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88" tabRatio="652" activeTab="6"/>
  </bookViews>
  <sheets>
    <sheet name="BS 2-5" sheetId="1" r:id="rId1"/>
    <sheet name="PL 6-9" sheetId="2" r:id="rId2"/>
    <sheet name="SH10" sheetId="3" r:id="rId3"/>
    <sheet name="SH11" sheetId="4" r:id="rId4"/>
    <sheet name="SH12" sheetId="5" r:id="rId5"/>
    <sheet name="SH13" sheetId="6" r:id="rId6"/>
    <sheet name="CF 14-17" sheetId="7" r:id="rId7"/>
    <sheet name="PL" sheetId="8" state="hidden" r:id="rId8"/>
  </sheets>
  <definedNames>
    <definedName name="_xlnm.Print_Area" localSheetId="0">'BS 2-5'!$A$1:$I$130</definedName>
    <definedName name="_xlnm.Print_Area" localSheetId="6">'CF 14-17'!$A$1:$K$162</definedName>
    <definedName name="_xlnm.Print_Area" localSheetId="7">'PL'!$A$1:$K$85</definedName>
    <definedName name="_xlnm.Print_Area" localSheetId="1">'PL 6-9'!$A$1:$K$179</definedName>
    <definedName name="_xlnm.Print_Area" localSheetId="2">'SH10'!$A$1:$AI$41</definedName>
    <definedName name="_xlnm.Print_Area" localSheetId="3">'SH11'!$A$1:$AI$45</definedName>
    <definedName name="_xlnm.Print_Area" localSheetId="4">'SH12'!$A$1:$V$28</definedName>
    <definedName name="_xlnm.Print_Area" localSheetId="5">'SH13'!$A$1:$V$30</definedName>
    <definedName name="Title2nd" localSheetId="6">'CF 14-17'!#REF!</definedName>
    <definedName name="Title2nd" localSheetId="7">'PL'!#REF!</definedName>
    <definedName name="Title2nd" localSheetId="1">'PL 6-9'!#REF!</definedName>
  </definedNames>
  <calcPr fullCalcOnLoad="1"/>
</workbook>
</file>

<file path=xl/sharedStrings.xml><?xml version="1.0" encoding="utf-8"?>
<sst xmlns="http://schemas.openxmlformats.org/spreadsheetml/2006/main" count="920" uniqueCount="394">
  <si>
    <t>Consolidated</t>
  </si>
  <si>
    <t>Cash and cash equivalents</t>
  </si>
  <si>
    <t>Inventories</t>
  </si>
  <si>
    <t>Other current assets</t>
  </si>
  <si>
    <t>Other non-current assets</t>
  </si>
  <si>
    <t xml:space="preserve">Other current liabilities </t>
  </si>
  <si>
    <t>Accounts payable - trade and others</t>
  </si>
  <si>
    <t>financial statements</t>
  </si>
  <si>
    <t>Revaluation</t>
  </si>
  <si>
    <t xml:space="preserve">Total </t>
  </si>
  <si>
    <t>Other current liabilities</t>
  </si>
  <si>
    <t>Total current assets</t>
  </si>
  <si>
    <t>Total non-current assets</t>
  </si>
  <si>
    <t>Total current liabilities</t>
  </si>
  <si>
    <t>Total liabilities</t>
  </si>
  <si>
    <t>Current assets</t>
  </si>
  <si>
    <t>Non-current assets</t>
  </si>
  <si>
    <t>Total assets</t>
  </si>
  <si>
    <t>Assets</t>
  </si>
  <si>
    <t>Current liabilities</t>
  </si>
  <si>
    <t>Non-current liabilities</t>
  </si>
  <si>
    <t>Cash flows from financing activities</t>
  </si>
  <si>
    <t>Expenses</t>
  </si>
  <si>
    <t>Long-term loans to subsidiaries</t>
  </si>
  <si>
    <t>Total expenses</t>
  </si>
  <si>
    <t>Interest income</t>
  </si>
  <si>
    <t>Cash flows from operating activities</t>
  </si>
  <si>
    <t>Charoen Pokphand Foods Public Company Limited</t>
  </si>
  <si>
    <t>and its Subsidiaries</t>
  </si>
  <si>
    <t xml:space="preserve">Charoen Pokphand Foods Public Company Limited </t>
  </si>
  <si>
    <t xml:space="preserve">and its Subsidiaries </t>
  </si>
  <si>
    <t>Total non-current liabilities</t>
  </si>
  <si>
    <t>Retained earnings</t>
  </si>
  <si>
    <t>Legal</t>
  </si>
  <si>
    <t>Unappropriated</t>
  </si>
  <si>
    <t>31 December</t>
  </si>
  <si>
    <t>Income tax paid</t>
  </si>
  <si>
    <t>Other income</t>
  </si>
  <si>
    <t>reserve</t>
  </si>
  <si>
    <t>Separate</t>
  </si>
  <si>
    <t>Note</t>
  </si>
  <si>
    <t>Short-term loans to subsidiaries</t>
  </si>
  <si>
    <t xml:space="preserve">Share capital </t>
  </si>
  <si>
    <t xml:space="preserve">      Legal reserve</t>
  </si>
  <si>
    <t>equity</t>
  </si>
  <si>
    <t>share capital</t>
  </si>
  <si>
    <t>Consolidated financial statements</t>
  </si>
  <si>
    <t>Separate financial statements</t>
  </si>
  <si>
    <t>Property, plant and equipment</t>
  </si>
  <si>
    <t xml:space="preserve">   Authorised share capital </t>
  </si>
  <si>
    <t xml:space="preserve">Revenue from sale of goods </t>
  </si>
  <si>
    <t>Issued and</t>
  </si>
  <si>
    <t>Provisions and others</t>
  </si>
  <si>
    <t xml:space="preserve">   Appropriated</t>
  </si>
  <si>
    <t>Interest received</t>
  </si>
  <si>
    <t xml:space="preserve">   from financial institutions</t>
  </si>
  <si>
    <t>Accrued expenses</t>
  </si>
  <si>
    <t xml:space="preserve">   Unappropriated</t>
  </si>
  <si>
    <t>Cost of sale of goods</t>
  </si>
  <si>
    <t>Accounts receivable - trade and others</t>
  </si>
  <si>
    <t xml:space="preserve"> </t>
  </si>
  <si>
    <t xml:space="preserve">Profit for the period </t>
  </si>
  <si>
    <t>Profit for the period</t>
  </si>
  <si>
    <t xml:space="preserve">   Equity holders of the Company</t>
  </si>
  <si>
    <t>Treasury</t>
  </si>
  <si>
    <t>shares</t>
  </si>
  <si>
    <t>interests</t>
  </si>
  <si>
    <t xml:space="preserve">   Treasury shares</t>
  </si>
  <si>
    <t>Selling expenses</t>
  </si>
  <si>
    <t>Administrative expenses</t>
  </si>
  <si>
    <t>Finance costs</t>
  </si>
  <si>
    <t>differences</t>
  </si>
  <si>
    <t>Investments in subsidiaries</t>
  </si>
  <si>
    <t xml:space="preserve">Investments in associates </t>
  </si>
  <si>
    <t>Investments in related companies</t>
  </si>
  <si>
    <t>Currency translation differences</t>
  </si>
  <si>
    <t>on assets</t>
  </si>
  <si>
    <t xml:space="preserve">Deferred tax assets </t>
  </si>
  <si>
    <t xml:space="preserve">Deferred tax liabilities </t>
  </si>
  <si>
    <t>Interest paid</t>
  </si>
  <si>
    <t>Cash flows from investing activities</t>
  </si>
  <si>
    <t>earnings</t>
  </si>
  <si>
    <t>retained</t>
  </si>
  <si>
    <t xml:space="preserve">Restricted deposits at financial </t>
  </si>
  <si>
    <t xml:space="preserve">   institutions</t>
  </si>
  <si>
    <t xml:space="preserve">Short-term borrowings from </t>
  </si>
  <si>
    <t xml:space="preserve">Proceeds from long-term borrowings </t>
  </si>
  <si>
    <t xml:space="preserve">Repayment of long-term borrowings </t>
  </si>
  <si>
    <t xml:space="preserve">   from financial institutions </t>
  </si>
  <si>
    <t>Profit for the period attributable to:</t>
  </si>
  <si>
    <t>Advance payments for purchase</t>
  </si>
  <si>
    <t xml:space="preserve">   of goods</t>
  </si>
  <si>
    <t>Prepaid expenses</t>
  </si>
  <si>
    <t xml:space="preserve">Depreciation </t>
  </si>
  <si>
    <t>Amortisation</t>
  </si>
  <si>
    <t>-</t>
  </si>
  <si>
    <t>Dividends received</t>
  </si>
  <si>
    <r>
      <t xml:space="preserve">Basic earnings per share </t>
    </r>
    <r>
      <rPr>
        <b/>
        <i/>
        <sz val="11"/>
        <rFont val="Times New Roman"/>
        <family val="1"/>
      </rPr>
      <t>(in Baht)</t>
    </r>
  </si>
  <si>
    <t>ordinary</t>
  </si>
  <si>
    <t>Assets (Continued)</t>
  </si>
  <si>
    <t>Proceeds from issue of debentures</t>
  </si>
  <si>
    <t>Statements of financial position</t>
  </si>
  <si>
    <t>31 March</t>
  </si>
  <si>
    <t>(Unit: Thousand Baht)</t>
  </si>
  <si>
    <t>Other components of equity</t>
  </si>
  <si>
    <t xml:space="preserve"> components</t>
  </si>
  <si>
    <t>Total other</t>
  </si>
  <si>
    <t>Non-</t>
  </si>
  <si>
    <t xml:space="preserve">controlling </t>
  </si>
  <si>
    <t>Non-controlling interests</t>
  </si>
  <si>
    <t>Goodwill</t>
  </si>
  <si>
    <t xml:space="preserve">   Non-controlling interests</t>
  </si>
  <si>
    <t xml:space="preserve">Other comprehensive income </t>
  </si>
  <si>
    <t xml:space="preserve">Other comprehensive income  </t>
  </si>
  <si>
    <t xml:space="preserve">Total comprehensive income </t>
  </si>
  <si>
    <t xml:space="preserve">   for the period</t>
  </si>
  <si>
    <t xml:space="preserve">   attributable to:</t>
  </si>
  <si>
    <t xml:space="preserve">   recorded directly in equity</t>
  </si>
  <si>
    <t>Comprehensive income</t>
  </si>
  <si>
    <t xml:space="preserve">   Profit</t>
  </si>
  <si>
    <t xml:space="preserve">   Other comprehensive income</t>
  </si>
  <si>
    <t>Total comprehensive income</t>
  </si>
  <si>
    <t>Total income</t>
  </si>
  <si>
    <t>Income</t>
  </si>
  <si>
    <t xml:space="preserve">Profit before income tax </t>
  </si>
  <si>
    <t>Other intangible assets</t>
  </si>
  <si>
    <t>Gain on sale of investments</t>
  </si>
  <si>
    <t>Investment properties</t>
  </si>
  <si>
    <t xml:space="preserve">   expense (income)</t>
  </si>
  <si>
    <t>Income tax expense (income)</t>
  </si>
  <si>
    <t xml:space="preserve">Cash flows from operating activities </t>
  </si>
  <si>
    <t xml:space="preserve">   (Continued)</t>
  </si>
  <si>
    <t>Dividend income</t>
  </si>
  <si>
    <t>Non-current biological assets</t>
  </si>
  <si>
    <t>Current biological assets</t>
  </si>
  <si>
    <t>Investments in other companies</t>
  </si>
  <si>
    <t xml:space="preserve">Other </t>
  </si>
  <si>
    <t xml:space="preserve">   Changes in ownership interests</t>
  </si>
  <si>
    <t>Other comprehensive income before</t>
  </si>
  <si>
    <t>premium</t>
  </si>
  <si>
    <t>Bills of exchange</t>
  </si>
  <si>
    <t xml:space="preserve">   of biological assets</t>
  </si>
  <si>
    <t>Current and non-current biological assets</t>
  </si>
  <si>
    <t>Share of profit of associates and</t>
  </si>
  <si>
    <t>Accrued dividend income</t>
  </si>
  <si>
    <t>Surplus on common control transactions</t>
  </si>
  <si>
    <t>Surplus on</t>
  </si>
  <si>
    <t>common control</t>
  </si>
  <si>
    <t>transactions</t>
  </si>
  <si>
    <t>Statements of income (Unaudited)</t>
  </si>
  <si>
    <t>Statements of comprehensive income (Unaudited)</t>
  </si>
  <si>
    <t>Three-month period ended</t>
  </si>
  <si>
    <t>Gains on sale of investments</t>
  </si>
  <si>
    <t xml:space="preserve">Losses on changes in fair value </t>
  </si>
  <si>
    <t>Net foreign exchange losses</t>
  </si>
  <si>
    <t xml:space="preserve"> in subsidiaries</t>
  </si>
  <si>
    <t>Comprehensive income for the period</t>
  </si>
  <si>
    <t>Surplus from</t>
  </si>
  <si>
    <t>1.</t>
  </si>
  <si>
    <t>These consisted of:</t>
  </si>
  <si>
    <t>Net</t>
  </si>
  <si>
    <t>2.</t>
  </si>
  <si>
    <t>Current investments</t>
  </si>
  <si>
    <t xml:space="preserve">   investments</t>
  </si>
  <si>
    <t>Fair value changes on available-for-sale</t>
  </si>
  <si>
    <t>2015</t>
  </si>
  <si>
    <t xml:space="preserve">   in subsidiaries and associates</t>
  </si>
  <si>
    <t>and associates</t>
  </si>
  <si>
    <t>7, 8</t>
  </si>
  <si>
    <t>Items that will never be reclassified</t>
  </si>
  <si>
    <t xml:space="preserve">Items that are or may be reclassified </t>
  </si>
  <si>
    <t xml:space="preserve">   joint ventures</t>
  </si>
  <si>
    <t>Revaluation differences on assets</t>
  </si>
  <si>
    <t>5, 7</t>
  </si>
  <si>
    <t xml:space="preserve">Net change in fair value of available-for-sale </t>
  </si>
  <si>
    <t xml:space="preserve">   investment transferred to profit or loss</t>
  </si>
  <si>
    <t xml:space="preserve">   income tax </t>
  </si>
  <si>
    <t>Income tax of other comprehensive income</t>
  </si>
  <si>
    <t xml:space="preserve">   subsequently to profit or loss</t>
  </si>
  <si>
    <t xml:space="preserve">   for the period, net </t>
  </si>
  <si>
    <t>Investments in joint ventures</t>
  </si>
  <si>
    <t>2016</t>
  </si>
  <si>
    <t>(Unaudited)</t>
  </si>
  <si>
    <t xml:space="preserve">   joint ventures </t>
  </si>
  <si>
    <t>Net foreign exchange gains</t>
  </si>
  <si>
    <t>Defined benefit plan actuarial losses</t>
  </si>
  <si>
    <t>Statements of cash flows (Unaudited)</t>
  </si>
  <si>
    <t>Statements of changes in equity (Unaudited)</t>
  </si>
  <si>
    <t>Depreciation of biological assets</t>
  </si>
  <si>
    <t xml:space="preserve">Leasehold rights </t>
  </si>
  <si>
    <t>8, 9</t>
  </si>
  <si>
    <t xml:space="preserve">Subordinated perpetual debentures </t>
  </si>
  <si>
    <t>Subordinated</t>
  </si>
  <si>
    <t xml:space="preserve"> perpetual</t>
  </si>
  <si>
    <t xml:space="preserve"> debentures </t>
  </si>
  <si>
    <t xml:space="preserve">   cash receipts (payments)</t>
  </si>
  <si>
    <t>Proceeds from sale of investments</t>
  </si>
  <si>
    <t>Distribution costs</t>
  </si>
  <si>
    <t>Other comprehensive income (expense)</t>
  </si>
  <si>
    <t>Long-term borrowings</t>
  </si>
  <si>
    <t>Share premium</t>
  </si>
  <si>
    <t xml:space="preserve">   Share premium on ordinary shares</t>
  </si>
  <si>
    <t>Share premium on</t>
  </si>
  <si>
    <t>held as</t>
  </si>
  <si>
    <t xml:space="preserve">Adjustments to reconcile profit to </t>
  </si>
  <si>
    <t>Unrealised (gains) losses on exchange rates</t>
  </si>
  <si>
    <t>Payment by a lessee for reduction of the</t>
  </si>
  <si>
    <t xml:space="preserve">   outstanding liability relating to a finance lease</t>
  </si>
  <si>
    <t>Surplus from change in shareholders’ equity</t>
  </si>
  <si>
    <t>Other components of shareholders’ equity</t>
  </si>
  <si>
    <t>Total shareholders’ equity</t>
  </si>
  <si>
    <t>Total liabilities and shareholders’ equity</t>
  </si>
  <si>
    <t>shareholders’</t>
  </si>
  <si>
    <t xml:space="preserve">Proceeds from sale of property, plant and </t>
  </si>
  <si>
    <t xml:space="preserve">   equipment and investment properties</t>
  </si>
  <si>
    <t xml:space="preserve">Effect of exchange rate changes on </t>
  </si>
  <si>
    <t xml:space="preserve">   cash and cash equivalents</t>
  </si>
  <si>
    <t>available for sale</t>
  </si>
  <si>
    <t xml:space="preserve">   Issued and paid-up share capital</t>
  </si>
  <si>
    <t>Foreign currency translation differences</t>
  </si>
  <si>
    <t xml:space="preserve">   Distributions to owners </t>
  </si>
  <si>
    <t xml:space="preserve">   Total distributions to owners </t>
  </si>
  <si>
    <t xml:space="preserve"> equity</t>
  </si>
  <si>
    <t xml:space="preserve">   dividends paid to subsidiaries (for </t>
  </si>
  <si>
    <t>Proceeds from issue of new ordinary shares</t>
  </si>
  <si>
    <t xml:space="preserve">Total transactions with owners, </t>
  </si>
  <si>
    <t>Bank overdrafts</t>
  </si>
  <si>
    <t>change in</t>
  </si>
  <si>
    <t xml:space="preserve"> shareholders’ equity</t>
  </si>
  <si>
    <t>Total</t>
  </si>
  <si>
    <t>Foreign</t>
  </si>
  <si>
    <t>currency</t>
  </si>
  <si>
    <t>Shareholders’ equity</t>
  </si>
  <si>
    <t xml:space="preserve">    available for sale</t>
  </si>
  <si>
    <t>the Company</t>
  </si>
  <si>
    <t>equity holders of</t>
  </si>
  <si>
    <t>Liabilities and shareholders’ equity</t>
  </si>
  <si>
    <t xml:space="preserve">Liabilities and shareholders’ equity </t>
  </si>
  <si>
    <t xml:space="preserve">Fair value change on investments held as </t>
  </si>
  <si>
    <t xml:space="preserve">Fair value change </t>
  </si>
  <si>
    <t xml:space="preserve">Total shareholders’ equity attributable </t>
  </si>
  <si>
    <t xml:space="preserve">   to equity holders of the Company</t>
  </si>
  <si>
    <t xml:space="preserve">Total shareholders’ </t>
  </si>
  <si>
    <t xml:space="preserve">equity attributable to </t>
  </si>
  <si>
    <t>Short-term loans to joint venture</t>
  </si>
  <si>
    <t>Investments held as available for sale</t>
  </si>
  <si>
    <t>Long-term loans to associate</t>
  </si>
  <si>
    <t xml:space="preserve">Bank overdrafts and short-term borrowings </t>
  </si>
  <si>
    <t xml:space="preserve">   from financial institutions  </t>
  </si>
  <si>
    <t>Current portion of long-term borrowings</t>
  </si>
  <si>
    <t>Income tax payable</t>
  </si>
  <si>
    <t>2018</t>
  </si>
  <si>
    <t xml:space="preserve">   Other premium </t>
  </si>
  <si>
    <t>Balance at 1 January 2018</t>
  </si>
  <si>
    <t>Payment of financial transaction costs</t>
  </si>
  <si>
    <t>Provisions for employee benefits</t>
  </si>
  <si>
    <t xml:space="preserve">   debentures - net of income tax</t>
  </si>
  <si>
    <t xml:space="preserve"> on investments</t>
  </si>
  <si>
    <t xml:space="preserve">equity attributable </t>
  </si>
  <si>
    <t>translation</t>
  </si>
  <si>
    <t xml:space="preserve"> of shareholders' </t>
  </si>
  <si>
    <t xml:space="preserve">to equity holders </t>
  </si>
  <si>
    <t>of the Company</t>
  </si>
  <si>
    <t>Transactions with owners,</t>
  </si>
  <si>
    <t xml:space="preserve">   Distributions to owners</t>
  </si>
  <si>
    <t xml:space="preserve">   Total distributions to owners</t>
  </si>
  <si>
    <t xml:space="preserve">      in subsidiaries and associates</t>
  </si>
  <si>
    <t xml:space="preserve">      without a change in control </t>
  </si>
  <si>
    <t xml:space="preserve">   Changes in interests in associates</t>
  </si>
  <si>
    <t xml:space="preserve">   Total changes in ownership interests </t>
  </si>
  <si>
    <t xml:space="preserve">        in subsidiaries and associates</t>
  </si>
  <si>
    <t>Total transactions with owners,</t>
  </si>
  <si>
    <t xml:space="preserve">      - Losses on remeasurements of defined</t>
  </si>
  <si>
    <t xml:space="preserve">            benefit plans </t>
  </si>
  <si>
    <r>
      <t xml:space="preserve">   </t>
    </r>
    <r>
      <rPr>
        <sz val="11"/>
        <rFont val="Times New Roman"/>
        <family val="1"/>
      </rPr>
      <t>Profit</t>
    </r>
  </si>
  <si>
    <t xml:space="preserve">ordinary </t>
  </si>
  <si>
    <t xml:space="preserve"> of shareholders’</t>
  </si>
  <si>
    <t xml:space="preserve">   Dividends paid</t>
  </si>
  <si>
    <t>perpetual</t>
  </si>
  <si>
    <t>debentures</t>
  </si>
  <si>
    <t xml:space="preserve">Gains on sale of investments </t>
  </si>
  <si>
    <t>Losses on sale and write-off of property,</t>
  </si>
  <si>
    <t xml:space="preserve">Employee benefits received (paid) </t>
  </si>
  <si>
    <t>Repayment of debentures</t>
  </si>
  <si>
    <t xml:space="preserve">   shares held in treasury)</t>
  </si>
  <si>
    <t xml:space="preserve"> in joint venture</t>
  </si>
  <si>
    <t>Reclassification of net change in fair value</t>
  </si>
  <si>
    <t>of investments held as available for sale</t>
  </si>
  <si>
    <t>to profit or loss</t>
  </si>
  <si>
    <t xml:space="preserve">Interest paid on subordinated perpetual </t>
  </si>
  <si>
    <t>Reclassification of currency translation</t>
  </si>
  <si>
    <t>differences on previously held interest</t>
  </si>
  <si>
    <t>to subsidiary to profit or loss</t>
  </si>
  <si>
    <t>Items that will not be reclassified</t>
  </si>
  <si>
    <t xml:space="preserve">    subsequently to profit or loss</t>
  </si>
  <si>
    <t xml:space="preserve">   information:</t>
  </si>
  <si>
    <t>Supplemental disclosures of cash flows</t>
  </si>
  <si>
    <t xml:space="preserve">Net increase (decrease) in cash and </t>
  </si>
  <si>
    <t xml:space="preserve">   exchange rates</t>
  </si>
  <si>
    <t xml:space="preserve">   cash equivalents, before effect of </t>
  </si>
  <si>
    <t xml:space="preserve">   cash equivalents</t>
  </si>
  <si>
    <t xml:space="preserve">Proceeds from short-term borrowings </t>
  </si>
  <si>
    <t xml:space="preserve">      - Others</t>
  </si>
  <si>
    <t xml:space="preserve">Total items that will be reclassified </t>
  </si>
  <si>
    <t xml:space="preserve">Items that will not be reclassified </t>
  </si>
  <si>
    <t xml:space="preserve">Total items that will not be reclassified </t>
  </si>
  <si>
    <t xml:space="preserve">Items that will be reclassified </t>
  </si>
  <si>
    <t xml:space="preserve">in joint venture before status change </t>
  </si>
  <si>
    <t xml:space="preserve">   benefit plans</t>
  </si>
  <si>
    <t>paid-up</t>
  </si>
  <si>
    <t>Impairment loss on goodwill</t>
  </si>
  <si>
    <t>2019</t>
  </si>
  <si>
    <t>Balance at 1 January 2019</t>
  </si>
  <si>
    <t>Non-current assets classified as held for sale</t>
  </si>
  <si>
    <t>Impairment losses on investments</t>
  </si>
  <si>
    <t>Income tax relating to items that will</t>
  </si>
  <si>
    <t xml:space="preserve">    not be reclassified subsequently to </t>
  </si>
  <si>
    <t xml:space="preserve">    profit or loss</t>
  </si>
  <si>
    <t xml:space="preserve">    for the period, net of income tax</t>
  </si>
  <si>
    <t>Total comprehensive income (expense)</t>
  </si>
  <si>
    <t xml:space="preserve">   New shares issued by subsidiaries</t>
  </si>
  <si>
    <t>Balance at 31 December 2018 - as reported</t>
  </si>
  <si>
    <t xml:space="preserve">   Impact of changes in accounting policies</t>
  </si>
  <si>
    <t xml:space="preserve">      (net of income tax)</t>
  </si>
  <si>
    <t>(Reversal of) bad and doubtful debts expenses</t>
  </si>
  <si>
    <t>(Reversal of) losses on inventory devaluation</t>
  </si>
  <si>
    <t xml:space="preserve">Gains on changes in fair value </t>
  </si>
  <si>
    <t xml:space="preserve">Income tax relating to items that will </t>
  </si>
  <si>
    <t xml:space="preserve">   to subsidiaries</t>
  </si>
  <si>
    <t xml:space="preserve">Proceeds from (payment for) short-term loans </t>
  </si>
  <si>
    <t xml:space="preserve">Proceeds from (payment for) long-term loans </t>
  </si>
  <si>
    <t xml:space="preserve">Payment for acquisition of property, plant and </t>
  </si>
  <si>
    <t>Payment for acquisition of other intangible assets</t>
  </si>
  <si>
    <t>Proceeds from sale of other intangible assets</t>
  </si>
  <si>
    <t>Payment for acquisition of leasehold rights</t>
  </si>
  <si>
    <t>Net cash provided by (used in) investing activities</t>
  </si>
  <si>
    <t xml:space="preserve">   plant and equipment, assets held for sale  </t>
  </si>
  <si>
    <t xml:space="preserve">   and other intangible assets</t>
  </si>
  <si>
    <t>Share of profit of associates and joint ventures</t>
  </si>
  <si>
    <t>Changes in operating assets and liabilities</t>
  </si>
  <si>
    <t xml:space="preserve">Dividends paid of the Company - net of </t>
  </si>
  <si>
    <t>Payment for acquisition of non-controlling</t>
  </si>
  <si>
    <t xml:space="preserve">interests </t>
  </si>
  <si>
    <t>Net cash provided by (used in) financing activities</t>
  </si>
  <si>
    <t>Cash and cash equivalents at 1 January</t>
  </si>
  <si>
    <t xml:space="preserve">   Changes in interests in associate</t>
  </si>
  <si>
    <t xml:space="preserve">      in subsidiaries and associate</t>
  </si>
  <si>
    <t xml:space="preserve">           defined benefit plans</t>
  </si>
  <si>
    <t xml:space="preserve">   equipment </t>
  </si>
  <si>
    <t xml:space="preserve">   to associate</t>
  </si>
  <si>
    <t>Net payment for acquisition of subsidiaries</t>
  </si>
  <si>
    <t xml:space="preserve">   New shares issues by subsidiaries</t>
  </si>
  <si>
    <t xml:space="preserve">      Dividends paid </t>
  </si>
  <si>
    <t xml:space="preserve">      Distributions to owners </t>
  </si>
  <si>
    <t xml:space="preserve">   Acquisition of non-controlling interests </t>
  </si>
  <si>
    <t xml:space="preserve">Payment for acquisition of investments </t>
  </si>
  <si>
    <t>Proceeds from sale of leasehold rights</t>
  </si>
  <si>
    <t xml:space="preserve">   Liquidation of subsidiary</t>
  </si>
  <si>
    <t>Non-cash transaction</t>
  </si>
  <si>
    <t>Gains on changes in fair value of investment</t>
  </si>
  <si>
    <t xml:space="preserve">(Gain) loss on changes in fair value </t>
  </si>
  <si>
    <t>30 September</t>
  </si>
  <si>
    <t>Nine-month period ended</t>
  </si>
  <si>
    <t>Repayment of short-term borrowings</t>
  </si>
  <si>
    <t xml:space="preserve">   from other company</t>
  </si>
  <si>
    <t>Balance at 30 September 2019</t>
  </si>
  <si>
    <t>Balance at 30 September 2018</t>
  </si>
  <si>
    <t>Nine-month period ended 30 September 2018</t>
  </si>
  <si>
    <t>Nine-month period ended 30 September 2019</t>
  </si>
  <si>
    <t>Cash and cash equivalents at 30 September</t>
  </si>
  <si>
    <t xml:space="preserve">   from subsidiary</t>
  </si>
  <si>
    <t xml:space="preserve">   subsidiary</t>
  </si>
  <si>
    <t xml:space="preserve">Short-term borrowing from </t>
  </si>
  <si>
    <t>Gains from liquidation of subsidiaries</t>
  </si>
  <si>
    <t xml:space="preserve">Impairment losses on plant and equipment </t>
  </si>
  <si>
    <t xml:space="preserve">   and assets held for sale </t>
  </si>
  <si>
    <t xml:space="preserve">   of current investments</t>
  </si>
  <si>
    <t xml:space="preserve">Proceeds from (payment for) acquisition </t>
  </si>
  <si>
    <t>Proceeds from (repayment of) bills of exchange</t>
  </si>
  <si>
    <t xml:space="preserve">   from joint ventures</t>
  </si>
  <si>
    <t>Net cash provided by operating activities</t>
  </si>
  <si>
    <t>Proceeds from short-term borrowing</t>
  </si>
  <si>
    <t>Impairment losses on investments in subsidiaries</t>
  </si>
  <si>
    <t>Proceeds from short-term loans to joint venture</t>
  </si>
  <si>
    <t xml:space="preserve">    be reclassified subsequently to profit or loss</t>
  </si>
  <si>
    <t xml:space="preserve">Losses on remeasurements of defined </t>
  </si>
  <si>
    <t>Gains on change in fair value</t>
  </si>
  <si>
    <t xml:space="preserve">   of investment in joint venture</t>
  </si>
  <si>
    <t>Gain (loss) on remeasurements of defined</t>
  </si>
  <si>
    <t>Total comprehensive income for the period</t>
  </si>
  <si>
    <t xml:space="preserve">      - Losses on remeasurement of </t>
  </si>
  <si>
    <t>Dividends paid to non-controlling interests</t>
  </si>
  <si>
    <r>
      <t>Baht 4,817  million, respectively</t>
    </r>
    <r>
      <rPr>
        <i/>
        <sz val="11"/>
        <rFont val="Times New Roman"/>
        <family val="1"/>
      </rPr>
      <t xml:space="preserve"> (2018: Baht 161 million and Baht 1,542 million, respectively).</t>
    </r>
  </si>
  <si>
    <t xml:space="preserve">As  at  30  September  2019, the  Group  and  the  Company  had  accrued  dividend  income  amounting  to  Baht  147  million  and 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</si>
</sst>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#,##0\ ;\(#,##0\)"/>
    <numFmt numFmtId="169" formatCode="_(* #,##0_);_(* \(#,##0\);_(* &quot;-&quot;??_);_(@_)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_);_(@_)"/>
    <numFmt numFmtId="174" formatCode="_(* #,##0.00_);_(* \(#,##0.00\);_(* &quot;-&quot;_);_(@_)"/>
    <numFmt numFmtId="175" formatCode="_(* #,##0.000_);_(* \(#,##0.000\);_(* &quot;-&quot;_);_(@_)"/>
    <numFmt numFmtId="176" formatCode="_(* #,##0.0000_);_(* \(#,##0.0000\);_(* &quot;-&quot;_);_(@_)"/>
    <numFmt numFmtId="177" formatCode="_(* #,##0.00000_);_(* \(#,##0.00000\);_(* &quot;-&quot;_);_(@_)"/>
    <numFmt numFmtId="178" formatCode="_(* #,##0.000000_);_(* \(#,##0.000000\);_(* &quot;-&quot;_);_(@_)"/>
    <numFmt numFmtId="179" formatCode="_(* #,##0.0000000_);_(* \(#,##0.0000000\);_(* &quot;-&quot;_);_(@_)"/>
    <numFmt numFmtId="180" formatCode="_(* #,##0.00000000_);_(* \(#,##0.00000000\);_(* &quot;-&quot;_);_(@_)"/>
    <numFmt numFmtId="181" formatCode="_(* #,##0.000000000_);_(* \(#,##0.000000000\);_(* &quot;-&quot;_);_(@_)"/>
    <numFmt numFmtId="182" formatCode="_(* #,##0.0000000000_);_(* \(#,##0.0000000000\);_(* &quot;-&quot;_);_(@_)"/>
    <numFmt numFmtId="183" formatCode="_(* #,##0.00000000000_);_(* \(#,##0.00000000000\);_(* &quot;-&quot;_);_(@_)"/>
    <numFmt numFmtId="184" formatCode="_(* #,##0.000000000000_);_(* \(#,##0.000000000000\);_(* &quot;-&quot;_);_(@_)"/>
    <numFmt numFmtId="185" formatCode="_(* #,##0.0000000000000_);_(* \(#,##0.0000000000000\);_(* &quot;-&quot;_);_(@_)"/>
    <numFmt numFmtId="186" formatCode="_(* #,##0.00000000000000_);_(* \(#,##0.00000000000000\);_(* &quot;-&quot;_);_(@_)"/>
    <numFmt numFmtId="187" formatCode="_(* #,##0.000000000000000_);_(* \(#,##0.000000000000000\);_(* &quot;-&quot;_);_(@_)"/>
    <numFmt numFmtId="188" formatCode="_(* #,##0.0000000000000000_);_(* \(#,##0.0000000000000000\);_(* &quot;-&quot;_);_(@_)"/>
    <numFmt numFmtId="189" formatCode="_(* #,##0.00000000000000000_);_(* \(#,##0.00000000000000000\);_(* &quot;-&quot;_);_(@_)"/>
    <numFmt numFmtId="190" formatCode="_(* #,##0.000000000000000000_);_(* \(#,##0.000000000000000000\);_(* &quot;-&quot;_);_(@_)"/>
    <numFmt numFmtId="191" formatCode="_(&quot;฿&quot;* #,##0_);_(&quot;฿&quot;* \(#,##0\);_(&quot;฿&quot;* &quot;-&quot;_);_(@_)"/>
    <numFmt numFmtId="192" formatCode="_(&quot;฿&quot;* #,##0.00_);_(&quot;฿&quot;* \(#,##0.00\);_(&quot;฿&quot;* &quot;-&quot;??_);_(@_)"/>
    <numFmt numFmtId="193" formatCode="#,##0.00\ ;\(#,##0.00\)"/>
    <numFmt numFmtId="194" formatCode="[$-409]dddd\,\ mmmm\ dd\,\ yyyy"/>
    <numFmt numFmtId="195" formatCode="[$-409]h:mm:ss\ AM/PM"/>
    <numFmt numFmtId="196" formatCode="[$-D00041E]0"/>
    <numFmt numFmtId="197" formatCode="[$-409]dddd\,\ mmmm\ d\,\ yyyy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8"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Angsana New"/>
      <family val="1"/>
    </font>
    <font>
      <i/>
      <sz val="10"/>
      <name val="Times New Roman"/>
      <family val="1"/>
    </font>
    <font>
      <sz val="12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sz val="9"/>
      <name val="Arial"/>
      <family val="2"/>
    </font>
    <font>
      <i/>
      <sz val="15"/>
      <name val="Angsana New"/>
      <family val="1"/>
    </font>
    <font>
      <i/>
      <sz val="15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3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3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9" fontId="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8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horizontal="left"/>
    </xf>
    <xf numFmtId="41" fontId="3" fillId="0" borderId="0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quotePrefix="1">
      <alignment horizontal="right"/>
    </xf>
    <xf numFmtId="37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justify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11" xfId="0" applyNumberFormat="1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3" fontId="3" fillId="0" borderId="0" xfId="42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9" fontId="3" fillId="0" borderId="0" xfId="42" applyNumberFormat="1" applyFont="1" applyBorder="1" applyAlignment="1">
      <alignment horizontal="right"/>
    </xf>
    <xf numFmtId="41" fontId="0" fillId="0" borderId="1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169" fontId="3" fillId="0" borderId="0" xfId="42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41" fontId="0" fillId="0" borderId="0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43" fontId="0" fillId="0" borderId="10" xfId="42" applyFont="1" applyFill="1" applyBorder="1" applyAlignment="1">
      <alignment horizontal="right"/>
    </xf>
    <xf numFmtId="169" fontId="0" fillId="0" borderId="10" xfId="42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3" fillId="0" borderId="0" xfId="42" applyFont="1" applyFill="1" applyBorder="1" applyAlignment="1">
      <alignment horizontal="right"/>
    </xf>
    <xf numFmtId="41" fontId="0" fillId="0" borderId="1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1" fontId="3" fillId="0" borderId="13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37" fontId="0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69" fontId="0" fillId="0" borderId="0" xfId="4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1" fontId="3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 quotePrefix="1">
      <alignment horizontal="center"/>
    </xf>
    <xf numFmtId="49" fontId="0" fillId="0" borderId="0" xfId="0" applyNumberFormat="1" applyFont="1" applyFill="1" applyBorder="1" applyAlignment="1">
      <alignment/>
    </xf>
    <xf numFmtId="43" fontId="3" fillId="0" borderId="12" xfId="0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4" fillId="0" borderId="0" xfId="59" applyFont="1" applyFill="1" applyAlignment="1">
      <alignment/>
      <protection/>
    </xf>
    <xf numFmtId="41" fontId="0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right"/>
    </xf>
    <xf numFmtId="169" fontId="0" fillId="0" borderId="0" xfId="42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justify"/>
    </xf>
    <xf numFmtId="0" fontId="7" fillId="0" borderId="0" xfId="0" applyFont="1" applyFill="1" applyBorder="1" applyAlignment="1">
      <alignment/>
    </xf>
    <xf numFmtId="169" fontId="14" fillId="0" borderId="0" xfId="42" applyNumberFormat="1" applyFont="1" applyFill="1" applyAlignment="1">
      <alignment/>
    </xf>
    <xf numFmtId="0" fontId="3" fillId="0" borderId="0" xfId="59" applyFont="1" applyFill="1" applyAlignment="1">
      <alignment horizontal="left"/>
      <protection/>
    </xf>
    <xf numFmtId="0" fontId="0" fillId="0" borderId="0" xfId="59" applyFont="1" applyFill="1" applyAlignment="1">
      <alignment/>
      <protection/>
    </xf>
    <xf numFmtId="169" fontId="6" fillId="0" borderId="0" xfId="42" applyNumberFormat="1" applyFont="1" applyFill="1" applyAlignment="1">
      <alignment/>
    </xf>
    <xf numFmtId="0" fontId="6" fillId="0" borderId="0" xfId="0" applyFont="1" applyBorder="1" applyAlignment="1">
      <alignment/>
    </xf>
    <xf numFmtId="0" fontId="0" fillId="0" borderId="0" xfId="59" applyFont="1" applyFill="1" applyAlignment="1">
      <alignment horizontal="left"/>
      <protection/>
    </xf>
    <xf numFmtId="0" fontId="0" fillId="0" borderId="0" xfId="59" applyFont="1" applyFill="1" applyAlignment="1">
      <alignment horizontal="center"/>
      <protection/>
    </xf>
    <xf numFmtId="0" fontId="14" fillId="0" borderId="0" xfId="59" applyFont="1" applyFill="1" applyAlignment="1">
      <alignment horizontal="left"/>
      <protection/>
    </xf>
    <xf numFmtId="169" fontId="0" fillId="0" borderId="0" xfId="42" applyNumberFormat="1" applyFont="1" applyFill="1" applyBorder="1" applyAlignment="1">
      <alignment horizontal="center"/>
    </xf>
    <xf numFmtId="0" fontId="6" fillId="0" borderId="0" xfId="59" applyFont="1" applyFill="1" applyAlignment="1">
      <alignment horizontal="center"/>
      <protection/>
    </xf>
    <xf numFmtId="49" fontId="0" fillId="0" borderId="0" xfId="59" applyNumberFormat="1" applyFont="1" applyFill="1" applyAlignment="1">
      <alignment horizontal="left"/>
      <protection/>
    </xf>
    <xf numFmtId="0" fontId="15" fillId="0" borderId="0" xfId="59" applyFont="1" applyFill="1" applyAlignment="1">
      <alignment horizontal="center"/>
      <protection/>
    </xf>
    <xf numFmtId="49" fontId="0" fillId="0" borderId="0" xfId="59" applyNumberFormat="1" applyFont="1" applyFill="1" applyBorder="1" applyAlignment="1">
      <alignment horizontal="left"/>
      <protection/>
    </xf>
    <xf numFmtId="0" fontId="16" fillId="0" borderId="0" xfId="59" applyFont="1" applyFill="1" applyAlignment="1">
      <alignment horizontal="left"/>
      <protection/>
    </xf>
    <xf numFmtId="0" fontId="17" fillId="0" borderId="0" xfId="59" applyFont="1" applyFill="1" applyAlignment="1">
      <alignment horizontal="left"/>
      <protection/>
    </xf>
    <xf numFmtId="0" fontId="10" fillId="0" borderId="0" xfId="0" applyFont="1" applyBorder="1" applyAlignment="1">
      <alignment/>
    </xf>
    <xf numFmtId="0" fontId="18" fillId="0" borderId="0" xfId="59" applyFont="1" applyFill="1" applyAlignment="1">
      <alignment horizontal="left"/>
      <protection/>
    </xf>
    <xf numFmtId="169" fontId="3" fillId="0" borderId="0" xfId="42" applyNumberFormat="1" applyFont="1" applyFill="1" applyAlignment="1">
      <alignment/>
    </xf>
    <xf numFmtId="0" fontId="18" fillId="0" borderId="0" xfId="59" applyFont="1" applyFill="1" applyBorder="1" applyAlignment="1">
      <alignment horizontal="left"/>
      <protection/>
    </xf>
    <xf numFmtId="0" fontId="14" fillId="0" borderId="0" xfId="59" applyFont="1" applyFill="1" applyBorder="1" applyAlignment="1">
      <alignment/>
      <protection/>
    </xf>
    <xf numFmtId="0" fontId="18" fillId="0" borderId="0" xfId="59" applyFont="1" applyFill="1" applyAlignment="1">
      <alignment/>
      <protection/>
    </xf>
    <xf numFmtId="169" fontId="0" fillId="0" borderId="0" xfId="42" applyNumberFormat="1" applyFont="1" applyFill="1" applyBorder="1" applyAlignment="1">
      <alignment/>
    </xf>
    <xf numFmtId="169" fontId="3" fillId="0" borderId="0" xfId="42" applyNumberFormat="1" applyFont="1" applyFill="1" applyBorder="1" applyAlignment="1">
      <alignment horizontal="center"/>
    </xf>
    <xf numFmtId="49" fontId="9" fillId="0" borderId="0" xfId="59" applyNumberFormat="1" applyFont="1" applyFill="1" applyAlignment="1">
      <alignment horizontal="left"/>
      <protection/>
    </xf>
    <xf numFmtId="0" fontId="0" fillId="0" borderId="0" xfId="42" applyNumberFormat="1" applyFont="1" applyFill="1" applyAlignment="1">
      <alignment horizontal="center"/>
    </xf>
    <xf numFmtId="0" fontId="0" fillId="0" borderId="0" xfId="42" applyNumberFormat="1" applyFont="1" applyFill="1" applyBorder="1" applyAlignment="1">
      <alignment horizontal="center"/>
    </xf>
    <xf numFmtId="49" fontId="7" fillId="0" borderId="0" xfId="59" applyNumberFormat="1" applyFont="1" applyFill="1" applyAlignment="1">
      <alignment horizontal="left"/>
      <protection/>
    </xf>
    <xf numFmtId="0" fontId="19" fillId="0" borderId="0" xfId="59" applyFont="1" applyFill="1" applyAlignment="1">
      <alignment horizontal="left"/>
      <protection/>
    </xf>
    <xf numFmtId="49" fontId="9" fillId="0" borderId="0" xfId="59" applyNumberFormat="1" applyFont="1" applyFill="1" applyBorder="1" applyAlignment="1">
      <alignment horizontal="left"/>
      <protection/>
    </xf>
    <xf numFmtId="0" fontId="6" fillId="0" borderId="0" xfId="59" applyFont="1" applyFill="1" applyBorder="1" applyAlignment="1">
      <alignment horizontal="center"/>
      <protection/>
    </xf>
    <xf numFmtId="168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57" fillId="0" borderId="0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1" fontId="5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1" fontId="11" fillId="0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 horizontal="right"/>
    </xf>
    <xf numFmtId="169" fontId="14" fillId="0" borderId="0" xfId="42" applyNumberFormat="1" applyFont="1" applyFill="1" applyBorder="1" applyAlignment="1">
      <alignment/>
    </xf>
    <xf numFmtId="0" fontId="14" fillId="0" borderId="0" xfId="59" applyFont="1" applyFill="1" applyBorder="1" applyAlignment="1">
      <alignment horizontal="left"/>
      <protection/>
    </xf>
    <xf numFmtId="37" fontId="18" fillId="0" borderId="0" xfId="59" applyNumberFormat="1" applyFont="1" applyFill="1" applyBorder="1" applyAlignment="1">
      <alignment/>
      <protection/>
    </xf>
    <xf numFmtId="169" fontId="0" fillId="0" borderId="0" xfId="42" applyNumberFormat="1" applyFont="1" applyFill="1" applyAlignment="1">
      <alignment horizontal="right"/>
    </xf>
    <xf numFmtId="41" fontId="0" fillId="0" borderId="0" xfId="42" applyNumberFormat="1" applyFont="1" applyFill="1" applyAlignment="1">
      <alignment horizontal="right"/>
    </xf>
    <xf numFmtId="43" fontId="0" fillId="0" borderId="0" xfId="42" applyFont="1" applyFill="1" applyAlignment="1">
      <alignment horizontal="right"/>
    </xf>
    <xf numFmtId="168" fontId="0" fillId="0" borderId="0" xfId="59" applyNumberFormat="1" applyFont="1" applyFill="1" applyAlignment="1">
      <alignment/>
      <protection/>
    </xf>
    <xf numFmtId="43" fontId="0" fillId="0" borderId="0" xfId="42" applyFont="1" applyFill="1" applyAlignment="1">
      <alignment/>
    </xf>
    <xf numFmtId="169" fontId="3" fillId="0" borderId="13" xfId="42" applyNumberFormat="1" applyFont="1" applyFill="1" applyBorder="1" applyAlignment="1">
      <alignment/>
    </xf>
    <xf numFmtId="168" fontId="0" fillId="0" borderId="0" xfId="59" applyNumberFormat="1" applyFont="1" applyFill="1" applyBorder="1" applyAlignment="1">
      <alignment horizontal="right"/>
      <protection/>
    </xf>
    <xf numFmtId="169" fontId="3" fillId="0" borderId="12" xfId="42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 horizontal="right"/>
    </xf>
    <xf numFmtId="168" fontId="0" fillId="0" borderId="0" xfId="59" applyNumberFormat="1" applyFont="1" applyFill="1" applyBorder="1" applyAlignment="1">
      <alignment/>
      <protection/>
    </xf>
    <xf numFmtId="169" fontId="3" fillId="0" borderId="10" xfId="42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169" fontId="0" fillId="0" borderId="12" xfId="42" applyNumberFormat="1" applyFont="1" applyFill="1" applyBorder="1" applyAlignment="1">
      <alignment/>
    </xf>
    <xf numFmtId="168" fontId="0" fillId="0" borderId="10" xfId="59" applyNumberFormat="1" applyFont="1" applyFill="1" applyBorder="1" applyAlignment="1">
      <alignment/>
      <protection/>
    </xf>
    <xf numFmtId="0" fontId="7" fillId="0" borderId="0" xfId="59" applyFont="1" applyFill="1" applyAlignment="1">
      <alignment horizontal="center"/>
      <protection/>
    </xf>
    <xf numFmtId="169" fontId="0" fillId="0" borderId="10" xfId="42" applyNumberFormat="1" applyFont="1" applyFill="1" applyBorder="1" applyAlignment="1">
      <alignment/>
    </xf>
    <xf numFmtId="41" fontId="0" fillId="0" borderId="10" xfId="42" applyNumberFormat="1" applyFont="1" applyFill="1" applyBorder="1" applyAlignment="1">
      <alignment horizontal="right"/>
    </xf>
    <xf numFmtId="169" fontId="3" fillId="0" borderId="14" xfId="42" applyNumberFormat="1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3" fillId="0" borderId="0" xfId="42" applyNumberFormat="1" applyFont="1" applyFill="1" applyBorder="1" applyAlignment="1">
      <alignment/>
    </xf>
    <xf numFmtId="169" fontId="6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1" fontId="14" fillId="0" borderId="0" xfId="45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68" fontId="14" fillId="0" borderId="0" xfId="0" applyNumberFormat="1" applyFont="1" applyFill="1" applyBorder="1" applyAlignment="1">
      <alignment horizontal="left" vertical="center"/>
    </xf>
    <xf numFmtId="41" fontId="0" fillId="0" borderId="0" xfId="0" applyNumberFormat="1" applyFont="1" applyBorder="1" applyAlignment="1">
      <alignment horizontal="left" vertical="center"/>
    </xf>
    <xf numFmtId="43" fontId="14" fillId="0" borderId="0" xfId="45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41" fontId="0" fillId="0" borderId="10" xfId="0" applyNumberFormat="1" applyFont="1" applyBorder="1" applyAlignment="1">
      <alignment horizontal="right"/>
    </xf>
    <xf numFmtId="168" fontId="0" fillId="0" borderId="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168" fontId="0" fillId="0" borderId="10" xfId="0" applyNumberFormat="1" applyFill="1" applyBorder="1" applyAlignment="1">
      <alignment/>
    </xf>
    <xf numFmtId="169" fontId="0" fillId="0" borderId="0" xfId="45" applyNumberFormat="1" applyFont="1" applyFill="1" applyBorder="1" applyAlignment="1">
      <alignment horizontal="right"/>
    </xf>
    <xf numFmtId="43" fontId="0" fillId="0" borderId="0" xfId="45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/>
    </xf>
    <xf numFmtId="168" fontId="0" fillId="0" borderId="0" xfId="0" applyNumberFormat="1" applyFont="1" applyFill="1" applyAlignment="1" quotePrefix="1">
      <alignment/>
    </xf>
    <xf numFmtId="168" fontId="0" fillId="0" borderId="10" xfId="0" applyNumberFormat="1" applyFont="1" applyFill="1" applyBorder="1" applyAlignment="1" quotePrefix="1">
      <alignment/>
    </xf>
    <xf numFmtId="43" fontId="22" fillId="0" borderId="0" xfId="45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indent="1"/>
    </xf>
    <xf numFmtId="49" fontId="0" fillId="0" borderId="0" xfId="0" applyNumberFormat="1" applyBorder="1" applyAlignment="1">
      <alignment horizontal="left" indent="1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indent="1"/>
    </xf>
    <xf numFmtId="41" fontId="0" fillId="0" borderId="0" xfId="0" applyNumberFormat="1" applyFont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11" fillId="33" borderId="10" xfId="0" applyFont="1" applyFill="1" applyBorder="1" applyAlignment="1">
      <alignment/>
    </xf>
    <xf numFmtId="169" fontId="0" fillId="0" borderId="0" xfId="42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9" fontId="0" fillId="0" borderId="0" xfId="45" applyNumberFormat="1" applyFont="1" applyFill="1" applyAlignment="1">
      <alignment horizontal="right"/>
    </xf>
    <xf numFmtId="169" fontId="0" fillId="0" borderId="10" xfId="45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3" fontId="0" fillId="0" borderId="0" xfId="42" applyFont="1" applyFill="1" applyBorder="1" applyAlignment="1">
      <alignment horizontal="right" vertical="center"/>
    </xf>
    <xf numFmtId="43" fontId="0" fillId="0" borderId="0" xfId="42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justify"/>
    </xf>
    <xf numFmtId="0" fontId="6" fillId="0" borderId="0" xfId="0" applyFont="1" applyFill="1" applyBorder="1" applyAlignment="1">
      <alignment/>
    </xf>
    <xf numFmtId="41" fontId="3" fillId="0" borderId="0" xfId="42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0" borderId="0" xfId="42" applyNumberFormat="1" applyFont="1" applyFill="1" applyAlignment="1">
      <alignment horizontal="right"/>
    </xf>
    <xf numFmtId="169" fontId="3" fillId="0" borderId="13" xfId="0" applyNumberFormat="1" applyFont="1" applyFill="1" applyBorder="1" applyAlignment="1">
      <alignment horizontal="right"/>
    </xf>
    <xf numFmtId="169" fontId="0" fillId="0" borderId="10" xfId="42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3" fillId="0" borderId="0" xfId="45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 horizontal="center"/>
    </xf>
    <xf numFmtId="41" fontId="0" fillId="0" borderId="0" xfId="42" applyNumberFormat="1" applyFont="1" applyFill="1" applyBorder="1" applyAlignment="1">
      <alignment horizontal="right"/>
    </xf>
    <xf numFmtId="41" fontId="3" fillId="0" borderId="10" xfId="42" applyNumberFormat="1" applyFont="1" applyFill="1" applyBorder="1" applyAlignment="1">
      <alignment horizontal="right"/>
    </xf>
    <xf numFmtId="41" fontId="3" fillId="0" borderId="13" xfId="42" applyNumberFormat="1" applyFont="1" applyFill="1" applyBorder="1" applyAlignment="1">
      <alignment horizontal="right"/>
    </xf>
    <xf numFmtId="41" fontId="3" fillId="0" borderId="12" xfId="42" applyNumberFormat="1" applyFont="1" applyFill="1" applyBorder="1" applyAlignment="1">
      <alignment horizontal="right"/>
    </xf>
    <xf numFmtId="41" fontId="3" fillId="0" borderId="0" xfId="42" applyNumberFormat="1" applyFont="1" applyFill="1" applyBorder="1" applyAlignment="1">
      <alignment horizontal="right"/>
    </xf>
    <xf numFmtId="41" fontId="3" fillId="0" borderId="11" xfId="42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174" fontId="3" fillId="0" borderId="12" xfId="42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9" fontId="23" fillId="0" borderId="0" xfId="0" applyNumberFormat="1" applyFont="1" applyFill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41" fontId="0" fillId="0" borderId="0" xfId="0" applyNumberFormat="1" applyFont="1" applyBorder="1" applyAlignment="1">
      <alignment horizontal="right" vertical="center"/>
    </xf>
    <xf numFmtId="169" fontId="0" fillId="0" borderId="0" xfId="42" applyNumberFormat="1" applyFont="1" applyBorder="1" applyAlignment="1">
      <alignment/>
    </xf>
    <xf numFmtId="41" fontId="0" fillId="0" borderId="0" xfId="42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 vertical="center"/>
    </xf>
    <xf numFmtId="174" fontId="3" fillId="0" borderId="0" xfId="42" applyNumberFormat="1" applyFont="1" applyFill="1" applyBorder="1" applyAlignment="1">
      <alignment horizontal="right"/>
    </xf>
    <xf numFmtId="169" fontId="3" fillId="0" borderId="10" xfId="42" applyNumberFormat="1" applyFont="1" applyFill="1" applyBorder="1" applyAlignment="1">
      <alignment horizontal="center"/>
    </xf>
    <xf numFmtId="169" fontId="3" fillId="0" borderId="0" xfId="42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 quotePrefix="1">
      <alignment horizontal="center" wrapText="1"/>
    </xf>
    <xf numFmtId="169" fontId="0" fillId="0" borderId="0" xfId="0" applyNumberFormat="1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69" fontId="0" fillId="0" borderId="14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0" fillId="0" borderId="14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view="pageBreakPreview" zoomScale="85" zoomScaleNormal="80" zoomScaleSheetLayoutView="85" zoomScalePageLayoutView="0" workbookViewId="0" topLeftCell="A118">
      <selection activeCell="A129" sqref="A129"/>
    </sheetView>
  </sheetViews>
  <sheetFormatPr defaultColWidth="9.28125" defaultRowHeight="15"/>
  <cols>
    <col min="1" max="1" width="38.8515625" style="137" customWidth="1"/>
    <col min="2" max="2" width="6.00390625" style="116" customWidth="1"/>
    <col min="3" max="3" width="14.28125" style="130" customWidth="1"/>
    <col min="4" max="4" width="1.28515625" style="130" customWidth="1"/>
    <col min="5" max="5" width="14.28125" style="130" customWidth="1"/>
    <col min="6" max="6" width="1.28515625" style="130" customWidth="1"/>
    <col min="7" max="7" width="14.28125" style="130" customWidth="1"/>
    <col min="8" max="8" width="1.28515625" style="130" customWidth="1"/>
    <col min="9" max="9" width="14.28125" style="130" customWidth="1"/>
    <col min="10" max="10" width="9.421875" style="116" bestFit="1" customWidth="1"/>
    <col min="11" max="16384" width="9.28125" style="116" customWidth="1"/>
  </cols>
  <sheetData>
    <row r="1" ht="20.25" customHeight="1">
      <c r="A1" s="82" t="s">
        <v>27</v>
      </c>
    </row>
    <row r="2" ht="20.25" customHeight="1">
      <c r="A2" s="82" t="s">
        <v>28</v>
      </c>
    </row>
    <row r="3" ht="20.25" customHeight="1">
      <c r="A3" s="84" t="s">
        <v>101</v>
      </c>
    </row>
    <row r="4" spans="1:11" s="132" customFormat="1" ht="20.25" customHeight="1">
      <c r="A4" s="131"/>
      <c r="C4" s="122"/>
      <c r="D4" s="122"/>
      <c r="E4" s="122"/>
      <c r="F4" s="122"/>
      <c r="G4" s="122"/>
      <c r="H4" s="133"/>
      <c r="I4" s="59" t="s">
        <v>103</v>
      </c>
      <c r="J4" s="134"/>
      <c r="K4" s="134"/>
    </row>
    <row r="5" spans="1:9" s="132" customFormat="1" ht="20.25" customHeight="1">
      <c r="A5" s="135"/>
      <c r="B5" s="136"/>
      <c r="C5" s="297" t="s">
        <v>0</v>
      </c>
      <c r="D5" s="297"/>
      <c r="E5" s="297"/>
      <c r="F5" s="152"/>
      <c r="G5" s="297" t="s">
        <v>39</v>
      </c>
      <c r="H5" s="297"/>
      <c r="I5" s="297"/>
    </row>
    <row r="6" spans="1:9" s="132" customFormat="1" ht="20.25" customHeight="1">
      <c r="A6" s="135"/>
      <c r="B6" s="136"/>
      <c r="C6" s="296" t="s">
        <v>7</v>
      </c>
      <c r="D6" s="296"/>
      <c r="E6" s="296"/>
      <c r="F6" s="152"/>
      <c r="G6" s="296" t="s">
        <v>7</v>
      </c>
      <c r="H6" s="296"/>
      <c r="I6" s="296"/>
    </row>
    <row r="7" spans="2:9" ht="20.25" customHeight="1">
      <c r="B7" s="136"/>
      <c r="C7" s="123" t="s">
        <v>361</v>
      </c>
      <c r="D7" s="65"/>
      <c r="E7" s="123" t="s">
        <v>35</v>
      </c>
      <c r="F7" s="138"/>
      <c r="G7" s="123" t="s">
        <v>361</v>
      </c>
      <c r="H7" s="65"/>
      <c r="I7" s="123" t="s">
        <v>35</v>
      </c>
    </row>
    <row r="8" spans="1:9" ht="20.25" customHeight="1">
      <c r="A8" s="158" t="s">
        <v>18</v>
      </c>
      <c r="B8" s="159" t="s">
        <v>40</v>
      </c>
      <c r="C8" s="123" t="s">
        <v>311</v>
      </c>
      <c r="D8" s="65"/>
      <c r="E8" s="123" t="s">
        <v>251</v>
      </c>
      <c r="F8" s="155"/>
      <c r="G8" s="123" t="s">
        <v>311</v>
      </c>
      <c r="H8" s="65"/>
      <c r="I8" s="123" t="s">
        <v>251</v>
      </c>
    </row>
    <row r="9" spans="1:9" ht="20.25" customHeight="1">
      <c r="A9" s="116"/>
      <c r="C9" s="124" t="s">
        <v>182</v>
      </c>
      <c r="D9" s="65"/>
      <c r="E9" s="124"/>
      <c r="F9" s="116"/>
      <c r="G9" s="124" t="s">
        <v>182</v>
      </c>
      <c r="H9" s="65"/>
      <c r="I9" s="124"/>
    </row>
    <row r="10" spans="1:9" ht="10.5" customHeight="1">
      <c r="A10" s="153"/>
      <c r="B10" s="139"/>
      <c r="C10" s="155"/>
      <c r="D10" s="154"/>
      <c r="E10" s="155"/>
      <c r="F10" s="154"/>
      <c r="G10" s="155"/>
      <c r="H10" s="154"/>
      <c r="I10" s="155"/>
    </row>
    <row r="11" spans="1:9" ht="20.25" customHeight="1">
      <c r="A11" s="156" t="s">
        <v>15</v>
      </c>
      <c r="B11" s="139"/>
      <c r="C11" s="122"/>
      <c r="D11" s="122"/>
      <c r="E11" s="122"/>
      <c r="F11" s="122"/>
      <c r="G11" s="122"/>
      <c r="H11" s="122"/>
      <c r="I11" s="122"/>
    </row>
    <row r="12" spans="1:9" ht="20.25" customHeight="1">
      <c r="A12" s="140" t="s">
        <v>1</v>
      </c>
      <c r="B12" s="139"/>
      <c r="C12" s="175">
        <v>36508435</v>
      </c>
      <c r="D12" s="122"/>
      <c r="E12" s="175">
        <v>31478037</v>
      </c>
      <c r="F12" s="122"/>
      <c r="G12" s="175">
        <v>1129970</v>
      </c>
      <c r="H12" s="122"/>
      <c r="I12" s="175">
        <v>4405856</v>
      </c>
    </row>
    <row r="13" spans="1:9" ht="20.25" customHeight="1">
      <c r="A13" s="140" t="s">
        <v>162</v>
      </c>
      <c r="B13" s="139"/>
      <c r="C13" s="175">
        <v>1650263</v>
      </c>
      <c r="D13" s="122"/>
      <c r="E13" s="175">
        <v>1555490</v>
      </c>
      <c r="F13" s="122"/>
      <c r="G13" s="176">
        <v>0</v>
      </c>
      <c r="H13" s="122"/>
      <c r="I13" s="176">
        <v>0</v>
      </c>
    </row>
    <row r="14" spans="1:9" ht="20.25" customHeight="1">
      <c r="A14" s="142" t="s">
        <v>59</v>
      </c>
      <c r="B14" s="139">
        <v>5</v>
      </c>
      <c r="C14" s="175">
        <v>36076826</v>
      </c>
      <c r="D14" s="122"/>
      <c r="E14" s="175">
        <v>40749353</v>
      </c>
      <c r="F14" s="122"/>
      <c r="G14" s="122">
        <v>2199033</v>
      </c>
      <c r="H14" s="122"/>
      <c r="I14" s="122">
        <v>3050636</v>
      </c>
    </row>
    <row r="15" spans="1:9" ht="20.25" customHeight="1">
      <c r="A15" s="11" t="s">
        <v>41</v>
      </c>
      <c r="B15" s="139">
        <v>4</v>
      </c>
      <c r="C15" s="176">
        <v>0</v>
      </c>
      <c r="D15" s="122"/>
      <c r="E15" s="176">
        <v>0</v>
      </c>
      <c r="F15" s="122"/>
      <c r="G15" s="122">
        <v>49181000</v>
      </c>
      <c r="H15" s="122"/>
      <c r="I15" s="122">
        <v>60622000</v>
      </c>
    </row>
    <row r="16" spans="1:9" ht="20.25" customHeight="1">
      <c r="A16" s="113" t="s">
        <v>244</v>
      </c>
      <c r="B16" s="139">
        <v>4</v>
      </c>
      <c r="C16" s="176">
        <v>0</v>
      </c>
      <c r="D16" s="122"/>
      <c r="E16" s="175">
        <v>16624</v>
      </c>
      <c r="F16" s="122"/>
      <c r="G16" s="176">
        <v>0</v>
      </c>
      <c r="H16" s="122"/>
      <c r="I16" s="176">
        <v>0</v>
      </c>
    </row>
    <row r="17" spans="1:9" ht="20.25" customHeight="1">
      <c r="A17" s="63" t="s">
        <v>2</v>
      </c>
      <c r="B17" s="139"/>
      <c r="C17" s="176">
        <v>55597868</v>
      </c>
      <c r="D17" s="122"/>
      <c r="E17" s="176">
        <v>59631804</v>
      </c>
      <c r="F17" s="122"/>
      <c r="G17" s="122">
        <v>2896490</v>
      </c>
      <c r="H17" s="122"/>
      <c r="I17" s="122">
        <v>3660905</v>
      </c>
    </row>
    <row r="18" spans="1:9" ht="20.25" customHeight="1">
      <c r="A18" s="63" t="s">
        <v>134</v>
      </c>
      <c r="B18" s="139"/>
      <c r="C18" s="176">
        <v>36558539</v>
      </c>
      <c r="D18" s="178"/>
      <c r="E18" s="176">
        <v>34677589</v>
      </c>
      <c r="F18" s="178"/>
      <c r="G18" s="122">
        <v>1096724</v>
      </c>
      <c r="H18" s="178"/>
      <c r="I18" s="122">
        <v>847253</v>
      </c>
    </row>
    <row r="19" spans="1:8" ht="20.25" customHeight="1">
      <c r="A19" s="113" t="s">
        <v>90</v>
      </c>
      <c r="B19" s="139"/>
      <c r="D19" s="132"/>
      <c r="E19" s="122"/>
      <c r="F19" s="132"/>
      <c r="H19" s="132"/>
    </row>
    <row r="20" spans="1:9" ht="20.25" customHeight="1">
      <c r="A20" s="63" t="s">
        <v>91</v>
      </c>
      <c r="B20" s="139">
        <v>4</v>
      </c>
      <c r="C20" s="122">
        <v>9775464</v>
      </c>
      <c r="D20" s="122"/>
      <c r="E20" s="175">
        <v>8120183</v>
      </c>
      <c r="F20" s="122"/>
      <c r="G20" s="176">
        <v>0</v>
      </c>
      <c r="H20" s="122"/>
      <c r="I20" s="176">
        <v>0</v>
      </c>
    </row>
    <row r="21" spans="1:9" ht="20.25" customHeight="1">
      <c r="A21" s="11" t="s">
        <v>92</v>
      </c>
      <c r="B21" s="139"/>
      <c r="C21" s="175">
        <v>2629230</v>
      </c>
      <c r="D21" s="177"/>
      <c r="E21" s="175">
        <v>2155930</v>
      </c>
      <c r="F21" s="122"/>
      <c r="G21" s="176">
        <v>252221</v>
      </c>
      <c r="H21" s="122"/>
      <c r="I21" s="176">
        <v>181016</v>
      </c>
    </row>
    <row r="22" spans="1:9" ht="20.25" customHeight="1">
      <c r="A22" s="11" t="s">
        <v>144</v>
      </c>
      <c r="B22" s="139">
        <v>4</v>
      </c>
      <c r="C22" s="175">
        <v>146512</v>
      </c>
      <c r="D22" s="177"/>
      <c r="E22" s="176">
        <v>201159</v>
      </c>
      <c r="F22" s="122"/>
      <c r="G22" s="176">
        <v>4817109</v>
      </c>
      <c r="H22" s="122"/>
      <c r="I22" s="176">
        <v>3228208</v>
      </c>
    </row>
    <row r="23" spans="1:9" ht="20.25" customHeight="1">
      <c r="A23" s="11" t="s">
        <v>83</v>
      </c>
      <c r="B23" s="139"/>
      <c r="C23" s="176"/>
      <c r="D23" s="177"/>
      <c r="E23" s="122"/>
      <c r="F23" s="122"/>
      <c r="G23" s="176"/>
      <c r="H23" s="122"/>
      <c r="I23" s="176"/>
    </row>
    <row r="24" spans="1:9" ht="20.25" customHeight="1">
      <c r="A24" s="11" t="s">
        <v>84</v>
      </c>
      <c r="B24" s="139"/>
      <c r="C24" s="122">
        <v>539084</v>
      </c>
      <c r="D24" s="179"/>
      <c r="E24" s="176">
        <v>1134452</v>
      </c>
      <c r="F24" s="179"/>
      <c r="G24" s="176">
        <v>0</v>
      </c>
      <c r="H24" s="176"/>
      <c r="I24" s="176">
        <v>0</v>
      </c>
    </row>
    <row r="25" spans="1:9" ht="20.25" customHeight="1">
      <c r="A25" s="11" t="s">
        <v>3</v>
      </c>
      <c r="B25" s="139"/>
      <c r="C25" s="176">
        <v>5620729</v>
      </c>
      <c r="D25" s="122"/>
      <c r="E25" s="175">
        <v>5822133</v>
      </c>
      <c r="F25" s="122"/>
      <c r="G25" s="176">
        <v>873000</v>
      </c>
      <c r="H25" s="122"/>
      <c r="I25" s="122">
        <v>32115</v>
      </c>
    </row>
    <row r="26" spans="1:9" ht="20.25" customHeight="1">
      <c r="A26" s="113" t="s">
        <v>313</v>
      </c>
      <c r="B26" s="139">
        <v>7</v>
      </c>
      <c r="C26" s="191">
        <v>0</v>
      </c>
      <c r="D26" s="122"/>
      <c r="E26" s="191">
        <v>0</v>
      </c>
      <c r="F26" s="122"/>
      <c r="G26" s="191">
        <v>1229411</v>
      </c>
      <c r="H26" s="122"/>
      <c r="I26" s="191">
        <v>0</v>
      </c>
    </row>
    <row r="27" spans="1:9" ht="20.25" customHeight="1">
      <c r="A27" s="54" t="s">
        <v>11</v>
      </c>
      <c r="B27" s="141"/>
      <c r="C27" s="276">
        <f>SUM(C12:C26)</f>
        <v>185102950</v>
      </c>
      <c r="D27" s="147"/>
      <c r="E27" s="276">
        <f>SUM(E12:E26)</f>
        <v>185542754</v>
      </c>
      <c r="F27" s="147"/>
      <c r="G27" s="276">
        <f>SUM(G12:G26)</f>
        <v>63674958</v>
      </c>
      <c r="H27" s="147"/>
      <c r="I27" s="276">
        <f>SUM(I12:I26)</f>
        <v>76027989</v>
      </c>
    </row>
    <row r="28" spans="1:9" ht="20.25" customHeight="1">
      <c r="A28" s="143"/>
      <c r="B28" s="139"/>
      <c r="C28" s="122"/>
      <c r="D28" s="122"/>
      <c r="E28" s="122"/>
      <c r="F28" s="122"/>
      <c r="G28" s="122"/>
      <c r="H28" s="122"/>
      <c r="I28" s="122"/>
    </row>
    <row r="29" spans="1:9" ht="20.25" customHeight="1">
      <c r="A29" s="82" t="s">
        <v>27</v>
      </c>
      <c r="B29" s="132"/>
      <c r="C29" s="122"/>
      <c r="D29" s="122"/>
      <c r="E29" s="122"/>
      <c r="F29" s="122"/>
      <c r="G29" s="122"/>
      <c r="H29" s="122"/>
      <c r="I29" s="122"/>
    </row>
    <row r="30" spans="1:9" ht="20.25" customHeight="1">
      <c r="A30" s="82" t="s">
        <v>28</v>
      </c>
      <c r="B30" s="132"/>
      <c r="C30" s="122"/>
      <c r="D30" s="122"/>
      <c r="E30" s="122"/>
      <c r="F30" s="122"/>
      <c r="G30" s="122"/>
      <c r="H30" s="122"/>
      <c r="I30" s="122"/>
    </row>
    <row r="31" spans="1:9" ht="20.25" customHeight="1">
      <c r="A31" s="84" t="s">
        <v>101</v>
      </c>
      <c r="B31" s="132"/>
      <c r="C31" s="122"/>
      <c r="D31" s="122"/>
      <c r="E31" s="122"/>
      <c r="F31" s="122"/>
      <c r="G31" s="122"/>
      <c r="H31" s="122"/>
      <c r="I31" s="122"/>
    </row>
    <row r="32" spans="1:9" ht="20.25" customHeight="1">
      <c r="A32" s="84"/>
      <c r="B32" s="132"/>
      <c r="C32" s="122"/>
      <c r="D32" s="122"/>
      <c r="E32" s="122"/>
      <c r="F32" s="122"/>
      <c r="G32" s="122"/>
      <c r="H32" s="122"/>
      <c r="I32" s="59" t="s">
        <v>103</v>
      </c>
    </row>
    <row r="33" spans="2:9" ht="20.25" customHeight="1">
      <c r="B33" s="136"/>
      <c r="C33" s="297" t="s">
        <v>0</v>
      </c>
      <c r="D33" s="297"/>
      <c r="E33" s="297"/>
      <c r="F33" s="152"/>
      <c r="G33" s="297" t="s">
        <v>39</v>
      </c>
      <c r="H33" s="297"/>
      <c r="I33" s="297"/>
    </row>
    <row r="34" spans="2:9" ht="20.25" customHeight="1">
      <c r="B34" s="136"/>
      <c r="C34" s="296" t="s">
        <v>7</v>
      </c>
      <c r="D34" s="296"/>
      <c r="E34" s="296"/>
      <c r="F34" s="152"/>
      <c r="G34" s="296" t="s">
        <v>7</v>
      </c>
      <c r="H34" s="296"/>
      <c r="I34" s="296"/>
    </row>
    <row r="35" spans="2:9" ht="20.25" customHeight="1">
      <c r="B35" s="136"/>
      <c r="C35" s="123" t="s">
        <v>361</v>
      </c>
      <c r="D35" s="65"/>
      <c r="E35" s="123" t="s">
        <v>35</v>
      </c>
      <c r="F35" s="138"/>
      <c r="G35" s="123" t="s">
        <v>361</v>
      </c>
      <c r="H35" s="65"/>
      <c r="I35" s="123" t="s">
        <v>35</v>
      </c>
    </row>
    <row r="36" spans="1:9" ht="20.25" customHeight="1">
      <c r="A36" s="158" t="s">
        <v>99</v>
      </c>
      <c r="B36" s="159" t="s">
        <v>40</v>
      </c>
      <c r="C36" s="123" t="s">
        <v>311</v>
      </c>
      <c r="D36" s="65"/>
      <c r="E36" s="123" t="s">
        <v>251</v>
      </c>
      <c r="F36" s="155"/>
      <c r="G36" s="123" t="s">
        <v>311</v>
      </c>
      <c r="H36" s="65"/>
      <c r="I36" s="123" t="s">
        <v>251</v>
      </c>
    </row>
    <row r="37" spans="1:9" ht="20.25" customHeight="1">
      <c r="A37" s="116"/>
      <c r="C37" s="124" t="s">
        <v>182</v>
      </c>
      <c r="D37" s="65"/>
      <c r="E37" s="124"/>
      <c r="F37" s="116"/>
      <c r="G37" s="124" t="s">
        <v>182</v>
      </c>
      <c r="H37" s="65"/>
      <c r="I37" s="124"/>
    </row>
    <row r="38" spans="1:9" ht="11.25" customHeight="1">
      <c r="A38" s="84"/>
      <c r="B38" s="139"/>
      <c r="C38" s="155"/>
      <c r="D38" s="154"/>
      <c r="E38" s="155"/>
      <c r="F38" s="154"/>
      <c r="G38" s="155"/>
      <c r="H38" s="154"/>
      <c r="I38" s="155"/>
    </row>
    <row r="39" spans="1:9" ht="20.25" customHeight="1">
      <c r="A39" s="87" t="s">
        <v>16</v>
      </c>
      <c r="B39" s="139"/>
      <c r="C39" s="122"/>
      <c r="D39" s="122"/>
      <c r="E39" s="122"/>
      <c r="F39" s="122"/>
      <c r="G39" s="122"/>
      <c r="H39" s="122"/>
      <c r="I39" s="122"/>
    </row>
    <row r="40" spans="1:9" ht="20.25" customHeight="1">
      <c r="A40" s="63" t="s">
        <v>245</v>
      </c>
      <c r="B40" s="193">
        <v>6</v>
      </c>
      <c r="C40" s="175">
        <v>4396996</v>
      </c>
      <c r="D40" s="122"/>
      <c r="E40" s="175">
        <v>4261522</v>
      </c>
      <c r="F40" s="122"/>
      <c r="G40" s="176">
        <v>0</v>
      </c>
      <c r="H40" s="122"/>
      <c r="I40" s="176">
        <v>0</v>
      </c>
    </row>
    <row r="41" spans="1:9" ht="20.25" customHeight="1">
      <c r="A41" s="113" t="s">
        <v>72</v>
      </c>
      <c r="B41" s="193">
        <v>7</v>
      </c>
      <c r="C41" s="176">
        <v>0</v>
      </c>
      <c r="D41" s="177"/>
      <c r="E41" s="176">
        <v>0</v>
      </c>
      <c r="F41" s="122"/>
      <c r="G41" s="176">
        <v>160225150</v>
      </c>
      <c r="H41" s="122"/>
      <c r="I41" s="175">
        <v>151976480</v>
      </c>
    </row>
    <row r="42" spans="1:9" ht="20.25" customHeight="1">
      <c r="A42" s="63" t="s">
        <v>73</v>
      </c>
      <c r="B42" s="193">
        <v>8</v>
      </c>
      <c r="C42" s="175">
        <v>102578462</v>
      </c>
      <c r="D42" s="122"/>
      <c r="E42" s="175">
        <v>96125533</v>
      </c>
      <c r="F42" s="122"/>
      <c r="G42" s="175">
        <v>334809</v>
      </c>
      <c r="H42" s="122"/>
      <c r="I42" s="175">
        <v>334809</v>
      </c>
    </row>
    <row r="43" spans="1:9" ht="20.25" customHeight="1">
      <c r="A43" s="63" t="s">
        <v>180</v>
      </c>
      <c r="B43" s="193">
        <v>9</v>
      </c>
      <c r="C43" s="175">
        <v>9479372</v>
      </c>
      <c r="D43" s="178"/>
      <c r="E43" s="175">
        <v>9595506</v>
      </c>
      <c r="F43" s="178"/>
      <c r="G43" s="176">
        <v>4360381</v>
      </c>
      <c r="H43" s="175"/>
      <c r="I43" s="176">
        <v>4360381</v>
      </c>
    </row>
    <row r="44" spans="1:9" ht="20.25" customHeight="1">
      <c r="A44" s="63" t="s">
        <v>74</v>
      </c>
      <c r="B44" s="193"/>
      <c r="C44" s="175">
        <v>1097302</v>
      </c>
      <c r="D44" s="122"/>
      <c r="E44" s="175">
        <v>1504511</v>
      </c>
      <c r="F44" s="122"/>
      <c r="G44" s="175">
        <v>150291</v>
      </c>
      <c r="H44" s="122"/>
      <c r="I44" s="175">
        <v>150291</v>
      </c>
    </row>
    <row r="45" spans="1:9" ht="20.25" customHeight="1">
      <c r="A45" s="63" t="s">
        <v>135</v>
      </c>
      <c r="B45" s="139"/>
      <c r="C45" s="175">
        <v>1022</v>
      </c>
      <c r="D45" s="178"/>
      <c r="E45" s="175">
        <v>33313</v>
      </c>
      <c r="F45" s="178"/>
      <c r="G45" s="293">
        <v>0</v>
      </c>
      <c r="H45" s="178"/>
      <c r="I45" s="176">
        <v>0</v>
      </c>
    </row>
    <row r="46" spans="1:9" ht="20.25" customHeight="1">
      <c r="A46" s="11" t="s">
        <v>23</v>
      </c>
      <c r="B46" s="139">
        <v>4</v>
      </c>
      <c r="C46" s="176">
        <v>0</v>
      </c>
      <c r="D46" s="177"/>
      <c r="E46" s="176">
        <v>0</v>
      </c>
      <c r="F46" s="122"/>
      <c r="G46" s="176">
        <v>19669946</v>
      </c>
      <c r="H46" s="122"/>
      <c r="I46" s="176">
        <v>15673186</v>
      </c>
    </row>
    <row r="47" spans="1:9" ht="20.25" customHeight="1">
      <c r="A47" s="113" t="s">
        <v>246</v>
      </c>
      <c r="B47" s="139">
        <v>4</v>
      </c>
      <c r="C47" s="176">
        <v>7200</v>
      </c>
      <c r="D47" s="177"/>
      <c r="E47" s="176">
        <v>6150</v>
      </c>
      <c r="F47" s="122"/>
      <c r="G47" s="176">
        <v>0</v>
      </c>
      <c r="H47" s="122"/>
      <c r="I47" s="176">
        <v>0</v>
      </c>
    </row>
    <row r="48" spans="1:9" ht="20.25" customHeight="1">
      <c r="A48" s="63" t="s">
        <v>127</v>
      </c>
      <c r="B48" s="139"/>
      <c r="C48" s="175">
        <v>1652429</v>
      </c>
      <c r="D48" s="122"/>
      <c r="E48" s="175">
        <v>1850902</v>
      </c>
      <c r="F48" s="122"/>
      <c r="G48" s="175">
        <v>354663</v>
      </c>
      <c r="H48" s="122"/>
      <c r="I48" s="175">
        <v>354663</v>
      </c>
    </row>
    <row r="49" spans="1:9" ht="20.25" customHeight="1">
      <c r="A49" s="113" t="s">
        <v>48</v>
      </c>
      <c r="B49" s="139"/>
      <c r="C49" s="175">
        <v>193825701</v>
      </c>
      <c r="D49" s="122"/>
      <c r="E49" s="175">
        <v>195200722</v>
      </c>
      <c r="F49" s="122"/>
      <c r="G49" s="175">
        <v>15255863</v>
      </c>
      <c r="H49" s="122"/>
      <c r="I49" s="175">
        <v>16218982</v>
      </c>
    </row>
    <row r="50" spans="1:9" ht="20.25" customHeight="1">
      <c r="A50" s="63" t="s">
        <v>133</v>
      </c>
      <c r="B50" s="139"/>
      <c r="C50" s="175">
        <v>8042730</v>
      </c>
      <c r="D50" s="181"/>
      <c r="E50" s="175">
        <v>8216165</v>
      </c>
      <c r="F50" s="181"/>
      <c r="G50" s="176">
        <v>0</v>
      </c>
      <c r="H50" s="181"/>
      <c r="I50" s="176">
        <v>0</v>
      </c>
    </row>
    <row r="51" spans="1:9" ht="20.25" customHeight="1">
      <c r="A51" s="63" t="s">
        <v>110</v>
      </c>
      <c r="B51" s="139"/>
      <c r="C51" s="175">
        <v>91177088</v>
      </c>
      <c r="D51" s="181"/>
      <c r="E51" s="175">
        <v>95428170</v>
      </c>
      <c r="F51" s="181"/>
      <c r="G51" s="176">
        <v>0</v>
      </c>
      <c r="H51" s="177"/>
      <c r="I51" s="176">
        <v>0</v>
      </c>
    </row>
    <row r="52" spans="1:9" ht="20.25" customHeight="1">
      <c r="A52" s="63" t="s">
        <v>125</v>
      </c>
      <c r="B52" s="139"/>
      <c r="C52" s="175">
        <v>14528077</v>
      </c>
      <c r="D52" s="122"/>
      <c r="E52" s="175">
        <v>16211916</v>
      </c>
      <c r="F52" s="122"/>
      <c r="G52" s="175">
        <v>27474</v>
      </c>
      <c r="H52" s="122"/>
      <c r="I52" s="175">
        <v>32632</v>
      </c>
    </row>
    <row r="53" spans="1:9" ht="20.25" customHeight="1">
      <c r="A53" s="11" t="s">
        <v>83</v>
      </c>
      <c r="B53" s="139"/>
      <c r="C53" s="122"/>
      <c r="D53" s="122"/>
      <c r="E53" s="122"/>
      <c r="F53" s="122"/>
      <c r="G53" s="122"/>
      <c r="H53" s="122"/>
      <c r="I53" s="122"/>
    </row>
    <row r="54" spans="1:9" ht="20.25" customHeight="1">
      <c r="A54" s="11" t="s">
        <v>84</v>
      </c>
      <c r="B54" s="139"/>
      <c r="C54" s="175">
        <v>2770</v>
      </c>
      <c r="D54" s="122"/>
      <c r="E54" s="175">
        <v>1600</v>
      </c>
      <c r="F54" s="122"/>
      <c r="G54" s="176">
        <v>0</v>
      </c>
      <c r="H54" s="177"/>
      <c r="I54" s="176">
        <v>0</v>
      </c>
    </row>
    <row r="55" spans="1:9" ht="20.25" customHeight="1">
      <c r="A55" s="11" t="s">
        <v>77</v>
      </c>
      <c r="B55" s="139"/>
      <c r="C55" s="175">
        <v>3241644</v>
      </c>
      <c r="D55" s="122"/>
      <c r="E55" s="175">
        <v>3384069</v>
      </c>
      <c r="F55" s="122"/>
      <c r="G55" s="176">
        <v>1251738</v>
      </c>
      <c r="H55" s="122"/>
      <c r="I55" s="176">
        <v>1572692</v>
      </c>
    </row>
    <row r="56" spans="1:9" ht="20.25" customHeight="1">
      <c r="A56" s="63" t="s">
        <v>189</v>
      </c>
      <c r="B56" s="139"/>
      <c r="C56" s="175">
        <v>7802254</v>
      </c>
      <c r="D56" s="122"/>
      <c r="E56" s="175">
        <v>8301979</v>
      </c>
      <c r="F56" s="122"/>
      <c r="G56" s="176">
        <v>0</v>
      </c>
      <c r="H56" s="122"/>
      <c r="I56" s="176">
        <v>0</v>
      </c>
    </row>
    <row r="57" spans="1:9" ht="20.25" customHeight="1">
      <c r="A57" s="11" t="s">
        <v>4</v>
      </c>
      <c r="B57" s="141"/>
      <c r="C57" s="76">
        <v>3572685</v>
      </c>
      <c r="D57" s="122"/>
      <c r="E57" s="175">
        <v>2426039</v>
      </c>
      <c r="F57" s="122"/>
      <c r="G57" s="175">
        <v>161112</v>
      </c>
      <c r="H57" s="122"/>
      <c r="I57" s="175">
        <v>196110</v>
      </c>
    </row>
    <row r="58" spans="1:9" ht="20.25" customHeight="1">
      <c r="A58" s="54" t="s">
        <v>12</v>
      </c>
      <c r="B58" s="141"/>
      <c r="C58" s="276">
        <f>SUM(C40:C57)</f>
        <v>441405732</v>
      </c>
      <c r="D58" s="147"/>
      <c r="E58" s="180">
        <f>SUM(E40:E57)</f>
        <v>442548097</v>
      </c>
      <c r="F58" s="147"/>
      <c r="G58" s="180">
        <f>SUM(G40:G57)</f>
        <v>201791427</v>
      </c>
      <c r="H58" s="147"/>
      <c r="I58" s="180">
        <f>SUM(I40:I57)</f>
        <v>190870226</v>
      </c>
    </row>
    <row r="59" spans="1:9" ht="20.25" customHeight="1">
      <c r="A59" s="146"/>
      <c r="B59" s="141"/>
      <c r="C59" s="71"/>
      <c r="D59" s="147"/>
      <c r="E59" s="71"/>
      <c r="F59" s="147"/>
      <c r="G59" s="71"/>
      <c r="H59" s="147"/>
      <c r="I59" s="71"/>
    </row>
    <row r="60" spans="1:9" ht="20.25" customHeight="1" thickBot="1">
      <c r="A60" s="54" t="s">
        <v>17</v>
      </c>
      <c r="B60" s="139"/>
      <c r="C60" s="278">
        <f>C27+C58</f>
        <v>626508682</v>
      </c>
      <c r="D60" s="147"/>
      <c r="E60" s="182">
        <f>E27+E58</f>
        <v>628090851</v>
      </c>
      <c r="F60" s="147"/>
      <c r="G60" s="182">
        <f>G27+G58</f>
        <v>265466385</v>
      </c>
      <c r="H60" s="147"/>
      <c r="I60" s="182">
        <f>I27+I58</f>
        <v>266898215</v>
      </c>
    </row>
    <row r="61" spans="2:9" ht="20.25" customHeight="1" thickTop="1">
      <c r="B61" s="141"/>
      <c r="C61" s="122"/>
      <c r="D61" s="122"/>
      <c r="E61" s="122"/>
      <c r="F61" s="122"/>
      <c r="G61" s="122"/>
      <c r="H61" s="122"/>
      <c r="I61" s="122"/>
    </row>
    <row r="62" spans="1:9" ht="20.25" customHeight="1">
      <c r="A62" s="82" t="s">
        <v>27</v>
      </c>
      <c r="B62" s="141"/>
      <c r="C62" s="122"/>
      <c r="D62" s="122"/>
      <c r="E62" s="122"/>
      <c r="F62" s="122"/>
      <c r="G62" s="122"/>
      <c r="H62" s="122"/>
      <c r="I62" s="122"/>
    </row>
    <row r="63" spans="1:9" ht="20.25" customHeight="1">
      <c r="A63" s="82" t="s">
        <v>28</v>
      </c>
      <c r="B63" s="141"/>
      <c r="C63" s="122"/>
      <c r="D63" s="122"/>
      <c r="E63" s="122"/>
      <c r="F63" s="122"/>
      <c r="G63" s="122"/>
      <c r="H63" s="122"/>
      <c r="I63" s="122"/>
    </row>
    <row r="64" spans="1:9" ht="20.25" customHeight="1">
      <c r="A64" s="84" t="s">
        <v>101</v>
      </c>
      <c r="B64" s="141"/>
      <c r="C64" s="122"/>
      <c r="D64" s="122"/>
      <c r="E64" s="122"/>
      <c r="F64" s="122"/>
      <c r="G64" s="122"/>
      <c r="H64" s="122"/>
      <c r="I64" s="122"/>
    </row>
    <row r="65" spans="1:11" ht="20.25" customHeight="1">
      <c r="A65" s="144"/>
      <c r="B65" s="132"/>
      <c r="C65" s="122"/>
      <c r="D65" s="122"/>
      <c r="E65" s="122"/>
      <c r="F65" s="122"/>
      <c r="G65" s="122"/>
      <c r="H65" s="133"/>
      <c r="I65" s="59" t="s">
        <v>103</v>
      </c>
      <c r="J65" s="145"/>
      <c r="K65" s="145"/>
    </row>
    <row r="66" spans="2:9" ht="20.25" customHeight="1">
      <c r="B66" s="136"/>
      <c r="C66" s="297" t="s">
        <v>0</v>
      </c>
      <c r="D66" s="297"/>
      <c r="E66" s="297"/>
      <c r="F66" s="152"/>
      <c r="G66" s="297" t="s">
        <v>39</v>
      </c>
      <c r="H66" s="297"/>
      <c r="I66" s="297"/>
    </row>
    <row r="67" spans="2:9" ht="20.25" customHeight="1">
      <c r="B67" s="136"/>
      <c r="C67" s="296" t="s">
        <v>7</v>
      </c>
      <c r="D67" s="296"/>
      <c r="E67" s="296"/>
      <c r="F67" s="152"/>
      <c r="G67" s="296" t="s">
        <v>7</v>
      </c>
      <c r="H67" s="296"/>
      <c r="I67" s="296"/>
    </row>
    <row r="68" spans="1:9" ht="20.25" customHeight="1">
      <c r="A68" s="157"/>
      <c r="B68" s="136"/>
      <c r="C68" s="123" t="s">
        <v>361</v>
      </c>
      <c r="D68" s="65"/>
      <c r="E68" s="123" t="s">
        <v>35</v>
      </c>
      <c r="F68" s="138"/>
      <c r="G68" s="123" t="s">
        <v>361</v>
      </c>
      <c r="H68" s="65"/>
      <c r="I68" s="123" t="s">
        <v>35</v>
      </c>
    </row>
    <row r="69" spans="1:9" ht="20.25" customHeight="1">
      <c r="A69" s="84" t="s">
        <v>236</v>
      </c>
      <c r="B69" s="159" t="s">
        <v>40</v>
      </c>
      <c r="C69" s="123" t="s">
        <v>311</v>
      </c>
      <c r="D69" s="65"/>
      <c r="E69" s="123" t="s">
        <v>251</v>
      </c>
      <c r="F69" s="155"/>
      <c r="G69" s="123" t="s">
        <v>311</v>
      </c>
      <c r="H69" s="65"/>
      <c r="I69" s="123" t="s">
        <v>251</v>
      </c>
    </row>
    <row r="70" spans="1:9" ht="20.25" customHeight="1">
      <c r="A70" s="116"/>
      <c r="C70" s="124" t="s">
        <v>182</v>
      </c>
      <c r="D70" s="65"/>
      <c r="E70" s="124"/>
      <c r="F70" s="116"/>
      <c r="G70" s="124" t="s">
        <v>182</v>
      </c>
      <c r="H70" s="65"/>
      <c r="I70" s="124"/>
    </row>
    <row r="71" spans="1:9" ht="10.5" customHeight="1">
      <c r="A71" s="84"/>
      <c r="B71" s="139"/>
      <c r="C71" s="155"/>
      <c r="D71" s="154"/>
      <c r="E71" s="155"/>
      <c r="F71" s="154"/>
      <c r="G71" s="155"/>
      <c r="H71" s="154"/>
      <c r="I71" s="155"/>
    </row>
    <row r="72" spans="1:10" ht="20.25" customHeight="1">
      <c r="A72" s="87" t="s">
        <v>19</v>
      </c>
      <c r="B72" s="136"/>
      <c r="C72" s="122"/>
      <c r="D72" s="122"/>
      <c r="E72" s="122"/>
      <c r="F72" s="122"/>
      <c r="G72" s="122"/>
      <c r="H72" s="122"/>
      <c r="I72" s="122"/>
      <c r="J72" s="149"/>
    </row>
    <row r="73" spans="1:10" ht="20.25" customHeight="1">
      <c r="A73" s="113" t="s">
        <v>247</v>
      </c>
      <c r="B73" s="139"/>
      <c r="C73" s="122"/>
      <c r="D73" s="122"/>
      <c r="E73" s="122"/>
      <c r="F73" s="122"/>
      <c r="G73" s="122"/>
      <c r="H73" s="122"/>
      <c r="I73" s="122"/>
      <c r="J73" s="149"/>
    </row>
    <row r="74" spans="1:10" ht="20.25" customHeight="1">
      <c r="A74" s="11" t="s">
        <v>248</v>
      </c>
      <c r="B74" s="139"/>
      <c r="C74" s="175">
        <v>70497084</v>
      </c>
      <c r="D74" s="122"/>
      <c r="E74" s="175">
        <v>61312159</v>
      </c>
      <c r="F74" s="122"/>
      <c r="G74" s="122">
        <v>1503339</v>
      </c>
      <c r="H74" s="122"/>
      <c r="I74" s="122">
        <v>2463</v>
      </c>
      <c r="J74" s="149"/>
    </row>
    <row r="75" spans="1:10" ht="20.25" customHeight="1">
      <c r="A75" s="63" t="s">
        <v>140</v>
      </c>
      <c r="B75" s="139"/>
      <c r="C75" s="175">
        <v>24512008</v>
      </c>
      <c r="D75" s="122"/>
      <c r="E75" s="175">
        <v>32243942</v>
      </c>
      <c r="F75" s="122"/>
      <c r="G75" s="122">
        <v>18085290</v>
      </c>
      <c r="H75" s="122"/>
      <c r="I75" s="122">
        <v>17204109</v>
      </c>
      <c r="J75" s="149"/>
    </row>
    <row r="76" spans="1:10" ht="20.25" customHeight="1">
      <c r="A76" s="11" t="s">
        <v>6</v>
      </c>
      <c r="B76" s="139">
        <v>4</v>
      </c>
      <c r="C76" s="175">
        <v>34363597</v>
      </c>
      <c r="D76" s="122"/>
      <c r="E76" s="175">
        <v>35458644</v>
      </c>
      <c r="F76" s="122"/>
      <c r="G76" s="122">
        <v>1345944</v>
      </c>
      <c r="H76" s="122"/>
      <c r="I76" s="122">
        <v>1245798</v>
      </c>
      <c r="J76" s="149"/>
    </row>
    <row r="77" spans="1:10" ht="20.25" customHeight="1">
      <c r="A77" s="113" t="s">
        <v>372</v>
      </c>
      <c r="B77" s="139"/>
      <c r="C77" s="175"/>
      <c r="D77" s="122"/>
      <c r="E77" s="175"/>
      <c r="F77" s="122"/>
      <c r="G77" s="122"/>
      <c r="H77" s="122"/>
      <c r="I77" s="122"/>
      <c r="J77" s="149"/>
    </row>
    <row r="78" spans="1:10" ht="20.25" customHeight="1">
      <c r="A78" s="113" t="s">
        <v>371</v>
      </c>
      <c r="B78" s="139">
        <v>4</v>
      </c>
      <c r="C78" s="176">
        <v>0</v>
      </c>
      <c r="D78" s="176"/>
      <c r="E78" s="176">
        <v>0</v>
      </c>
      <c r="F78" s="122"/>
      <c r="G78" s="122">
        <v>5000000</v>
      </c>
      <c r="H78" s="122"/>
      <c r="I78" s="176">
        <v>0</v>
      </c>
      <c r="J78" s="149"/>
    </row>
    <row r="79" spans="1:10" ht="20.25" customHeight="1">
      <c r="A79" s="11" t="s">
        <v>85</v>
      </c>
      <c r="B79" s="139"/>
      <c r="E79" s="122"/>
      <c r="H79" s="132"/>
      <c r="I79" s="183"/>
      <c r="J79" s="149"/>
    </row>
    <row r="80" spans="1:10" ht="20.25" customHeight="1">
      <c r="A80" s="63" t="s">
        <v>183</v>
      </c>
      <c r="B80" s="139">
        <v>4</v>
      </c>
      <c r="C80" s="175">
        <v>622113</v>
      </c>
      <c r="D80" s="132"/>
      <c r="E80" s="122">
        <v>660716</v>
      </c>
      <c r="F80" s="132"/>
      <c r="G80" s="176">
        <v>0</v>
      </c>
      <c r="H80" s="122"/>
      <c r="I80" s="176">
        <v>0</v>
      </c>
      <c r="J80" s="149"/>
    </row>
    <row r="81" spans="1:10" ht="20.25" customHeight="1">
      <c r="A81" s="113" t="s">
        <v>249</v>
      </c>
      <c r="B81" s="139"/>
      <c r="C81" s="175">
        <v>36878758</v>
      </c>
      <c r="D81" s="122"/>
      <c r="E81" s="175">
        <v>27128370</v>
      </c>
      <c r="F81" s="122"/>
      <c r="G81" s="122">
        <v>9778037</v>
      </c>
      <c r="H81" s="122"/>
      <c r="I81" s="122">
        <v>8500000</v>
      </c>
      <c r="J81" s="149"/>
    </row>
    <row r="82" spans="1:10" ht="20.25" customHeight="1">
      <c r="A82" s="11" t="s">
        <v>56</v>
      </c>
      <c r="B82" s="132"/>
      <c r="C82" s="175">
        <v>14276729</v>
      </c>
      <c r="D82" s="122"/>
      <c r="E82" s="175">
        <v>11555211</v>
      </c>
      <c r="F82" s="122"/>
      <c r="G82" s="122">
        <v>518892</v>
      </c>
      <c r="H82" s="122"/>
      <c r="I82" s="122">
        <v>200756</v>
      </c>
      <c r="J82" s="149"/>
    </row>
    <row r="83" spans="1:10" ht="20.25" customHeight="1">
      <c r="A83" s="113" t="s">
        <v>250</v>
      </c>
      <c r="B83" s="132"/>
      <c r="C83" s="175">
        <v>1139479</v>
      </c>
      <c r="D83" s="122"/>
      <c r="E83" s="175">
        <v>1256492</v>
      </c>
      <c r="F83" s="122"/>
      <c r="G83" s="176">
        <v>0</v>
      </c>
      <c r="H83" s="177"/>
      <c r="I83" s="176">
        <v>0</v>
      </c>
      <c r="J83" s="149"/>
    </row>
    <row r="84" spans="1:10" ht="20.25" customHeight="1">
      <c r="A84" s="11" t="s">
        <v>10</v>
      </c>
      <c r="B84" s="139" t="s">
        <v>60</v>
      </c>
      <c r="C84" s="76">
        <v>10998360</v>
      </c>
      <c r="D84" s="122"/>
      <c r="E84" s="175">
        <v>12596625</v>
      </c>
      <c r="F84" s="122"/>
      <c r="G84" s="176">
        <v>1526800</v>
      </c>
      <c r="H84" s="122"/>
      <c r="I84" s="151">
        <v>1649944</v>
      </c>
      <c r="J84" s="149"/>
    </row>
    <row r="85" spans="1:10" ht="20.25" customHeight="1">
      <c r="A85" s="54" t="s">
        <v>13</v>
      </c>
      <c r="B85" s="139"/>
      <c r="C85" s="276">
        <f>SUM(C74:C84)</f>
        <v>193288128</v>
      </c>
      <c r="D85" s="147"/>
      <c r="E85" s="180">
        <f>SUM(E74:E84)</f>
        <v>182212159</v>
      </c>
      <c r="F85" s="147"/>
      <c r="G85" s="180">
        <f>SUM(G74:G84)</f>
        <v>37758302</v>
      </c>
      <c r="H85" s="147"/>
      <c r="I85" s="180">
        <f>SUM(I74:I84)</f>
        <v>28803070</v>
      </c>
      <c r="J85" s="149"/>
    </row>
    <row r="86" spans="2:10" ht="20.25" customHeight="1">
      <c r="B86" s="139"/>
      <c r="C86" s="122"/>
      <c r="D86" s="122"/>
      <c r="E86" s="122"/>
      <c r="F86" s="122"/>
      <c r="G86" s="122"/>
      <c r="H86" s="122"/>
      <c r="I86" s="122"/>
      <c r="J86" s="149"/>
    </row>
    <row r="87" spans="1:10" ht="20.25" customHeight="1">
      <c r="A87" s="87" t="s">
        <v>20</v>
      </c>
      <c r="B87" s="139"/>
      <c r="C87" s="122"/>
      <c r="D87" s="122"/>
      <c r="E87" s="122"/>
      <c r="F87" s="122"/>
      <c r="G87" s="122"/>
      <c r="H87" s="122"/>
      <c r="I87" s="122"/>
      <c r="J87" s="149"/>
    </row>
    <row r="88" spans="1:10" ht="20.25" customHeight="1">
      <c r="A88" s="113" t="s">
        <v>199</v>
      </c>
      <c r="B88" s="139">
        <v>11</v>
      </c>
      <c r="C88" s="175">
        <v>198063602</v>
      </c>
      <c r="D88" s="122"/>
      <c r="E88" s="175">
        <v>208948336</v>
      </c>
      <c r="F88" s="122"/>
      <c r="G88" s="122">
        <v>85388710</v>
      </c>
      <c r="H88" s="122"/>
      <c r="I88" s="122">
        <v>95378585</v>
      </c>
      <c r="J88" s="149"/>
    </row>
    <row r="89" spans="1:10" ht="20.25" customHeight="1">
      <c r="A89" s="11" t="s">
        <v>78</v>
      </c>
      <c r="B89" s="139"/>
      <c r="C89" s="175">
        <v>7838329</v>
      </c>
      <c r="D89" s="122"/>
      <c r="E89" s="175">
        <v>9087554</v>
      </c>
      <c r="F89" s="122"/>
      <c r="G89" s="176">
        <v>0</v>
      </c>
      <c r="H89" s="122"/>
      <c r="I89" s="176">
        <v>0</v>
      </c>
      <c r="J89" s="149"/>
    </row>
    <row r="90" spans="1:10" ht="20.25" customHeight="1">
      <c r="A90" s="63" t="s">
        <v>255</v>
      </c>
      <c r="B90" s="139">
        <v>13</v>
      </c>
      <c r="C90" s="175">
        <v>8233954</v>
      </c>
      <c r="D90" s="184"/>
      <c r="E90" s="175">
        <v>5966062</v>
      </c>
      <c r="F90" s="184"/>
      <c r="G90" s="184">
        <v>2378078</v>
      </c>
      <c r="H90" s="184"/>
      <c r="I90" s="184">
        <v>1688656</v>
      </c>
      <c r="J90" s="149"/>
    </row>
    <row r="91" spans="1:10" ht="20.25" customHeight="1">
      <c r="A91" s="11" t="s">
        <v>52</v>
      </c>
      <c r="B91" s="139"/>
      <c r="C91" s="76">
        <v>3320813</v>
      </c>
      <c r="D91" s="122"/>
      <c r="E91" s="175">
        <v>3218486</v>
      </c>
      <c r="F91" s="122"/>
      <c r="G91" s="176">
        <v>0</v>
      </c>
      <c r="H91" s="122"/>
      <c r="I91" s="176">
        <v>0</v>
      </c>
      <c r="J91" s="149"/>
    </row>
    <row r="92" spans="1:10" ht="20.25" customHeight="1">
      <c r="A92" s="54" t="s">
        <v>31</v>
      </c>
      <c r="B92" s="139"/>
      <c r="C92" s="276">
        <f>SUM(C88:C91)</f>
        <v>217456698</v>
      </c>
      <c r="D92" s="147"/>
      <c r="E92" s="180">
        <f>SUM(E88:E91)</f>
        <v>227220438</v>
      </c>
      <c r="F92" s="147"/>
      <c r="G92" s="180">
        <f>SUM(G88:G91)</f>
        <v>87766788</v>
      </c>
      <c r="H92" s="147"/>
      <c r="I92" s="180">
        <f>SUM(I88:I91)</f>
        <v>97067241</v>
      </c>
      <c r="J92" s="149"/>
    </row>
    <row r="93" spans="1:9" s="149" customFormat="1" ht="20.25" customHeight="1">
      <c r="A93" s="148"/>
      <c r="B93" s="159"/>
      <c r="C93" s="71"/>
      <c r="D93" s="71"/>
      <c r="E93" s="71"/>
      <c r="F93" s="71"/>
      <c r="G93" s="71"/>
      <c r="H93" s="71"/>
      <c r="I93" s="71"/>
    </row>
    <row r="94" spans="1:10" ht="20.25" customHeight="1">
      <c r="A94" s="54" t="s">
        <v>14</v>
      </c>
      <c r="B94" s="139"/>
      <c r="C94" s="276">
        <f>C85+C92</f>
        <v>410744826</v>
      </c>
      <c r="D94" s="147"/>
      <c r="E94" s="185">
        <f>E85+E92</f>
        <v>409432597</v>
      </c>
      <c r="F94" s="147"/>
      <c r="G94" s="185">
        <f>G85+G92</f>
        <v>125525090</v>
      </c>
      <c r="H94" s="147"/>
      <c r="I94" s="185">
        <f>I85+I92</f>
        <v>125870311</v>
      </c>
      <c r="J94" s="149"/>
    </row>
    <row r="95" spans="1:10" ht="20.25" customHeight="1">
      <c r="A95" s="148"/>
      <c r="B95" s="159"/>
      <c r="C95" s="194"/>
      <c r="D95" s="71"/>
      <c r="E95" s="71"/>
      <c r="F95" s="71"/>
      <c r="G95" s="71"/>
      <c r="H95" s="71"/>
      <c r="I95" s="71"/>
      <c r="J95" s="149"/>
    </row>
    <row r="96" spans="1:9" ht="20.25" customHeight="1">
      <c r="A96" s="82" t="s">
        <v>27</v>
      </c>
      <c r="B96" s="141"/>
      <c r="C96" s="122"/>
      <c r="D96" s="122"/>
      <c r="E96" s="122"/>
      <c r="F96" s="122"/>
      <c r="G96" s="122"/>
      <c r="H96" s="122"/>
      <c r="I96" s="122"/>
    </row>
    <row r="97" spans="1:9" ht="20.25" customHeight="1">
      <c r="A97" s="82" t="s">
        <v>28</v>
      </c>
      <c r="B97" s="141"/>
      <c r="C97" s="122"/>
      <c r="D97" s="122"/>
      <c r="E97" s="122"/>
      <c r="F97" s="122"/>
      <c r="G97" s="122"/>
      <c r="H97" s="122"/>
      <c r="I97" s="122"/>
    </row>
    <row r="98" spans="1:9" ht="20.25" customHeight="1">
      <c r="A98" s="84" t="s">
        <v>101</v>
      </c>
      <c r="B98" s="141"/>
      <c r="C98" s="122"/>
      <c r="D98" s="122"/>
      <c r="E98" s="122"/>
      <c r="F98" s="122"/>
      <c r="G98" s="122"/>
      <c r="H98" s="122"/>
      <c r="I98" s="122"/>
    </row>
    <row r="99" spans="1:11" ht="20.25" customHeight="1">
      <c r="A99" s="144"/>
      <c r="B99" s="132"/>
      <c r="C99" s="122"/>
      <c r="D99" s="122"/>
      <c r="E99" s="122"/>
      <c r="F99" s="122"/>
      <c r="G99" s="122"/>
      <c r="H99" s="133"/>
      <c r="I99" s="59" t="s">
        <v>103</v>
      </c>
      <c r="J99" s="145"/>
      <c r="K99" s="145"/>
    </row>
    <row r="100" spans="2:9" ht="20.25" customHeight="1">
      <c r="B100" s="136"/>
      <c r="C100" s="297" t="s">
        <v>0</v>
      </c>
      <c r="D100" s="297"/>
      <c r="E100" s="297"/>
      <c r="F100" s="152"/>
      <c r="G100" s="297" t="s">
        <v>39</v>
      </c>
      <c r="H100" s="297"/>
      <c r="I100" s="297"/>
    </row>
    <row r="101" spans="2:9" ht="20.25" customHeight="1">
      <c r="B101" s="136"/>
      <c r="C101" s="296" t="s">
        <v>7</v>
      </c>
      <c r="D101" s="296"/>
      <c r="E101" s="296"/>
      <c r="F101" s="152"/>
      <c r="G101" s="296" t="s">
        <v>7</v>
      </c>
      <c r="H101" s="296"/>
      <c r="I101" s="296"/>
    </row>
    <row r="102" spans="1:9" ht="20.25" customHeight="1">
      <c r="A102" s="157"/>
      <c r="B102" s="136"/>
      <c r="C102" s="123" t="s">
        <v>361</v>
      </c>
      <c r="D102" s="65"/>
      <c r="E102" s="123" t="s">
        <v>35</v>
      </c>
      <c r="F102" s="138"/>
      <c r="G102" s="123" t="s">
        <v>361</v>
      </c>
      <c r="H102" s="65"/>
      <c r="I102" s="123" t="s">
        <v>35</v>
      </c>
    </row>
    <row r="103" spans="1:9" ht="20.25" customHeight="1">
      <c r="A103" s="84" t="s">
        <v>237</v>
      </c>
      <c r="B103" s="159"/>
      <c r="C103" s="123" t="s">
        <v>311</v>
      </c>
      <c r="D103" s="65"/>
      <c r="E103" s="123" t="s">
        <v>251</v>
      </c>
      <c r="F103" s="155"/>
      <c r="G103" s="123" t="s">
        <v>311</v>
      </c>
      <c r="H103" s="65"/>
      <c r="I103" s="123" t="s">
        <v>251</v>
      </c>
    </row>
    <row r="104" spans="1:9" ht="20.25" customHeight="1">
      <c r="A104" s="84" t="s">
        <v>131</v>
      </c>
      <c r="C104" s="124" t="s">
        <v>182</v>
      </c>
      <c r="D104" s="65"/>
      <c r="E104" s="124"/>
      <c r="F104" s="116"/>
      <c r="G104" s="124" t="s">
        <v>182</v>
      </c>
      <c r="H104" s="65"/>
      <c r="I104" s="124"/>
    </row>
    <row r="105" spans="1:9" ht="10.5" customHeight="1">
      <c r="A105" s="84"/>
      <c r="B105" s="139"/>
      <c r="C105" s="155"/>
      <c r="D105" s="154"/>
      <c r="E105" s="155"/>
      <c r="F105" s="154"/>
      <c r="G105" s="155"/>
      <c r="H105" s="154"/>
      <c r="I105" s="155"/>
    </row>
    <row r="106" spans="1:10" ht="20.25" customHeight="1">
      <c r="A106" s="87" t="s">
        <v>232</v>
      </c>
      <c r="B106" s="139"/>
      <c r="C106" s="122"/>
      <c r="D106" s="122"/>
      <c r="E106" s="122"/>
      <c r="F106" s="122"/>
      <c r="G106" s="122"/>
      <c r="H106" s="122"/>
      <c r="I106" s="122"/>
      <c r="J106" s="149"/>
    </row>
    <row r="107" spans="1:10" ht="20.25" customHeight="1">
      <c r="A107" s="11" t="s">
        <v>42</v>
      </c>
      <c r="B107" s="139"/>
      <c r="C107" s="122"/>
      <c r="D107" s="122"/>
      <c r="E107" s="122"/>
      <c r="F107" s="122"/>
      <c r="G107" s="122"/>
      <c r="H107" s="122"/>
      <c r="I107" s="122"/>
      <c r="J107" s="149"/>
    </row>
    <row r="108" spans="1:10" ht="20.25" customHeight="1" thickBot="1">
      <c r="A108" s="11" t="s">
        <v>49</v>
      </c>
      <c r="B108" s="139"/>
      <c r="C108" s="186">
        <v>9291530</v>
      </c>
      <c r="D108" s="122"/>
      <c r="E108" s="186">
        <v>9291530</v>
      </c>
      <c r="F108" s="122"/>
      <c r="G108" s="187">
        <v>9291530</v>
      </c>
      <c r="H108" s="122"/>
      <c r="I108" s="187">
        <v>9291530</v>
      </c>
      <c r="J108" s="149"/>
    </row>
    <row r="109" spans="1:10" ht="20.25" customHeight="1" thickTop="1">
      <c r="A109" s="11" t="s">
        <v>218</v>
      </c>
      <c r="B109" s="139"/>
      <c r="C109" s="175">
        <v>8611242</v>
      </c>
      <c r="D109" s="122"/>
      <c r="E109" s="175">
        <v>8611242</v>
      </c>
      <c r="F109" s="122"/>
      <c r="G109" s="122">
        <v>8611242</v>
      </c>
      <c r="H109" s="122"/>
      <c r="I109" s="122">
        <v>8611242</v>
      </c>
      <c r="J109" s="149"/>
    </row>
    <row r="110" spans="1:10" ht="20.25" customHeight="1">
      <c r="A110" s="11" t="s">
        <v>67</v>
      </c>
      <c r="B110" s="139"/>
      <c r="C110" s="175">
        <v>-2909249</v>
      </c>
      <c r="D110" s="151"/>
      <c r="E110" s="175">
        <v>-2909249</v>
      </c>
      <c r="F110" s="151"/>
      <c r="G110" s="176">
        <v>0</v>
      </c>
      <c r="H110" s="151"/>
      <c r="I110" s="176">
        <v>0</v>
      </c>
      <c r="J110" s="149"/>
    </row>
    <row r="111" spans="1:10" ht="20.25" customHeight="1">
      <c r="A111" s="113" t="s">
        <v>200</v>
      </c>
      <c r="B111" s="139"/>
      <c r="C111" s="151"/>
      <c r="D111" s="151"/>
      <c r="E111" s="151"/>
      <c r="F111" s="151"/>
      <c r="G111" s="151"/>
      <c r="H111" s="151"/>
      <c r="I111" s="151"/>
      <c r="J111" s="149"/>
    </row>
    <row r="112" spans="1:10" ht="20.25" customHeight="1">
      <c r="A112" s="113" t="s">
        <v>201</v>
      </c>
      <c r="B112" s="139"/>
      <c r="C112" s="175">
        <v>57298909</v>
      </c>
      <c r="D112" s="122"/>
      <c r="E112" s="175">
        <v>57298909</v>
      </c>
      <c r="F112" s="122"/>
      <c r="G112" s="184">
        <v>56408882</v>
      </c>
      <c r="H112" s="122"/>
      <c r="I112" s="184">
        <v>56408882</v>
      </c>
      <c r="J112" s="149"/>
    </row>
    <row r="113" spans="1:10" ht="20.25" customHeight="1">
      <c r="A113" s="63" t="s">
        <v>252</v>
      </c>
      <c r="B113" s="139"/>
      <c r="C113" s="175">
        <v>3470021</v>
      </c>
      <c r="D113" s="122"/>
      <c r="E113" s="175">
        <v>3470021</v>
      </c>
      <c r="F113" s="122"/>
      <c r="G113" s="184">
        <v>3470021</v>
      </c>
      <c r="H113" s="122"/>
      <c r="I113" s="184">
        <v>3470021</v>
      </c>
      <c r="J113" s="149"/>
    </row>
    <row r="114" spans="1:10" ht="20.25" customHeight="1">
      <c r="A114" s="63" t="s">
        <v>208</v>
      </c>
      <c r="B114" s="139"/>
      <c r="C114" s="175"/>
      <c r="D114" s="122"/>
      <c r="E114" s="175"/>
      <c r="F114" s="122"/>
      <c r="G114" s="184"/>
      <c r="H114" s="122"/>
      <c r="I114" s="184"/>
      <c r="J114" s="149"/>
    </row>
    <row r="115" spans="1:10" ht="20.25" customHeight="1">
      <c r="A115" s="63" t="s">
        <v>166</v>
      </c>
      <c r="B115" s="139"/>
      <c r="C115" s="175">
        <v>4072463</v>
      </c>
      <c r="D115" s="122"/>
      <c r="E115" s="175">
        <v>3500083</v>
      </c>
      <c r="F115" s="122"/>
      <c r="G115" s="176">
        <v>0</v>
      </c>
      <c r="H115" s="122"/>
      <c r="I115" s="176">
        <v>0</v>
      </c>
      <c r="J115" s="149"/>
    </row>
    <row r="116" spans="1:10" ht="20.25" customHeight="1">
      <c r="A116" s="63" t="s">
        <v>145</v>
      </c>
      <c r="B116" s="139"/>
      <c r="C116" s="176">
        <v>-5159</v>
      </c>
      <c r="D116" s="122"/>
      <c r="E116" s="176">
        <v>-5159</v>
      </c>
      <c r="F116" s="122"/>
      <c r="G116" s="184">
        <v>490423</v>
      </c>
      <c r="H116" s="122"/>
      <c r="I116" s="184">
        <v>490423</v>
      </c>
      <c r="J116" s="149"/>
    </row>
    <row r="117" spans="1:10" ht="20.25" customHeight="1">
      <c r="A117" s="11" t="s">
        <v>32</v>
      </c>
      <c r="B117" s="139"/>
      <c r="C117" s="122"/>
      <c r="D117" s="122"/>
      <c r="E117" s="122"/>
      <c r="F117" s="122"/>
      <c r="G117" s="122"/>
      <c r="H117" s="122"/>
      <c r="I117" s="122"/>
      <c r="J117" s="149"/>
    </row>
    <row r="118" spans="1:10" ht="20.25" customHeight="1">
      <c r="A118" s="11" t="s">
        <v>53</v>
      </c>
      <c r="B118" s="139"/>
      <c r="C118" s="240"/>
      <c r="D118" s="122"/>
      <c r="E118" s="122"/>
      <c r="F118" s="122"/>
      <c r="G118" s="122"/>
      <c r="H118" s="122"/>
      <c r="I118" s="122"/>
      <c r="J118" s="149"/>
    </row>
    <row r="119" spans="1:10" ht="20.25" customHeight="1">
      <c r="A119" s="11" t="s">
        <v>43</v>
      </c>
      <c r="B119" s="139"/>
      <c r="C119" s="175">
        <v>929166</v>
      </c>
      <c r="D119" s="122"/>
      <c r="E119" s="175">
        <v>929166</v>
      </c>
      <c r="F119" s="122"/>
      <c r="G119" s="175">
        <v>929166</v>
      </c>
      <c r="H119" s="122"/>
      <c r="I119" s="175">
        <v>929166</v>
      </c>
      <c r="J119" s="149"/>
    </row>
    <row r="120" spans="1:9" s="149" customFormat="1" ht="20.25" customHeight="1">
      <c r="A120" s="11" t="s">
        <v>57</v>
      </c>
      <c r="B120" s="159"/>
      <c r="C120" s="175">
        <v>100631694</v>
      </c>
      <c r="D120" s="151"/>
      <c r="E120" s="175">
        <v>92078740</v>
      </c>
      <c r="F120" s="151"/>
      <c r="G120" s="151">
        <v>52209633</v>
      </c>
      <c r="H120" s="151"/>
      <c r="I120" s="151">
        <v>53296242</v>
      </c>
    </row>
    <row r="121" spans="1:10" ht="20.25" customHeight="1">
      <c r="A121" s="63" t="s">
        <v>209</v>
      </c>
      <c r="B121" s="159"/>
      <c r="C121" s="76">
        <v>-20091634</v>
      </c>
      <c r="D121" s="184"/>
      <c r="E121" s="76">
        <v>-12440598</v>
      </c>
      <c r="F121" s="184"/>
      <c r="G121" s="188">
        <v>2821928</v>
      </c>
      <c r="H121" s="184"/>
      <c r="I121" s="188">
        <v>2821928</v>
      </c>
      <c r="J121" s="149"/>
    </row>
    <row r="122" spans="1:10" s="150" customFormat="1" ht="20.25" customHeight="1">
      <c r="A122" s="54" t="s">
        <v>229</v>
      </c>
      <c r="B122" s="189"/>
      <c r="C122" s="252">
        <f>SUM(C109:C121)</f>
        <v>152007453</v>
      </c>
      <c r="D122" s="147"/>
      <c r="E122" s="147">
        <f>SUM(E109:E121)</f>
        <v>150533155</v>
      </c>
      <c r="F122" s="147"/>
      <c r="G122" s="147">
        <f>SUM(G109:G121)</f>
        <v>124941295</v>
      </c>
      <c r="H122" s="147"/>
      <c r="I122" s="147">
        <f>SUM(I109:I121)</f>
        <v>126027904</v>
      </c>
      <c r="J122" s="174"/>
    </row>
    <row r="123" spans="1:10" s="150" customFormat="1" ht="20.25" customHeight="1">
      <c r="A123" s="113" t="s">
        <v>191</v>
      </c>
      <c r="B123" s="139"/>
      <c r="C123" s="190">
        <v>15000000</v>
      </c>
      <c r="D123" s="122"/>
      <c r="E123" s="190">
        <v>15000000</v>
      </c>
      <c r="F123" s="122"/>
      <c r="G123" s="190">
        <v>15000000</v>
      </c>
      <c r="H123" s="122"/>
      <c r="I123" s="190">
        <v>15000000</v>
      </c>
      <c r="J123" s="174"/>
    </row>
    <row r="124" spans="1:10" s="150" customFormat="1" ht="20.25" customHeight="1">
      <c r="A124" s="54" t="s">
        <v>240</v>
      </c>
      <c r="B124" s="189"/>
      <c r="C124" s="147"/>
      <c r="D124" s="147"/>
      <c r="E124" s="147"/>
      <c r="F124" s="147"/>
      <c r="G124" s="192"/>
      <c r="H124" s="147"/>
      <c r="I124" s="192"/>
      <c r="J124" s="174"/>
    </row>
    <row r="125" spans="1:10" s="150" customFormat="1" ht="20.25" customHeight="1">
      <c r="A125" s="54" t="s">
        <v>241</v>
      </c>
      <c r="B125" s="189"/>
      <c r="C125" s="252">
        <f>SUM(C122:C123)</f>
        <v>167007453</v>
      </c>
      <c r="D125" s="147"/>
      <c r="E125" s="147">
        <f>SUM(E122:E123)</f>
        <v>165533155</v>
      </c>
      <c r="F125" s="147"/>
      <c r="G125" s="147">
        <f>SUM(G122:G123)</f>
        <v>139941295</v>
      </c>
      <c r="H125" s="147"/>
      <c r="I125" s="147">
        <f>SUM(I122:I123)</f>
        <v>141027904</v>
      </c>
      <c r="J125" s="174"/>
    </row>
    <row r="126" spans="1:10" ht="20.25" customHeight="1">
      <c r="A126" s="63" t="s">
        <v>109</v>
      </c>
      <c r="B126" s="139"/>
      <c r="C126" s="190">
        <v>48756403</v>
      </c>
      <c r="D126" s="122"/>
      <c r="E126" s="190">
        <v>53125099</v>
      </c>
      <c r="F126" s="122"/>
      <c r="G126" s="191">
        <v>0</v>
      </c>
      <c r="H126" s="177"/>
      <c r="I126" s="191">
        <v>0</v>
      </c>
      <c r="J126" s="149"/>
    </row>
    <row r="127" spans="1:10" ht="20.25" customHeight="1">
      <c r="A127" s="54" t="s">
        <v>210</v>
      </c>
      <c r="B127" s="139"/>
      <c r="C127" s="277">
        <f>SUM(C125:C126)</f>
        <v>215763856</v>
      </c>
      <c r="D127" s="147"/>
      <c r="E127" s="185">
        <f>SUM(E125:E126)</f>
        <v>218658254</v>
      </c>
      <c r="F127" s="147"/>
      <c r="G127" s="185">
        <f>SUM(G125:G126)</f>
        <v>139941295</v>
      </c>
      <c r="H127" s="147"/>
      <c r="I127" s="185">
        <f>SUM(I125:I126)</f>
        <v>141027904</v>
      </c>
      <c r="J127" s="149"/>
    </row>
    <row r="128" spans="1:10" ht="20.25" customHeight="1">
      <c r="A128" s="146"/>
      <c r="B128" s="139"/>
      <c r="C128" s="71"/>
      <c r="D128" s="147"/>
      <c r="E128" s="71"/>
      <c r="F128" s="147"/>
      <c r="G128" s="71"/>
      <c r="H128" s="147"/>
      <c r="I128" s="71"/>
      <c r="J128" s="149"/>
    </row>
    <row r="129" spans="1:10" ht="20.25" customHeight="1" thickBot="1">
      <c r="A129" s="54" t="s">
        <v>211</v>
      </c>
      <c r="B129" s="139"/>
      <c r="C129" s="278">
        <f>C94+C127</f>
        <v>626508682</v>
      </c>
      <c r="D129" s="147"/>
      <c r="E129" s="182">
        <f>E94+E127</f>
        <v>628090851</v>
      </c>
      <c r="F129" s="147"/>
      <c r="G129" s="182">
        <f>G94+G127</f>
        <v>265466385</v>
      </c>
      <c r="H129" s="147"/>
      <c r="I129" s="182">
        <f>I94+I127</f>
        <v>266898215</v>
      </c>
      <c r="J129" s="149"/>
    </row>
    <row r="130" spans="1:10" ht="20.25" customHeight="1" thickTop="1">
      <c r="A130" s="173"/>
      <c r="B130" s="149"/>
      <c r="C130" s="172"/>
      <c r="D130" s="172"/>
      <c r="E130" s="172"/>
      <c r="F130" s="172"/>
      <c r="G130" s="172"/>
      <c r="H130" s="172"/>
      <c r="I130" s="172"/>
      <c r="J130" s="149"/>
    </row>
  </sheetData>
  <sheetProtection/>
  <mergeCells count="16">
    <mergeCell ref="C100:E100"/>
    <mergeCell ref="G100:I100"/>
    <mergeCell ref="C101:E101"/>
    <mergeCell ref="G101:I101"/>
    <mergeCell ref="C34:E34"/>
    <mergeCell ref="G34:I34"/>
    <mergeCell ref="C66:E66"/>
    <mergeCell ref="G66:I66"/>
    <mergeCell ref="C67:E67"/>
    <mergeCell ref="G67:I67"/>
    <mergeCell ref="C6:E6"/>
    <mergeCell ref="G6:I6"/>
    <mergeCell ref="C5:E5"/>
    <mergeCell ref="G5:I5"/>
    <mergeCell ref="C33:E33"/>
    <mergeCell ref="G33:I33"/>
  </mergeCells>
  <printOptions/>
  <pageMargins left="0.7" right="0.5" top="0.48" bottom="0.5" header="0.5" footer="0.5"/>
  <pageSetup firstPageNumber="2" useFirstPageNumber="1" horizontalDpi="600" verticalDpi="600" orientation="portrait" paperSize="9" scale="87" r:id="rId1"/>
  <headerFooter>
    <oddFooter>&amp;LThe accompanying condensed notes are an integral part of these interim financial statements.
&amp;C&amp;P</oddFooter>
  </headerFooter>
  <rowBreaks count="3" manualBreakCount="3">
    <brk id="28" max="255" man="1"/>
    <brk id="61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view="pageBreakPreview" zoomScale="85" zoomScaleNormal="85" zoomScaleSheetLayoutView="85" zoomScalePageLayoutView="70" workbookViewId="0" topLeftCell="A1">
      <selection activeCell="B174" sqref="B174"/>
    </sheetView>
  </sheetViews>
  <sheetFormatPr defaultColWidth="9.28125" defaultRowHeight="21.75" customHeight="1"/>
  <cols>
    <col min="1" max="1" width="3.421875" style="249" customWidth="1"/>
    <col min="2" max="2" width="40.28125" style="249" customWidth="1"/>
    <col min="3" max="3" width="6.57421875" style="94" customWidth="1"/>
    <col min="4" max="4" width="4.28125" style="115" customWidth="1"/>
    <col min="5" max="5" width="14.57421875" style="267" customWidth="1"/>
    <col min="6" max="6" width="0.71875" style="268" customWidth="1"/>
    <col min="7" max="7" width="15.57421875" style="267" customWidth="1"/>
    <col min="8" max="8" width="0.71875" style="268" customWidth="1"/>
    <col min="9" max="9" width="14.57421875" style="267" customWidth="1"/>
    <col min="10" max="10" width="0.71875" style="268" customWidth="1"/>
    <col min="11" max="11" width="14.57421875" style="267" customWidth="1"/>
    <col min="12" max="16384" width="9.28125" style="115" customWidth="1"/>
  </cols>
  <sheetData>
    <row r="1" spans="1:11" ht="21.75" customHeight="1">
      <c r="A1" s="82" t="s">
        <v>27</v>
      </c>
      <c r="B1" s="54"/>
      <c r="C1" s="81"/>
      <c r="D1" s="65"/>
      <c r="E1" s="253"/>
      <c r="F1" s="253"/>
      <c r="G1" s="253"/>
      <c r="H1" s="253"/>
      <c r="I1" s="253"/>
      <c r="J1" s="253"/>
      <c r="K1" s="253"/>
    </row>
    <row r="2" spans="1:11" ht="21.75" customHeight="1">
      <c r="A2" s="82" t="s">
        <v>28</v>
      </c>
      <c r="B2" s="54"/>
      <c r="C2" s="81"/>
      <c r="D2" s="65"/>
      <c r="E2" s="253"/>
      <c r="F2" s="253"/>
      <c r="G2" s="253"/>
      <c r="H2" s="253"/>
      <c r="I2" s="253"/>
      <c r="J2" s="253"/>
      <c r="K2" s="253"/>
    </row>
    <row r="3" spans="1:11" ht="21.75" customHeight="1">
      <c r="A3" s="84" t="s">
        <v>149</v>
      </c>
      <c r="B3" s="250"/>
      <c r="C3" s="81"/>
      <c r="D3" s="65"/>
      <c r="E3" s="253"/>
      <c r="F3" s="253"/>
      <c r="G3" s="253"/>
      <c r="H3" s="253"/>
      <c r="I3" s="253"/>
      <c r="J3" s="253"/>
      <c r="K3" s="253"/>
    </row>
    <row r="4" spans="1:11" ht="21.75" customHeight="1">
      <c r="A4" s="113"/>
      <c r="B4" s="113"/>
      <c r="C4" s="81"/>
      <c r="D4" s="65"/>
      <c r="E4" s="253"/>
      <c r="F4" s="253"/>
      <c r="G4" s="253"/>
      <c r="H4" s="253"/>
      <c r="I4" s="240"/>
      <c r="J4" s="195"/>
      <c r="K4" s="254" t="s">
        <v>103</v>
      </c>
    </row>
    <row r="5" spans="1:11" ht="21.75" customHeight="1">
      <c r="A5" s="113"/>
      <c r="B5" s="113"/>
      <c r="C5" s="81"/>
      <c r="D5" s="65"/>
      <c r="E5" s="300" t="s">
        <v>0</v>
      </c>
      <c r="F5" s="300"/>
      <c r="G5" s="300"/>
      <c r="H5" s="255"/>
      <c r="I5" s="300" t="s">
        <v>39</v>
      </c>
      <c r="J5" s="300"/>
      <c r="K5" s="300"/>
    </row>
    <row r="6" spans="1:11" ht="21.75" customHeight="1">
      <c r="A6" s="113"/>
      <c r="B6" s="113"/>
      <c r="C6" s="81"/>
      <c r="D6" s="65"/>
      <c r="E6" s="301" t="s">
        <v>7</v>
      </c>
      <c r="F6" s="301"/>
      <c r="G6" s="301"/>
      <c r="H6" s="255"/>
      <c r="I6" s="301" t="s">
        <v>7</v>
      </c>
      <c r="J6" s="301"/>
      <c r="K6" s="301"/>
    </row>
    <row r="7" spans="1:11" ht="21.75" customHeight="1">
      <c r="A7" s="113"/>
      <c r="B7" s="113"/>
      <c r="C7" s="81"/>
      <c r="D7" s="65"/>
      <c r="E7" s="302" t="s">
        <v>151</v>
      </c>
      <c r="F7" s="302"/>
      <c r="G7" s="302"/>
      <c r="H7" s="256"/>
      <c r="I7" s="302" t="s">
        <v>151</v>
      </c>
      <c r="J7" s="302"/>
      <c r="K7" s="302"/>
    </row>
    <row r="8" spans="1:11" ht="21.75" customHeight="1">
      <c r="A8" s="54"/>
      <c r="B8" s="54"/>
      <c r="C8" s="115"/>
      <c r="D8" s="65"/>
      <c r="E8" s="298" t="s">
        <v>361</v>
      </c>
      <c r="F8" s="299"/>
      <c r="G8" s="299"/>
      <c r="H8" s="256"/>
      <c r="I8" s="298" t="s">
        <v>361</v>
      </c>
      <c r="J8" s="299"/>
      <c r="K8" s="299"/>
    </row>
    <row r="9" spans="1:11" ht="21.75" customHeight="1">
      <c r="A9" s="54"/>
      <c r="B9" s="54"/>
      <c r="C9" s="81" t="s">
        <v>40</v>
      </c>
      <c r="D9" s="65"/>
      <c r="E9" s="257" t="s">
        <v>311</v>
      </c>
      <c r="F9" s="256"/>
      <c r="G9" s="257" t="s">
        <v>251</v>
      </c>
      <c r="H9" s="256"/>
      <c r="I9" s="257" t="s">
        <v>311</v>
      </c>
      <c r="J9" s="256"/>
      <c r="K9" s="257" t="s">
        <v>251</v>
      </c>
    </row>
    <row r="10" spans="1:11" ht="21.75" customHeight="1">
      <c r="A10" s="87" t="s">
        <v>123</v>
      </c>
      <c r="B10" s="87"/>
      <c r="C10" s="81">
        <v>4</v>
      </c>
      <c r="D10" s="78"/>
      <c r="E10" s="258"/>
      <c r="F10" s="258"/>
      <c r="G10" s="258"/>
      <c r="H10" s="258"/>
      <c r="I10" s="258"/>
      <c r="J10" s="258"/>
      <c r="K10" s="258"/>
    </row>
    <row r="11" spans="1:11" ht="21.75" customHeight="1">
      <c r="A11" s="113" t="s">
        <v>50</v>
      </c>
      <c r="B11" s="113"/>
      <c r="C11" s="81">
        <v>14</v>
      </c>
      <c r="D11" s="78"/>
      <c r="E11" s="176">
        <v>132597046</v>
      </c>
      <c r="F11" s="258"/>
      <c r="G11" s="260">
        <v>141392707</v>
      </c>
      <c r="H11" s="258"/>
      <c r="I11" s="260">
        <v>6553027</v>
      </c>
      <c r="J11" s="260"/>
      <c r="K11" s="260">
        <v>6865081</v>
      </c>
    </row>
    <row r="12" spans="1:11" ht="21.75" customHeight="1">
      <c r="A12" s="113" t="s">
        <v>152</v>
      </c>
      <c r="B12" s="113"/>
      <c r="D12" s="78"/>
      <c r="E12" s="176">
        <v>3541548</v>
      </c>
      <c r="F12" s="258"/>
      <c r="G12" s="260">
        <v>1056326</v>
      </c>
      <c r="H12" s="258"/>
      <c r="I12" s="176">
        <v>0</v>
      </c>
      <c r="J12" s="260"/>
      <c r="K12" s="176">
        <v>0</v>
      </c>
    </row>
    <row r="13" spans="1:11" ht="21.75" customHeight="1">
      <c r="A13" s="113" t="s">
        <v>25</v>
      </c>
      <c r="B13" s="113"/>
      <c r="C13" s="81"/>
      <c r="D13" s="78"/>
      <c r="E13" s="176">
        <v>262890</v>
      </c>
      <c r="F13" s="258"/>
      <c r="G13" s="260">
        <v>251983</v>
      </c>
      <c r="H13" s="258"/>
      <c r="I13" s="260">
        <v>1105131</v>
      </c>
      <c r="J13" s="260"/>
      <c r="K13" s="260">
        <v>1054334</v>
      </c>
    </row>
    <row r="14" spans="1:11" ht="21.75" customHeight="1">
      <c r="A14" s="113" t="s">
        <v>132</v>
      </c>
      <c r="B14" s="113"/>
      <c r="C14" s="81"/>
      <c r="D14" s="78"/>
      <c r="E14" s="176">
        <v>0</v>
      </c>
      <c r="F14" s="258"/>
      <c r="G14" s="260">
        <v>3</v>
      </c>
      <c r="H14" s="258"/>
      <c r="I14" s="260">
        <v>2178995</v>
      </c>
      <c r="J14" s="260"/>
      <c r="K14" s="260">
        <v>1542152</v>
      </c>
    </row>
    <row r="15" spans="1:11" ht="21.75" customHeight="1">
      <c r="A15" s="113" t="s">
        <v>37</v>
      </c>
      <c r="B15" s="113"/>
      <c r="C15" s="81"/>
      <c r="D15" s="78"/>
      <c r="E15" s="191">
        <v>699456</v>
      </c>
      <c r="F15" s="258"/>
      <c r="G15" s="260">
        <v>543395</v>
      </c>
      <c r="H15" s="258"/>
      <c r="I15" s="260">
        <v>72302</v>
      </c>
      <c r="J15" s="260"/>
      <c r="K15" s="260">
        <v>14164</v>
      </c>
    </row>
    <row r="16" spans="1:11" ht="21.75" customHeight="1">
      <c r="A16" s="54" t="s">
        <v>122</v>
      </c>
      <c r="B16" s="54"/>
      <c r="C16" s="81"/>
      <c r="D16" s="78"/>
      <c r="E16" s="277">
        <f>SUM(E11:E15)</f>
        <v>137100940</v>
      </c>
      <c r="F16" s="38"/>
      <c r="G16" s="261">
        <f>SUM(G11:G15)</f>
        <v>143244414</v>
      </c>
      <c r="H16" s="38"/>
      <c r="I16" s="261">
        <f>SUM(I11:I15)</f>
        <v>9909455</v>
      </c>
      <c r="J16" s="38"/>
      <c r="K16" s="261">
        <f>SUM(K11:K15)</f>
        <v>9475731</v>
      </c>
    </row>
    <row r="17" spans="1:11" ht="9" customHeight="1">
      <c r="A17" s="54"/>
      <c r="B17" s="54"/>
      <c r="C17" s="81"/>
      <c r="D17" s="78"/>
      <c r="E17" s="259"/>
      <c r="F17" s="258"/>
      <c r="G17" s="259"/>
      <c r="H17" s="258"/>
      <c r="I17" s="259"/>
      <c r="J17" s="258"/>
      <c r="K17" s="259"/>
    </row>
    <row r="18" spans="1:11" ht="21.75" customHeight="1">
      <c r="A18" s="87" t="s">
        <v>22</v>
      </c>
      <c r="B18" s="87"/>
      <c r="C18" s="81">
        <v>4</v>
      </c>
      <c r="D18" s="78"/>
      <c r="E18" s="259"/>
      <c r="F18" s="258"/>
      <c r="G18" s="259"/>
      <c r="H18" s="258"/>
      <c r="I18" s="259"/>
      <c r="J18" s="258"/>
      <c r="K18" s="259"/>
    </row>
    <row r="19" spans="1:11" ht="21.75" customHeight="1">
      <c r="A19" s="113" t="s">
        <v>58</v>
      </c>
      <c r="B19" s="113"/>
      <c r="C19" s="81"/>
      <c r="D19" s="78"/>
      <c r="E19" s="176">
        <v>114660361</v>
      </c>
      <c r="F19" s="258"/>
      <c r="G19" s="260">
        <v>121782909</v>
      </c>
      <c r="H19" s="260"/>
      <c r="I19" s="260">
        <v>5968253</v>
      </c>
      <c r="J19" s="260"/>
      <c r="K19" s="260">
        <v>6307325</v>
      </c>
    </row>
    <row r="20" spans="1:11" ht="21.75" customHeight="1">
      <c r="A20" s="113" t="s">
        <v>326</v>
      </c>
      <c r="B20" s="113"/>
      <c r="C20" s="81"/>
      <c r="D20" s="78"/>
      <c r="E20" s="176"/>
      <c r="F20" s="258"/>
      <c r="G20" s="260"/>
      <c r="H20" s="260"/>
      <c r="I20" s="260"/>
      <c r="J20" s="260"/>
      <c r="K20" s="260"/>
    </row>
    <row r="21" spans="1:11" ht="21.75" customHeight="1">
      <c r="A21" s="113" t="s">
        <v>141</v>
      </c>
      <c r="B21" s="113"/>
      <c r="C21" s="81"/>
      <c r="D21" s="78"/>
      <c r="E21" s="176">
        <v>-643769</v>
      </c>
      <c r="F21" s="258"/>
      <c r="G21" s="260">
        <v>-517825</v>
      </c>
      <c r="H21" s="260"/>
      <c r="I21" s="176">
        <v>0</v>
      </c>
      <c r="J21" s="260"/>
      <c r="K21" s="176">
        <v>0</v>
      </c>
    </row>
    <row r="22" spans="1:11" ht="21.75" customHeight="1">
      <c r="A22" s="113" t="s">
        <v>197</v>
      </c>
      <c r="B22" s="113"/>
      <c r="C22" s="81"/>
      <c r="D22" s="78"/>
      <c r="E22" s="176">
        <v>5310308</v>
      </c>
      <c r="F22" s="258"/>
      <c r="G22" s="260">
        <v>5313624</v>
      </c>
      <c r="H22" s="260"/>
      <c r="I22" s="260">
        <v>225774</v>
      </c>
      <c r="J22" s="260"/>
      <c r="K22" s="260">
        <v>209716</v>
      </c>
    </row>
    <row r="23" spans="1:11" ht="21.75" customHeight="1">
      <c r="A23" s="113" t="s">
        <v>69</v>
      </c>
      <c r="B23" s="113"/>
      <c r="C23" s="81"/>
      <c r="D23" s="78"/>
      <c r="E23" s="176">
        <v>8143267</v>
      </c>
      <c r="F23" s="258"/>
      <c r="G23" s="260">
        <v>7357501</v>
      </c>
      <c r="H23" s="260"/>
      <c r="I23" s="260">
        <v>645786</v>
      </c>
      <c r="J23" s="260"/>
      <c r="K23" s="260">
        <v>760081</v>
      </c>
    </row>
    <row r="24" spans="1:11" ht="21.75" customHeight="1">
      <c r="A24" s="113" t="s">
        <v>314</v>
      </c>
      <c r="B24" s="113"/>
      <c r="C24" s="81"/>
      <c r="D24" s="78"/>
      <c r="E24" s="176">
        <v>0</v>
      </c>
      <c r="F24" s="258"/>
      <c r="G24" s="176">
        <v>0</v>
      </c>
      <c r="H24" s="260"/>
      <c r="I24" s="176">
        <v>19000</v>
      </c>
      <c r="J24" s="260"/>
      <c r="K24" s="176">
        <v>0</v>
      </c>
    </row>
    <row r="25" spans="1:11" ht="21.75" customHeight="1">
      <c r="A25" s="113" t="s">
        <v>154</v>
      </c>
      <c r="B25" s="113"/>
      <c r="C25" s="81"/>
      <c r="D25" s="78"/>
      <c r="E25" s="176">
        <v>123711</v>
      </c>
      <c r="F25" s="258"/>
      <c r="G25" s="260">
        <v>111862</v>
      </c>
      <c r="H25" s="260"/>
      <c r="I25" s="260">
        <v>117449</v>
      </c>
      <c r="J25" s="260"/>
      <c r="K25" s="176">
        <v>276975</v>
      </c>
    </row>
    <row r="26" spans="1:11" ht="21.75" customHeight="1">
      <c r="A26" s="113" t="s">
        <v>70</v>
      </c>
      <c r="B26" s="113"/>
      <c r="C26" s="81"/>
      <c r="D26" s="78"/>
      <c r="E26" s="191">
        <v>3380110</v>
      </c>
      <c r="F26" s="258"/>
      <c r="G26" s="260">
        <v>2745727</v>
      </c>
      <c r="H26" s="260"/>
      <c r="I26" s="262">
        <v>1113844</v>
      </c>
      <c r="J26" s="260"/>
      <c r="K26" s="262">
        <v>909030</v>
      </c>
    </row>
    <row r="27" spans="1:11" ht="21.75" customHeight="1">
      <c r="A27" s="54" t="s">
        <v>24</v>
      </c>
      <c r="B27" s="54"/>
      <c r="C27" s="81"/>
      <c r="D27" s="78"/>
      <c r="E27" s="277">
        <f>SUM(E19:E26)</f>
        <v>130973988</v>
      </c>
      <c r="F27" s="38"/>
      <c r="G27" s="261">
        <f>SUM(G19:G26)</f>
        <v>136793798</v>
      </c>
      <c r="H27" s="38"/>
      <c r="I27" s="263">
        <f>SUM(I19:I26)</f>
        <v>8090106</v>
      </c>
      <c r="J27" s="38"/>
      <c r="K27" s="263">
        <f>SUM(K19:K26)</f>
        <v>8463127</v>
      </c>
    </row>
    <row r="28" spans="1:11" ht="11.25" customHeight="1">
      <c r="A28" s="54"/>
      <c r="B28" s="54"/>
      <c r="C28" s="81"/>
      <c r="D28" s="78"/>
      <c r="E28" s="259"/>
      <c r="F28" s="258"/>
      <c r="G28" s="259"/>
      <c r="H28" s="258"/>
      <c r="I28" s="259"/>
      <c r="J28" s="258"/>
      <c r="K28" s="259"/>
    </row>
    <row r="29" spans="1:11" ht="21.75" customHeight="1">
      <c r="A29" s="113" t="s">
        <v>143</v>
      </c>
      <c r="B29" s="54"/>
      <c r="C29" s="81"/>
      <c r="D29" s="78"/>
      <c r="E29" s="259"/>
      <c r="F29" s="258"/>
      <c r="G29" s="259"/>
      <c r="H29" s="258"/>
      <c r="I29" s="259"/>
      <c r="J29" s="258"/>
      <c r="K29" s="259"/>
    </row>
    <row r="30" spans="1:11" s="97" customFormat="1" ht="21.75" customHeight="1">
      <c r="A30" s="113" t="s">
        <v>171</v>
      </c>
      <c r="B30" s="115"/>
      <c r="C30" s="81"/>
      <c r="D30" s="78"/>
      <c r="E30" s="77">
        <v>2260499</v>
      </c>
      <c r="F30" s="258"/>
      <c r="G30" s="262">
        <v>2095645</v>
      </c>
      <c r="H30" s="260"/>
      <c r="I30" s="191">
        <v>0</v>
      </c>
      <c r="J30" s="260"/>
      <c r="K30" s="191">
        <v>0</v>
      </c>
    </row>
    <row r="31" spans="1:11" ht="21.75" customHeight="1">
      <c r="A31" s="54" t="s">
        <v>124</v>
      </c>
      <c r="B31" s="115"/>
      <c r="C31" s="81"/>
      <c r="D31" s="78"/>
      <c r="E31" s="259"/>
      <c r="F31" s="258"/>
      <c r="G31" s="260"/>
      <c r="H31" s="260"/>
      <c r="I31" s="260"/>
      <c r="J31" s="260"/>
      <c r="K31" s="260"/>
    </row>
    <row r="32" spans="1:11" ht="21.75" customHeight="1">
      <c r="A32" s="54" t="s">
        <v>128</v>
      </c>
      <c r="B32" s="54"/>
      <c r="C32" s="96"/>
      <c r="D32" s="39"/>
      <c r="E32" s="252">
        <f>E16-E27+E30</f>
        <v>8387451</v>
      </c>
      <c r="F32" s="38"/>
      <c r="G32" s="264">
        <f>G16-G27+G30</f>
        <v>8546261</v>
      </c>
      <c r="H32" s="38"/>
      <c r="I32" s="264">
        <f>I16-I27</f>
        <v>1819349</v>
      </c>
      <c r="J32" s="38"/>
      <c r="K32" s="264">
        <f>K16-K27</f>
        <v>1012604</v>
      </c>
    </row>
    <row r="33" spans="1:11" ht="21.75" customHeight="1">
      <c r="A33" s="113" t="s">
        <v>129</v>
      </c>
      <c r="B33" s="113"/>
      <c r="C33" s="81"/>
      <c r="D33" s="78"/>
      <c r="E33" s="77">
        <v>1399901</v>
      </c>
      <c r="F33" s="258"/>
      <c r="G33" s="260">
        <v>1572776</v>
      </c>
      <c r="H33" s="260"/>
      <c r="I33" s="260">
        <v>503264</v>
      </c>
      <c r="J33" s="260"/>
      <c r="K33" s="260">
        <v>-122794</v>
      </c>
    </row>
    <row r="34" spans="1:11" ht="21.75" customHeight="1" thickBot="1">
      <c r="A34" s="54" t="s">
        <v>62</v>
      </c>
      <c r="B34" s="54"/>
      <c r="C34" s="81"/>
      <c r="D34" s="78"/>
      <c r="E34" s="280">
        <f>E32-E33</f>
        <v>6987550</v>
      </c>
      <c r="F34" s="38"/>
      <c r="G34" s="265">
        <f>G32-G33</f>
        <v>6973485</v>
      </c>
      <c r="H34" s="38"/>
      <c r="I34" s="265">
        <f>I32-I33</f>
        <v>1316085</v>
      </c>
      <c r="J34" s="38"/>
      <c r="K34" s="265">
        <f>K32-K33</f>
        <v>1135398</v>
      </c>
    </row>
    <row r="35" spans="1:11" ht="7.5" customHeight="1" thickTop="1">
      <c r="A35" s="54"/>
      <c r="B35" s="54"/>
      <c r="C35" s="81"/>
      <c r="D35" s="78"/>
      <c r="E35" s="259"/>
      <c r="F35" s="258"/>
      <c r="G35" s="259"/>
      <c r="H35" s="258"/>
      <c r="I35" s="259"/>
      <c r="J35" s="258"/>
      <c r="K35" s="259"/>
    </row>
    <row r="36" spans="1:11" ht="21.75" customHeight="1">
      <c r="A36" s="54" t="s">
        <v>89</v>
      </c>
      <c r="B36" s="113"/>
      <c r="C36" s="81"/>
      <c r="D36" s="78"/>
      <c r="E36" s="259"/>
      <c r="F36" s="258"/>
      <c r="G36" s="259"/>
      <c r="H36" s="258"/>
      <c r="I36" s="259"/>
      <c r="J36" s="258"/>
      <c r="K36" s="259"/>
    </row>
    <row r="37" spans="1:11" ht="21.75" customHeight="1">
      <c r="A37" s="113" t="s">
        <v>63</v>
      </c>
      <c r="B37" s="113"/>
      <c r="C37" s="81"/>
      <c r="D37" s="78"/>
      <c r="E37" s="259">
        <v>6061500</v>
      </c>
      <c r="F37" s="258"/>
      <c r="G37" s="259">
        <v>4911912</v>
      </c>
      <c r="H37" s="258"/>
      <c r="I37" s="259">
        <v>1316085</v>
      </c>
      <c r="J37" s="258"/>
      <c r="K37" s="259">
        <v>1135398</v>
      </c>
    </row>
    <row r="38" spans="1:11" ht="21.75" customHeight="1">
      <c r="A38" s="113" t="s">
        <v>111</v>
      </c>
      <c r="B38" s="113"/>
      <c r="C38" s="81"/>
      <c r="D38" s="78"/>
      <c r="E38" s="77">
        <v>926050</v>
      </c>
      <c r="F38" s="258"/>
      <c r="G38" s="77">
        <v>2061573</v>
      </c>
      <c r="H38" s="258"/>
      <c r="I38" s="191">
        <v>0</v>
      </c>
      <c r="J38" s="258"/>
      <c r="K38" s="191">
        <v>0</v>
      </c>
    </row>
    <row r="39" spans="1:11" ht="21.75" customHeight="1" thickBot="1">
      <c r="A39" s="54" t="s">
        <v>62</v>
      </c>
      <c r="B39" s="54"/>
      <c r="C39" s="81"/>
      <c r="D39" s="78"/>
      <c r="E39" s="266">
        <f>SUM(E37:E38)</f>
        <v>6987550</v>
      </c>
      <c r="F39" s="38"/>
      <c r="G39" s="266">
        <f>SUM(G37:G38)</f>
        <v>6973485</v>
      </c>
      <c r="H39" s="38"/>
      <c r="I39" s="266">
        <f>SUM(I37:I38)</f>
        <v>1316085</v>
      </c>
      <c r="J39" s="38"/>
      <c r="K39" s="266">
        <f>SUM(K37:K38)</f>
        <v>1135398</v>
      </c>
    </row>
    <row r="40" spans="1:4" ht="9" customHeight="1" thickTop="1">
      <c r="A40" s="54"/>
      <c r="B40" s="54"/>
      <c r="C40" s="81"/>
      <c r="D40" s="78"/>
    </row>
    <row r="41" spans="1:11" ht="21" customHeight="1" thickBot="1">
      <c r="A41" s="235" t="s">
        <v>97</v>
      </c>
      <c r="B41" s="235"/>
      <c r="C41" s="199">
        <v>15</v>
      </c>
      <c r="D41" s="39"/>
      <c r="E41" s="109">
        <v>0.72</v>
      </c>
      <c r="F41" s="269"/>
      <c r="G41" s="109">
        <v>0.58</v>
      </c>
      <c r="H41" s="38"/>
      <c r="I41" s="109">
        <v>0.14</v>
      </c>
      <c r="J41" s="38"/>
      <c r="K41" s="109">
        <v>0.11</v>
      </c>
    </row>
    <row r="42" spans="1:11" ht="21" customHeight="1" thickTop="1">
      <c r="A42" s="235"/>
      <c r="B42" s="235"/>
      <c r="C42" s="199"/>
      <c r="D42" s="39"/>
      <c r="E42" s="111"/>
      <c r="F42" s="269"/>
      <c r="G42" s="111"/>
      <c r="H42" s="38"/>
      <c r="I42" s="111"/>
      <c r="J42" s="38"/>
      <c r="K42" s="111"/>
    </row>
    <row r="43" spans="1:11" ht="21.75" customHeight="1">
      <c r="A43" s="82" t="s">
        <v>27</v>
      </c>
      <c r="B43" s="54"/>
      <c r="C43" s="54"/>
      <c r="D43" s="54"/>
      <c r="E43" s="269"/>
      <c r="F43" s="269"/>
      <c r="G43" s="269"/>
      <c r="H43" s="253"/>
      <c r="I43" s="253"/>
      <c r="J43" s="253"/>
      <c r="K43" s="253"/>
    </row>
    <row r="44" spans="1:11" ht="21.75" customHeight="1">
      <c r="A44" s="82" t="s">
        <v>28</v>
      </c>
      <c r="B44" s="54"/>
      <c r="C44" s="54"/>
      <c r="D44" s="54"/>
      <c r="E44" s="269"/>
      <c r="F44" s="269"/>
      <c r="G44" s="269"/>
      <c r="H44" s="253"/>
      <c r="I44" s="253"/>
      <c r="J44" s="253"/>
      <c r="K44" s="253"/>
    </row>
    <row r="45" spans="1:11" ht="21.75" customHeight="1">
      <c r="A45" s="84" t="s">
        <v>150</v>
      </c>
      <c r="B45" s="54"/>
      <c r="C45" s="251"/>
      <c r="D45" s="65"/>
      <c r="E45" s="253"/>
      <c r="F45" s="253"/>
      <c r="G45" s="253"/>
      <c r="H45" s="253"/>
      <c r="I45" s="253"/>
      <c r="J45" s="253"/>
      <c r="K45" s="253"/>
    </row>
    <row r="46" spans="1:11" ht="21.75" customHeight="1">
      <c r="A46" s="113"/>
      <c r="B46" s="113"/>
      <c r="C46" s="81"/>
      <c r="D46" s="65"/>
      <c r="E46" s="253"/>
      <c r="F46" s="253"/>
      <c r="G46" s="253"/>
      <c r="H46" s="253"/>
      <c r="I46" s="240"/>
      <c r="J46" s="195"/>
      <c r="K46" s="254" t="s">
        <v>103</v>
      </c>
    </row>
    <row r="47" spans="1:11" ht="21.75" customHeight="1">
      <c r="A47" s="28"/>
      <c r="B47" s="28"/>
      <c r="C47" s="81"/>
      <c r="D47" s="65"/>
      <c r="E47" s="300" t="s">
        <v>0</v>
      </c>
      <c r="F47" s="300"/>
      <c r="G47" s="300"/>
      <c r="H47" s="255"/>
      <c r="I47" s="300" t="s">
        <v>39</v>
      </c>
      <c r="J47" s="300"/>
      <c r="K47" s="300"/>
    </row>
    <row r="48" spans="1:11" ht="21.75" customHeight="1">
      <c r="A48" s="113"/>
      <c r="B48" s="113"/>
      <c r="C48" s="81"/>
      <c r="D48" s="65"/>
      <c r="E48" s="301" t="s">
        <v>7</v>
      </c>
      <c r="F48" s="301"/>
      <c r="G48" s="301"/>
      <c r="H48" s="255"/>
      <c r="I48" s="301" t="s">
        <v>7</v>
      </c>
      <c r="J48" s="301"/>
      <c r="K48" s="301"/>
    </row>
    <row r="49" spans="1:11" ht="21.75" customHeight="1">
      <c r="A49" s="113"/>
      <c r="B49" s="113"/>
      <c r="C49" s="81"/>
      <c r="D49" s="65"/>
      <c r="E49" s="302" t="s">
        <v>151</v>
      </c>
      <c r="F49" s="302"/>
      <c r="G49" s="302"/>
      <c r="H49" s="256"/>
      <c r="I49" s="302" t="s">
        <v>151</v>
      </c>
      <c r="J49" s="302"/>
      <c r="K49" s="302"/>
    </row>
    <row r="50" spans="1:11" ht="21.75" customHeight="1">
      <c r="A50" s="54"/>
      <c r="B50" s="54"/>
      <c r="C50" s="115"/>
      <c r="D50" s="65"/>
      <c r="E50" s="298" t="s">
        <v>361</v>
      </c>
      <c r="F50" s="299"/>
      <c r="G50" s="299"/>
      <c r="H50" s="256"/>
      <c r="I50" s="298" t="s">
        <v>361</v>
      </c>
      <c r="J50" s="299"/>
      <c r="K50" s="299"/>
    </row>
    <row r="51" spans="1:11" ht="21.75" customHeight="1">
      <c r="A51" s="54"/>
      <c r="B51" s="54"/>
      <c r="C51" s="81"/>
      <c r="D51" s="65"/>
      <c r="E51" s="257" t="s">
        <v>311</v>
      </c>
      <c r="F51" s="256"/>
      <c r="G51" s="257" t="s">
        <v>251</v>
      </c>
      <c r="H51" s="256"/>
      <c r="I51" s="257" t="s">
        <v>311</v>
      </c>
      <c r="J51" s="256"/>
      <c r="K51" s="257" t="s">
        <v>251</v>
      </c>
    </row>
    <row r="52" spans="1:11" ht="6" customHeight="1">
      <c r="A52" s="54"/>
      <c r="B52" s="54"/>
      <c r="C52" s="81"/>
      <c r="D52" s="65"/>
      <c r="E52" s="256"/>
      <c r="F52" s="256"/>
      <c r="G52" s="256"/>
      <c r="H52" s="256"/>
      <c r="I52" s="256"/>
      <c r="J52" s="256"/>
      <c r="K52" s="256"/>
    </row>
    <row r="53" spans="1:11" ht="20.25" customHeight="1">
      <c r="A53" s="54" t="s">
        <v>62</v>
      </c>
      <c r="B53" s="113"/>
      <c r="C53" s="81"/>
      <c r="D53" s="78"/>
      <c r="E53" s="279">
        <v>6987550</v>
      </c>
      <c r="F53" s="38"/>
      <c r="G53" s="264">
        <v>6973485</v>
      </c>
      <c r="H53" s="38"/>
      <c r="I53" s="279">
        <v>1316085</v>
      </c>
      <c r="J53" s="38"/>
      <c r="K53" s="264">
        <v>1135398</v>
      </c>
    </row>
    <row r="54" spans="1:11" ht="4.5" customHeight="1">
      <c r="A54" s="54"/>
      <c r="B54" s="113"/>
      <c r="C54" s="81"/>
      <c r="D54" s="78"/>
      <c r="E54" s="275"/>
      <c r="F54" s="258"/>
      <c r="G54" s="259"/>
      <c r="H54" s="258"/>
      <c r="I54" s="275"/>
      <c r="J54" s="258"/>
      <c r="K54" s="259"/>
    </row>
    <row r="55" spans="1:11" ht="20.25" customHeight="1">
      <c r="A55" s="54" t="s">
        <v>112</v>
      </c>
      <c r="B55" s="113"/>
      <c r="C55" s="81"/>
      <c r="D55" s="78"/>
      <c r="E55" s="275"/>
      <c r="F55" s="258"/>
      <c r="G55" s="259"/>
      <c r="H55" s="258"/>
      <c r="I55" s="275"/>
      <c r="J55" s="258"/>
      <c r="K55" s="259"/>
    </row>
    <row r="56" spans="1:11" ht="20.25" customHeight="1">
      <c r="A56" s="87" t="s">
        <v>306</v>
      </c>
      <c r="B56" s="113"/>
      <c r="C56" s="81"/>
      <c r="D56" s="78"/>
      <c r="E56" s="275"/>
      <c r="F56" s="258"/>
      <c r="G56" s="259"/>
      <c r="H56" s="258"/>
      <c r="I56" s="275"/>
      <c r="J56" s="258"/>
      <c r="K56" s="259"/>
    </row>
    <row r="57" spans="1:11" ht="20.25" customHeight="1">
      <c r="A57" s="87" t="s">
        <v>294</v>
      </c>
      <c r="B57" s="113"/>
      <c r="C57" s="81"/>
      <c r="D57" s="78"/>
      <c r="E57" s="275"/>
      <c r="F57" s="258"/>
      <c r="G57" s="259"/>
      <c r="H57" s="258"/>
      <c r="I57" s="275"/>
      <c r="J57" s="258"/>
      <c r="K57" s="259"/>
    </row>
    <row r="58" spans="1:11" ht="20.25" customHeight="1">
      <c r="A58" s="167" t="s">
        <v>238</v>
      </c>
      <c r="B58" s="113"/>
      <c r="C58" s="81"/>
      <c r="D58" s="78"/>
      <c r="E58" s="275"/>
      <c r="F58" s="258"/>
      <c r="G58" s="259"/>
      <c r="H58" s="258"/>
      <c r="I58" s="275"/>
      <c r="J58" s="258"/>
      <c r="K58" s="259"/>
    </row>
    <row r="59" spans="1:11" ht="20.25" customHeight="1">
      <c r="A59" s="113" t="s">
        <v>233</v>
      </c>
      <c r="B59" s="113"/>
      <c r="C59" s="81"/>
      <c r="D59" s="78"/>
      <c r="E59" s="275">
        <v>-426632</v>
      </c>
      <c r="F59" s="258"/>
      <c r="G59" s="259">
        <v>115082</v>
      </c>
      <c r="H59" s="258"/>
      <c r="I59" s="275">
        <v>0</v>
      </c>
      <c r="J59" s="258"/>
      <c r="K59" s="275">
        <v>0</v>
      </c>
    </row>
    <row r="60" spans="1:11" ht="20.25" customHeight="1">
      <c r="A60" s="167" t="s">
        <v>219</v>
      </c>
      <c r="B60" s="113"/>
      <c r="C60" s="81"/>
      <c r="D60" s="78"/>
      <c r="E60" s="275">
        <v>-3960095</v>
      </c>
      <c r="F60" s="258"/>
      <c r="G60" s="259">
        <v>-9986658</v>
      </c>
      <c r="H60" s="258"/>
      <c r="I60" s="275">
        <v>0</v>
      </c>
      <c r="J60" s="258"/>
      <c r="K60" s="275">
        <v>0</v>
      </c>
    </row>
    <row r="61" spans="1:11" ht="19.5" customHeight="1">
      <c r="A61" s="113" t="s">
        <v>327</v>
      </c>
      <c r="B61" s="113"/>
      <c r="C61" s="81"/>
      <c r="D61" s="78"/>
      <c r="E61" s="275"/>
      <c r="F61" s="258"/>
      <c r="G61" s="259"/>
      <c r="H61" s="258"/>
      <c r="I61" s="275"/>
      <c r="J61" s="258"/>
      <c r="K61" s="275"/>
    </row>
    <row r="62" spans="1:11" ht="23.25" customHeight="1">
      <c r="A62" s="113" t="s">
        <v>384</v>
      </c>
      <c r="B62" s="113"/>
      <c r="C62" s="81"/>
      <c r="D62" s="78"/>
      <c r="E62" s="77">
        <v>37234</v>
      </c>
      <c r="F62" s="258"/>
      <c r="G62" s="77">
        <v>259816</v>
      </c>
      <c r="H62" s="258"/>
      <c r="I62" s="191">
        <v>0</v>
      </c>
      <c r="J62" s="258"/>
      <c r="K62" s="191">
        <v>0</v>
      </c>
    </row>
    <row r="63" spans="1:11" ht="20.25" customHeight="1">
      <c r="A63" s="163" t="s">
        <v>303</v>
      </c>
      <c r="B63" s="113"/>
      <c r="C63" s="81"/>
      <c r="D63" s="78"/>
      <c r="E63" s="259"/>
      <c r="F63" s="258"/>
      <c r="G63" s="259"/>
      <c r="H63" s="258"/>
      <c r="I63" s="259"/>
      <c r="J63" s="258"/>
      <c r="K63" s="259"/>
    </row>
    <row r="64" spans="1:11" ht="20.25" customHeight="1">
      <c r="A64" s="163" t="s">
        <v>294</v>
      </c>
      <c r="B64" s="115"/>
      <c r="C64" s="96"/>
      <c r="D64" s="39"/>
      <c r="E64" s="276">
        <f>SUM(E56:E62)</f>
        <v>-4349493</v>
      </c>
      <c r="F64" s="38"/>
      <c r="G64" s="263">
        <f>SUM(G56:G62)</f>
        <v>-9611760</v>
      </c>
      <c r="H64" s="38"/>
      <c r="I64" s="276">
        <f>SUM(I56:I62)</f>
        <v>0</v>
      </c>
      <c r="J64" s="258"/>
      <c r="K64" s="276">
        <f>SUM(K56:K62)</f>
        <v>0</v>
      </c>
    </row>
    <row r="65" spans="1:11" ht="8.25" customHeight="1">
      <c r="A65" s="163"/>
      <c r="B65" s="115"/>
      <c r="C65" s="96"/>
      <c r="D65" s="39"/>
      <c r="E65" s="38"/>
      <c r="F65" s="38"/>
      <c r="G65" s="38"/>
      <c r="H65" s="38"/>
      <c r="I65" s="270"/>
      <c r="J65" s="258"/>
      <c r="K65" s="270"/>
    </row>
    <row r="66" spans="1:11" ht="20.25" customHeight="1">
      <c r="A66" s="87" t="s">
        <v>293</v>
      </c>
      <c r="B66" s="113"/>
      <c r="C66" s="81"/>
      <c r="D66" s="78"/>
      <c r="E66" s="259"/>
      <c r="F66" s="258"/>
      <c r="G66" s="259"/>
      <c r="H66" s="258"/>
      <c r="I66" s="259"/>
      <c r="J66" s="258"/>
      <c r="K66" s="259"/>
    </row>
    <row r="67" spans="1:11" ht="20.25" customHeight="1">
      <c r="A67" s="87" t="s">
        <v>294</v>
      </c>
      <c r="B67" s="113"/>
      <c r="C67" s="81"/>
      <c r="D67" s="78"/>
      <c r="E67" s="259"/>
      <c r="F67" s="258"/>
      <c r="G67" s="259"/>
      <c r="H67" s="258"/>
      <c r="I67" s="259"/>
      <c r="J67" s="258"/>
      <c r="K67" s="259"/>
    </row>
    <row r="68" spans="1:11" ht="20.25" customHeight="1">
      <c r="A68" s="113" t="s">
        <v>172</v>
      </c>
      <c r="B68" s="113"/>
      <c r="C68" s="81"/>
      <c r="D68" s="78"/>
      <c r="E68" s="259">
        <v>178018</v>
      </c>
      <c r="F68" s="258"/>
      <c r="G68" s="275">
        <v>0</v>
      </c>
      <c r="H68" s="275"/>
      <c r="I68" s="275">
        <v>0</v>
      </c>
      <c r="J68" s="275"/>
      <c r="K68" s="275">
        <v>0</v>
      </c>
    </row>
    <row r="69" spans="1:11" ht="20.25" customHeight="1">
      <c r="A69" s="113" t="s">
        <v>385</v>
      </c>
      <c r="B69" s="54"/>
      <c r="C69" s="81"/>
      <c r="D69" s="78"/>
      <c r="E69" s="259"/>
      <c r="F69" s="258"/>
      <c r="G69" s="259"/>
      <c r="H69" s="258"/>
      <c r="I69" s="259"/>
      <c r="J69" s="258"/>
      <c r="K69" s="259"/>
    </row>
    <row r="70" spans="1:11" ht="20.25" customHeight="1">
      <c r="A70" s="113" t="s">
        <v>308</v>
      </c>
      <c r="B70" s="54"/>
      <c r="C70" s="81"/>
      <c r="D70" s="78"/>
      <c r="E70" s="259">
        <v>-69362</v>
      </c>
      <c r="F70" s="258"/>
      <c r="G70" s="259">
        <v>-36</v>
      </c>
      <c r="H70" s="258"/>
      <c r="I70" s="275">
        <v>0</v>
      </c>
      <c r="J70" s="258"/>
      <c r="K70" s="275">
        <v>0</v>
      </c>
    </row>
    <row r="71" spans="1:12" s="242" customFormat="1" ht="20.25" customHeight="1">
      <c r="A71" s="245" t="s">
        <v>315</v>
      </c>
      <c r="B71" s="235"/>
      <c r="C71" s="199"/>
      <c r="D71" s="246"/>
      <c r="E71" s="271"/>
      <c r="F71" s="272"/>
      <c r="G71" s="271"/>
      <c r="H71" s="272"/>
      <c r="I71" s="271"/>
      <c r="J71" s="272"/>
      <c r="K71" s="275"/>
      <c r="L71" s="247"/>
    </row>
    <row r="72" spans="1:12" s="242" customFormat="1" ht="20.25" customHeight="1">
      <c r="A72" s="245" t="s">
        <v>316</v>
      </c>
      <c r="B72" s="235"/>
      <c r="C72" s="199"/>
      <c r="D72" s="246"/>
      <c r="E72" s="271"/>
      <c r="F72" s="272"/>
      <c r="G72" s="271"/>
      <c r="H72" s="272"/>
      <c r="I72" s="271"/>
      <c r="J72" s="272"/>
      <c r="K72" s="271"/>
      <c r="L72" s="247"/>
    </row>
    <row r="73" spans="1:12" ht="20.25" customHeight="1">
      <c r="A73" s="113" t="s">
        <v>317</v>
      </c>
      <c r="B73" s="54"/>
      <c r="C73" s="81"/>
      <c r="D73" s="78"/>
      <c r="E73" s="77">
        <v>-7435</v>
      </c>
      <c r="F73" s="258"/>
      <c r="G73" s="77">
        <v>9</v>
      </c>
      <c r="H73" s="258"/>
      <c r="I73" s="191">
        <v>0</v>
      </c>
      <c r="J73" s="258"/>
      <c r="K73" s="191">
        <v>0</v>
      </c>
      <c r="L73" s="248"/>
    </row>
    <row r="74" spans="1:12" ht="20.25" customHeight="1">
      <c r="A74" s="163" t="s">
        <v>305</v>
      </c>
      <c r="B74" s="54"/>
      <c r="C74" s="81"/>
      <c r="D74" s="78"/>
      <c r="E74" s="259"/>
      <c r="F74" s="258"/>
      <c r="G74" s="259"/>
      <c r="H74" s="258"/>
      <c r="I74" s="259"/>
      <c r="J74" s="258"/>
      <c r="K74" s="259"/>
      <c r="L74" s="248"/>
    </row>
    <row r="75" spans="1:11" ht="20.25" customHeight="1">
      <c r="A75" s="163" t="s">
        <v>294</v>
      </c>
      <c r="B75" s="54"/>
      <c r="C75" s="81"/>
      <c r="D75" s="78"/>
      <c r="E75" s="276">
        <f>SUM(E68:E73)</f>
        <v>101221</v>
      </c>
      <c r="F75" s="38"/>
      <c r="G75" s="263">
        <f>SUM(G68:G73)</f>
        <v>-27</v>
      </c>
      <c r="H75" s="38"/>
      <c r="I75" s="276">
        <f>SUM(I68:I73)</f>
        <v>0</v>
      </c>
      <c r="J75" s="38"/>
      <c r="K75" s="276">
        <f>SUM(K68:K73)</f>
        <v>0</v>
      </c>
    </row>
    <row r="76" spans="1:11" ht="20.25" customHeight="1">
      <c r="A76" s="54" t="s">
        <v>198</v>
      </c>
      <c r="B76" s="54"/>
      <c r="C76" s="81"/>
      <c r="D76" s="78"/>
      <c r="E76" s="259"/>
      <c r="F76" s="258"/>
      <c r="G76" s="259"/>
      <c r="H76" s="258"/>
      <c r="I76" s="259"/>
      <c r="J76" s="258"/>
      <c r="K76" s="259"/>
    </row>
    <row r="77" spans="1:11" ht="20.25" customHeight="1">
      <c r="A77" s="54" t="s">
        <v>318</v>
      </c>
      <c r="B77" s="54"/>
      <c r="C77" s="81"/>
      <c r="D77" s="78"/>
      <c r="E77" s="276">
        <f>E75+E64</f>
        <v>-4248272</v>
      </c>
      <c r="F77" s="38"/>
      <c r="G77" s="263">
        <f>G75+G64</f>
        <v>-9611787</v>
      </c>
      <c r="H77" s="38"/>
      <c r="I77" s="276">
        <f>I75+I64</f>
        <v>0</v>
      </c>
      <c r="J77" s="38"/>
      <c r="K77" s="276">
        <f>K75+K64</f>
        <v>0</v>
      </c>
    </row>
    <row r="78" spans="1:11" ht="20.25" customHeight="1">
      <c r="A78" s="54" t="s">
        <v>319</v>
      </c>
      <c r="B78" s="113"/>
      <c r="C78" s="81"/>
      <c r="D78" s="78"/>
      <c r="E78" s="259"/>
      <c r="F78" s="258"/>
      <c r="G78" s="259"/>
      <c r="H78" s="258"/>
      <c r="I78" s="259"/>
      <c r="J78" s="258"/>
      <c r="K78" s="259"/>
    </row>
    <row r="79" spans="1:11" ht="20.25" customHeight="1" thickBot="1">
      <c r="A79" s="54" t="s">
        <v>115</v>
      </c>
      <c r="B79" s="113"/>
      <c r="C79" s="81"/>
      <c r="D79" s="78"/>
      <c r="E79" s="266">
        <f>E53+E77</f>
        <v>2739278</v>
      </c>
      <c r="F79" s="38"/>
      <c r="G79" s="266">
        <f>G53+G77</f>
        <v>-2638302</v>
      </c>
      <c r="H79" s="38"/>
      <c r="I79" s="266">
        <f>I53+I77</f>
        <v>1316085</v>
      </c>
      <c r="J79" s="38"/>
      <c r="K79" s="266">
        <f>K53+K77</f>
        <v>1135398</v>
      </c>
    </row>
    <row r="80" spans="1:11" ht="20.25" customHeight="1" thickTop="1">
      <c r="A80" s="54" t="s">
        <v>319</v>
      </c>
      <c r="B80" s="54"/>
      <c r="C80" s="81"/>
      <c r="D80" s="78"/>
      <c r="E80" s="259"/>
      <c r="F80" s="258"/>
      <c r="G80" s="259"/>
      <c r="H80" s="258"/>
      <c r="I80" s="259"/>
      <c r="J80" s="258"/>
      <c r="K80" s="259"/>
    </row>
    <row r="81" spans="1:11" ht="20.25" customHeight="1">
      <c r="A81" s="54" t="s">
        <v>116</v>
      </c>
      <c r="B81" s="54"/>
      <c r="C81" s="81"/>
      <c r="D81" s="78"/>
      <c r="E81" s="259"/>
      <c r="F81" s="258"/>
      <c r="G81" s="259"/>
      <c r="H81" s="258"/>
      <c r="I81" s="259"/>
      <c r="J81" s="258"/>
      <c r="K81" s="259"/>
    </row>
    <row r="82" spans="1:11" ht="20.25" customHeight="1">
      <c r="A82" s="113" t="s">
        <v>63</v>
      </c>
      <c r="B82" s="113"/>
      <c r="C82" s="81"/>
      <c r="D82" s="78"/>
      <c r="E82" s="259">
        <v>3075424</v>
      </c>
      <c r="F82" s="258"/>
      <c r="G82" s="258">
        <v>-2784647</v>
      </c>
      <c r="H82" s="258"/>
      <c r="I82" s="259">
        <v>1316085</v>
      </c>
      <c r="J82" s="258"/>
      <c r="K82" s="258">
        <v>1135398</v>
      </c>
    </row>
    <row r="83" spans="1:11" ht="20.25" customHeight="1">
      <c r="A83" s="113" t="s">
        <v>111</v>
      </c>
      <c r="B83" s="54"/>
      <c r="C83" s="81"/>
      <c r="D83" s="78"/>
      <c r="E83" s="77">
        <v>-336146</v>
      </c>
      <c r="F83" s="258"/>
      <c r="G83" s="77">
        <v>146345</v>
      </c>
      <c r="H83" s="258"/>
      <c r="I83" s="191">
        <v>0</v>
      </c>
      <c r="J83" s="258"/>
      <c r="K83" s="191">
        <v>0</v>
      </c>
    </row>
    <row r="84" spans="1:11" s="97" customFormat="1" ht="20.25" customHeight="1">
      <c r="A84" s="54" t="s">
        <v>319</v>
      </c>
      <c r="B84" s="54"/>
      <c r="C84" s="96"/>
      <c r="D84" s="39"/>
      <c r="E84" s="273"/>
      <c r="F84" s="273"/>
      <c r="G84" s="273"/>
      <c r="H84" s="273"/>
      <c r="I84" s="273"/>
      <c r="J84" s="273"/>
      <c r="K84" s="273"/>
    </row>
    <row r="85" spans="1:11" ht="21.75" customHeight="1" thickBot="1">
      <c r="A85" s="54" t="s">
        <v>115</v>
      </c>
      <c r="B85" s="113"/>
      <c r="C85" s="81"/>
      <c r="D85" s="78"/>
      <c r="E85" s="266">
        <f>SUM(E82:E83)</f>
        <v>2739278</v>
      </c>
      <c r="F85" s="38"/>
      <c r="G85" s="266">
        <f>SUM(G82:G83)</f>
        <v>-2638302</v>
      </c>
      <c r="H85" s="38"/>
      <c r="I85" s="266">
        <f>SUM(I82:I83)</f>
        <v>1316085</v>
      </c>
      <c r="J85" s="38"/>
      <c r="K85" s="266">
        <f>SUM(K82:K83)</f>
        <v>1135398</v>
      </c>
    </row>
    <row r="86" spans="1:11" ht="21.75" customHeight="1" thickTop="1">
      <c r="A86" s="54"/>
      <c r="B86" s="113"/>
      <c r="C86" s="81"/>
      <c r="D86" s="78"/>
      <c r="E86" s="38"/>
      <c r="F86" s="38"/>
      <c r="G86" s="38"/>
      <c r="H86" s="38"/>
      <c r="I86" s="38"/>
      <c r="J86" s="38"/>
      <c r="K86" s="38"/>
    </row>
    <row r="87" spans="1:11" ht="21.75" customHeight="1">
      <c r="A87" s="82" t="s">
        <v>27</v>
      </c>
      <c r="B87" s="54"/>
      <c r="C87" s="54"/>
      <c r="D87" s="54"/>
      <c r="E87" s="269"/>
      <c r="F87" s="269"/>
      <c r="G87" s="269"/>
      <c r="H87" s="253"/>
      <c r="I87" s="253"/>
      <c r="J87" s="253"/>
      <c r="K87" s="253"/>
    </row>
    <row r="88" spans="1:11" ht="21.75" customHeight="1">
      <c r="A88" s="82" t="s">
        <v>28</v>
      </c>
      <c r="B88" s="54"/>
      <c r="C88" s="54"/>
      <c r="D88" s="54"/>
      <c r="E88" s="269"/>
      <c r="F88" s="269"/>
      <c r="G88" s="269"/>
      <c r="H88" s="253"/>
      <c r="I88" s="253"/>
      <c r="J88" s="253"/>
      <c r="K88" s="253"/>
    </row>
    <row r="89" spans="1:11" ht="21.75" customHeight="1">
      <c r="A89" s="84" t="s">
        <v>149</v>
      </c>
      <c r="B89" s="54"/>
      <c r="C89" s="251"/>
      <c r="D89" s="65"/>
      <c r="E89" s="253"/>
      <c r="F89" s="253"/>
      <c r="G89" s="253"/>
      <c r="H89" s="253"/>
      <c r="I89" s="253"/>
      <c r="J89" s="253"/>
      <c r="K89" s="253"/>
    </row>
    <row r="90" spans="1:11" ht="21.75" customHeight="1">
      <c r="A90" s="113"/>
      <c r="B90" s="113"/>
      <c r="C90" s="81"/>
      <c r="D90" s="65"/>
      <c r="E90" s="253"/>
      <c r="F90" s="253"/>
      <c r="G90" s="253"/>
      <c r="H90" s="253"/>
      <c r="I90" s="240"/>
      <c r="J90" s="195"/>
      <c r="K90" s="254" t="s">
        <v>103</v>
      </c>
    </row>
    <row r="91" spans="1:11" ht="21.75" customHeight="1">
      <c r="A91" s="113"/>
      <c r="B91" s="113"/>
      <c r="C91" s="81"/>
      <c r="D91" s="65"/>
      <c r="E91" s="300" t="s">
        <v>0</v>
      </c>
      <c r="F91" s="300"/>
      <c r="G91" s="300"/>
      <c r="H91" s="255"/>
      <c r="I91" s="300" t="s">
        <v>39</v>
      </c>
      <c r="J91" s="300"/>
      <c r="K91" s="300"/>
    </row>
    <row r="92" spans="1:11" ht="21.75" customHeight="1">
      <c r="A92" s="113"/>
      <c r="B92" s="113"/>
      <c r="C92" s="81"/>
      <c r="D92" s="65"/>
      <c r="E92" s="301" t="s">
        <v>7</v>
      </c>
      <c r="F92" s="301"/>
      <c r="G92" s="301"/>
      <c r="H92" s="255"/>
      <c r="I92" s="301" t="s">
        <v>7</v>
      </c>
      <c r="J92" s="301"/>
      <c r="K92" s="301"/>
    </row>
    <row r="93" spans="1:11" ht="21.75" customHeight="1">
      <c r="A93" s="113"/>
      <c r="B93" s="113"/>
      <c r="C93" s="81"/>
      <c r="D93" s="65"/>
      <c r="E93" s="302" t="s">
        <v>362</v>
      </c>
      <c r="F93" s="302"/>
      <c r="G93" s="302"/>
      <c r="H93" s="256"/>
      <c r="I93" s="302" t="s">
        <v>362</v>
      </c>
      <c r="J93" s="302"/>
      <c r="K93" s="302"/>
    </row>
    <row r="94" spans="1:11" ht="21.75" customHeight="1">
      <c r="A94" s="54"/>
      <c r="B94" s="54"/>
      <c r="C94" s="115"/>
      <c r="D94" s="65"/>
      <c r="E94" s="298" t="s">
        <v>361</v>
      </c>
      <c r="F94" s="299"/>
      <c r="G94" s="299"/>
      <c r="H94" s="256"/>
      <c r="I94" s="298" t="s">
        <v>361</v>
      </c>
      <c r="J94" s="299"/>
      <c r="K94" s="299"/>
    </row>
    <row r="95" spans="1:11" ht="21.75" customHeight="1">
      <c r="A95" s="54"/>
      <c r="B95" s="54"/>
      <c r="C95" s="81" t="s">
        <v>40</v>
      </c>
      <c r="D95" s="65"/>
      <c r="E95" s="257" t="s">
        <v>311</v>
      </c>
      <c r="F95" s="256"/>
      <c r="G95" s="257" t="s">
        <v>251</v>
      </c>
      <c r="H95" s="256"/>
      <c r="I95" s="257" t="s">
        <v>311</v>
      </c>
      <c r="J95" s="256"/>
      <c r="K95" s="257" t="s">
        <v>251</v>
      </c>
    </row>
    <row r="96" spans="1:11" ht="21.75" customHeight="1">
      <c r="A96" s="87" t="s">
        <v>123</v>
      </c>
      <c r="B96" s="87"/>
      <c r="C96" s="81">
        <v>4</v>
      </c>
      <c r="D96" s="78"/>
      <c r="E96" s="258"/>
      <c r="F96" s="258"/>
      <c r="G96" s="258"/>
      <c r="H96" s="258"/>
      <c r="I96" s="258"/>
      <c r="J96" s="258"/>
      <c r="K96" s="258"/>
    </row>
    <row r="97" spans="1:11" ht="21.75" customHeight="1">
      <c r="A97" s="113" t="s">
        <v>50</v>
      </c>
      <c r="B97" s="113"/>
      <c r="C97" s="81">
        <v>14</v>
      </c>
      <c r="D97" s="78"/>
      <c r="E97" s="259">
        <v>391779784</v>
      </c>
      <c r="F97" s="258"/>
      <c r="G97" s="259">
        <v>398261393</v>
      </c>
      <c r="H97" s="258"/>
      <c r="I97" s="259">
        <v>18468501</v>
      </c>
      <c r="J97" s="258"/>
      <c r="K97" s="259">
        <v>19674705</v>
      </c>
    </row>
    <row r="98" spans="1:11" ht="21.75" customHeight="1">
      <c r="A98" s="113" t="s">
        <v>152</v>
      </c>
      <c r="B98" s="113"/>
      <c r="C98" s="94">
        <v>8</v>
      </c>
      <c r="D98" s="78"/>
      <c r="E98" s="175">
        <v>8073002</v>
      </c>
      <c r="F98" s="258"/>
      <c r="G98" s="259">
        <v>7850477</v>
      </c>
      <c r="H98" s="258"/>
      <c r="I98" s="275">
        <v>0</v>
      </c>
      <c r="J98" s="275"/>
      <c r="K98" s="275">
        <v>0</v>
      </c>
    </row>
    <row r="99" spans="1:11" ht="21.75" customHeight="1">
      <c r="A99" s="113" t="s">
        <v>25</v>
      </c>
      <c r="B99" s="113"/>
      <c r="C99" s="81"/>
      <c r="D99" s="78"/>
      <c r="E99" s="259">
        <v>786816</v>
      </c>
      <c r="F99" s="258"/>
      <c r="G99" s="259">
        <v>620245</v>
      </c>
      <c r="H99" s="258"/>
      <c r="I99" s="259">
        <v>3454106</v>
      </c>
      <c r="J99" s="258"/>
      <c r="K99" s="259">
        <v>3185868</v>
      </c>
    </row>
    <row r="100" spans="1:11" ht="21.75" customHeight="1">
      <c r="A100" s="113" t="s">
        <v>132</v>
      </c>
      <c r="B100" s="113"/>
      <c r="D100" s="78"/>
      <c r="E100" s="259">
        <v>85923</v>
      </c>
      <c r="F100" s="258"/>
      <c r="G100" s="259">
        <v>51670</v>
      </c>
      <c r="H100" s="258"/>
      <c r="I100" s="259">
        <v>8799123</v>
      </c>
      <c r="J100" s="258"/>
      <c r="K100" s="259">
        <v>7305523</v>
      </c>
    </row>
    <row r="101" spans="1:11" ht="21.75" customHeight="1">
      <c r="A101" s="113" t="s">
        <v>386</v>
      </c>
      <c r="B101" s="113"/>
      <c r="D101" s="78"/>
      <c r="E101" s="259"/>
      <c r="F101" s="258"/>
      <c r="G101" s="259"/>
      <c r="H101" s="258"/>
      <c r="I101" s="259"/>
      <c r="J101" s="258"/>
      <c r="K101" s="259"/>
    </row>
    <row r="102" spans="1:11" ht="21.75" customHeight="1">
      <c r="A102" s="113" t="s">
        <v>387</v>
      </c>
      <c r="B102" s="113"/>
      <c r="D102" s="78"/>
      <c r="E102" s="259">
        <v>9236</v>
      </c>
      <c r="F102" s="258"/>
      <c r="G102" s="259">
        <v>95239</v>
      </c>
      <c r="H102" s="258"/>
      <c r="I102" s="275">
        <v>0</v>
      </c>
      <c r="J102" s="258"/>
      <c r="K102" s="275">
        <v>0</v>
      </c>
    </row>
    <row r="103" spans="1:11" ht="21.75" customHeight="1">
      <c r="A103" s="113" t="s">
        <v>37</v>
      </c>
      <c r="B103" s="113"/>
      <c r="C103" s="81"/>
      <c r="D103" s="78"/>
      <c r="E103" s="77">
        <v>1750659</v>
      </c>
      <c r="F103" s="258"/>
      <c r="G103" s="77">
        <v>1684996</v>
      </c>
      <c r="H103" s="258"/>
      <c r="I103" s="77">
        <v>114852</v>
      </c>
      <c r="J103" s="258"/>
      <c r="K103" s="77">
        <v>25737</v>
      </c>
    </row>
    <row r="104" spans="1:11" ht="21.75" customHeight="1">
      <c r="A104" s="54" t="s">
        <v>122</v>
      </c>
      <c r="B104" s="54"/>
      <c r="C104" s="81"/>
      <c r="D104" s="78"/>
      <c r="E104" s="261">
        <f>SUM(E97:E103)</f>
        <v>402485420</v>
      </c>
      <c r="F104" s="38"/>
      <c r="G104" s="261">
        <f>SUM(G97:G103)</f>
        <v>408564020</v>
      </c>
      <c r="H104" s="38"/>
      <c r="I104" s="261">
        <f>SUM(I97:I103)</f>
        <v>30836582</v>
      </c>
      <c r="J104" s="38"/>
      <c r="K104" s="261">
        <f>SUM(K97:K103)</f>
        <v>30191833</v>
      </c>
    </row>
    <row r="105" spans="1:11" ht="11.25" customHeight="1">
      <c r="A105" s="54"/>
      <c r="B105" s="54"/>
      <c r="C105" s="81"/>
      <c r="D105" s="78"/>
      <c r="E105" s="259"/>
      <c r="F105" s="258"/>
      <c r="G105" s="259"/>
      <c r="H105" s="258"/>
      <c r="I105" s="259"/>
      <c r="J105" s="258"/>
      <c r="K105" s="259"/>
    </row>
    <row r="106" spans="1:11" ht="21.75" customHeight="1">
      <c r="A106" s="87" t="s">
        <v>22</v>
      </c>
      <c r="B106" s="87"/>
      <c r="C106" s="81">
        <v>4</v>
      </c>
      <c r="D106" s="78"/>
      <c r="E106" s="259"/>
      <c r="F106" s="258"/>
      <c r="G106" s="259"/>
      <c r="H106" s="258"/>
      <c r="I106" s="259"/>
      <c r="J106" s="258"/>
      <c r="K106" s="259"/>
    </row>
    <row r="107" spans="1:11" ht="21.75" customHeight="1">
      <c r="A107" s="113" t="s">
        <v>58</v>
      </c>
      <c r="B107" s="113"/>
      <c r="C107" s="81"/>
      <c r="D107" s="78"/>
      <c r="E107" s="259">
        <v>337558134</v>
      </c>
      <c r="F107" s="258"/>
      <c r="G107" s="259">
        <v>350661780</v>
      </c>
      <c r="H107" s="258"/>
      <c r="I107" s="259">
        <v>17328938</v>
      </c>
      <c r="J107" s="258"/>
      <c r="K107" s="259">
        <v>18392115</v>
      </c>
    </row>
    <row r="108" spans="1:11" ht="21.75" customHeight="1">
      <c r="A108" s="113" t="s">
        <v>360</v>
      </c>
      <c r="B108" s="113"/>
      <c r="C108" s="81"/>
      <c r="D108" s="78"/>
      <c r="E108" s="259"/>
      <c r="F108" s="258"/>
      <c r="G108" s="259"/>
      <c r="H108" s="258"/>
      <c r="I108" s="259"/>
      <c r="J108" s="258"/>
      <c r="K108" s="259"/>
    </row>
    <row r="109" spans="1:11" ht="21.75" customHeight="1">
      <c r="A109" s="113" t="s">
        <v>141</v>
      </c>
      <c r="B109" s="113"/>
      <c r="C109" s="81"/>
      <c r="D109" s="78"/>
      <c r="E109" s="259">
        <v>663139</v>
      </c>
      <c r="F109" s="258"/>
      <c r="G109" s="259">
        <v>-3583784</v>
      </c>
      <c r="H109" s="258"/>
      <c r="I109" s="275">
        <v>0</v>
      </c>
      <c r="J109" s="275"/>
      <c r="K109" s="275">
        <v>0</v>
      </c>
    </row>
    <row r="110" spans="1:11" ht="21.75" customHeight="1">
      <c r="A110" s="113" t="s">
        <v>197</v>
      </c>
      <c r="B110" s="113"/>
      <c r="C110" s="81"/>
      <c r="D110" s="78"/>
      <c r="E110" s="259">
        <v>15785171</v>
      </c>
      <c r="F110" s="258"/>
      <c r="G110" s="259">
        <v>15304989</v>
      </c>
      <c r="H110" s="258"/>
      <c r="I110" s="259">
        <v>661228</v>
      </c>
      <c r="J110" s="258"/>
      <c r="K110" s="259">
        <v>661859</v>
      </c>
    </row>
    <row r="111" spans="1:11" ht="21.75" customHeight="1">
      <c r="A111" s="113" t="s">
        <v>69</v>
      </c>
      <c r="B111" s="113"/>
      <c r="C111" s="81"/>
      <c r="D111" s="78"/>
      <c r="E111" s="259">
        <v>23731523</v>
      </c>
      <c r="F111" s="258"/>
      <c r="G111" s="259">
        <v>22492100</v>
      </c>
      <c r="H111" s="258"/>
      <c r="I111" s="259">
        <v>2429185</v>
      </c>
      <c r="J111" s="258"/>
      <c r="K111" s="259">
        <v>2171339</v>
      </c>
    </row>
    <row r="112" spans="1:11" ht="21.75" customHeight="1">
      <c r="A112" s="113" t="s">
        <v>314</v>
      </c>
      <c r="B112" s="113"/>
      <c r="C112" s="81">
        <v>7</v>
      </c>
      <c r="D112" s="78"/>
      <c r="E112" s="275">
        <v>0</v>
      </c>
      <c r="F112" s="258"/>
      <c r="G112" s="275">
        <v>0</v>
      </c>
      <c r="H112" s="275"/>
      <c r="I112" s="275">
        <v>514000</v>
      </c>
      <c r="J112" s="275"/>
      <c r="K112" s="275">
        <v>0</v>
      </c>
    </row>
    <row r="113" spans="1:11" ht="21.75" customHeight="1">
      <c r="A113" s="113" t="s">
        <v>154</v>
      </c>
      <c r="B113" s="113"/>
      <c r="C113" s="81"/>
      <c r="D113" s="78"/>
      <c r="E113" s="259">
        <v>310761</v>
      </c>
      <c r="F113" s="258"/>
      <c r="G113" s="275">
        <v>234150</v>
      </c>
      <c r="H113" s="275"/>
      <c r="I113" s="275">
        <v>1286242</v>
      </c>
      <c r="J113" s="275"/>
      <c r="K113" s="275">
        <v>98541</v>
      </c>
    </row>
    <row r="114" spans="1:11" ht="21.75" customHeight="1">
      <c r="A114" s="113" t="s">
        <v>70</v>
      </c>
      <c r="B114" s="113"/>
      <c r="C114" s="81"/>
      <c r="D114" s="78"/>
      <c r="E114" s="77">
        <v>10260925</v>
      </c>
      <c r="F114" s="258"/>
      <c r="G114" s="77">
        <v>8363472</v>
      </c>
      <c r="H114" s="258"/>
      <c r="I114" s="77">
        <v>3426367</v>
      </c>
      <c r="J114" s="258"/>
      <c r="K114" s="77">
        <v>2733077</v>
      </c>
    </row>
    <row r="115" spans="1:11" ht="21.75" customHeight="1">
      <c r="A115" s="54" t="s">
        <v>24</v>
      </c>
      <c r="B115" s="54"/>
      <c r="C115" s="81"/>
      <c r="D115" s="78"/>
      <c r="E115" s="277">
        <f>SUM(E107:E114)</f>
        <v>388309653</v>
      </c>
      <c r="F115" s="38"/>
      <c r="G115" s="261">
        <f>SUM(G107:G114)</f>
        <v>393472707</v>
      </c>
      <c r="H115" s="38"/>
      <c r="I115" s="261">
        <f>SUM(I107:I114)</f>
        <v>25645960</v>
      </c>
      <c r="J115" s="38"/>
      <c r="K115" s="261">
        <f>SUM(K107:K114)</f>
        <v>24056931</v>
      </c>
    </row>
    <row r="116" spans="1:11" ht="11.25" customHeight="1">
      <c r="A116" s="54"/>
      <c r="B116" s="54"/>
      <c r="C116" s="81"/>
      <c r="D116" s="78"/>
      <c r="E116" s="259"/>
      <c r="F116" s="258"/>
      <c r="G116" s="259"/>
      <c r="H116" s="258"/>
      <c r="I116" s="259"/>
      <c r="J116" s="258"/>
      <c r="K116" s="259"/>
    </row>
    <row r="117" spans="1:11" ht="21.75" customHeight="1">
      <c r="A117" s="113" t="s">
        <v>143</v>
      </c>
      <c r="B117" s="54"/>
      <c r="C117" s="81"/>
      <c r="D117" s="78"/>
      <c r="E117" s="259"/>
      <c r="F117" s="258"/>
      <c r="G117" s="259"/>
      <c r="H117" s="258"/>
      <c r="I117" s="259"/>
      <c r="J117" s="258"/>
      <c r="K117" s="259"/>
    </row>
    <row r="118" spans="1:11" ht="21.75" customHeight="1">
      <c r="A118" s="113" t="s">
        <v>171</v>
      </c>
      <c r="B118" s="115"/>
      <c r="C118" s="81" t="s">
        <v>190</v>
      </c>
      <c r="D118" s="78"/>
      <c r="E118" s="191">
        <v>6478370</v>
      </c>
      <c r="F118" s="258"/>
      <c r="G118" s="77">
        <v>6254442</v>
      </c>
      <c r="H118" s="258"/>
      <c r="I118" s="191">
        <v>0</v>
      </c>
      <c r="J118" s="275"/>
      <c r="K118" s="191">
        <v>0</v>
      </c>
    </row>
    <row r="119" spans="1:11" ht="21.75" customHeight="1">
      <c r="A119" s="54" t="s">
        <v>124</v>
      </c>
      <c r="B119" s="115"/>
      <c r="C119" s="81"/>
      <c r="D119" s="78"/>
      <c r="E119" s="259"/>
      <c r="F119" s="258"/>
      <c r="G119" s="259"/>
      <c r="H119" s="258"/>
      <c r="I119" s="259"/>
      <c r="J119" s="258"/>
      <c r="K119" s="259"/>
    </row>
    <row r="120" spans="1:11" ht="21.75" customHeight="1">
      <c r="A120" s="54" t="s">
        <v>128</v>
      </c>
      <c r="B120" s="54"/>
      <c r="C120" s="96"/>
      <c r="D120" s="39"/>
      <c r="E120" s="279">
        <f>E104-E115+E118</f>
        <v>20654137</v>
      </c>
      <c r="F120" s="38"/>
      <c r="G120" s="264">
        <f>G104-G115+G118</f>
        <v>21345755</v>
      </c>
      <c r="H120" s="38"/>
      <c r="I120" s="264">
        <f>I104-I115+I118</f>
        <v>5190622</v>
      </c>
      <c r="J120" s="38"/>
      <c r="K120" s="264">
        <f>K104-K115+K118</f>
        <v>6134902</v>
      </c>
    </row>
    <row r="121" spans="1:11" ht="21.75" customHeight="1">
      <c r="A121" s="113" t="s">
        <v>129</v>
      </c>
      <c r="B121" s="113"/>
      <c r="C121" s="81"/>
      <c r="D121" s="78"/>
      <c r="E121" s="275">
        <v>3258928</v>
      </c>
      <c r="F121" s="258"/>
      <c r="G121" s="259">
        <v>3172692</v>
      </c>
      <c r="H121" s="258"/>
      <c r="I121" s="259">
        <v>378420</v>
      </c>
      <c r="J121" s="258"/>
      <c r="K121" s="259">
        <v>-284117</v>
      </c>
    </row>
    <row r="122" spans="1:11" ht="21.75" customHeight="1" thickBot="1">
      <c r="A122" s="54" t="s">
        <v>62</v>
      </c>
      <c r="B122" s="54"/>
      <c r="C122" s="81"/>
      <c r="D122" s="78"/>
      <c r="E122" s="280">
        <f>E120-E121</f>
        <v>17395209</v>
      </c>
      <c r="F122" s="38"/>
      <c r="G122" s="265">
        <f>G120-G121</f>
        <v>18173063</v>
      </c>
      <c r="H122" s="38"/>
      <c r="I122" s="265">
        <f>I120-I121</f>
        <v>4812202</v>
      </c>
      <c r="J122" s="38"/>
      <c r="K122" s="265">
        <f>K120-K121</f>
        <v>6419019</v>
      </c>
    </row>
    <row r="123" spans="1:11" ht="14.25" thickTop="1">
      <c r="A123" s="54"/>
      <c r="B123" s="54"/>
      <c r="C123" s="81"/>
      <c r="D123" s="78"/>
      <c r="E123" s="259"/>
      <c r="F123" s="258"/>
      <c r="G123" s="259"/>
      <c r="H123" s="258"/>
      <c r="I123" s="259"/>
      <c r="J123" s="258"/>
      <c r="K123" s="259"/>
    </row>
    <row r="124" spans="1:11" ht="21.75" customHeight="1">
      <c r="A124" s="54" t="s">
        <v>89</v>
      </c>
      <c r="B124" s="113"/>
      <c r="C124" s="81"/>
      <c r="D124" s="78"/>
      <c r="E124" s="259"/>
      <c r="F124" s="258"/>
      <c r="G124" s="259"/>
      <c r="H124" s="258"/>
      <c r="I124" s="259"/>
      <c r="J124" s="258"/>
      <c r="K124" s="259"/>
    </row>
    <row r="125" spans="1:11" ht="21.75" customHeight="1">
      <c r="A125" s="113" t="s">
        <v>63</v>
      </c>
      <c r="B125" s="113"/>
      <c r="C125" s="81"/>
      <c r="D125" s="78"/>
      <c r="E125" s="259">
        <v>14445384</v>
      </c>
      <c r="F125" s="258"/>
      <c r="G125" s="259">
        <v>13854512</v>
      </c>
      <c r="H125" s="258"/>
      <c r="I125" s="259">
        <v>4812202</v>
      </c>
      <c r="J125" s="258"/>
      <c r="K125" s="259">
        <v>6419019</v>
      </c>
    </row>
    <row r="126" spans="1:11" ht="21.75" customHeight="1">
      <c r="A126" s="113" t="s">
        <v>111</v>
      </c>
      <c r="B126" s="113"/>
      <c r="C126" s="81"/>
      <c r="D126" s="78"/>
      <c r="E126" s="77">
        <v>2949825</v>
      </c>
      <c r="F126" s="258"/>
      <c r="G126" s="77">
        <v>4318551</v>
      </c>
      <c r="H126" s="258"/>
      <c r="I126" s="191">
        <v>0</v>
      </c>
      <c r="J126" s="275"/>
      <c r="K126" s="191">
        <v>0</v>
      </c>
    </row>
    <row r="127" spans="1:11" ht="21.75" customHeight="1" thickBot="1">
      <c r="A127" s="54" t="s">
        <v>62</v>
      </c>
      <c r="B127" s="54"/>
      <c r="C127" s="81"/>
      <c r="D127" s="78"/>
      <c r="E127" s="280">
        <f>SUM(E125:E126)</f>
        <v>17395209</v>
      </c>
      <c r="F127" s="38"/>
      <c r="G127" s="265">
        <f>SUM(G125:G126)</f>
        <v>18173063</v>
      </c>
      <c r="H127" s="38"/>
      <c r="I127" s="265">
        <f>SUM(I125:I126)</f>
        <v>4812202</v>
      </c>
      <c r="J127" s="38"/>
      <c r="K127" s="265">
        <f>SUM(K125:K126)</f>
        <v>6419019</v>
      </c>
    </row>
    <row r="128" spans="1:4" ht="14.25" thickTop="1">
      <c r="A128" s="54"/>
      <c r="B128" s="54"/>
      <c r="C128" s="81"/>
      <c r="D128" s="78"/>
    </row>
    <row r="129" spans="1:11" ht="21.75" customHeight="1" thickBot="1">
      <c r="A129" s="241" t="s">
        <v>97</v>
      </c>
      <c r="B129" s="54"/>
      <c r="C129" s="81">
        <v>15</v>
      </c>
      <c r="D129" s="39"/>
      <c r="E129" s="282">
        <v>1.71</v>
      </c>
      <c r="F129" s="279"/>
      <c r="G129" s="282">
        <v>1.64</v>
      </c>
      <c r="H129" s="38"/>
      <c r="I129" s="282">
        <v>0.51</v>
      </c>
      <c r="J129" s="279"/>
      <c r="K129" s="282">
        <v>0.69</v>
      </c>
    </row>
    <row r="130" spans="1:11" ht="21.75" customHeight="1" thickTop="1">
      <c r="A130" s="241"/>
      <c r="B130" s="54"/>
      <c r="C130" s="81"/>
      <c r="D130" s="39"/>
      <c r="E130" s="295"/>
      <c r="F130" s="279"/>
      <c r="G130" s="295"/>
      <c r="H130" s="38"/>
      <c r="I130" s="295"/>
      <c r="J130" s="279"/>
      <c r="K130" s="295"/>
    </row>
    <row r="131" spans="1:11" ht="21.75" customHeight="1">
      <c r="A131" s="82" t="s">
        <v>27</v>
      </c>
      <c r="B131" s="54"/>
      <c r="C131" s="54"/>
      <c r="D131" s="54"/>
      <c r="E131" s="269"/>
      <c r="F131" s="269"/>
      <c r="G131" s="269"/>
      <c r="H131" s="253"/>
      <c r="I131" s="253"/>
      <c r="J131" s="253"/>
      <c r="K131" s="253"/>
    </row>
    <row r="132" spans="1:11" ht="21.75" customHeight="1">
      <c r="A132" s="82" t="s">
        <v>28</v>
      </c>
      <c r="B132" s="54"/>
      <c r="C132" s="54"/>
      <c r="D132" s="54"/>
      <c r="E132" s="269"/>
      <c r="F132" s="269"/>
      <c r="G132" s="269"/>
      <c r="H132" s="253"/>
      <c r="I132" s="253"/>
      <c r="J132" s="253"/>
      <c r="K132" s="253"/>
    </row>
    <row r="133" spans="1:11" ht="21.75" customHeight="1">
      <c r="A133" s="84" t="s">
        <v>150</v>
      </c>
      <c r="B133" s="54"/>
      <c r="C133" s="251"/>
      <c r="D133" s="65"/>
      <c r="E133" s="253"/>
      <c r="F133" s="253"/>
      <c r="G133" s="253"/>
      <c r="H133" s="253"/>
      <c r="I133" s="253"/>
      <c r="J133" s="253"/>
      <c r="K133" s="253"/>
    </row>
    <row r="134" spans="1:13" ht="21.75" customHeight="1">
      <c r="A134" s="113"/>
      <c r="B134" s="113"/>
      <c r="C134" s="81"/>
      <c r="D134" s="65"/>
      <c r="E134" s="253"/>
      <c r="F134" s="253"/>
      <c r="G134" s="253"/>
      <c r="H134" s="253"/>
      <c r="I134" s="240"/>
      <c r="J134" s="195"/>
      <c r="K134" s="254" t="s">
        <v>103</v>
      </c>
      <c r="L134" s="195"/>
      <c r="M134" s="121"/>
    </row>
    <row r="135" spans="1:11" ht="21.75" customHeight="1">
      <c r="A135" s="28"/>
      <c r="B135" s="28"/>
      <c r="C135" s="81"/>
      <c r="D135" s="65"/>
      <c r="E135" s="300" t="s">
        <v>0</v>
      </c>
      <c r="F135" s="300"/>
      <c r="G135" s="300"/>
      <c r="H135" s="255"/>
      <c r="I135" s="300" t="s">
        <v>39</v>
      </c>
      <c r="J135" s="300"/>
      <c r="K135" s="300"/>
    </row>
    <row r="136" spans="1:11" ht="21.75" customHeight="1">
      <c r="A136" s="113"/>
      <c r="B136" s="113"/>
      <c r="C136" s="81"/>
      <c r="D136" s="65"/>
      <c r="E136" s="301" t="s">
        <v>7</v>
      </c>
      <c r="F136" s="301"/>
      <c r="G136" s="301"/>
      <c r="H136" s="255"/>
      <c r="I136" s="301" t="s">
        <v>7</v>
      </c>
      <c r="J136" s="301"/>
      <c r="K136" s="301"/>
    </row>
    <row r="137" spans="1:11" ht="21.75" customHeight="1">
      <c r="A137" s="113"/>
      <c r="B137" s="113"/>
      <c r="C137" s="81"/>
      <c r="D137" s="65"/>
      <c r="E137" s="302" t="s">
        <v>362</v>
      </c>
      <c r="F137" s="302"/>
      <c r="G137" s="302"/>
      <c r="H137" s="256"/>
      <c r="I137" s="302" t="s">
        <v>362</v>
      </c>
      <c r="J137" s="302"/>
      <c r="K137" s="302"/>
    </row>
    <row r="138" spans="1:11" ht="21.75" customHeight="1">
      <c r="A138" s="54"/>
      <c r="B138" s="54"/>
      <c r="C138" s="115"/>
      <c r="D138" s="65"/>
      <c r="E138" s="298" t="s">
        <v>361</v>
      </c>
      <c r="F138" s="299"/>
      <c r="G138" s="299"/>
      <c r="H138" s="256"/>
      <c r="I138" s="298" t="s">
        <v>361</v>
      </c>
      <c r="J138" s="299"/>
      <c r="K138" s="299"/>
    </row>
    <row r="139" spans="1:11" ht="21.75" customHeight="1">
      <c r="A139" s="54"/>
      <c r="B139" s="54"/>
      <c r="C139" s="81"/>
      <c r="D139" s="65"/>
      <c r="E139" s="257" t="s">
        <v>311</v>
      </c>
      <c r="F139" s="256"/>
      <c r="G139" s="257" t="s">
        <v>251</v>
      </c>
      <c r="H139" s="256"/>
      <c r="I139" s="257" t="s">
        <v>311</v>
      </c>
      <c r="J139" s="256"/>
      <c r="K139" s="257" t="s">
        <v>251</v>
      </c>
    </row>
    <row r="140" spans="1:11" ht="6" customHeight="1">
      <c r="A140" s="87"/>
      <c r="B140" s="54"/>
      <c r="C140" s="81"/>
      <c r="D140" s="65"/>
      <c r="E140" s="274"/>
      <c r="F140" s="274"/>
      <c r="G140" s="274"/>
      <c r="H140" s="274"/>
      <c r="I140" s="274"/>
      <c r="J140" s="274"/>
      <c r="K140" s="274"/>
    </row>
    <row r="141" spans="1:11" ht="20.25" customHeight="1">
      <c r="A141" s="54" t="s">
        <v>62</v>
      </c>
      <c r="B141" s="113"/>
      <c r="C141" s="81"/>
      <c r="D141" s="78"/>
      <c r="E141" s="264">
        <v>17395209</v>
      </c>
      <c r="F141" s="38"/>
      <c r="G141" s="264">
        <v>18173063</v>
      </c>
      <c r="H141" s="38"/>
      <c r="I141" s="264">
        <v>4812202</v>
      </c>
      <c r="J141" s="38"/>
      <c r="K141" s="264">
        <v>6419019</v>
      </c>
    </row>
    <row r="142" spans="1:11" ht="6" customHeight="1">
      <c r="A142" s="54"/>
      <c r="B142" s="113"/>
      <c r="C142" s="81"/>
      <c r="D142" s="78"/>
      <c r="E142" s="259"/>
      <c r="F142" s="258"/>
      <c r="G142" s="259"/>
      <c r="H142" s="258"/>
      <c r="I142" s="259"/>
      <c r="J142" s="258"/>
      <c r="K142" s="259"/>
    </row>
    <row r="143" spans="1:11" ht="20.25" customHeight="1">
      <c r="A143" s="54" t="s">
        <v>112</v>
      </c>
      <c r="B143" s="113"/>
      <c r="C143" s="81"/>
      <c r="D143" s="78"/>
      <c r="E143" s="259"/>
      <c r="F143" s="258"/>
      <c r="G143" s="259"/>
      <c r="H143" s="258"/>
      <c r="I143" s="259"/>
      <c r="J143" s="258"/>
      <c r="K143" s="259"/>
    </row>
    <row r="144" spans="1:11" ht="20.25" customHeight="1">
      <c r="A144" s="87" t="s">
        <v>306</v>
      </c>
      <c r="B144" s="113"/>
      <c r="C144" s="81"/>
      <c r="D144" s="78"/>
      <c r="E144" s="259"/>
      <c r="F144" s="258"/>
      <c r="G144" s="259"/>
      <c r="H144" s="258"/>
      <c r="I144" s="259"/>
      <c r="J144" s="258"/>
      <c r="K144" s="259"/>
    </row>
    <row r="145" spans="1:11" ht="20.25" customHeight="1">
      <c r="A145" s="87" t="s">
        <v>294</v>
      </c>
      <c r="B145" s="113"/>
      <c r="C145" s="81"/>
      <c r="D145" s="78"/>
      <c r="E145" s="259"/>
      <c r="F145" s="258"/>
      <c r="G145" s="259"/>
      <c r="H145" s="258"/>
      <c r="I145" s="259"/>
      <c r="J145" s="258"/>
      <c r="K145" s="259"/>
    </row>
    <row r="146" spans="1:11" ht="20.25" customHeight="1">
      <c r="A146" s="167" t="s">
        <v>238</v>
      </c>
      <c r="B146" s="113"/>
      <c r="C146" s="81"/>
      <c r="D146" s="78"/>
      <c r="E146" s="259"/>
      <c r="F146" s="258"/>
      <c r="G146" s="259"/>
      <c r="H146" s="258"/>
      <c r="I146" s="259"/>
      <c r="J146" s="258"/>
      <c r="K146" s="259"/>
    </row>
    <row r="147" spans="1:11" ht="20.25" customHeight="1">
      <c r="A147" s="113" t="s">
        <v>233</v>
      </c>
      <c r="B147" s="113"/>
      <c r="C147" s="81"/>
      <c r="D147" s="78"/>
      <c r="E147" s="243">
        <v>334874</v>
      </c>
      <c r="F147" s="258"/>
      <c r="G147" s="243">
        <v>-537674</v>
      </c>
      <c r="H147" s="258"/>
      <c r="I147" s="275">
        <v>0</v>
      </c>
      <c r="J147" s="258"/>
      <c r="K147" s="275">
        <v>0</v>
      </c>
    </row>
    <row r="148" spans="1:11" ht="20.25" customHeight="1">
      <c r="A148" s="167" t="s">
        <v>286</v>
      </c>
      <c r="B148" s="113"/>
      <c r="C148" s="81"/>
      <c r="D148" s="78"/>
      <c r="E148" s="243"/>
      <c r="F148" s="258"/>
      <c r="G148" s="243"/>
      <c r="H148" s="258"/>
      <c r="I148" s="275"/>
      <c r="J148" s="258"/>
      <c r="K148" s="275"/>
    </row>
    <row r="149" spans="1:11" ht="20.25" customHeight="1">
      <c r="A149" s="233" t="s">
        <v>287</v>
      </c>
      <c r="B149" s="113"/>
      <c r="C149" s="81"/>
      <c r="D149" s="78"/>
      <c r="E149" s="243"/>
      <c r="F149" s="258"/>
      <c r="G149" s="243"/>
      <c r="H149" s="258"/>
      <c r="I149" s="275"/>
      <c r="J149" s="258"/>
      <c r="K149" s="275"/>
    </row>
    <row r="150" spans="1:11" ht="20.25" customHeight="1">
      <c r="A150" s="233" t="s">
        <v>288</v>
      </c>
      <c r="B150" s="113"/>
      <c r="C150" s="81"/>
      <c r="D150" s="78"/>
      <c r="E150" s="275">
        <v>0</v>
      </c>
      <c r="F150" s="258"/>
      <c r="G150" s="243">
        <v>-441729</v>
      </c>
      <c r="H150" s="258"/>
      <c r="I150" s="275">
        <v>0</v>
      </c>
      <c r="J150" s="258"/>
      <c r="K150" s="275">
        <v>0</v>
      </c>
    </row>
    <row r="151" spans="1:11" ht="20.25" customHeight="1">
      <c r="A151" s="167" t="s">
        <v>219</v>
      </c>
      <c r="B151" s="113"/>
      <c r="C151" s="81"/>
      <c r="D151" s="78"/>
      <c r="E151" s="259">
        <v>-11295973</v>
      </c>
      <c r="F151" s="258"/>
      <c r="G151" s="259">
        <v>-12730842</v>
      </c>
      <c r="H151" s="258"/>
      <c r="I151" s="275">
        <v>0</v>
      </c>
      <c r="J151" s="258"/>
      <c r="K151" s="275">
        <v>0</v>
      </c>
    </row>
    <row r="152" spans="1:11" ht="20.25" customHeight="1">
      <c r="A152" s="167" t="s">
        <v>290</v>
      </c>
      <c r="B152" s="113"/>
      <c r="C152" s="81"/>
      <c r="D152" s="78"/>
      <c r="E152" s="259"/>
      <c r="F152" s="258"/>
      <c r="G152" s="259"/>
      <c r="H152" s="258"/>
      <c r="I152" s="275"/>
      <c r="J152" s="258"/>
      <c r="K152" s="275"/>
    </row>
    <row r="153" spans="1:11" ht="20.25" customHeight="1">
      <c r="A153" s="236" t="s">
        <v>291</v>
      </c>
      <c r="B153" s="113"/>
      <c r="C153" s="81"/>
      <c r="D153" s="78"/>
      <c r="E153" s="259"/>
      <c r="F153" s="258"/>
      <c r="G153" s="259"/>
      <c r="H153" s="258"/>
      <c r="I153" s="275"/>
      <c r="J153" s="258"/>
      <c r="K153" s="275"/>
    </row>
    <row r="154" spans="1:11" ht="20.25" customHeight="1">
      <c r="A154" s="236" t="s">
        <v>307</v>
      </c>
      <c r="B154" s="113"/>
      <c r="C154" s="81"/>
      <c r="D154" s="78"/>
      <c r="E154" s="259"/>
      <c r="F154" s="258"/>
      <c r="G154" s="259"/>
      <c r="H154" s="258"/>
      <c r="I154" s="275"/>
      <c r="J154" s="258"/>
      <c r="K154" s="275"/>
    </row>
    <row r="155" spans="1:11" ht="20.25" customHeight="1">
      <c r="A155" s="236" t="s">
        <v>292</v>
      </c>
      <c r="B155" s="113"/>
      <c r="C155" s="81"/>
      <c r="D155" s="78"/>
      <c r="E155" s="275">
        <v>0</v>
      </c>
      <c r="F155" s="258"/>
      <c r="G155" s="259">
        <v>-3650</v>
      </c>
      <c r="H155" s="258"/>
      <c r="I155" s="275">
        <v>0</v>
      </c>
      <c r="J155" s="258"/>
      <c r="K155" s="275">
        <v>0</v>
      </c>
    </row>
    <row r="156" spans="1:11" ht="20.25" customHeight="1">
      <c r="A156" s="113" t="s">
        <v>327</v>
      </c>
      <c r="B156" s="113"/>
      <c r="C156" s="81"/>
      <c r="D156" s="78"/>
      <c r="E156" s="275"/>
      <c r="F156" s="258"/>
      <c r="G156" s="259"/>
      <c r="H156" s="258"/>
      <c r="I156" s="275"/>
      <c r="J156" s="258"/>
      <c r="K156" s="275"/>
    </row>
    <row r="157" spans="1:11" ht="20.25" customHeight="1">
      <c r="A157" s="113" t="s">
        <v>384</v>
      </c>
      <c r="B157" s="113"/>
      <c r="C157" s="81"/>
      <c r="D157" s="78"/>
      <c r="E157" s="77">
        <v>-30765</v>
      </c>
      <c r="F157" s="258"/>
      <c r="G157" s="77">
        <v>297393</v>
      </c>
      <c r="H157" s="258"/>
      <c r="I157" s="191">
        <v>0</v>
      </c>
      <c r="J157" s="258"/>
      <c r="K157" s="191">
        <v>0</v>
      </c>
    </row>
    <row r="158" spans="1:11" ht="20.25" customHeight="1">
      <c r="A158" s="163" t="s">
        <v>303</v>
      </c>
      <c r="B158" s="113"/>
      <c r="C158" s="81"/>
      <c r="D158" s="78"/>
      <c r="E158" s="259"/>
      <c r="F158" s="258"/>
      <c r="G158" s="259"/>
      <c r="H158" s="258"/>
      <c r="I158" s="259"/>
      <c r="J158" s="258"/>
      <c r="K158" s="259"/>
    </row>
    <row r="159" spans="1:11" ht="20.25" customHeight="1">
      <c r="A159" s="163" t="s">
        <v>294</v>
      </c>
      <c r="B159" s="115"/>
      <c r="C159" s="96"/>
      <c r="D159" s="39"/>
      <c r="E159" s="276">
        <f>SUM(E147:E157)</f>
        <v>-10991864</v>
      </c>
      <c r="F159" s="279"/>
      <c r="G159" s="276">
        <f>SUM(G147:G157)</f>
        <v>-13416502</v>
      </c>
      <c r="H159" s="38"/>
      <c r="I159" s="276">
        <f>SUM(I147:I157)</f>
        <v>0</v>
      </c>
      <c r="J159" s="279"/>
      <c r="K159" s="276">
        <f>SUM(K147:K157)</f>
        <v>0</v>
      </c>
    </row>
    <row r="160" spans="1:11" ht="20.25" customHeight="1">
      <c r="A160" s="87" t="s">
        <v>304</v>
      </c>
      <c r="B160" s="113"/>
      <c r="C160" s="81"/>
      <c r="D160" s="78"/>
      <c r="E160" s="259"/>
      <c r="F160" s="258"/>
      <c r="G160" s="259"/>
      <c r="H160" s="258"/>
      <c r="I160" s="259"/>
      <c r="J160" s="258"/>
      <c r="K160" s="259"/>
    </row>
    <row r="161" spans="1:11" ht="20.25" customHeight="1">
      <c r="A161" s="87" t="s">
        <v>294</v>
      </c>
      <c r="B161" s="113"/>
      <c r="C161" s="81"/>
      <c r="D161" s="78"/>
      <c r="E161" s="259"/>
      <c r="F161" s="258"/>
      <c r="G161" s="259"/>
      <c r="H161" s="258"/>
      <c r="I161" s="259"/>
      <c r="J161" s="258"/>
      <c r="K161" s="275"/>
    </row>
    <row r="162" spans="1:11" ht="20.25" customHeight="1">
      <c r="A162" s="113" t="s">
        <v>172</v>
      </c>
      <c r="B162" s="113"/>
      <c r="C162" s="81"/>
      <c r="D162" s="78"/>
      <c r="E162" s="259">
        <v>178018</v>
      </c>
      <c r="F162" s="258"/>
      <c r="G162" s="275">
        <v>0</v>
      </c>
      <c r="H162" s="275"/>
      <c r="I162" s="275">
        <v>0</v>
      </c>
      <c r="J162" s="258"/>
      <c r="K162" s="275">
        <v>0</v>
      </c>
    </row>
    <row r="163" spans="1:11" ht="20.25" customHeight="1">
      <c r="A163" s="113" t="s">
        <v>388</v>
      </c>
      <c r="B163" s="54"/>
      <c r="C163" s="81"/>
      <c r="D163" s="78"/>
      <c r="E163" s="275"/>
      <c r="G163" s="275"/>
      <c r="I163" s="275"/>
      <c r="J163" s="258"/>
      <c r="K163" s="275"/>
    </row>
    <row r="164" spans="1:11" ht="20.25" customHeight="1">
      <c r="A164" s="238" t="s">
        <v>308</v>
      </c>
      <c r="B164" s="54"/>
      <c r="C164" s="81"/>
      <c r="D164" s="78"/>
      <c r="E164" s="275">
        <v>-24351</v>
      </c>
      <c r="F164" s="258"/>
      <c r="G164" s="275">
        <v>849</v>
      </c>
      <c r="H164" s="258"/>
      <c r="I164" s="275">
        <v>0</v>
      </c>
      <c r="J164" s="258"/>
      <c r="K164" s="275">
        <v>0</v>
      </c>
    </row>
    <row r="165" spans="1:12" ht="20.25" customHeight="1">
      <c r="A165" s="113" t="s">
        <v>315</v>
      </c>
      <c r="B165" s="54"/>
      <c r="C165" s="81"/>
      <c r="D165" s="78"/>
      <c r="E165" s="275"/>
      <c r="G165" s="275"/>
      <c r="I165" s="275"/>
      <c r="J165" s="258"/>
      <c r="K165" s="275"/>
      <c r="L165" s="248"/>
    </row>
    <row r="166" spans="1:12" ht="20.25" customHeight="1">
      <c r="A166" s="113" t="s">
        <v>316</v>
      </c>
      <c r="B166" s="54"/>
      <c r="C166" s="81"/>
      <c r="D166" s="78"/>
      <c r="E166" s="275"/>
      <c r="G166" s="275"/>
      <c r="I166" s="275"/>
      <c r="J166" s="258"/>
      <c r="K166" s="275"/>
      <c r="L166" s="248"/>
    </row>
    <row r="167" spans="1:12" ht="20.25" customHeight="1">
      <c r="A167" s="113" t="s">
        <v>317</v>
      </c>
      <c r="B167" s="54"/>
      <c r="C167" s="81"/>
      <c r="D167" s="78"/>
      <c r="E167" s="191">
        <v>-1511</v>
      </c>
      <c r="F167" s="258"/>
      <c r="G167" s="244">
        <v>-4894</v>
      </c>
      <c r="H167" s="258">
        <v>-7794</v>
      </c>
      <c r="I167" s="191">
        <v>0</v>
      </c>
      <c r="J167" s="258"/>
      <c r="K167" s="191">
        <v>0</v>
      </c>
      <c r="L167" s="248"/>
    </row>
    <row r="168" spans="1:12" ht="20.25" customHeight="1">
      <c r="A168" s="163" t="s">
        <v>305</v>
      </c>
      <c r="B168" s="54"/>
      <c r="C168" s="81"/>
      <c r="D168" s="78"/>
      <c r="E168" s="259"/>
      <c r="F168" s="258"/>
      <c r="G168" s="259"/>
      <c r="H168" s="258"/>
      <c r="I168" s="259"/>
      <c r="J168" s="258"/>
      <c r="K168" s="259"/>
      <c r="L168" s="248"/>
    </row>
    <row r="169" spans="1:11" ht="20.25" customHeight="1">
      <c r="A169" s="163" t="s">
        <v>294</v>
      </c>
      <c r="B169" s="54"/>
      <c r="C169" s="81"/>
      <c r="D169" s="78"/>
      <c r="E169" s="276">
        <f>SUM(E162:E167)</f>
        <v>152156</v>
      </c>
      <c r="F169" s="38"/>
      <c r="G169" s="263">
        <f>SUM(G162:G167)</f>
        <v>-4045</v>
      </c>
      <c r="H169" s="38"/>
      <c r="I169" s="276">
        <f>SUM(I162:I167)</f>
        <v>0</v>
      </c>
      <c r="J169" s="279"/>
      <c r="K169" s="276">
        <f>SUM(K162:K167)</f>
        <v>0</v>
      </c>
    </row>
    <row r="170" spans="1:11" ht="20.25" customHeight="1">
      <c r="A170" s="54" t="s">
        <v>198</v>
      </c>
      <c r="B170" s="54"/>
      <c r="C170" s="81"/>
      <c r="D170" s="78"/>
      <c r="E170" s="259"/>
      <c r="F170" s="258"/>
      <c r="G170" s="259"/>
      <c r="H170" s="258"/>
      <c r="I170" s="259"/>
      <c r="J170" s="258"/>
      <c r="K170" s="259"/>
    </row>
    <row r="171" spans="1:11" ht="20.25" customHeight="1">
      <c r="A171" s="54" t="s">
        <v>318</v>
      </c>
      <c r="B171" s="54"/>
      <c r="C171" s="81"/>
      <c r="D171" s="78"/>
      <c r="E171" s="276">
        <f>E159+E169</f>
        <v>-10839708</v>
      </c>
      <c r="F171" s="38"/>
      <c r="G171" s="263">
        <f>G159+G169</f>
        <v>-13420547</v>
      </c>
      <c r="H171" s="38"/>
      <c r="I171" s="276">
        <f>I159+I169</f>
        <v>0</v>
      </c>
      <c r="J171" s="279"/>
      <c r="K171" s="276">
        <f>K159+K169</f>
        <v>0</v>
      </c>
    </row>
    <row r="172" spans="1:11" ht="20.25" customHeight="1" thickBot="1">
      <c r="A172" s="54" t="s">
        <v>389</v>
      </c>
      <c r="B172" s="113"/>
      <c r="C172" s="81"/>
      <c r="D172" s="78"/>
      <c r="E172" s="278">
        <f>E141+E171</f>
        <v>6555501</v>
      </c>
      <c r="F172" s="38"/>
      <c r="G172" s="266">
        <f>G141+G171</f>
        <v>4752516</v>
      </c>
      <c r="H172" s="38"/>
      <c r="I172" s="266">
        <f>I141+I171</f>
        <v>4812202</v>
      </c>
      <c r="J172" s="38"/>
      <c r="K172" s="266">
        <f>K141+K171</f>
        <v>6419019</v>
      </c>
    </row>
    <row r="173" spans="1:11" ht="15" customHeight="1" thickTop="1">
      <c r="A173" s="54"/>
      <c r="B173" s="113"/>
      <c r="C173" s="81"/>
      <c r="D173" s="78"/>
      <c r="E173" s="259"/>
      <c r="F173" s="258"/>
      <c r="G173" s="259"/>
      <c r="H173" s="258"/>
      <c r="I173" s="259"/>
      <c r="J173" s="258"/>
      <c r="K173" s="259"/>
    </row>
    <row r="174" spans="1:11" ht="20.25" customHeight="1">
      <c r="A174" s="54" t="s">
        <v>319</v>
      </c>
      <c r="B174" s="54"/>
      <c r="C174" s="81"/>
      <c r="D174" s="78"/>
      <c r="E174" s="259"/>
      <c r="F174" s="258"/>
      <c r="G174" s="259"/>
      <c r="H174" s="258"/>
      <c r="I174" s="259"/>
      <c r="J174" s="258"/>
      <c r="K174" s="259"/>
    </row>
    <row r="175" spans="1:11" ht="20.25" customHeight="1">
      <c r="A175" s="54" t="s">
        <v>116</v>
      </c>
      <c r="B175" s="54"/>
      <c r="C175" s="81"/>
      <c r="D175" s="78"/>
      <c r="E175" s="259"/>
      <c r="F175" s="258"/>
      <c r="G175" s="259"/>
      <c r="H175" s="258"/>
      <c r="I175" s="259"/>
      <c r="J175" s="258"/>
      <c r="K175" s="259"/>
    </row>
    <row r="176" spans="1:11" ht="20.25" customHeight="1">
      <c r="A176" s="113" t="s">
        <v>63</v>
      </c>
      <c r="B176" s="113"/>
      <c r="C176" s="81"/>
      <c r="D176" s="78"/>
      <c r="E176" s="259">
        <v>7871278</v>
      </c>
      <c r="F176" s="258"/>
      <c r="G176" s="259">
        <v>2836824</v>
      </c>
      <c r="H176" s="258"/>
      <c r="I176" s="259">
        <v>4812202</v>
      </c>
      <c r="J176" s="258"/>
      <c r="K176" s="259">
        <v>6419019</v>
      </c>
    </row>
    <row r="177" spans="1:11" ht="20.25" customHeight="1">
      <c r="A177" s="113" t="s">
        <v>111</v>
      </c>
      <c r="B177" s="54"/>
      <c r="C177" s="81"/>
      <c r="D177" s="78"/>
      <c r="E177" s="191">
        <v>-1315777</v>
      </c>
      <c r="F177" s="258"/>
      <c r="G177" s="77">
        <v>1915692</v>
      </c>
      <c r="H177" s="258"/>
      <c r="I177" s="191">
        <v>0</v>
      </c>
      <c r="J177" s="258"/>
      <c r="K177" s="191">
        <v>0</v>
      </c>
    </row>
    <row r="178" spans="1:11" ht="20.25" customHeight="1" thickBot="1">
      <c r="A178" s="54" t="s">
        <v>389</v>
      </c>
      <c r="B178" s="113"/>
      <c r="C178" s="81"/>
      <c r="D178" s="78"/>
      <c r="E178" s="278">
        <f>SUM(E176:E177)</f>
        <v>6555501</v>
      </c>
      <c r="F178" s="38"/>
      <c r="G178" s="266">
        <f>SUM(G176:G177)</f>
        <v>4752516</v>
      </c>
      <c r="H178" s="38"/>
      <c r="I178" s="266">
        <f>SUM(I176:I177)</f>
        <v>4812202</v>
      </c>
      <c r="J178" s="38"/>
      <c r="K178" s="266">
        <f>SUM(K176:K177)</f>
        <v>6419019</v>
      </c>
    </row>
    <row r="179" ht="21.75" customHeight="1" thickTop="1"/>
  </sheetData>
  <sheetProtection/>
  <mergeCells count="32">
    <mergeCell ref="E5:G5"/>
    <mergeCell ref="I5:K5"/>
    <mergeCell ref="E6:G6"/>
    <mergeCell ref="I6:K6"/>
    <mergeCell ref="E7:G7"/>
    <mergeCell ref="I7:K7"/>
    <mergeCell ref="E8:G8"/>
    <mergeCell ref="I8:K8"/>
    <mergeCell ref="E47:G47"/>
    <mergeCell ref="I47:K47"/>
    <mergeCell ref="E48:G48"/>
    <mergeCell ref="I48:K48"/>
    <mergeCell ref="E49:G49"/>
    <mergeCell ref="I49:K49"/>
    <mergeCell ref="E50:G50"/>
    <mergeCell ref="I50:K50"/>
    <mergeCell ref="E91:G91"/>
    <mergeCell ref="I91:K91"/>
    <mergeCell ref="E92:G92"/>
    <mergeCell ref="I92:K92"/>
    <mergeCell ref="E93:G93"/>
    <mergeCell ref="I93:K93"/>
    <mergeCell ref="E94:G94"/>
    <mergeCell ref="I94:K94"/>
    <mergeCell ref="E138:G138"/>
    <mergeCell ref="I138:K138"/>
    <mergeCell ref="E135:G135"/>
    <mergeCell ref="I135:K135"/>
    <mergeCell ref="E136:G136"/>
    <mergeCell ref="I136:K136"/>
    <mergeCell ref="E137:G137"/>
    <mergeCell ref="I137:K137"/>
  </mergeCells>
  <printOptions/>
  <pageMargins left="0.8" right="0.5" top="0.48" bottom="0.28" header="0.5" footer="0.28"/>
  <pageSetup firstPageNumber="6" useFirstPageNumber="1" fitToHeight="4" horizontalDpi="600" verticalDpi="600" orientation="portrait" paperSize="9" scale="75" r:id="rId1"/>
  <headerFooter>
    <oddFooter>&amp;L 
The accompanying condensed notes are an integral part of these interim financial statements.
&amp;C&amp;P</oddFooter>
  </headerFooter>
  <rowBreaks count="3" manualBreakCount="3">
    <brk id="42" max="255" man="1"/>
    <brk id="86" max="255" man="1"/>
    <brk id="1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85"/>
  <sheetViews>
    <sheetView view="pageBreakPreview" zoomScale="70" zoomScaleNormal="80" zoomScaleSheetLayoutView="70" zoomScalePageLayoutView="0" workbookViewId="0" topLeftCell="B1">
      <selection activeCell="AE25" sqref="AE25"/>
    </sheetView>
  </sheetViews>
  <sheetFormatPr defaultColWidth="9.28125" defaultRowHeight="20.25" customHeight="1"/>
  <cols>
    <col min="1" max="1" width="40.57421875" style="100" customWidth="1"/>
    <col min="2" max="2" width="6.7109375" style="100" customWidth="1"/>
    <col min="3" max="3" width="12.421875" style="100" customWidth="1"/>
    <col min="4" max="4" width="0.71875" style="100" customWidth="1"/>
    <col min="5" max="5" width="12.421875" style="100" customWidth="1"/>
    <col min="6" max="6" width="0.5625" style="100" customWidth="1"/>
    <col min="7" max="7" width="12.421875" style="100" customWidth="1"/>
    <col min="8" max="8" width="0.9921875" style="100" customWidth="1"/>
    <col min="9" max="9" width="12.421875" style="100" customWidth="1"/>
    <col min="10" max="10" width="0.9921875" style="100" customWidth="1"/>
    <col min="11" max="11" width="19.421875" style="100" customWidth="1"/>
    <col min="12" max="12" width="0.9921875" style="100" customWidth="1"/>
    <col min="13" max="13" width="14.421875" style="100" customWidth="1"/>
    <col min="14" max="14" width="0.9921875" style="100" customWidth="1"/>
    <col min="15" max="15" width="12.421875" style="100" bestFit="1" customWidth="1"/>
    <col min="16" max="16" width="0.9921875" style="100" customWidth="1"/>
    <col min="17" max="17" width="16.421875" style="100" customWidth="1"/>
    <col min="18" max="18" width="0.9921875" style="100" customWidth="1"/>
    <col min="19" max="19" width="15.57421875" style="100" customWidth="1"/>
    <col min="20" max="20" width="0.9921875" style="100" customWidth="1"/>
    <col min="21" max="21" width="17.28125" style="100" customWidth="1"/>
    <col min="22" max="22" width="0.9921875" style="100" customWidth="1"/>
    <col min="23" max="23" width="16.421875" style="100" customWidth="1"/>
    <col min="24" max="24" width="0.71875" style="100" customWidth="1"/>
    <col min="25" max="25" width="16.28125" style="100" customWidth="1"/>
    <col min="26" max="26" width="0.5625" style="100" customWidth="1"/>
    <col min="27" max="27" width="15.57421875" style="100" customWidth="1"/>
    <col min="28" max="28" width="0.5625" style="100" customWidth="1"/>
    <col min="29" max="29" width="14.57421875" style="100" customWidth="1"/>
    <col min="30" max="30" width="0.5625" style="100" customWidth="1"/>
    <col min="31" max="31" width="19.00390625" style="100" customWidth="1"/>
    <col min="32" max="32" width="0.71875" style="100" customWidth="1"/>
    <col min="33" max="33" width="15.7109375" style="100" customWidth="1"/>
    <col min="34" max="34" width="0.71875" style="100" customWidth="1"/>
    <col min="35" max="35" width="16.421875" style="100" customWidth="1"/>
    <col min="36" max="36" width="0.5625" style="100" customWidth="1"/>
    <col min="37" max="37" width="13.421875" style="100" customWidth="1"/>
    <col min="38" max="16384" width="9.28125" style="100" customWidth="1"/>
  </cols>
  <sheetData>
    <row r="1" spans="1:4" ht="20.25" customHeight="1">
      <c r="A1" s="125" t="s">
        <v>29</v>
      </c>
      <c r="B1" s="125"/>
      <c r="C1" s="126"/>
      <c r="D1" s="126"/>
    </row>
    <row r="2" spans="1:2" ht="20.25" customHeight="1">
      <c r="A2" s="125" t="s">
        <v>30</v>
      </c>
      <c r="B2" s="125"/>
    </row>
    <row r="3" spans="1:23" ht="20.25" customHeight="1">
      <c r="A3" s="127" t="s">
        <v>187</v>
      </c>
      <c r="B3" s="127"/>
      <c r="C3" s="128"/>
      <c r="D3" s="128"/>
      <c r="Q3" s="128"/>
      <c r="R3" s="128"/>
      <c r="S3" s="128"/>
      <c r="U3" s="128"/>
      <c r="V3" s="128"/>
      <c r="W3" s="128"/>
    </row>
    <row r="4" spans="1:35" ht="20.25" customHeight="1">
      <c r="A4" s="128"/>
      <c r="B4" s="128"/>
      <c r="AI4" s="121" t="s">
        <v>103</v>
      </c>
    </row>
    <row r="5" spans="1:35" ht="20.25" customHeight="1">
      <c r="A5" s="8"/>
      <c r="B5" s="8"/>
      <c r="C5" s="303" t="s">
        <v>46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</row>
    <row r="6" spans="3:35" s="65" customFormat="1" ht="20.25" customHeight="1">
      <c r="C6" s="85"/>
      <c r="D6" s="85"/>
      <c r="E6" s="85"/>
      <c r="F6" s="85"/>
      <c r="G6" s="85"/>
      <c r="H6" s="85"/>
      <c r="I6" s="85"/>
      <c r="J6" s="85"/>
      <c r="K6" s="161"/>
      <c r="L6" s="85"/>
      <c r="M6" s="85"/>
      <c r="N6" s="85"/>
      <c r="O6" s="85"/>
      <c r="P6" s="85"/>
      <c r="Q6" s="85"/>
      <c r="R6" s="85"/>
      <c r="S6" s="304" t="s">
        <v>104</v>
      </c>
      <c r="T6" s="304"/>
      <c r="U6" s="304"/>
      <c r="V6" s="304"/>
      <c r="W6" s="304"/>
      <c r="X6" s="304"/>
      <c r="Y6" s="304"/>
      <c r="Z6" s="85"/>
      <c r="AA6" s="85"/>
      <c r="AB6" s="85"/>
      <c r="AC6" s="85"/>
      <c r="AD6" s="85"/>
      <c r="AE6" s="85"/>
      <c r="AF6" s="85"/>
      <c r="AG6" s="85"/>
      <c r="AH6" s="85"/>
      <c r="AI6" s="85"/>
    </row>
    <row r="7" spans="3:35" s="65" customFormat="1" ht="20.25" customHeight="1">
      <c r="C7" s="85"/>
      <c r="D7" s="85"/>
      <c r="E7" s="85"/>
      <c r="F7" s="85"/>
      <c r="G7" s="85"/>
      <c r="H7" s="85"/>
      <c r="I7" s="85"/>
      <c r="J7" s="85"/>
      <c r="K7" s="161" t="s">
        <v>157</v>
      </c>
      <c r="L7" s="85"/>
      <c r="M7" s="85"/>
      <c r="N7" s="85"/>
      <c r="O7" s="85"/>
      <c r="P7" s="85"/>
      <c r="Q7" s="85"/>
      <c r="R7" s="85"/>
      <c r="S7" s="161"/>
      <c r="T7" s="161"/>
      <c r="U7" s="161"/>
      <c r="V7" s="161"/>
      <c r="W7" s="161"/>
      <c r="X7" s="161"/>
      <c r="Y7" s="161"/>
      <c r="Z7" s="85"/>
      <c r="AA7" s="85"/>
      <c r="AB7" s="85"/>
      <c r="AC7" s="85"/>
      <c r="AD7" s="85"/>
      <c r="AE7" s="85"/>
      <c r="AF7" s="85"/>
      <c r="AG7" s="85"/>
      <c r="AH7" s="85"/>
      <c r="AI7" s="85"/>
    </row>
    <row r="8" spans="6:34" s="65" customFormat="1" ht="20.25" customHeight="1">
      <c r="F8" s="161"/>
      <c r="G8" s="161"/>
      <c r="H8" s="161"/>
      <c r="I8" s="161"/>
      <c r="J8" s="161"/>
      <c r="K8" s="161" t="s">
        <v>227</v>
      </c>
      <c r="L8" s="161"/>
      <c r="M8" s="161"/>
      <c r="N8" s="161"/>
      <c r="O8" s="161"/>
      <c r="P8" s="161"/>
      <c r="U8" s="161" t="s">
        <v>239</v>
      </c>
      <c r="V8" s="161"/>
      <c r="W8" s="161" t="s">
        <v>230</v>
      </c>
      <c r="X8" s="161"/>
      <c r="Y8" s="161" t="s">
        <v>106</v>
      </c>
      <c r="AE8" s="161" t="s">
        <v>242</v>
      </c>
      <c r="AF8" s="161"/>
      <c r="AG8" s="161"/>
      <c r="AH8" s="161"/>
    </row>
    <row r="9" spans="3:35" s="65" customFormat="1" ht="20.25" customHeight="1">
      <c r="C9" s="161" t="s">
        <v>51</v>
      </c>
      <c r="D9" s="161"/>
      <c r="E9" s="161"/>
      <c r="F9" s="161"/>
      <c r="G9" s="161" t="s">
        <v>202</v>
      </c>
      <c r="H9" s="161"/>
      <c r="J9" s="161"/>
      <c r="K9" s="161" t="s">
        <v>228</v>
      </c>
      <c r="L9" s="161"/>
      <c r="M9" s="161" t="s">
        <v>146</v>
      </c>
      <c r="N9" s="161"/>
      <c r="P9" s="161"/>
      <c r="Q9" s="161" t="s">
        <v>34</v>
      </c>
      <c r="S9" s="161" t="s">
        <v>8</v>
      </c>
      <c r="T9" s="161"/>
      <c r="U9" s="161" t="s">
        <v>257</v>
      </c>
      <c r="V9" s="161"/>
      <c r="W9" s="161" t="s">
        <v>231</v>
      </c>
      <c r="X9" s="161"/>
      <c r="Y9" s="161" t="s">
        <v>105</v>
      </c>
      <c r="AC9" s="161" t="s">
        <v>192</v>
      </c>
      <c r="AE9" s="161" t="s">
        <v>258</v>
      </c>
      <c r="AF9" s="161"/>
      <c r="AG9" s="200" t="s">
        <v>107</v>
      </c>
      <c r="AH9" s="161"/>
      <c r="AI9" s="161" t="s">
        <v>9</v>
      </c>
    </row>
    <row r="10" spans="3:35" s="65" customFormat="1" ht="20.25" customHeight="1">
      <c r="C10" s="161" t="s">
        <v>309</v>
      </c>
      <c r="D10" s="161"/>
      <c r="E10" s="161" t="s">
        <v>64</v>
      </c>
      <c r="F10" s="161"/>
      <c r="G10" s="161" t="s">
        <v>98</v>
      </c>
      <c r="H10" s="161"/>
      <c r="I10" s="161" t="s">
        <v>136</v>
      </c>
      <c r="J10" s="161"/>
      <c r="K10" s="161" t="s">
        <v>155</v>
      </c>
      <c r="L10" s="161"/>
      <c r="M10" s="161" t="s">
        <v>147</v>
      </c>
      <c r="N10" s="161"/>
      <c r="O10" s="161" t="s">
        <v>33</v>
      </c>
      <c r="P10" s="161"/>
      <c r="Q10" s="161" t="s">
        <v>82</v>
      </c>
      <c r="S10" s="161" t="s">
        <v>71</v>
      </c>
      <c r="T10" s="161"/>
      <c r="U10" s="161" t="s">
        <v>203</v>
      </c>
      <c r="V10" s="161"/>
      <c r="W10" s="161" t="s">
        <v>259</v>
      </c>
      <c r="X10" s="161"/>
      <c r="Y10" s="161" t="s">
        <v>260</v>
      </c>
      <c r="Z10" s="161"/>
      <c r="AA10" s="161"/>
      <c r="AB10" s="161"/>
      <c r="AC10" s="161" t="s">
        <v>193</v>
      </c>
      <c r="AD10" s="161"/>
      <c r="AE10" s="161" t="s">
        <v>261</v>
      </c>
      <c r="AF10" s="161"/>
      <c r="AG10" s="200" t="s">
        <v>108</v>
      </c>
      <c r="AH10" s="161"/>
      <c r="AI10" s="161" t="s">
        <v>212</v>
      </c>
    </row>
    <row r="11" spans="2:35" s="65" customFormat="1" ht="20.25" customHeight="1">
      <c r="B11" s="13"/>
      <c r="C11" s="162" t="s">
        <v>45</v>
      </c>
      <c r="D11" s="161"/>
      <c r="E11" s="162" t="s">
        <v>65</v>
      </c>
      <c r="F11" s="161"/>
      <c r="G11" s="162" t="s">
        <v>65</v>
      </c>
      <c r="H11" s="161"/>
      <c r="I11" s="162" t="s">
        <v>139</v>
      </c>
      <c r="J11" s="161"/>
      <c r="K11" s="162" t="s">
        <v>167</v>
      </c>
      <c r="L11" s="161"/>
      <c r="M11" s="162" t="s">
        <v>148</v>
      </c>
      <c r="N11" s="161"/>
      <c r="O11" s="162" t="s">
        <v>38</v>
      </c>
      <c r="P11" s="161"/>
      <c r="Q11" s="162" t="s">
        <v>81</v>
      </c>
      <c r="S11" s="162" t="s">
        <v>76</v>
      </c>
      <c r="T11" s="161"/>
      <c r="U11" s="162" t="s">
        <v>217</v>
      </c>
      <c r="V11" s="161"/>
      <c r="W11" s="162" t="s">
        <v>71</v>
      </c>
      <c r="X11" s="161"/>
      <c r="Y11" s="162" t="s">
        <v>222</v>
      </c>
      <c r="Z11" s="161"/>
      <c r="AA11" s="162" t="s">
        <v>229</v>
      </c>
      <c r="AB11" s="161"/>
      <c r="AC11" s="162" t="s">
        <v>194</v>
      </c>
      <c r="AD11" s="161"/>
      <c r="AE11" s="162" t="s">
        <v>262</v>
      </c>
      <c r="AG11" s="162" t="s">
        <v>66</v>
      </c>
      <c r="AI11" s="162" t="s">
        <v>44</v>
      </c>
    </row>
    <row r="12" spans="1:35" ht="20.25" customHeight="1">
      <c r="A12" s="8"/>
      <c r="B12" s="13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</row>
    <row r="13" spans="1:35" ht="20.25" customHeight="1">
      <c r="A13" s="28" t="s">
        <v>367</v>
      </c>
      <c r="B13" s="13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"/>
      <c r="AI13" s="8"/>
    </row>
    <row r="14" spans="1:35" ht="20.25" customHeight="1">
      <c r="A14" s="28" t="s">
        <v>253</v>
      </c>
      <c r="B14" s="13"/>
      <c r="C14" s="48">
        <v>8611242</v>
      </c>
      <c r="D14" s="48"/>
      <c r="E14" s="48">
        <v>-2909249</v>
      </c>
      <c r="F14" s="48"/>
      <c r="G14" s="48">
        <v>57298909</v>
      </c>
      <c r="H14" s="48"/>
      <c r="I14" s="48">
        <v>3470021</v>
      </c>
      <c r="J14" s="48"/>
      <c r="K14" s="48">
        <v>3949783</v>
      </c>
      <c r="L14" s="48"/>
      <c r="M14" s="48">
        <v>-5159</v>
      </c>
      <c r="N14" s="48"/>
      <c r="O14" s="48">
        <v>929166</v>
      </c>
      <c r="P14" s="48"/>
      <c r="Q14" s="48">
        <v>82115694</v>
      </c>
      <c r="R14" s="48"/>
      <c r="S14" s="48">
        <v>13824515</v>
      </c>
      <c r="T14" s="48"/>
      <c r="U14" s="48">
        <v>-2819217</v>
      </c>
      <c r="V14" s="48"/>
      <c r="W14" s="48">
        <v>-11450507</v>
      </c>
      <c r="X14" s="48"/>
      <c r="Y14" s="48">
        <v>-445209</v>
      </c>
      <c r="Z14" s="48"/>
      <c r="AA14" s="48">
        <v>153015198.453</v>
      </c>
      <c r="AB14" s="48"/>
      <c r="AC14" s="48">
        <v>15000000</v>
      </c>
      <c r="AD14" s="48"/>
      <c r="AE14" s="48">
        <v>168015198</v>
      </c>
      <c r="AF14" s="48"/>
      <c r="AG14" s="48">
        <v>58626658</v>
      </c>
      <c r="AH14" s="48"/>
      <c r="AI14" s="48">
        <v>226641856</v>
      </c>
    </row>
    <row r="15" spans="1:35" ht="20.25" customHeight="1">
      <c r="A15" s="28" t="s">
        <v>263</v>
      </c>
      <c r="B15" s="13"/>
      <c r="C15" s="36"/>
      <c r="D15" s="37"/>
      <c r="E15" s="36"/>
      <c r="F15" s="37"/>
      <c r="G15" s="36"/>
      <c r="H15" s="37"/>
      <c r="I15" s="28"/>
      <c r="J15" s="37"/>
      <c r="K15" s="37"/>
      <c r="L15" s="37"/>
      <c r="M15" s="37"/>
      <c r="N15" s="37"/>
      <c r="O15" s="36"/>
      <c r="P15" s="37"/>
      <c r="Q15" s="36"/>
      <c r="R15" s="37"/>
      <c r="S15" s="38"/>
      <c r="T15" s="37"/>
      <c r="U15" s="36"/>
      <c r="V15" s="37"/>
      <c r="W15" s="36"/>
      <c r="X15" s="37"/>
      <c r="Y15" s="38"/>
      <c r="Z15" s="37"/>
      <c r="AA15" s="37"/>
      <c r="AB15" s="37"/>
      <c r="AC15" s="37"/>
      <c r="AD15" s="37"/>
      <c r="AE15" s="38"/>
      <c r="AF15" s="37"/>
      <c r="AG15" s="38"/>
      <c r="AH15" s="37"/>
      <c r="AI15" s="38"/>
    </row>
    <row r="16" spans="1:35" ht="20.25" customHeight="1">
      <c r="A16" s="28" t="s">
        <v>117</v>
      </c>
      <c r="B16" s="13"/>
      <c r="C16" s="36"/>
      <c r="D16" s="37"/>
      <c r="E16" s="36"/>
      <c r="F16" s="37"/>
      <c r="G16" s="36"/>
      <c r="H16" s="37"/>
      <c r="I16" s="28"/>
      <c r="J16" s="37"/>
      <c r="K16" s="37"/>
      <c r="L16" s="37"/>
      <c r="M16" s="37"/>
      <c r="N16" s="37"/>
      <c r="O16" s="36"/>
      <c r="P16" s="37"/>
      <c r="Q16" s="36"/>
      <c r="R16" s="37"/>
      <c r="S16" s="38"/>
      <c r="T16" s="37"/>
      <c r="U16" s="36"/>
      <c r="V16" s="37"/>
      <c r="W16" s="36"/>
      <c r="X16" s="37"/>
      <c r="Y16" s="38"/>
      <c r="Z16" s="37"/>
      <c r="AA16" s="37"/>
      <c r="AB16" s="37"/>
      <c r="AC16" s="37"/>
      <c r="AD16" s="37"/>
      <c r="AE16" s="38"/>
      <c r="AF16" s="37"/>
      <c r="AG16" s="38"/>
      <c r="AH16" s="37"/>
      <c r="AI16" s="38"/>
    </row>
    <row r="17" spans="1:35" ht="20.25" customHeight="1">
      <c r="A17" s="129" t="s">
        <v>353</v>
      </c>
      <c r="B17" s="13"/>
      <c r="C17" s="36"/>
      <c r="D17" s="37"/>
      <c r="E17" s="36"/>
      <c r="F17" s="37"/>
      <c r="G17" s="36"/>
      <c r="H17" s="37"/>
      <c r="I17" s="28"/>
      <c r="J17" s="37"/>
      <c r="K17" s="37"/>
      <c r="L17" s="37"/>
      <c r="M17" s="37"/>
      <c r="N17" s="37"/>
      <c r="O17" s="36"/>
      <c r="P17" s="37"/>
      <c r="Q17" s="36"/>
      <c r="R17" s="37"/>
      <c r="S17" s="38"/>
      <c r="T17" s="37"/>
      <c r="U17" s="36"/>
      <c r="V17" s="37"/>
      <c r="W17" s="36"/>
      <c r="X17" s="37"/>
      <c r="Y17" s="38"/>
      <c r="Z17" s="37"/>
      <c r="AA17" s="37"/>
      <c r="AB17" s="37"/>
      <c r="AC17" s="37"/>
      <c r="AD17" s="37"/>
      <c r="AE17" s="38"/>
      <c r="AF17" s="37"/>
      <c r="AG17" s="38"/>
      <c r="AH17" s="37"/>
      <c r="AI17" s="38"/>
    </row>
    <row r="18" spans="1:35" ht="20.25" customHeight="1">
      <c r="A18" s="65" t="s">
        <v>352</v>
      </c>
      <c r="B18" s="81"/>
      <c r="C18" s="40">
        <v>0</v>
      </c>
      <c r="D18" s="35"/>
      <c r="E18" s="40">
        <v>0</v>
      </c>
      <c r="F18" s="35"/>
      <c r="G18" s="40">
        <v>0</v>
      </c>
      <c r="H18" s="35"/>
      <c r="I18" s="40">
        <v>0</v>
      </c>
      <c r="J18" s="35"/>
      <c r="K18" s="40">
        <v>0</v>
      </c>
      <c r="L18" s="35"/>
      <c r="M18" s="40">
        <v>0</v>
      </c>
      <c r="N18" s="35"/>
      <c r="O18" s="40">
        <v>0</v>
      </c>
      <c r="P18" s="35"/>
      <c r="Q18" s="40">
        <v>-4911692</v>
      </c>
      <c r="R18" s="35"/>
      <c r="S18" s="40">
        <v>0</v>
      </c>
      <c r="T18" s="35"/>
      <c r="U18" s="40">
        <v>0</v>
      </c>
      <c r="V18" s="35"/>
      <c r="W18" s="40">
        <v>0</v>
      </c>
      <c r="X18" s="35"/>
      <c r="Y18" s="40">
        <f>SUM(S18:W18)</f>
        <v>0</v>
      </c>
      <c r="Z18" s="35"/>
      <c r="AA18" s="40">
        <f>Y18+SUM(C18:Q18)</f>
        <v>-4911692</v>
      </c>
      <c r="AB18" s="35"/>
      <c r="AC18" s="40">
        <v>0</v>
      </c>
      <c r="AD18" s="35"/>
      <c r="AE18" s="40">
        <f>SUM(AA18:AC18)</f>
        <v>-4911692</v>
      </c>
      <c r="AF18" s="35"/>
      <c r="AG18" s="40">
        <v>-1722612</v>
      </c>
      <c r="AH18" s="35"/>
      <c r="AI18" s="40">
        <f>SUM(AE18:AG18)</f>
        <v>-6634304</v>
      </c>
    </row>
    <row r="19" spans="1:35" ht="20.25" customHeight="1">
      <c r="A19" s="129" t="s">
        <v>265</v>
      </c>
      <c r="B19" s="13"/>
      <c r="C19" s="90">
        <v>0</v>
      </c>
      <c r="D19" s="48"/>
      <c r="E19" s="90">
        <v>0</v>
      </c>
      <c r="F19" s="48"/>
      <c r="G19" s="90">
        <v>0</v>
      </c>
      <c r="H19" s="48"/>
      <c r="I19" s="90">
        <v>0</v>
      </c>
      <c r="J19" s="48"/>
      <c r="K19" s="90">
        <v>0</v>
      </c>
      <c r="L19" s="48"/>
      <c r="M19" s="90">
        <v>0</v>
      </c>
      <c r="N19" s="48"/>
      <c r="O19" s="90">
        <v>0</v>
      </c>
      <c r="P19" s="48"/>
      <c r="Q19" s="90">
        <v>-4911692</v>
      </c>
      <c r="R19" s="48"/>
      <c r="S19" s="90">
        <v>0</v>
      </c>
      <c r="T19" s="48"/>
      <c r="U19" s="90">
        <v>0</v>
      </c>
      <c r="V19" s="48"/>
      <c r="W19" s="90">
        <v>0</v>
      </c>
      <c r="X19" s="48"/>
      <c r="Y19" s="90">
        <f>SUM(S19:W19)</f>
        <v>0</v>
      </c>
      <c r="Z19" s="48"/>
      <c r="AA19" s="90">
        <f>Y19+SUM(C19:Q19)</f>
        <v>-4911692</v>
      </c>
      <c r="AB19" s="48"/>
      <c r="AC19" s="90">
        <v>0</v>
      </c>
      <c r="AD19" s="48"/>
      <c r="AE19" s="90">
        <v>-4911692</v>
      </c>
      <c r="AF19" s="48"/>
      <c r="AG19" s="90">
        <v>-1722612</v>
      </c>
      <c r="AH19" s="48"/>
      <c r="AI19" s="90">
        <f>SUM(AE19:AG19)</f>
        <v>-6634304</v>
      </c>
    </row>
    <row r="20" spans="1:35" ht="20.25" customHeight="1">
      <c r="A20" s="129" t="s">
        <v>137</v>
      </c>
      <c r="B20" s="1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</row>
    <row r="21" spans="1:35" ht="20.25" customHeight="1">
      <c r="A21" s="129" t="s">
        <v>266</v>
      </c>
      <c r="B21" s="1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</row>
    <row r="22" spans="1:35" ht="20.25" customHeight="1">
      <c r="A22" s="201" t="s">
        <v>354</v>
      </c>
      <c r="B22" s="1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</row>
    <row r="23" spans="1:35" ht="20.25" customHeight="1">
      <c r="A23" s="201" t="s">
        <v>267</v>
      </c>
      <c r="B23" s="13"/>
      <c r="C23" s="35">
        <v>0</v>
      </c>
      <c r="D23" s="35"/>
      <c r="E23" s="35">
        <v>0</v>
      </c>
      <c r="F23" s="35"/>
      <c r="G23" s="35">
        <v>0</v>
      </c>
      <c r="H23" s="35"/>
      <c r="I23" s="35">
        <v>0</v>
      </c>
      <c r="J23" s="35"/>
      <c r="K23" s="35">
        <v>-174264</v>
      </c>
      <c r="L23" s="35"/>
      <c r="M23" s="35">
        <v>0</v>
      </c>
      <c r="N23" s="35"/>
      <c r="O23" s="35">
        <v>0</v>
      </c>
      <c r="P23" s="35"/>
      <c r="Q23" s="35">
        <v>5692</v>
      </c>
      <c r="R23" s="35"/>
      <c r="S23" s="35">
        <v>0</v>
      </c>
      <c r="T23" s="35"/>
      <c r="U23" s="35">
        <v>0</v>
      </c>
      <c r="V23" s="35"/>
      <c r="W23" s="35">
        <v>249158</v>
      </c>
      <c r="X23" s="35"/>
      <c r="Y23" s="35">
        <f>SUM(S23:W23)</f>
        <v>249158</v>
      </c>
      <c r="Z23" s="35"/>
      <c r="AA23" s="35">
        <f>Y23+SUM(C23:Q23)</f>
        <v>80586</v>
      </c>
      <c r="AB23" s="35"/>
      <c r="AC23" s="35">
        <v>0</v>
      </c>
      <c r="AD23" s="35"/>
      <c r="AE23" s="35">
        <f>SUM(AA23:AC23)</f>
        <v>80586</v>
      </c>
      <c r="AF23" s="35"/>
      <c r="AG23" s="35">
        <v>-5969831</v>
      </c>
      <c r="AH23" s="35"/>
      <c r="AI23" s="35">
        <f>SUM(AE23:AG23)</f>
        <v>-5889245</v>
      </c>
    </row>
    <row r="24" spans="1:35" ht="20.25" customHeight="1">
      <c r="A24" s="57" t="s">
        <v>268</v>
      </c>
      <c r="B24" s="13"/>
      <c r="C24" s="35">
        <v>0</v>
      </c>
      <c r="D24" s="232"/>
      <c r="E24" s="35">
        <v>0</v>
      </c>
      <c r="F24" s="35"/>
      <c r="G24" s="35">
        <v>0</v>
      </c>
      <c r="H24" s="35"/>
      <c r="I24" s="35">
        <v>0</v>
      </c>
      <c r="J24" s="35"/>
      <c r="K24" s="35">
        <v>39872</v>
      </c>
      <c r="L24" s="35"/>
      <c r="M24" s="35">
        <v>0</v>
      </c>
      <c r="N24" s="35"/>
      <c r="O24" s="35">
        <v>0</v>
      </c>
      <c r="P24" s="35"/>
      <c r="Q24" s="35">
        <v>0</v>
      </c>
      <c r="R24" s="35"/>
      <c r="S24" s="35">
        <v>0</v>
      </c>
      <c r="T24" s="35"/>
      <c r="U24" s="35">
        <v>0</v>
      </c>
      <c r="V24" s="35"/>
      <c r="W24" s="35">
        <v>0</v>
      </c>
      <c r="X24" s="35"/>
      <c r="Y24" s="35">
        <f>SUM(S24:W24)</f>
        <v>0</v>
      </c>
      <c r="Z24" s="35"/>
      <c r="AA24" s="35">
        <f>Y24+SUM(C24:Q24)</f>
        <v>39872</v>
      </c>
      <c r="AB24" s="35"/>
      <c r="AC24" s="35">
        <v>0</v>
      </c>
      <c r="AD24" s="35"/>
      <c r="AE24" s="35">
        <f>SUM(AA24:AC24)</f>
        <v>39872</v>
      </c>
      <c r="AF24" s="35"/>
      <c r="AG24" s="35">
        <v>0</v>
      </c>
      <c r="AH24" s="35"/>
      <c r="AI24" s="35">
        <f>SUM(AE24:AG24)</f>
        <v>39872</v>
      </c>
    </row>
    <row r="25" spans="1:35" ht="20.25" customHeight="1">
      <c r="A25" s="201" t="s">
        <v>320</v>
      </c>
      <c r="B25" s="13"/>
      <c r="C25" s="40">
        <v>0</v>
      </c>
      <c r="D25" s="232"/>
      <c r="E25" s="40">
        <v>0</v>
      </c>
      <c r="F25" s="35"/>
      <c r="G25" s="40">
        <v>0</v>
      </c>
      <c r="H25" s="35"/>
      <c r="I25" s="40">
        <v>0</v>
      </c>
      <c r="J25" s="35"/>
      <c r="K25" s="40">
        <v>0</v>
      </c>
      <c r="L25" s="35"/>
      <c r="M25" s="40">
        <v>0</v>
      </c>
      <c r="N25" s="35"/>
      <c r="O25" s="40">
        <v>0</v>
      </c>
      <c r="P25" s="35"/>
      <c r="Q25" s="40">
        <v>0</v>
      </c>
      <c r="R25" s="35"/>
      <c r="S25" s="40">
        <v>0</v>
      </c>
      <c r="T25" s="35"/>
      <c r="U25" s="40">
        <v>0</v>
      </c>
      <c r="V25" s="35"/>
      <c r="W25" s="40">
        <v>0</v>
      </c>
      <c r="X25" s="35"/>
      <c r="Y25" s="40">
        <f>SUM(S25:W25)</f>
        <v>0</v>
      </c>
      <c r="Z25" s="35"/>
      <c r="AA25" s="40">
        <f>Y25+SUM(C25:Q25)</f>
        <v>0</v>
      </c>
      <c r="AB25" s="35"/>
      <c r="AC25" s="40">
        <v>0</v>
      </c>
      <c r="AD25" s="35"/>
      <c r="AE25" s="40">
        <f>SUM(AA25:AC25)</f>
        <v>0</v>
      </c>
      <c r="AF25" s="35"/>
      <c r="AG25" s="40">
        <v>117366</v>
      </c>
      <c r="AH25" s="35"/>
      <c r="AI25" s="40">
        <f>SUM(AE25:AG25)</f>
        <v>117366</v>
      </c>
    </row>
    <row r="26" spans="1:35" ht="20.25" customHeight="1">
      <c r="A26" s="129" t="s">
        <v>269</v>
      </c>
      <c r="B26" s="13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</row>
    <row r="27" spans="1:35" ht="20.25" customHeight="1">
      <c r="A27" s="129" t="s">
        <v>270</v>
      </c>
      <c r="B27" s="13"/>
      <c r="C27" s="93">
        <f>SUM(C22:C25)</f>
        <v>0</v>
      </c>
      <c r="D27" s="48">
        <f aca="true" t="shared" si="0" ref="D27:X27">SUM(D22:D25)</f>
        <v>0</v>
      </c>
      <c r="E27" s="93">
        <f t="shared" si="0"/>
        <v>0</v>
      </c>
      <c r="F27" s="48">
        <f t="shared" si="0"/>
        <v>0</v>
      </c>
      <c r="G27" s="93">
        <f t="shared" si="0"/>
        <v>0</v>
      </c>
      <c r="H27" s="48">
        <f t="shared" si="0"/>
        <v>0</v>
      </c>
      <c r="I27" s="93">
        <f t="shared" si="0"/>
        <v>0</v>
      </c>
      <c r="J27" s="48">
        <f t="shared" si="0"/>
        <v>0</v>
      </c>
      <c r="K27" s="93">
        <f t="shared" si="0"/>
        <v>-134392</v>
      </c>
      <c r="L27" s="48">
        <f t="shared" si="0"/>
        <v>0</v>
      </c>
      <c r="M27" s="93">
        <f t="shared" si="0"/>
        <v>0</v>
      </c>
      <c r="N27" s="48">
        <f t="shared" si="0"/>
        <v>0</v>
      </c>
      <c r="O27" s="93">
        <f t="shared" si="0"/>
        <v>0</v>
      </c>
      <c r="P27" s="48">
        <f t="shared" si="0"/>
        <v>0</v>
      </c>
      <c r="Q27" s="93">
        <f t="shared" si="0"/>
        <v>5692</v>
      </c>
      <c r="R27" s="48">
        <f t="shared" si="0"/>
        <v>0</v>
      </c>
      <c r="S27" s="93">
        <f t="shared" si="0"/>
        <v>0</v>
      </c>
      <c r="T27" s="48">
        <f t="shared" si="0"/>
        <v>0</v>
      </c>
      <c r="U27" s="93">
        <f t="shared" si="0"/>
        <v>0</v>
      </c>
      <c r="V27" s="48">
        <f t="shared" si="0"/>
        <v>0</v>
      </c>
      <c r="W27" s="93">
        <f t="shared" si="0"/>
        <v>249158</v>
      </c>
      <c r="X27" s="48">
        <f t="shared" si="0"/>
        <v>0</v>
      </c>
      <c r="Y27" s="93">
        <f>SUM(Y22:Y25)</f>
        <v>249158</v>
      </c>
      <c r="Z27" s="48"/>
      <c r="AA27" s="93">
        <f>SUM(AA22:AA25)</f>
        <v>120458</v>
      </c>
      <c r="AB27" s="48"/>
      <c r="AC27" s="93">
        <f>SUM(AC22:AC25)</f>
        <v>0</v>
      </c>
      <c r="AD27" s="48"/>
      <c r="AE27" s="93">
        <f>SUM(AE22:AE25)</f>
        <v>120458</v>
      </c>
      <c r="AF27" s="48"/>
      <c r="AG27" s="93">
        <f>SUM(AG22:AG25)</f>
        <v>-5852465</v>
      </c>
      <c r="AH27" s="48"/>
      <c r="AI27" s="93">
        <f>SUM(AI22:AI25)</f>
        <v>-5732007</v>
      </c>
    </row>
    <row r="28" spans="1:35" ht="20.25" customHeight="1">
      <c r="A28" s="28" t="s">
        <v>271</v>
      </c>
      <c r="B28" s="13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</row>
    <row r="29" spans="1:35" ht="20.25" customHeight="1">
      <c r="A29" s="28" t="s">
        <v>117</v>
      </c>
      <c r="B29" s="13"/>
      <c r="C29" s="93">
        <f>SUM(C19,C27)</f>
        <v>0</v>
      </c>
      <c r="D29" s="48"/>
      <c r="E29" s="93">
        <f>SUM(E19,E27)</f>
        <v>0</v>
      </c>
      <c r="F29" s="48"/>
      <c r="G29" s="93">
        <f>SUM(G19,G27)</f>
        <v>0</v>
      </c>
      <c r="H29" s="48"/>
      <c r="I29" s="93">
        <f>SUM(I19,I27)</f>
        <v>0</v>
      </c>
      <c r="J29" s="48"/>
      <c r="K29" s="93">
        <f>SUM(K19,K27)</f>
        <v>-134392</v>
      </c>
      <c r="L29" s="48"/>
      <c r="M29" s="93">
        <f>SUM(M19,M27)</f>
        <v>0</v>
      </c>
      <c r="N29" s="48"/>
      <c r="O29" s="93">
        <f>SUM(O19,O27)</f>
        <v>0</v>
      </c>
      <c r="P29" s="48"/>
      <c r="Q29" s="93">
        <f>SUM(Q19,Q27)</f>
        <v>-4906000</v>
      </c>
      <c r="R29" s="48"/>
      <c r="S29" s="93">
        <f>SUM(S19,S27)</f>
        <v>0</v>
      </c>
      <c r="T29" s="48"/>
      <c r="U29" s="93">
        <f>SUM(U19,U27)</f>
        <v>0</v>
      </c>
      <c r="V29" s="48"/>
      <c r="W29" s="93">
        <f>SUM(W19,W27)</f>
        <v>249158</v>
      </c>
      <c r="X29" s="48"/>
      <c r="Y29" s="93">
        <f>SUM(Y19,Y27)</f>
        <v>249158</v>
      </c>
      <c r="Z29" s="48"/>
      <c r="AA29" s="93">
        <f>SUM(AA19,AA27)</f>
        <v>-4791234</v>
      </c>
      <c r="AB29" s="48"/>
      <c r="AC29" s="93">
        <f>SUM(AC19,AC27)</f>
        <v>0</v>
      </c>
      <c r="AD29" s="48"/>
      <c r="AE29" s="93">
        <f>SUM(AE19,AE27)</f>
        <v>-4791234</v>
      </c>
      <c r="AF29" s="48"/>
      <c r="AG29" s="93">
        <f>SUM(AG19,AG27)</f>
        <v>-7575077</v>
      </c>
      <c r="AH29" s="48"/>
      <c r="AI29" s="93">
        <f>SUM(AI19,AI27)</f>
        <v>-12366311</v>
      </c>
    </row>
    <row r="30" spans="1:35" ht="20.25" customHeight="1">
      <c r="A30" s="28" t="s">
        <v>118</v>
      </c>
      <c r="B30" s="13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</row>
    <row r="31" spans="1:35" ht="20.25" customHeight="1">
      <c r="A31" s="28" t="s">
        <v>115</v>
      </c>
      <c r="B31" s="26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</row>
    <row r="32" spans="1:35" ht="20.25" customHeight="1">
      <c r="A32" s="65" t="s">
        <v>119</v>
      </c>
      <c r="B32" s="13"/>
      <c r="C32" s="35">
        <v>0</v>
      </c>
      <c r="D32" s="35"/>
      <c r="E32" s="35">
        <v>0</v>
      </c>
      <c r="F32" s="35"/>
      <c r="G32" s="35">
        <v>0</v>
      </c>
      <c r="H32" s="35"/>
      <c r="I32" s="35">
        <v>0</v>
      </c>
      <c r="J32" s="35"/>
      <c r="K32" s="35">
        <v>0</v>
      </c>
      <c r="L32" s="35"/>
      <c r="M32" s="35">
        <v>0</v>
      </c>
      <c r="N32" s="35"/>
      <c r="O32" s="35">
        <v>0</v>
      </c>
      <c r="P32" s="35"/>
      <c r="Q32" s="35">
        <v>13854512</v>
      </c>
      <c r="R32" s="35"/>
      <c r="S32" s="35">
        <v>0</v>
      </c>
      <c r="T32" s="35"/>
      <c r="U32" s="35">
        <v>0</v>
      </c>
      <c r="V32" s="35"/>
      <c r="W32" s="35">
        <v>0</v>
      </c>
      <c r="X32" s="35"/>
      <c r="Y32" s="35">
        <f>SUM(S32:W32)</f>
        <v>0</v>
      </c>
      <c r="Z32" s="35"/>
      <c r="AA32" s="35">
        <f>Y32+SUM(C32:Q32)</f>
        <v>13854512</v>
      </c>
      <c r="AB32" s="35"/>
      <c r="AC32" s="35">
        <v>0</v>
      </c>
      <c r="AD32" s="35"/>
      <c r="AE32" s="35">
        <f>SUM(AA32:AC32)</f>
        <v>13854512</v>
      </c>
      <c r="AF32" s="35"/>
      <c r="AG32" s="35">
        <v>4318551</v>
      </c>
      <c r="AH32" s="35"/>
      <c r="AI32" s="35">
        <f>SUM(AE32:AG32)</f>
        <v>18173063</v>
      </c>
    </row>
    <row r="33" spans="1:35" ht="20.25" customHeight="1">
      <c r="A33" s="65" t="s">
        <v>120</v>
      </c>
      <c r="B33" s="13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</row>
    <row r="34" spans="1:35" ht="20.25" customHeight="1">
      <c r="A34" s="65" t="s">
        <v>272</v>
      </c>
      <c r="B34" s="13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</row>
    <row r="35" spans="1:35" ht="20.25" customHeight="1">
      <c r="A35" s="65" t="s">
        <v>273</v>
      </c>
      <c r="B35" s="13"/>
      <c r="C35" s="35">
        <v>0</v>
      </c>
      <c r="D35" s="35"/>
      <c r="E35" s="35">
        <v>0</v>
      </c>
      <c r="F35" s="35"/>
      <c r="G35" s="35">
        <v>0</v>
      </c>
      <c r="H35" s="35"/>
      <c r="I35" s="35">
        <v>0</v>
      </c>
      <c r="J35" s="35"/>
      <c r="K35" s="35">
        <v>0</v>
      </c>
      <c r="L35" s="35"/>
      <c r="M35" s="35">
        <v>0</v>
      </c>
      <c r="N35" s="35"/>
      <c r="O35" s="35">
        <v>0</v>
      </c>
      <c r="P35" s="35"/>
      <c r="Q35" s="35">
        <v>-1127</v>
      </c>
      <c r="R35" s="35"/>
      <c r="S35" s="35">
        <v>0</v>
      </c>
      <c r="T35" s="35"/>
      <c r="U35" s="35">
        <v>0</v>
      </c>
      <c r="V35" s="35"/>
      <c r="W35" s="35">
        <v>0</v>
      </c>
      <c r="X35" s="35"/>
      <c r="Y35" s="35">
        <f>SUM(S35:W35)</f>
        <v>0</v>
      </c>
      <c r="Z35" s="35"/>
      <c r="AA35" s="35">
        <f>Y35+SUM(C35:Q35)</f>
        <v>-1127</v>
      </c>
      <c r="AB35" s="35"/>
      <c r="AC35" s="35">
        <v>0</v>
      </c>
      <c r="AD35" s="35"/>
      <c r="AE35" s="35">
        <f>SUM(AA35:AC35)</f>
        <v>-1127</v>
      </c>
      <c r="AF35" s="35"/>
      <c r="AG35" s="35">
        <v>-2918</v>
      </c>
      <c r="AH35" s="35"/>
      <c r="AI35" s="35">
        <f>SUM(AE35:AG35)</f>
        <v>-4045</v>
      </c>
    </row>
    <row r="36" spans="1:35" ht="20.25" customHeight="1">
      <c r="A36" s="57" t="s">
        <v>302</v>
      </c>
      <c r="B36" s="13"/>
      <c r="C36" s="40">
        <v>0</v>
      </c>
      <c r="D36" s="35"/>
      <c r="E36" s="40">
        <v>0</v>
      </c>
      <c r="F36" s="35"/>
      <c r="G36" s="40">
        <v>0</v>
      </c>
      <c r="H36" s="35"/>
      <c r="I36" s="40">
        <v>0</v>
      </c>
      <c r="J36" s="35"/>
      <c r="K36" s="40">
        <v>0</v>
      </c>
      <c r="L36" s="35"/>
      <c r="M36" s="40">
        <v>0</v>
      </c>
      <c r="N36" s="35"/>
      <c r="O36" s="40">
        <v>0</v>
      </c>
      <c r="P36" s="35"/>
      <c r="Q36" s="40">
        <v>0</v>
      </c>
      <c r="R36" s="35"/>
      <c r="S36" s="40">
        <v>-96</v>
      </c>
      <c r="T36" s="35"/>
      <c r="U36" s="40">
        <v>-413554</v>
      </c>
      <c r="V36" s="35"/>
      <c r="W36" s="40">
        <v>-10602911</v>
      </c>
      <c r="X36" s="35"/>
      <c r="Y36" s="40">
        <f>SUM(S36:W36)</f>
        <v>-11016561</v>
      </c>
      <c r="Z36" s="35"/>
      <c r="AA36" s="40">
        <f>Y36+SUM(C36:Q36)</f>
        <v>-11016561</v>
      </c>
      <c r="AB36" s="35"/>
      <c r="AC36" s="40">
        <v>0</v>
      </c>
      <c r="AD36" s="35"/>
      <c r="AE36" s="40">
        <f>SUM(AA36:AC36)</f>
        <v>-11016561</v>
      </c>
      <c r="AF36" s="35"/>
      <c r="AG36" s="40">
        <v>-2399941</v>
      </c>
      <c r="AH36" s="35"/>
      <c r="AI36" s="40">
        <f>SUM(AE36:AG36)</f>
        <v>-13416502</v>
      </c>
    </row>
    <row r="37" spans="1:35" ht="20.25" customHeight="1">
      <c r="A37" s="28" t="s">
        <v>121</v>
      </c>
      <c r="B37" s="13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117"/>
      <c r="AH37" s="35"/>
      <c r="AI37" s="35"/>
    </row>
    <row r="38" spans="1:35" ht="20.25" customHeight="1">
      <c r="A38" s="28" t="s">
        <v>115</v>
      </c>
      <c r="B38" s="13"/>
      <c r="C38" s="93">
        <f>SUM(C32:C36)</f>
        <v>0</v>
      </c>
      <c r="D38" s="48"/>
      <c r="E38" s="93">
        <f>SUM(E32:E36)</f>
        <v>0</v>
      </c>
      <c r="F38" s="48"/>
      <c r="G38" s="93">
        <f>SUM(G32:G36)</f>
        <v>0</v>
      </c>
      <c r="H38" s="48"/>
      <c r="I38" s="93">
        <f>SUM(I32:I36)</f>
        <v>0</v>
      </c>
      <c r="J38" s="48"/>
      <c r="K38" s="93">
        <f>SUM(K32:K36)</f>
        <v>0</v>
      </c>
      <c r="L38" s="48"/>
      <c r="M38" s="93">
        <f>SUM(M32:M36)</f>
        <v>0</v>
      </c>
      <c r="N38" s="48"/>
      <c r="O38" s="93">
        <f>SUM(O32:O36)</f>
        <v>0</v>
      </c>
      <c r="P38" s="48"/>
      <c r="Q38" s="93">
        <f>SUM(Q32:Q36)</f>
        <v>13853385</v>
      </c>
      <c r="R38" s="48"/>
      <c r="S38" s="93">
        <f>SUM(S32:S36)</f>
        <v>-96</v>
      </c>
      <c r="T38" s="48"/>
      <c r="U38" s="93">
        <f>SUM(U32:U36)</f>
        <v>-413554</v>
      </c>
      <c r="V38" s="48"/>
      <c r="W38" s="93">
        <f>SUM(W32:W36)</f>
        <v>-10602911</v>
      </c>
      <c r="X38" s="48"/>
      <c r="Y38" s="93">
        <f>SUM(Y32:Y36)</f>
        <v>-11016561</v>
      </c>
      <c r="Z38" s="48"/>
      <c r="AA38" s="93">
        <f>SUM(AA32:AA36)</f>
        <v>2836824</v>
      </c>
      <c r="AB38" s="48"/>
      <c r="AC38" s="93">
        <f>SUM(AC32:AC36)</f>
        <v>0</v>
      </c>
      <c r="AD38" s="48"/>
      <c r="AE38" s="93">
        <f>SUM(AE32:AE36)</f>
        <v>2836824</v>
      </c>
      <c r="AF38" s="48"/>
      <c r="AG38" s="93">
        <f>SUM(AG32:AG36)</f>
        <v>1915692</v>
      </c>
      <c r="AH38" s="48"/>
      <c r="AI38" s="93">
        <f>SUM(AI32:AI36)</f>
        <v>4752516</v>
      </c>
    </row>
    <row r="39" spans="1:35" ht="20.25" customHeight="1">
      <c r="A39" s="65" t="s">
        <v>289</v>
      </c>
      <c r="B39" s="13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</row>
    <row r="40" spans="1:35" ht="20.25" customHeight="1">
      <c r="A40" s="65" t="s">
        <v>256</v>
      </c>
      <c r="B40" s="13"/>
      <c r="C40" s="40">
        <v>0</v>
      </c>
      <c r="D40" s="35"/>
      <c r="E40" s="40">
        <v>0</v>
      </c>
      <c r="F40" s="35"/>
      <c r="G40" s="40">
        <v>0</v>
      </c>
      <c r="H40" s="35"/>
      <c r="I40" s="40">
        <v>0</v>
      </c>
      <c r="J40" s="35"/>
      <c r="K40" s="40">
        <v>0</v>
      </c>
      <c r="L40" s="35"/>
      <c r="M40" s="40">
        <v>0</v>
      </c>
      <c r="N40" s="35"/>
      <c r="O40" s="40">
        <v>0</v>
      </c>
      <c r="P40" s="35"/>
      <c r="Q40" s="40">
        <v>-619674</v>
      </c>
      <c r="R40" s="35"/>
      <c r="S40" s="40">
        <v>0</v>
      </c>
      <c r="T40" s="35"/>
      <c r="U40" s="40">
        <v>0</v>
      </c>
      <c r="V40" s="35"/>
      <c r="W40" s="40">
        <v>0</v>
      </c>
      <c r="X40" s="35"/>
      <c r="Y40" s="40">
        <v>0</v>
      </c>
      <c r="Z40" s="35"/>
      <c r="AA40" s="40">
        <f>Y40+SUM(C40:Q40)</f>
        <v>-619674</v>
      </c>
      <c r="AB40" s="35"/>
      <c r="AC40" s="40">
        <v>0</v>
      </c>
      <c r="AD40" s="35"/>
      <c r="AE40" s="40">
        <f>SUM(AA40:AC40)</f>
        <v>-619674</v>
      </c>
      <c r="AF40" s="35"/>
      <c r="AG40" s="40">
        <v>0</v>
      </c>
      <c r="AH40" s="35"/>
      <c r="AI40" s="40">
        <f>SUM(AE40:AG40)</f>
        <v>-619674</v>
      </c>
    </row>
    <row r="41" spans="1:35" ht="20.25" customHeight="1" thickBot="1">
      <c r="A41" s="28" t="s">
        <v>366</v>
      </c>
      <c r="B41" s="13"/>
      <c r="C41" s="49">
        <f>SUM(C10:C35)</f>
        <v>8611242</v>
      </c>
      <c r="D41" s="48"/>
      <c r="E41" s="49">
        <f>SUM(E10:E35)</f>
        <v>-2909249</v>
      </c>
      <c r="F41" s="48"/>
      <c r="G41" s="49">
        <f>SUM(G10:G35)</f>
        <v>57298909</v>
      </c>
      <c r="H41" s="48"/>
      <c r="I41" s="49">
        <f>SUM(I10:I35)</f>
        <v>3470021</v>
      </c>
      <c r="J41" s="48"/>
      <c r="K41" s="49">
        <f>K14+K29</f>
        <v>3815391</v>
      </c>
      <c r="L41" s="48"/>
      <c r="M41" s="49">
        <f>M29+M14</f>
        <v>-5159</v>
      </c>
      <c r="N41" s="48"/>
      <c r="O41" s="49">
        <f>O14+O29</f>
        <v>929166</v>
      </c>
      <c r="P41" s="48"/>
      <c r="Q41" s="49">
        <f>Q14+Q29+Q38+Q40</f>
        <v>90443405</v>
      </c>
      <c r="R41" s="48"/>
      <c r="S41" s="49">
        <f>S14+S29+S38+S40</f>
        <v>13824419</v>
      </c>
      <c r="T41" s="48"/>
      <c r="U41" s="49">
        <f>U14+U29+U38+U40</f>
        <v>-3232771</v>
      </c>
      <c r="V41" s="48"/>
      <c r="W41" s="49">
        <f>W14+W29+W38+W40</f>
        <v>-21804260</v>
      </c>
      <c r="X41" s="48"/>
      <c r="Y41" s="49">
        <f>Y14+Y29+Y38+Y40</f>
        <v>-11212612</v>
      </c>
      <c r="Z41" s="48"/>
      <c r="AA41" s="49">
        <f>AA14+AA29+AA38+AA40</f>
        <v>150441114.453</v>
      </c>
      <c r="AB41" s="48"/>
      <c r="AC41" s="49">
        <f>AC14+AC29+AC38+AC40</f>
        <v>15000000</v>
      </c>
      <c r="AD41" s="48"/>
      <c r="AE41" s="49">
        <f>AE14+AE29+AE38+AE40</f>
        <v>165441114</v>
      </c>
      <c r="AF41" s="48"/>
      <c r="AG41" s="49">
        <f>AG14+AG29+AG38+AG40</f>
        <v>52967273</v>
      </c>
      <c r="AH41" s="48"/>
      <c r="AI41" s="49">
        <f>AI14+AI29+AI38+AI40</f>
        <v>218408387</v>
      </c>
    </row>
    <row r="42" spans="1:17" ht="20.25" customHeight="1" thickTop="1">
      <c r="A42" s="125"/>
      <c r="B42" s="20"/>
      <c r="Q42" s="170"/>
    </row>
    <row r="43" spans="1:23" ht="20.25" customHeight="1">
      <c r="A43" s="127"/>
      <c r="B43" s="99"/>
      <c r="C43" s="128"/>
      <c r="D43" s="128"/>
      <c r="Q43" s="128"/>
      <c r="R43" s="128"/>
      <c r="S43" s="128"/>
      <c r="U43" s="128"/>
      <c r="V43" s="128"/>
      <c r="W43" s="128"/>
    </row>
    <row r="44" spans="1:37" ht="20.25" customHeight="1">
      <c r="A44" s="128"/>
      <c r="B44" s="81"/>
      <c r="AK44" s="121"/>
    </row>
    <row r="45" spans="1:36" ht="20.25" customHeight="1">
      <c r="A45" s="8"/>
      <c r="B45" s="81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202"/>
    </row>
    <row r="46" spans="1:37" ht="20.25" customHeight="1">
      <c r="A46" s="8"/>
      <c r="B46" s="81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306"/>
      <c r="T46" s="306"/>
      <c r="U46" s="306"/>
      <c r="V46" s="306"/>
      <c r="W46" s="306"/>
      <c r="X46" s="306"/>
      <c r="Y46" s="306"/>
      <c r="Z46" s="85"/>
      <c r="AA46" s="85"/>
      <c r="AB46" s="85"/>
      <c r="AC46" s="85"/>
      <c r="AD46" s="85"/>
      <c r="AG46" s="85"/>
      <c r="AH46" s="85"/>
      <c r="AI46" s="85"/>
      <c r="AJ46" s="85"/>
      <c r="AK46" s="85"/>
    </row>
    <row r="47" spans="1:37" ht="20.25" customHeight="1">
      <c r="A47" s="8"/>
      <c r="B47" s="81"/>
      <c r="C47" s="8"/>
      <c r="D47" s="8"/>
      <c r="E47" s="8"/>
      <c r="F47" s="34"/>
      <c r="G47" s="34"/>
      <c r="H47" s="34"/>
      <c r="I47" s="34"/>
      <c r="J47" s="34"/>
      <c r="K47" s="61"/>
      <c r="L47" s="34"/>
      <c r="M47" s="61"/>
      <c r="N47" s="34"/>
      <c r="O47" s="34"/>
      <c r="P47" s="34"/>
      <c r="Q47" s="8"/>
      <c r="R47" s="8"/>
      <c r="S47" s="8"/>
      <c r="T47" s="8"/>
      <c r="U47" s="61"/>
      <c r="V47" s="34"/>
      <c r="W47" s="8"/>
      <c r="X47" s="34"/>
      <c r="Y47" s="34"/>
      <c r="Z47" s="8"/>
      <c r="AA47" s="8"/>
      <c r="AB47" s="8"/>
      <c r="AC47" s="8"/>
      <c r="AD47" s="8"/>
      <c r="AG47" s="61"/>
      <c r="AH47" s="34"/>
      <c r="AI47" s="34"/>
      <c r="AJ47" s="34"/>
      <c r="AK47" s="8"/>
    </row>
    <row r="48" spans="1:37" ht="20.25" customHeight="1">
      <c r="A48" s="8"/>
      <c r="B48" s="92"/>
      <c r="C48" s="34"/>
      <c r="D48" s="34"/>
      <c r="E48" s="34"/>
      <c r="F48" s="34"/>
      <c r="G48" s="34"/>
      <c r="H48" s="34"/>
      <c r="I48" s="8"/>
      <c r="J48" s="34"/>
      <c r="K48" s="61"/>
      <c r="L48" s="34"/>
      <c r="M48" s="61"/>
      <c r="N48" s="34"/>
      <c r="O48" s="8"/>
      <c r="P48" s="34"/>
      <c r="Q48" s="34"/>
      <c r="R48" s="8"/>
      <c r="S48" s="61"/>
      <c r="T48" s="34"/>
      <c r="U48" s="34"/>
      <c r="V48" s="34"/>
      <c r="W48" s="34"/>
      <c r="X48" s="34"/>
      <c r="Y48" s="61"/>
      <c r="Z48" s="8"/>
      <c r="AA48" s="8"/>
      <c r="AB48" s="8"/>
      <c r="AC48" s="8"/>
      <c r="AD48" s="8"/>
      <c r="AE48" s="60"/>
      <c r="AG48" s="34"/>
      <c r="AH48" s="34"/>
      <c r="AI48" s="61"/>
      <c r="AJ48" s="34"/>
      <c r="AK48" s="8"/>
    </row>
    <row r="49" spans="1:37" ht="20.25" customHeight="1">
      <c r="A49" s="8"/>
      <c r="B49" s="81"/>
      <c r="C49" s="34"/>
      <c r="D49" s="34"/>
      <c r="E49" s="34"/>
      <c r="F49" s="34"/>
      <c r="G49" s="34"/>
      <c r="H49" s="34"/>
      <c r="I49" s="61"/>
      <c r="J49" s="34"/>
      <c r="K49" s="61"/>
      <c r="L49" s="34"/>
      <c r="M49" s="61"/>
      <c r="N49" s="34"/>
      <c r="O49" s="34"/>
      <c r="P49" s="34"/>
      <c r="Q49" s="34"/>
      <c r="R49" s="8"/>
      <c r="S49" s="61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60"/>
      <c r="AG49" s="61"/>
      <c r="AH49" s="34"/>
      <c r="AI49" s="34"/>
      <c r="AJ49" s="34"/>
      <c r="AK49" s="34"/>
    </row>
    <row r="50" spans="1:37" ht="20.25" customHeight="1">
      <c r="A50" s="8"/>
      <c r="B50" s="13"/>
      <c r="C50" s="34"/>
      <c r="D50" s="34"/>
      <c r="E50" s="34"/>
      <c r="F50" s="34"/>
      <c r="G50" s="34"/>
      <c r="H50" s="34"/>
      <c r="I50" s="61"/>
      <c r="J50" s="34"/>
      <c r="K50" s="61"/>
      <c r="L50" s="34"/>
      <c r="M50" s="61"/>
      <c r="N50" s="34"/>
      <c r="O50" s="34"/>
      <c r="P50" s="34"/>
      <c r="Q50" s="34"/>
      <c r="R50" s="8"/>
      <c r="S50" s="61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60"/>
      <c r="AG50" s="34"/>
      <c r="AH50" s="8"/>
      <c r="AI50" s="34"/>
      <c r="AJ50" s="8"/>
      <c r="AK50" s="34"/>
    </row>
    <row r="51" spans="1:37" ht="20.25" customHeight="1">
      <c r="A51" s="8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G51" s="81"/>
      <c r="AH51" s="81"/>
      <c r="AI51" s="81"/>
      <c r="AJ51" s="81"/>
      <c r="AK51" s="81"/>
    </row>
    <row r="52" spans="1:37" ht="20.25" customHeight="1">
      <c r="A52" s="28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G52" s="81"/>
      <c r="AH52" s="81"/>
      <c r="AI52" s="81"/>
      <c r="AJ52" s="8"/>
      <c r="AK52" s="8"/>
    </row>
    <row r="53" spans="1:37" ht="20.25" customHeight="1">
      <c r="A53" s="28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G53" s="81"/>
      <c r="AH53" s="81"/>
      <c r="AI53" s="81"/>
      <c r="AJ53" s="8"/>
      <c r="AK53" s="8"/>
    </row>
    <row r="54" spans="1:37" ht="20.25" customHeight="1">
      <c r="A54" s="28"/>
      <c r="B54" s="81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</row>
    <row r="55" spans="1:37" ht="20.25" customHeight="1">
      <c r="A55" s="28"/>
      <c r="B55" s="8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</row>
    <row r="56" spans="1:37" ht="20.25" customHeight="1">
      <c r="A56" s="28"/>
      <c r="B56" s="8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</row>
    <row r="57" spans="1:37" ht="20.25" customHeight="1">
      <c r="A57" s="129"/>
      <c r="B57" s="81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1:37" ht="20.25" customHeight="1">
      <c r="A58" s="57"/>
      <c r="B58" s="81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117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1:37" ht="20.25" customHeight="1">
      <c r="A59" s="129"/>
      <c r="B59" s="81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</row>
    <row r="60" spans="1:37" ht="20.25" customHeight="1">
      <c r="A60" s="129"/>
      <c r="B60" s="81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</row>
    <row r="61" spans="1:37" ht="20.25" customHeight="1">
      <c r="A61" s="129"/>
      <c r="B61" s="8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</row>
    <row r="62" spans="1:37" ht="20.25" customHeight="1">
      <c r="A62" s="203"/>
      <c r="B62" s="81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</row>
    <row r="63" spans="2:37" ht="20.25" customHeight="1">
      <c r="B63" s="81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1:37" ht="20.25" customHeight="1">
      <c r="A64" s="201"/>
      <c r="B64" s="81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  <row r="65" spans="1:37" ht="20.25" customHeight="1">
      <c r="A65" s="201"/>
      <c r="B65" s="81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</row>
    <row r="66" spans="1:37" ht="20.25" customHeight="1">
      <c r="A66" s="57"/>
      <c r="B66" s="96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</row>
    <row r="67" spans="1:37" ht="20.25" customHeight="1">
      <c r="A67" s="201"/>
      <c r="B67" s="81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</row>
    <row r="68" spans="1:37" ht="20.25" customHeight="1">
      <c r="A68" s="57"/>
      <c r="B68" s="81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1:37" ht="20.25" customHeight="1">
      <c r="A69" s="129"/>
      <c r="B69" s="8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</row>
    <row r="70" spans="1:37" ht="20.25" customHeight="1">
      <c r="A70" s="129"/>
      <c r="B70" s="81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</row>
    <row r="71" spans="1:37" ht="20.25" customHeight="1">
      <c r="A71" s="28"/>
      <c r="B71" s="8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</row>
    <row r="72" spans="1:37" ht="20.25" customHeight="1">
      <c r="A72" s="28"/>
      <c r="B72" s="8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</row>
    <row r="73" spans="1:37" ht="20.25" customHeight="1">
      <c r="A73" s="28"/>
      <c r="B73" s="81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</row>
    <row r="74" spans="1:37" ht="20.25" customHeight="1">
      <c r="A74" s="28"/>
      <c r="B74" s="81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</row>
    <row r="75" spans="1:37" ht="20.25" customHeight="1">
      <c r="A75" s="28"/>
      <c r="B75" s="81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</row>
    <row r="76" spans="1:37" ht="20.25" customHeight="1">
      <c r="A76" s="28"/>
      <c r="B76" s="81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</row>
    <row r="77" spans="1:37" ht="20.25" customHeight="1">
      <c r="A77" s="65"/>
      <c r="B77" s="81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</row>
    <row r="78" spans="1:37" ht="20.25" customHeight="1">
      <c r="A78" s="57"/>
      <c r="B78" s="81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</row>
    <row r="79" spans="1:37" ht="20.25" customHeight="1">
      <c r="A79" s="57"/>
      <c r="B79" s="81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</row>
    <row r="80" spans="1:2" ht="20.25" customHeight="1">
      <c r="A80" s="28"/>
      <c r="B80" s="81"/>
    </row>
    <row r="81" spans="1:37" ht="20.25" customHeight="1">
      <c r="A81" s="28"/>
      <c r="B81" s="81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</row>
    <row r="82" spans="1:38" ht="20.25" customHeight="1">
      <c r="A82" s="65"/>
      <c r="B82" s="20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205"/>
    </row>
    <row r="83" spans="1:38" ht="20.25" customHeight="1">
      <c r="A83" s="65"/>
      <c r="B83" s="20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205"/>
    </row>
    <row r="84" spans="1:38" ht="20.25" customHeight="1">
      <c r="A84" s="65"/>
      <c r="B84" s="206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205"/>
    </row>
    <row r="85" spans="1:37" ht="20.25" customHeight="1">
      <c r="A85" s="28"/>
      <c r="B85" s="20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</row>
    <row r="118" ht="15" customHeight="1"/>
  </sheetData>
  <sheetProtection/>
  <mergeCells count="4">
    <mergeCell ref="C5:AI5"/>
    <mergeCell ref="S6:Y6"/>
    <mergeCell ref="C45:AI45"/>
    <mergeCell ref="S46:Y46"/>
  </mergeCells>
  <printOptions/>
  <pageMargins left="0.7" right="0.28" top="0.48" bottom="0.5" header="0.5" footer="0.5"/>
  <pageSetup firstPageNumber="10" useFirstPageNumber="1" horizontalDpi="600" verticalDpi="600" orientation="landscape" paperSize="9" scale="43" r:id="rId1"/>
  <headerFooter>
    <oddFooter>&amp;LThe accompanying condensed notes are an integral part of these interim financial statements.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50"/>
  <sheetViews>
    <sheetView view="pageBreakPreview" zoomScale="71" zoomScaleNormal="80" zoomScaleSheetLayoutView="71" zoomScalePageLayoutView="0" workbookViewId="0" topLeftCell="B1">
      <selection activeCell="AG47" sqref="AG47"/>
    </sheetView>
  </sheetViews>
  <sheetFormatPr defaultColWidth="9.28125" defaultRowHeight="20.25" customHeight="1"/>
  <cols>
    <col min="1" max="1" width="40.57421875" style="100" customWidth="1"/>
    <col min="2" max="2" width="6.7109375" style="100" customWidth="1"/>
    <col min="3" max="3" width="12.421875" style="100" bestFit="1" customWidth="1"/>
    <col min="4" max="4" width="0.71875" style="100" customWidth="1"/>
    <col min="5" max="5" width="12.421875" style="100" customWidth="1"/>
    <col min="6" max="6" width="0.5625" style="100" customWidth="1"/>
    <col min="7" max="7" width="16.00390625" style="100" bestFit="1" customWidth="1"/>
    <col min="8" max="8" width="0.9921875" style="100" customWidth="1"/>
    <col min="9" max="9" width="12.421875" style="100" customWidth="1"/>
    <col min="10" max="10" width="0.9921875" style="100" customWidth="1"/>
    <col min="11" max="11" width="19.421875" style="100" customWidth="1"/>
    <col min="12" max="12" width="0.9921875" style="100" customWidth="1"/>
    <col min="13" max="13" width="14.421875" style="100" customWidth="1"/>
    <col min="14" max="14" width="0.9921875" style="100" customWidth="1"/>
    <col min="15" max="15" width="12.421875" style="100" customWidth="1"/>
    <col min="16" max="16" width="0.9921875" style="100" customWidth="1"/>
    <col min="17" max="17" width="16.57421875" style="100" customWidth="1"/>
    <col min="18" max="18" width="0.9921875" style="100" customWidth="1"/>
    <col min="19" max="19" width="15.57421875" style="100" customWidth="1"/>
    <col min="20" max="20" width="0.9921875" style="100" customWidth="1"/>
    <col min="21" max="21" width="17.00390625" style="100" customWidth="1"/>
    <col min="22" max="22" width="0.9921875" style="100" customWidth="1"/>
    <col min="23" max="23" width="16.421875" style="100" customWidth="1"/>
    <col min="24" max="24" width="0.71875" style="100" customWidth="1"/>
    <col min="25" max="25" width="16.28125" style="100" customWidth="1"/>
    <col min="26" max="26" width="0.5625" style="100" customWidth="1"/>
    <col min="27" max="27" width="14.421875" style="100" customWidth="1"/>
    <col min="28" max="28" width="0.71875" style="100" customWidth="1"/>
    <col min="29" max="29" width="14.57421875" style="100" customWidth="1"/>
    <col min="30" max="30" width="0.71875" style="100" customWidth="1"/>
    <col min="31" max="31" width="19.421875" style="100" customWidth="1"/>
    <col min="32" max="32" width="0.71875" style="100" customWidth="1"/>
    <col min="33" max="33" width="13.421875" style="100" customWidth="1"/>
    <col min="34" max="34" width="0.5625" style="100" customWidth="1"/>
    <col min="35" max="35" width="13.421875" style="100" customWidth="1"/>
    <col min="36" max="16384" width="9.28125" style="100" customWidth="1"/>
  </cols>
  <sheetData>
    <row r="1" spans="1:4" ht="20.25" customHeight="1">
      <c r="A1" s="125" t="s">
        <v>29</v>
      </c>
      <c r="B1" s="20"/>
      <c r="C1" s="126"/>
      <c r="D1" s="126"/>
    </row>
    <row r="2" spans="1:2" ht="20.25" customHeight="1">
      <c r="A2" s="125" t="s">
        <v>30</v>
      </c>
      <c r="B2" s="20"/>
    </row>
    <row r="3" spans="1:23" ht="20.25" customHeight="1">
      <c r="A3" s="127" t="s">
        <v>187</v>
      </c>
      <c r="B3" s="99"/>
      <c r="C3" s="128"/>
      <c r="D3" s="128"/>
      <c r="Q3" s="128"/>
      <c r="R3" s="128"/>
      <c r="S3" s="128"/>
      <c r="U3" s="128"/>
      <c r="V3" s="128"/>
      <c r="W3" s="128"/>
    </row>
    <row r="4" spans="1:35" ht="20.25" customHeight="1">
      <c r="A4" s="128"/>
      <c r="B4" s="81"/>
      <c r="AI4" s="121" t="s">
        <v>103</v>
      </c>
    </row>
    <row r="5" spans="1:35" ht="20.25" customHeight="1">
      <c r="A5" s="8"/>
      <c r="B5" s="81"/>
      <c r="C5" s="303" t="s">
        <v>46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239"/>
      <c r="AI5" s="208"/>
    </row>
    <row r="6" spans="2:35" s="65" customFormat="1" ht="20.25" customHeight="1">
      <c r="B6" s="81"/>
      <c r="C6" s="85"/>
      <c r="D6" s="85"/>
      <c r="E6" s="85"/>
      <c r="F6" s="85"/>
      <c r="G6" s="85"/>
      <c r="H6" s="85"/>
      <c r="I6" s="85"/>
      <c r="J6" s="85"/>
      <c r="K6" s="161"/>
      <c r="L6" s="85"/>
      <c r="M6" s="85"/>
      <c r="N6" s="85"/>
      <c r="O6" s="85"/>
      <c r="P6" s="85"/>
      <c r="Q6" s="85"/>
      <c r="R6" s="85"/>
      <c r="S6" s="304" t="s">
        <v>104</v>
      </c>
      <c r="T6" s="304"/>
      <c r="U6" s="304"/>
      <c r="V6" s="304"/>
      <c r="W6" s="304"/>
      <c r="X6" s="304"/>
      <c r="Y6" s="304"/>
      <c r="Z6" s="85"/>
      <c r="AA6" s="85"/>
      <c r="AB6" s="85"/>
      <c r="AC6" s="85"/>
      <c r="AD6" s="85"/>
      <c r="AE6" s="85"/>
      <c r="AG6" s="85"/>
      <c r="AH6" s="85"/>
      <c r="AI6" s="85"/>
    </row>
    <row r="7" spans="2:35" s="65" customFormat="1" ht="20.25" customHeight="1">
      <c r="B7" s="81"/>
      <c r="C7" s="85"/>
      <c r="D7" s="85"/>
      <c r="E7" s="85"/>
      <c r="F7" s="85"/>
      <c r="G7" s="85"/>
      <c r="H7" s="85"/>
      <c r="I7" s="85"/>
      <c r="J7" s="85"/>
      <c r="K7" s="161" t="s">
        <v>157</v>
      </c>
      <c r="L7" s="85"/>
      <c r="M7" s="85"/>
      <c r="N7" s="85"/>
      <c r="O7" s="85"/>
      <c r="P7" s="85"/>
      <c r="Q7" s="85"/>
      <c r="R7" s="85"/>
      <c r="S7" s="161"/>
      <c r="T7" s="161"/>
      <c r="U7" s="161"/>
      <c r="V7" s="161"/>
      <c r="W7" s="161"/>
      <c r="X7" s="161"/>
      <c r="Y7" s="161"/>
      <c r="Z7" s="85"/>
      <c r="AA7" s="85"/>
      <c r="AB7" s="85"/>
      <c r="AC7" s="85"/>
      <c r="AD7" s="85"/>
      <c r="AE7" s="85"/>
      <c r="AG7" s="85"/>
      <c r="AH7" s="85"/>
      <c r="AI7" s="85"/>
    </row>
    <row r="8" spans="2:34" s="65" customFormat="1" ht="24.75" customHeight="1">
      <c r="B8" s="81"/>
      <c r="F8" s="161"/>
      <c r="G8" s="161"/>
      <c r="H8" s="161"/>
      <c r="I8" s="161"/>
      <c r="J8" s="161"/>
      <c r="K8" s="161" t="s">
        <v>227</v>
      </c>
      <c r="L8" s="161"/>
      <c r="M8" s="161"/>
      <c r="N8" s="161"/>
      <c r="O8" s="161"/>
      <c r="P8" s="161"/>
      <c r="U8" s="161" t="s">
        <v>239</v>
      </c>
      <c r="V8" s="161"/>
      <c r="W8" s="161" t="s">
        <v>230</v>
      </c>
      <c r="X8" s="161"/>
      <c r="Y8" s="161" t="s">
        <v>106</v>
      </c>
      <c r="AA8" s="161"/>
      <c r="AB8" s="161"/>
      <c r="AC8" s="161"/>
      <c r="AD8" s="161"/>
      <c r="AE8" s="161" t="s">
        <v>242</v>
      </c>
      <c r="AG8" s="161"/>
      <c r="AH8" s="161"/>
    </row>
    <row r="9" spans="2:35" s="65" customFormat="1" ht="20.25" customHeight="1">
      <c r="B9" s="115"/>
      <c r="C9" s="161" t="s">
        <v>51</v>
      </c>
      <c r="D9" s="161"/>
      <c r="E9" s="161"/>
      <c r="F9" s="161"/>
      <c r="G9" s="161" t="s">
        <v>202</v>
      </c>
      <c r="H9" s="161"/>
      <c r="J9" s="161"/>
      <c r="K9" s="161" t="s">
        <v>228</v>
      </c>
      <c r="L9" s="161"/>
      <c r="M9" s="161" t="s">
        <v>146</v>
      </c>
      <c r="N9" s="161"/>
      <c r="P9" s="161"/>
      <c r="Q9" s="161" t="s">
        <v>34</v>
      </c>
      <c r="S9" s="161" t="s">
        <v>8</v>
      </c>
      <c r="T9" s="161"/>
      <c r="U9" s="161" t="s">
        <v>257</v>
      </c>
      <c r="V9" s="161"/>
      <c r="W9" s="161" t="s">
        <v>231</v>
      </c>
      <c r="X9" s="161"/>
      <c r="Y9" s="161" t="s">
        <v>105</v>
      </c>
      <c r="AA9" s="161"/>
      <c r="AB9" s="161"/>
      <c r="AC9" s="200" t="s">
        <v>192</v>
      </c>
      <c r="AD9" s="161"/>
      <c r="AE9" s="161" t="s">
        <v>243</v>
      </c>
      <c r="AG9" s="200" t="s">
        <v>107</v>
      </c>
      <c r="AH9" s="161"/>
      <c r="AI9" s="161" t="s">
        <v>9</v>
      </c>
    </row>
    <row r="10" spans="2:35" s="65" customFormat="1" ht="20.25" customHeight="1">
      <c r="B10" s="81"/>
      <c r="C10" s="161" t="s">
        <v>309</v>
      </c>
      <c r="D10" s="161"/>
      <c r="E10" s="161" t="s">
        <v>64</v>
      </c>
      <c r="F10" s="161"/>
      <c r="G10" s="161" t="s">
        <v>98</v>
      </c>
      <c r="H10" s="161"/>
      <c r="I10" s="161" t="s">
        <v>136</v>
      </c>
      <c r="J10" s="161"/>
      <c r="K10" s="161" t="s">
        <v>155</v>
      </c>
      <c r="L10" s="161"/>
      <c r="M10" s="161" t="s">
        <v>147</v>
      </c>
      <c r="N10" s="161"/>
      <c r="O10" s="161" t="s">
        <v>33</v>
      </c>
      <c r="P10" s="161"/>
      <c r="Q10" s="161" t="s">
        <v>82</v>
      </c>
      <c r="S10" s="161" t="s">
        <v>71</v>
      </c>
      <c r="T10" s="161"/>
      <c r="U10" s="161" t="s">
        <v>203</v>
      </c>
      <c r="V10" s="161"/>
      <c r="W10" s="161" t="s">
        <v>259</v>
      </c>
      <c r="X10" s="161"/>
      <c r="Y10" s="161" t="s">
        <v>260</v>
      </c>
      <c r="Z10" s="161"/>
      <c r="AA10" s="161"/>
      <c r="AB10" s="161"/>
      <c r="AC10" s="200" t="s">
        <v>193</v>
      </c>
      <c r="AD10" s="161"/>
      <c r="AE10" s="161" t="s">
        <v>235</v>
      </c>
      <c r="AG10" s="200" t="s">
        <v>108</v>
      </c>
      <c r="AH10" s="161"/>
      <c r="AI10" s="161" t="s">
        <v>212</v>
      </c>
    </row>
    <row r="11" spans="2:35" s="65" customFormat="1" ht="20.25" customHeight="1">
      <c r="B11" s="13" t="s">
        <v>40</v>
      </c>
      <c r="C11" s="162" t="s">
        <v>45</v>
      </c>
      <c r="D11" s="161"/>
      <c r="E11" s="162" t="s">
        <v>65</v>
      </c>
      <c r="F11" s="161"/>
      <c r="G11" s="162" t="s">
        <v>65</v>
      </c>
      <c r="H11" s="161"/>
      <c r="I11" s="162" t="s">
        <v>139</v>
      </c>
      <c r="J11" s="161"/>
      <c r="K11" s="162" t="s">
        <v>167</v>
      </c>
      <c r="L11" s="161"/>
      <c r="M11" s="162" t="s">
        <v>148</v>
      </c>
      <c r="N11" s="161"/>
      <c r="O11" s="162" t="s">
        <v>38</v>
      </c>
      <c r="P11" s="161"/>
      <c r="Q11" s="162" t="s">
        <v>81</v>
      </c>
      <c r="S11" s="162" t="s">
        <v>76</v>
      </c>
      <c r="T11" s="161"/>
      <c r="U11" s="162" t="s">
        <v>217</v>
      </c>
      <c r="V11" s="161"/>
      <c r="W11" s="162" t="s">
        <v>71</v>
      </c>
      <c r="X11" s="161"/>
      <c r="Y11" s="162" t="s">
        <v>222</v>
      </c>
      <c r="Z11" s="161"/>
      <c r="AA11" s="162" t="s">
        <v>229</v>
      </c>
      <c r="AC11" s="162" t="s">
        <v>194</v>
      </c>
      <c r="AE11" s="162" t="s">
        <v>234</v>
      </c>
      <c r="AG11" s="162" t="s">
        <v>66</v>
      </c>
      <c r="AI11" s="162" t="s">
        <v>44</v>
      </c>
    </row>
    <row r="12" spans="1:35" ht="20.25" customHeight="1">
      <c r="A12" s="8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209"/>
      <c r="AE12" s="81"/>
      <c r="AF12" s="81"/>
      <c r="AG12" s="81"/>
      <c r="AH12" s="81"/>
      <c r="AI12" s="81"/>
    </row>
    <row r="13" spans="1:35" ht="20.25" customHeight="1">
      <c r="A13" s="28" t="s">
        <v>368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E13" s="81"/>
      <c r="AF13" s="81"/>
      <c r="AG13" s="81"/>
      <c r="AH13" s="8"/>
      <c r="AI13" s="8"/>
    </row>
    <row r="14" spans="1:35" ht="20.25" customHeight="1">
      <c r="A14" s="28" t="s">
        <v>321</v>
      </c>
      <c r="B14" s="81"/>
      <c r="C14" s="48">
        <v>8611242</v>
      </c>
      <c r="D14" s="48"/>
      <c r="E14" s="48">
        <v>-2909249</v>
      </c>
      <c r="F14" s="48"/>
      <c r="G14" s="48">
        <v>57298909</v>
      </c>
      <c r="H14" s="48"/>
      <c r="I14" s="48">
        <v>3470021</v>
      </c>
      <c r="J14" s="48"/>
      <c r="K14" s="48">
        <v>3500083</v>
      </c>
      <c r="L14" s="48"/>
      <c r="M14" s="48">
        <v>-5159</v>
      </c>
      <c r="N14" s="48"/>
      <c r="O14" s="48">
        <v>929166</v>
      </c>
      <c r="P14" s="48"/>
      <c r="Q14" s="48">
        <v>92078740</v>
      </c>
      <c r="R14" s="48"/>
      <c r="S14" s="48">
        <v>13812039</v>
      </c>
      <c r="T14" s="48"/>
      <c r="U14" s="48">
        <v>-3799448</v>
      </c>
      <c r="V14" s="48"/>
      <c r="W14" s="48">
        <v>-22453189</v>
      </c>
      <c r="X14" s="48"/>
      <c r="Y14" s="48">
        <f>SUM(S14:W14)</f>
        <v>-12440598</v>
      </c>
      <c r="Z14" s="48"/>
      <c r="AA14" s="48">
        <f>SUM(C14:Q14)+Y14</f>
        <v>150533155</v>
      </c>
      <c r="AB14" s="48"/>
      <c r="AC14" s="48">
        <v>15000000</v>
      </c>
      <c r="AD14" s="48"/>
      <c r="AE14" s="48">
        <f>SUM(AA14:AC14)</f>
        <v>165533155</v>
      </c>
      <c r="AF14" s="48"/>
      <c r="AG14" s="48">
        <v>53125099</v>
      </c>
      <c r="AH14" s="48"/>
      <c r="AI14" s="48">
        <f>SUM(AE14:AG14)</f>
        <v>218658254</v>
      </c>
    </row>
    <row r="15" spans="1:35" ht="20.25" customHeight="1">
      <c r="A15" s="57" t="s">
        <v>322</v>
      </c>
      <c r="B15" s="81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</row>
    <row r="16" spans="1:35" ht="18.75" customHeight="1">
      <c r="A16" s="65" t="s">
        <v>323</v>
      </c>
      <c r="B16" s="81">
        <v>3</v>
      </c>
      <c r="C16" s="117">
        <v>0</v>
      </c>
      <c r="D16" s="117"/>
      <c r="E16" s="117">
        <v>0</v>
      </c>
      <c r="F16" s="117"/>
      <c r="G16" s="117">
        <v>0</v>
      </c>
      <c r="H16" s="117"/>
      <c r="I16" s="117">
        <v>0</v>
      </c>
      <c r="J16" s="117"/>
      <c r="K16" s="117">
        <v>0</v>
      </c>
      <c r="L16" s="117"/>
      <c r="M16" s="117">
        <v>0</v>
      </c>
      <c r="N16" s="117"/>
      <c r="O16" s="117">
        <v>0</v>
      </c>
      <c r="P16" s="117"/>
      <c r="Q16" s="117">
        <v>-263634</v>
      </c>
      <c r="R16" s="117"/>
      <c r="S16" s="117">
        <v>0</v>
      </c>
      <c r="T16" s="117"/>
      <c r="U16" s="117">
        <v>0</v>
      </c>
      <c r="V16" s="117"/>
      <c r="W16" s="117">
        <v>0</v>
      </c>
      <c r="X16" s="117"/>
      <c r="Y16" s="117">
        <f>SUM(S16:W16)</f>
        <v>0</v>
      </c>
      <c r="Z16" s="117"/>
      <c r="AA16" s="117">
        <f>SUM(C16:Q16)+Y16</f>
        <v>-263634</v>
      </c>
      <c r="AB16" s="117"/>
      <c r="AC16" s="117">
        <v>0</v>
      </c>
      <c r="AD16" s="117"/>
      <c r="AE16" s="117">
        <f>SUM(AA16:AC16)</f>
        <v>-263634</v>
      </c>
      <c r="AF16" s="117"/>
      <c r="AG16" s="117">
        <v>-92401</v>
      </c>
      <c r="AH16" s="117"/>
      <c r="AI16" s="117">
        <f>SUM(AE16:AG16)</f>
        <v>-356035</v>
      </c>
    </row>
    <row r="17" spans="1:35" ht="20.25" customHeight="1">
      <c r="A17" s="28" t="s">
        <v>312</v>
      </c>
      <c r="B17" s="81"/>
      <c r="C17" s="90">
        <f>SUM(C14:C16)</f>
        <v>8611242</v>
      </c>
      <c r="D17" s="48"/>
      <c r="E17" s="90">
        <f>SUM(E14:E16)</f>
        <v>-2909249</v>
      </c>
      <c r="F17" s="48"/>
      <c r="G17" s="90">
        <f>SUM(G14:G16)</f>
        <v>57298909</v>
      </c>
      <c r="H17" s="48"/>
      <c r="I17" s="90">
        <f>SUM(I14:I16)</f>
        <v>3470021</v>
      </c>
      <c r="J17" s="48"/>
      <c r="K17" s="90">
        <f>SUM(K14:K16)</f>
        <v>3500083</v>
      </c>
      <c r="L17" s="48"/>
      <c r="M17" s="90">
        <f>SUM(M14:M16)</f>
        <v>-5159</v>
      </c>
      <c r="N17" s="48"/>
      <c r="O17" s="90">
        <f>SUM(O14:O16)</f>
        <v>929166</v>
      </c>
      <c r="P17" s="48"/>
      <c r="Q17" s="90">
        <f>SUM(Q14:Q16)</f>
        <v>91815106</v>
      </c>
      <c r="R17" s="48"/>
      <c r="S17" s="90">
        <f>SUM(S14:S16)</f>
        <v>13812039</v>
      </c>
      <c r="T17" s="48"/>
      <c r="U17" s="90">
        <f>SUM(U14:U16)</f>
        <v>-3799448</v>
      </c>
      <c r="V17" s="48"/>
      <c r="W17" s="90">
        <f>SUM(W14:W16)</f>
        <v>-22453189</v>
      </c>
      <c r="X17" s="48"/>
      <c r="Y17" s="90">
        <f>SUM(Y14:Y16)</f>
        <v>-12440598</v>
      </c>
      <c r="Z17" s="48"/>
      <c r="AA17" s="90">
        <f>SUM(AA14:AA16)</f>
        <v>150269521</v>
      </c>
      <c r="AB17" s="48"/>
      <c r="AC17" s="90">
        <f>SUM(AC14:AC16)</f>
        <v>15000000</v>
      </c>
      <c r="AD17" s="48"/>
      <c r="AE17" s="90">
        <f>SUM(AE14:AE16)</f>
        <v>165269521</v>
      </c>
      <c r="AF17" s="48"/>
      <c r="AG17" s="90">
        <f>SUM(AG14:AG16)</f>
        <v>53032698</v>
      </c>
      <c r="AH17" s="48"/>
      <c r="AI17" s="90">
        <f>SUM(AI14:AI16)</f>
        <v>218302219</v>
      </c>
    </row>
    <row r="18" spans="1:35" ht="20.25" customHeight="1">
      <c r="A18" s="28" t="s">
        <v>263</v>
      </c>
      <c r="B18" s="81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</row>
    <row r="19" spans="1:35" ht="20.25" customHeight="1">
      <c r="A19" s="28" t="s">
        <v>117</v>
      </c>
      <c r="B19" s="81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</row>
    <row r="20" spans="1:35" ht="20.25" customHeight="1">
      <c r="A20" s="129" t="s">
        <v>353</v>
      </c>
      <c r="B20" s="81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</row>
    <row r="21" spans="1:35" ht="19.5" customHeight="1">
      <c r="A21" s="65" t="s">
        <v>352</v>
      </c>
      <c r="B21" s="81"/>
      <c r="C21" s="40">
        <v>0</v>
      </c>
      <c r="D21" s="35"/>
      <c r="E21" s="40">
        <v>0</v>
      </c>
      <c r="F21" s="35"/>
      <c r="G21" s="40">
        <v>0</v>
      </c>
      <c r="H21" s="35"/>
      <c r="I21" s="40">
        <v>0</v>
      </c>
      <c r="J21" s="35"/>
      <c r="K21" s="40">
        <v>0</v>
      </c>
      <c r="L21" s="35"/>
      <c r="M21" s="40">
        <v>0</v>
      </c>
      <c r="N21" s="35"/>
      <c r="O21" s="40">
        <v>0</v>
      </c>
      <c r="P21" s="35"/>
      <c r="Q21" s="112">
        <v>-4911623</v>
      </c>
      <c r="R21" s="35"/>
      <c r="S21" s="40">
        <v>0</v>
      </c>
      <c r="T21" s="35"/>
      <c r="U21" s="40">
        <v>0</v>
      </c>
      <c r="V21" s="35"/>
      <c r="W21" s="40">
        <v>0</v>
      </c>
      <c r="X21" s="35"/>
      <c r="Y21" s="40">
        <f>SUM(S21:X21)</f>
        <v>0</v>
      </c>
      <c r="Z21" s="35"/>
      <c r="AA21" s="117">
        <f>Y21+SUM(C21:Q21)</f>
        <v>-4911623</v>
      </c>
      <c r="AB21" s="35"/>
      <c r="AC21" s="40">
        <v>0</v>
      </c>
      <c r="AD21" s="35"/>
      <c r="AE21" s="117">
        <f>SUM(AA21:AC21)</f>
        <v>-4911623</v>
      </c>
      <c r="AF21" s="35"/>
      <c r="AG21" s="40">
        <v>-2479883</v>
      </c>
      <c r="AH21" s="35"/>
      <c r="AI21" s="40">
        <f>SUM(AE21:AG21)</f>
        <v>-7391506</v>
      </c>
    </row>
    <row r="22" spans="1:35" ht="20.25" customHeight="1">
      <c r="A22" s="129" t="s">
        <v>265</v>
      </c>
      <c r="B22" s="81"/>
      <c r="C22" s="90">
        <f>SUM(C21:C21)</f>
        <v>0</v>
      </c>
      <c r="D22" s="48"/>
      <c r="E22" s="90">
        <f>SUM(E21:E21)</f>
        <v>0</v>
      </c>
      <c r="F22" s="48"/>
      <c r="G22" s="90">
        <f>SUM(G21:G21)</f>
        <v>0</v>
      </c>
      <c r="H22" s="48"/>
      <c r="I22" s="90">
        <f>SUM(I21:I21)</f>
        <v>0</v>
      </c>
      <c r="J22" s="48"/>
      <c r="K22" s="90">
        <f>SUM(K21:K21)</f>
        <v>0</v>
      </c>
      <c r="L22" s="48"/>
      <c r="M22" s="90">
        <f>SUM(M21:M21)</f>
        <v>0</v>
      </c>
      <c r="N22" s="48"/>
      <c r="O22" s="90">
        <f>SUM(O21:O21)</f>
        <v>0</v>
      </c>
      <c r="P22" s="48"/>
      <c r="Q22" s="90">
        <f>SUM(Q21:Q21)</f>
        <v>-4911623</v>
      </c>
      <c r="R22" s="48"/>
      <c r="S22" s="90">
        <f>SUM(S21:S21)</f>
        <v>0</v>
      </c>
      <c r="T22" s="48"/>
      <c r="U22" s="90">
        <f>SUM(U21:U21)</f>
        <v>0</v>
      </c>
      <c r="V22" s="48"/>
      <c r="W22" s="90">
        <f>SUM(W21:W21)</f>
        <v>0</v>
      </c>
      <c r="X22" s="48"/>
      <c r="Y22" s="90">
        <f>SUM(Y21:Y21)</f>
        <v>0</v>
      </c>
      <c r="Z22" s="48"/>
      <c r="AA22" s="90">
        <f>SUM(AA21:AA21)</f>
        <v>-4911623</v>
      </c>
      <c r="AB22" s="48"/>
      <c r="AC22" s="90">
        <f>SUM(AC21:AC21)</f>
        <v>0</v>
      </c>
      <c r="AD22" s="48"/>
      <c r="AE22" s="90">
        <f>SUM(AE21:AE21)</f>
        <v>-4911623</v>
      </c>
      <c r="AF22" s="48"/>
      <c r="AG22" s="90">
        <f>SUM(AG21:AG21)</f>
        <v>-2479883</v>
      </c>
      <c r="AH22" s="48"/>
      <c r="AI22" s="90">
        <f>SUM(AI21:AI21)</f>
        <v>-7391506</v>
      </c>
    </row>
    <row r="23" spans="1:35" ht="20.25" customHeight="1">
      <c r="A23" s="129" t="s">
        <v>137</v>
      </c>
      <c r="B23" s="81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164"/>
      <c r="AB23" s="35"/>
      <c r="AC23" s="35"/>
      <c r="AD23" s="35"/>
      <c r="AE23" s="35"/>
      <c r="AF23" s="35"/>
      <c r="AG23" s="35"/>
      <c r="AH23" s="35"/>
      <c r="AI23" s="35"/>
    </row>
    <row r="24" spans="1:35" ht="20.25" customHeight="1">
      <c r="A24" s="129" t="s">
        <v>266</v>
      </c>
      <c r="B24" s="81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</row>
    <row r="25" spans="1:35" ht="20.25" customHeight="1">
      <c r="A25" s="201" t="s">
        <v>354</v>
      </c>
      <c r="B25" s="81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</row>
    <row r="26" spans="1:35" ht="20.25" customHeight="1">
      <c r="A26" s="201" t="s">
        <v>267</v>
      </c>
      <c r="B26" s="81"/>
      <c r="C26" s="35">
        <v>0</v>
      </c>
      <c r="D26" s="35"/>
      <c r="E26" s="35">
        <v>0</v>
      </c>
      <c r="F26" s="35"/>
      <c r="G26" s="35">
        <v>0</v>
      </c>
      <c r="H26" s="35"/>
      <c r="I26" s="35">
        <v>0</v>
      </c>
      <c r="J26" s="35"/>
      <c r="K26" s="35">
        <v>685993</v>
      </c>
      <c r="L26" s="35"/>
      <c r="M26" s="35">
        <v>0</v>
      </c>
      <c r="N26" s="35"/>
      <c r="O26" s="35">
        <v>0</v>
      </c>
      <c r="P26" s="35"/>
      <c r="Q26" s="35">
        <v>0</v>
      </c>
      <c r="R26" s="35"/>
      <c r="S26" s="35">
        <v>0</v>
      </c>
      <c r="T26" s="35"/>
      <c r="U26" s="35">
        <v>4577</v>
      </c>
      <c r="V26" s="35"/>
      <c r="W26" s="35">
        <v>-1097573</v>
      </c>
      <c r="X26" s="35"/>
      <c r="Y26" s="35">
        <f>SUM(S26:X26)</f>
        <v>-1092996</v>
      </c>
      <c r="Z26" s="35"/>
      <c r="AA26" s="117">
        <f>Y26+SUM(C26:Q26)</f>
        <v>-407003</v>
      </c>
      <c r="AB26" s="35"/>
      <c r="AC26" s="35">
        <v>0</v>
      </c>
      <c r="AD26" s="35"/>
      <c r="AE26" s="117">
        <f>SUM(AA26:AC26)</f>
        <v>-407003</v>
      </c>
      <c r="AF26" s="35"/>
      <c r="AG26" s="35">
        <v>-865290</v>
      </c>
      <c r="AH26" s="35"/>
      <c r="AI26" s="35">
        <f>SUM(AE26:AG26)</f>
        <v>-1272293</v>
      </c>
    </row>
    <row r="27" spans="1:35" ht="20.25" customHeight="1">
      <c r="A27" s="57" t="s">
        <v>345</v>
      </c>
      <c r="B27" s="96"/>
      <c r="C27" s="35">
        <v>0</v>
      </c>
      <c r="D27" s="35"/>
      <c r="E27" s="35">
        <v>0</v>
      </c>
      <c r="F27" s="35"/>
      <c r="G27" s="35">
        <v>0</v>
      </c>
      <c r="H27" s="35"/>
      <c r="I27" s="35">
        <v>0</v>
      </c>
      <c r="J27" s="35"/>
      <c r="K27" s="35">
        <v>-113613</v>
      </c>
      <c r="L27" s="35"/>
      <c r="M27" s="35">
        <v>0</v>
      </c>
      <c r="N27" s="35"/>
      <c r="O27" s="35">
        <v>0</v>
      </c>
      <c r="P27" s="35"/>
      <c r="Q27" s="35">
        <v>0</v>
      </c>
      <c r="R27" s="35"/>
      <c r="S27" s="35">
        <v>0</v>
      </c>
      <c r="T27" s="35"/>
      <c r="U27" s="35">
        <v>0</v>
      </c>
      <c r="V27" s="35"/>
      <c r="W27" s="35">
        <v>0</v>
      </c>
      <c r="X27" s="35"/>
      <c r="Y27" s="35">
        <f>SUM(S27:X27)</f>
        <v>0</v>
      </c>
      <c r="Z27" s="35"/>
      <c r="AA27" s="117">
        <f>Y27+SUM(C27:Q27)</f>
        <v>-113613</v>
      </c>
      <c r="AB27" s="35"/>
      <c r="AC27" s="35">
        <v>0</v>
      </c>
      <c r="AD27" s="35"/>
      <c r="AE27" s="117">
        <f>SUM(AA27:AC27)</f>
        <v>-113613</v>
      </c>
      <c r="AF27" s="35"/>
      <c r="AG27" s="35">
        <v>0</v>
      </c>
      <c r="AH27" s="35"/>
      <c r="AI27" s="35">
        <f>SUM(AE27:AG27)</f>
        <v>-113613</v>
      </c>
    </row>
    <row r="28" spans="1:35" ht="20.25" customHeight="1">
      <c r="A28" s="201" t="s">
        <v>351</v>
      </c>
      <c r="B28" s="81"/>
      <c r="C28" s="35">
        <v>0</v>
      </c>
      <c r="D28" s="35"/>
      <c r="E28" s="35">
        <v>0</v>
      </c>
      <c r="F28" s="35"/>
      <c r="G28" s="35">
        <v>0</v>
      </c>
      <c r="H28" s="35"/>
      <c r="I28" s="35">
        <v>0</v>
      </c>
      <c r="J28" s="35"/>
      <c r="K28" s="35">
        <v>0</v>
      </c>
      <c r="L28" s="35"/>
      <c r="M28" s="35">
        <v>0</v>
      </c>
      <c r="N28" s="35"/>
      <c r="O28" s="35">
        <v>0</v>
      </c>
      <c r="P28" s="35"/>
      <c r="Q28" s="35">
        <v>0</v>
      </c>
      <c r="R28" s="35"/>
      <c r="S28" s="35">
        <v>0</v>
      </c>
      <c r="T28" s="35"/>
      <c r="U28" s="35">
        <v>0</v>
      </c>
      <c r="V28" s="35"/>
      <c r="W28" s="35">
        <v>0</v>
      </c>
      <c r="X28" s="35"/>
      <c r="Y28" s="35">
        <f>SUM(S28:X28)</f>
        <v>0</v>
      </c>
      <c r="Z28" s="35"/>
      <c r="AA28" s="117">
        <f>Y28+SUM(C28:O28)</f>
        <v>0</v>
      </c>
      <c r="AB28" s="35"/>
      <c r="AC28" s="35">
        <v>0</v>
      </c>
      <c r="AD28" s="35"/>
      <c r="AE28" s="117">
        <f>SUM(AA28:AC28)</f>
        <v>0</v>
      </c>
      <c r="AF28" s="35"/>
      <c r="AG28" s="35">
        <v>384721</v>
      </c>
      <c r="AH28" s="35"/>
      <c r="AI28" s="35">
        <f>SUM(AE28:AG28)</f>
        <v>384721</v>
      </c>
    </row>
    <row r="29" spans="1:35" ht="20.25" customHeight="1">
      <c r="A29" s="57" t="s">
        <v>357</v>
      </c>
      <c r="B29" s="81"/>
      <c r="C29" s="40">
        <v>0</v>
      </c>
      <c r="D29" s="35"/>
      <c r="E29" s="40">
        <v>0</v>
      </c>
      <c r="F29" s="35"/>
      <c r="G29" s="40">
        <v>0</v>
      </c>
      <c r="H29" s="35"/>
      <c r="I29" s="40">
        <v>0</v>
      </c>
      <c r="J29" s="35"/>
      <c r="K29" s="40">
        <v>0</v>
      </c>
      <c r="L29" s="35"/>
      <c r="M29" s="40">
        <v>0</v>
      </c>
      <c r="N29" s="35"/>
      <c r="O29" s="40">
        <v>0</v>
      </c>
      <c r="P29" s="35"/>
      <c r="Q29" s="40">
        <v>0</v>
      </c>
      <c r="R29" s="35"/>
      <c r="S29" s="40">
        <v>0</v>
      </c>
      <c r="T29" s="35"/>
      <c r="U29" s="40">
        <v>0</v>
      </c>
      <c r="V29" s="35"/>
      <c r="W29" s="40">
        <v>0</v>
      </c>
      <c r="X29" s="35"/>
      <c r="Y29" s="40">
        <f>SUM(S29:X29)</f>
        <v>0</v>
      </c>
      <c r="Z29" s="35"/>
      <c r="AA29" s="117">
        <f>Y29+SUM(C29:O29)</f>
        <v>0</v>
      </c>
      <c r="AB29" s="35"/>
      <c r="AC29" s="40">
        <v>0</v>
      </c>
      <c r="AD29" s="35"/>
      <c r="AE29" s="112">
        <f>SUM(AA29:AC29)</f>
        <v>0</v>
      </c>
      <c r="AF29" s="35"/>
      <c r="AG29" s="40">
        <v>-66</v>
      </c>
      <c r="AH29" s="35"/>
      <c r="AI29" s="40">
        <f>SUM(AE29:AG29)</f>
        <v>-66</v>
      </c>
    </row>
    <row r="30" spans="1:35" ht="20.25" customHeight="1">
      <c r="A30" s="129" t="s">
        <v>269</v>
      </c>
      <c r="B30" s="81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164"/>
      <c r="AB30" s="35"/>
      <c r="AC30" s="35"/>
      <c r="AD30" s="35"/>
      <c r="AE30" s="35"/>
      <c r="AF30" s="35"/>
      <c r="AG30" s="35"/>
      <c r="AH30" s="35"/>
      <c r="AI30" s="35"/>
    </row>
    <row r="31" spans="1:35" ht="20.25" customHeight="1">
      <c r="A31" s="129" t="s">
        <v>346</v>
      </c>
      <c r="B31" s="81"/>
      <c r="C31" s="93">
        <f>SUM(C26:C29)</f>
        <v>0</v>
      </c>
      <c r="D31" s="48"/>
      <c r="E31" s="93">
        <f>SUM(E26:E29)</f>
        <v>0</v>
      </c>
      <c r="F31" s="48"/>
      <c r="G31" s="93">
        <f>SUM(G26:G29)</f>
        <v>0</v>
      </c>
      <c r="H31" s="48"/>
      <c r="I31" s="93">
        <f>SUM(I26:I29)</f>
        <v>0</v>
      </c>
      <c r="J31" s="48"/>
      <c r="K31" s="93">
        <f>SUM(K26:K29)</f>
        <v>572380</v>
      </c>
      <c r="L31" s="48"/>
      <c r="M31" s="93">
        <f>SUM(M26:M29)</f>
        <v>0</v>
      </c>
      <c r="N31" s="48"/>
      <c r="O31" s="93">
        <f>SUM(O26:O29)</f>
        <v>0</v>
      </c>
      <c r="P31" s="48"/>
      <c r="Q31" s="93">
        <f>SUM(Q26:Q29)</f>
        <v>0</v>
      </c>
      <c r="R31" s="48"/>
      <c r="S31" s="93">
        <f>SUM(S26:S29)</f>
        <v>0</v>
      </c>
      <c r="T31" s="48"/>
      <c r="U31" s="93">
        <f>SUM(U26:U29)</f>
        <v>4577</v>
      </c>
      <c r="V31" s="48"/>
      <c r="W31" s="93">
        <f>SUM(W26:W29)</f>
        <v>-1097573</v>
      </c>
      <c r="X31" s="48"/>
      <c r="Y31" s="93">
        <f>SUM(Y26:Y29)</f>
        <v>-1092996</v>
      </c>
      <c r="Z31" s="48"/>
      <c r="AA31" s="93">
        <f>Y31+SUM(C31:O31)</f>
        <v>-520616</v>
      </c>
      <c r="AB31" s="48"/>
      <c r="AC31" s="93">
        <f>SUM(AC26:AC29)</f>
        <v>0</v>
      </c>
      <c r="AD31" s="48"/>
      <c r="AE31" s="93">
        <f>SUM(AE26:AE29)</f>
        <v>-520616</v>
      </c>
      <c r="AF31" s="48"/>
      <c r="AG31" s="93">
        <f>SUM(AG26:AG29)</f>
        <v>-480635</v>
      </c>
      <c r="AH31" s="48"/>
      <c r="AI31" s="93">
        <f>SUM(AI26:AI29)</f>
        <v>-1001251</v>
      </c>
    </row>
    <row r="32" spans="1:35" ht="20.25" customHeight="1">
      <c r="A32" s="28" t="s">
        <v>271</v>
      </c>
      <c r="B32" s="81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164"/>
      <c r="AB32" s="35"/>
      <c r="AC32" s="35"/>
      <c r="AD32" s="35"/>
      <c r="AE32" s="35"/>
      <c r="AF32" s="35"/>
      <c r="AG32" s="35"/>
      <c r="AH32" s="35"/>
      <c r="AI32" s="35"/>
    </row>
    <row r="33" spans="1:35" ht="20.25" customHeight="1">
      <c r="A33" s="28" t="s">
        <v>117</v>
      </c>
      <c r="B33" s="81"/>
      <c r="C33" s="93">
        <f>SUM(C22,C32)</f>
        <v>0</v>
      </c>
      <c r="D33" s="48"/>
      <c r="E33" s="93">
        <f>SUM(E22,E32)</f>
        <v>0</v>
      </c>
      <c r="F33" s="48"/>
      <c r="G33" s="93">
        <f>SUM(G22,G32)</f>
        <v>0</v>
      </c>
      <c r="H33" s="48"/>
      <c r="I33" s="93">
        <f>SUM(I22,I32)</f>
        <v>0</v>
      </c>
      <c r="J33" s="48"/>
      <c r="K33" s="93">
        <f>SUM(K22,K31)</f>
        <v>572380</v>
      </c>
      <c r="L33" s="48"/>
      <c r="M33" s="93">
        <f>SUM(M22,M31)</f>
        <v>0</v>
      </c>
      <c r="N33" s="48"/>
      <c r="O33" s="93">
        <f>SUM(O22,O31)</f>
        <v>0</v>
      </c>
      <c r="P33" s="48"/>
      <c r="Q33" s="93">
        <f>SUM(Q22,Q31)</f>
        <v>-4911623</v>
      </c>
      <c r="R33" s="48"/>
      <c r="S33" s="93">
        <f>SUM(S22,S31)</f>
        <v>0</v>
      </c>
      <c r="T33" s="48"/>
      <c r="U33" s="93">
        <f>SUM(U22,U31)</f>
        <v>4577</v>
      </c>
      <c r="V33" s="48"/>
      <c r="W33" s="93">
        <f>SUM(W22,W31)</f>
        <v>-1097573</v>
      </c>
      <c r="X33" s="48"/>
      <c r="Y33" s="93">
        <f>SUM(Y22,Y31)</f>
        <v>-1092996</v>
      </c>
      <c r="Z33" s="48"/>
      <c r="AA33" s="93">
        <f>SUM(AA22,AA31)</f>
        <v>-5432239</v>
      </c>
      <c r="AB33" s="48"/>
      <c r="AC33" s="93">
        <f>SUM(AC22,AC31)</f>
        <v>0</v>
      </c>
      <c r="AD33" s="48"/>
      <c r="AE33" s="93">
        <f>SUM(AE22,AE31)</f>
        <v>-5432239</v>
      </c>
      <c r="AF33" s="48"/>
      <c r="AG33" s="93">
        <f>SUM(AG22,AG31)</f>
        <v>-2960518</v>
      </c>
      <c r="AH33" s="48"/>
      <c r="AI33" s="93">
        <f>SUM(AI22,AI31)</f>
        <v>-8392757</v>
      </c>
    </row>
    <row r="34" spans="1:35" ht="20.25" customHeight="1">
      <c r="A34" s="28" t="s">
        <v>118</v>
      </c>
      <c r="B34" s="81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103"/>
      <c r="AB34" s="35"/>
      <c r="AC34" s="35"/>
      <c r="AD34" s="35"/>
      <c r="AE34" s="35"/>
      <c r="AF34" s="35"/>
      <c r="AG34" s="35"/>
      <c r="AH34" s="35"/>
      <c r="AI34" s="35"/>
    </row>
    <row r="35" spans="1:35" ht="20.25" customHeight="1">
      <c r="A35" s="28" t="s">
        <v>115</v>
      </c>
      <c r="B35" s="81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</row>
    <row r="36" spans="1:35" ht="20.25" customHeight="1">
      <c r="A36" s="28" t="s">
        <v>274</v>
      </c>
      <c r="B36" s="81"/>
      <c r="C36" s="35">
        <v>0</v>
      </c>
      <c r="D36" s="35"/>
      <c r="E36" s="35">
        <v>0</v>
      </c>
      <c r="F36" s="35"/>
      <c r="G36" s="35">
        <v>0</v>
      </c>
      <c r="H36" s="35"/>
      <c r="I36" s="35">
        <v>0</v>
      </c>
      <c r="J36" s="35"/>
      <c r="K36" s="35">
        <v>0</v>
      </c>
      <c r="L36" s="35"/>
      <c r="M36" s="35">
        <v>0</v>
      </c>
      <c r="N36" s="35"/>
      <c r="O36" s="35">
        <v>0</v>
      </c>
      <c r="P36" s="35"/>
      <c r="Q36" s="35">
        <v>14445384</v>
      </c>
      <c r="R36" s="35"/>
      <c r="S36" s="35">
        <v>0</v>
      </c>
      <c r="T36" s="35"/>
      <c r="U36" s="35">
        <v>0</v>
      </c>
      <c r="V36" s="35"/>
      <c r="W36" s="35">
        <v>0</v>
      </c>
      <c r="X36" s="35"/>
      <c r="Y36" s="35">
        <f>SUM(S36:X36)</f>
        <v>0</v>
      </c>
      <c r="Z36" s="35"/>
      <c r="AA36" s="117">
        <f>Y36+SUM(C36:Q36)</f>
        <v>14445384</v>
      </c>
      <c r="AB36" s="35"/>
      <c r="AC36" s="35">
        <v>0</v>
      </c>
      <c r="AD36" s="35"/>
      <c r="AE36" s="117">
        <f>SUM(AA36:AC36)</f>
        <v>14445384</v>
      </c>
      <c r="AF36" s="35"/>
      <c r="AG36" s="35">
        <v>2949825</v>
      </c>
      <c r="AH36" s="35"/>
      <c r="AI36" s="35">
        <f>SUM(AE36:AG36)</f>
        <v>17395209</v>
      </c>
    </row>
    <row r="37" spans="1:35" ht="20.25" customHeight="1">
      <c r="A37" s="65" t="s">
        <v>120</v>
      </c>
      <c r="B37" s="81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</row>
    <row r="38" spans="1:2" ht="20.25" customHeight="1">
      <c r="A38" s="57" t="s">
        <v>390</v>
      </c>
      <c r="B38" s="81"/>
    </row>
    <row r="39" spans="1:35" ht="20.25" customHeight="1">
      <c r="A39" s="65" t="s">
        <v>347</v>
      </c>
      <c r="B39" s="81"/>
      <c r="C39" s="35">
        <v>0</v>
      </c>
      <c r="D39" s="35"/>
      <c r="E39" s="35">
        <v>0</v>
      </c>
      <c r="F39" s="35"/>
      <c r="G39" s="35">
        <v>0</v>
      </c>
      <c r="H39" s="35"/>
      <c r="I39" s="35">
        <v>0</v>
      </c>
      <c r="J39" s="35"/>
      <c r="K39" s="35">
        <v>0</v>
      </c>
      <c r="L39" s="35"/>
      <c r="M39" s="35">
        <v>0</v>
      </c>
      <c r="N39" s="35"/>
      <c r="O39" s="35">
        <v>0</v>
      </c>
      <c r="P39" s="35"/>
      <c r="Q39" s="35">
        <v>-16066</v>
      </c>
      <c r="R39" s="35"/>
      <c r="S39" s="35">
        <v>0</v>
      </c>
      <c r="T39" s="35"/>
      <c r="U39" s="35">
        <v>0</v>
      </c>
      <c r="V39" s="35"/>
      <c r="W39" s="35">
        <v>0</v>
      </c>
      <c r="X39" s="35"/>
      <c r="Y39" s="35">
        <f>SUM(S39:X39)</f>
        <v>0</v>
      </c>
      <c r="Z39" s="35"/>
      <c r="AA39" s="117">
        <f>Y39+SUM(C39:Q39)</f>
        <v>-16066</v>
      </c>
      <c r="AB39" s="35"/>
      <c r="AC39" s="35">
        <v>0</v>
      </c>
      <c r="AD39" s="35"/>
      <c r="AE39" s="117">
        <f>SUM(AA39:AC39)</f>
        <v>-16066</v>
      </c>
      <c r="AF39" s="35"/>
      <c r="AG39" s="35">
        <v>-5</v>
      </c>
      <c r="AH39" s="35"/>
      <c r="AI39" s="35">
        <f>SUM(AE39:AG39)</f>
        <v>-16071</v>
      </c>
    </row>
    <row r="40" spans="1:35" ht="20.25" customHeight="1">
      <c r="A40" s="65" t="s">
        <v>302</v>
      </c>
      <c r="B40" s="81"/>
      <c r="C40" s="40">
        <v>0</v>
      </c>
      <c r="D40" s="35"/>
      <c r="E40" s="40">
        <v>0</v>
      </c>
      <c r="F40" s="35"/>
      <c r="G40" s="40">
        <v>0</v>
      </c>
      <c r="H40" s="35"/>
      <c r="I40" s="40">
        <v>0</v>
      </c>
      <c r="J40" s="35"/>
      <c r="K40" s="40">
        <v>0</v>
      </c>
      <c r="L40" s="35"/>
      <c r="M40" s="40">
        <v>0</v>
      </c>
      <c r="N40" s="35"/>
      <c r="O40" s="40">
        <v>0</v>
      </c>
      <c r="P40" s="35"/>
      <c r="Q40" s="40">
        <v>0</v>
      </c>
      <c r="R40" s="35"/>
      <c r="S40" s="40">
        <v>168227</v>
      </c>
      <c r="T40" s="35"/>
      <c r="U40" s="40">
        <v>265679</v>
      </c>
      <c r="V40" s="35"/>
      <c r="W40" s="40">
        <v>-6991946</v>
      </c>
      <c r="X40" s="35"/>
      <c r="Y40" s="40">
        <f>SUM(S40:X40)</f>
        <v>-6558040</v>
      </c>
      <c r="Z40" s="35"/>
      <c r="AA40" s="117">
        <f>Y40+SUM(C40:Q40)</f>
        <v>-6558040</v>
      </c>
      <c r="AB40" s="35"/>
      <c r="AC40" s="40">
        <v>0</v>
      </c>
      <c r="AD40" s="35"/>
      <c r="AE40" s="112">
        <f>SUM(AA40:AC40)</f>
        <v>-6558040</v>
      </c>
      <c r="AF40" s="35"/>
      <c r="AG40" s="40">
        <v>-4265597</v>
      </c>
      <c r="AH40" s="35"/>
      <c r="AI40" s="40">
        <f>SUM(AE40:AG40)</f>
        <v>-10823637</v>
      </c>
    </row>
    <row r="41" spans="1:27" ht="20.25" customHeight="1">
      <c r="A41" s="28" t="s">
        <v>121</v>
      </c>
      <c r="B41" s="81"/>
      <c r="AA41" s="209"/>
    </row>
    <row r="42" spans="1:35" ht="20.25" customHeight="1">
      <c r="A42" s="28" t="s">
        <v>115</v>
      </c>
      <c r="B42" s="81"/>
      <c r="C42" s="93">
        <f>SUM(C34:C40)</f>
        <v>0</v>
      </c>
      <c r="D42" s="48"/>
      <c r="E42" s="93">
        <f>SUM(E34:E40)</f>
        <v>0</v>
      </c>
      <c r="F42" s="48"/>
      <c r="G42" s="93">
        <f>SUM(G34:G40)</f>
        <v>0</v>
      </c>
      <c r="H42" s="48"/>
      <c r="I42" s="93">
        <f>SUM(I34:I40)</f>
        <v>0</v>
      </c>
      <c r="J42" s="48"/>
      <c r="K42" s="93">
        <f>SUM(K34:K40)</f>
        <v>0</v>
      </c>
      <c r="L42" s="48"/>
      <c r="M42" s="93">
        <f>SUM(M34:M40)</f>
        <v>0</v>
      </c>
      <c r="N42" s="48"/>
      <c r="O42" s="93">
        <f>SUM(O34:O40)</f>
        <v>0</v>
      </c>
      <c r="P42" s="48"/>
      <c r="Q42" s="93">
        <f>SUM(Q34:Q40)</f>
        <v>14429318</v>
      </c>
      <c r="R42" s="48"/>
      <c r="S42" s="93">
        <f>SUM(S34:S40)</f>
        <v>168227</v>
      </c>
      <c r="T42" s="48"/>
      <c r="U42" s="93">
        <f>SUM(U34:U40)</f>
        <v>265679</v>
      </c>
      <c r="V42" s="48"/>
      <c r="W42" s="93">
        <f>SUM(W34:W40)</f>
        <v>-6991946</v>
      </c>
      <c r="X42" s="48"/>
      <c r="Y42" s="93">
        <f>SUM(Y34:Y40)</f>
        <v>-6558040</v>
      </c>
      <c r="Z42" s="48"/>
      <c r="AA42" s="93">
        <f>SUM(AA34:AA40)</f>
        <v>7871278</v>
      </c>
      <c r="AB42" s="48"/>
      <c r="AC42" s="93">
        <f>SUM(AC34:AC40)</f>
        <v>0</v>
      </c>
      <c r="AD42" s="48"/>
      <c r="AE42" s="93">
        <f>SUM(AE34:AE40)</f>
        <v>7871278</v>
      </c>
      <c r="AF42" s="48"/>
      <c r="AG42" s="93">
        <f>SUM(AG34:AG40)</f>
        <v>-1315777</v>
      </c>
      <c r="AH42" s="48"/>
      <c r="AI42" s="93">
        <f>SUM(AI34:AI40)</f>
        <v>6555501</v>
      </c>
    </row>
    <row r="43" ht="20.25" customHeight="1">
      <c r="A43" s="65" t="s">
        <v>289</v>
      </c>
    </row>
    <row r="44" spans="1:36" ht="20.25" customHeight="1">
      <c r="A44" s="65" t="s">
        <v>256</v>
      </c>
      <c r="B44" s="210">
        <v>12</v>
      </c>
      <c r="C44" s="35">
        <v>0</v>
      </c>
      <c r="D44" s="35"/>
      <c r="E44" s="35">
        <v>0</v>
      </c>
      <c r="F44" s="35"/>
      <c r="G44" s="35">
        <v>0</v>
      </c>
      <c r="H44" s="35"/>
      <c r="I44" s="35">
        <v>0</v>
      </c>
      <c r="J44" s="35"/>
      <c r="K44" s="35">
        <v>0</v>
      </c>
      <c r="L44" s="35"/>
      <c r="M44" s="35">
        <v>0</v>
      </c>
      <c r="N44" s="35"/>
      <c r="O44" s="35">
        <v>0</v>
      </c>
      <c r="P44" s="35"/>
      <c r="Q44" s="35">
        <v>-701107</v>
      </c>
      <c r="R44" s="35"/>
      <c r="S44" s="35">
        <v>0</v>
      </c>
      <c r="T44" s="35"/>
      <c r="U44" s="35">
        <v>0</v>
      </c>
      <c r="V44" s="35"/>
      <c r="W44" s="35">
        <v>0</v>
      </c>
      <c r="X44" s="35"/>
      <c r="Y44" s="35">
        <f>SUM(S44:W44)</f>
        <v>0</v>
      </c>
      <c r="Z44" s="35"/>
      <c r="AA44" s="117">
        <f>Y44+SUM(C44:Q44)</f>
        <v>-701107</v>
      </c>
      <c r="AB44" s="35"/>
      <c r="AC44" s="35">
        <v>0</v>
      </c>
      <c r="AD44" s="35"/>
      <c r="AE44" s="117">
        <f>SUM(AA44:AC44)</f>
        <v>-701107</v>
      </c>
      <c r="AF44" s="35"/>
      <c r="AG44" s="35">
        <v>0</v>
      </c>
      <c r="AH44" s="35"/>
      <c r="AI44" s="35">
        <f>SUM(AE44:AG44)</f>
        <v>-701107</v>
      </c>
      <c r="AJ44" s="205"/>
    </row>
    <row r="45" spans="1:35" s="288" customFormat="1" ht="20.25" customHeight="1" thickBot="1">
      <c r="A45" s="284" t="s">
        <v>365</v>
      </c>
      <c r="B45" s="285"/>
      <c r="C45" s="286">
        <f>C17+C33+C42+C44</f>
        <v>8611242</v>
      </c>
      <c r="D45" s="287"/>
      <c r="E45" s="286">
        <f>E17+E33+E42+E44</f>
        <v>-2909249</v>
      </c>
      <c r="F45" s="287"/>
      <c r="G45" s="286">
        <f>G17+G33+G42+G44</f>
        <v>57298909</v>
      </c>
      <c r="H45" s="287"/>
      <c r="I45" s="286">
        <f>I17+I33+I42+I44</f>
        <v>3470021</v>
      </c>
      <c r="J45" s="287"/>
      <c r="K45" s="286">
        <f>K17+K33+K42+K44</f>
        <v>4072463</v>
      </c>
      <c r="L45" s="287"/>
      <c r="M45" s="286">
        <f>M17+M33+M42+M44</f>
        <v>-5159</v>
      </c>
      <c r="N45" s="287"/>
      <c r="O45" s="286">
        <f>O17+O33+O42+O44</f>
        <v>929166</v>
      </c>
      <c r="P45" s="287"/>
      <c r="Q45" s="286">
        <f>Q17+Q33+Q42+Q44</f>
        <v>100631694</v>
      </c>
      <c r="R45" s="287"/>
      <c r="S45" s="286">
        <f>S17+S33+S42+S44</f>
        <v>13980266</v>
      </c>
      <c r="T45" s="287"/>
      <c r="U45" s="286">
        <f>U17+U33+U42+U44</f>
        <v>-3529192</v>
      </c>
      <c r="V45" s="287"/>
      <c r="W45" s="286">
        <f>W17+W33+W42+W44</f>
        <v>-30542708</v>
      </c>
      <c r="X45" s="287"/>
      <c r="Y45" s="286">
        <f>Y17+Y33+Y42+Y44</f>
        <v>-20091634</v>
      </c>
      <c r="Z45" s="287"/>
      <c r="AA45" s="286">
        <f>AA17+AA33+AA42+AA44</f>
        <v>152007453</v>
      </c>
      <c r="AB45" s="287"/>
      <c r="AC45" s="286">
        <f>AC17+AC33+AC42+AC44</f>
        <v>15000000</v>
      </c>
      <c r="AD45" s="287"/>
      <c r="AE45" s="286">
        <f>AE17+AE33+AE42+AE44</f>
        <v>167007453</v>
      </c>
      <c r="AF45" s="287"/>
      <c r="AG45" s="286">
        <f>AG17+AG33+AG42+AG44</f>
        <v>48756403</v>
      </c>
      <c r="AH45" s="287"/>
      <c r="AI45" s="286">
        <f>AI17+AI33+AI42+AI44</f>
        <v>215763856</v>
      </c>
    </row>
    <row r="46" spans="3:35" ht="20.25" customHeight="1" thickTop="1">
      <c r="C46" s="170"/>
      <c r="E46" s="170"/>
      <c r="G46" s="170"/>
      <c r="I46" s="170"/>
      <c r="K46" s="170"/>
      <c r="M46" s="170"/>
      <c r="O46" s="170"/>
      <c r="Q46" s="170"/>
      <c r="Y46" s="170"/>
      <c r="AA46" s="170"/>
      <c r="AC46" s="170"/>
      <c r="AE46" s="170"/>
      <c r="AG46" s="170"/>
      <c r="AI46" s="170"/>
    </row>
    <row r="50" ht="20.25" customHeight="1">
      <c r="Q50" s="170"/>
    </row>
    <row r="78" ht="15" customHeight="1"/>
  </sheetData>
  <sheetProtection/>
  <mergeCells count="2">
    <mergeCell ref="C5:AG5"/>
    <mergeCell ref="S6:Y6"/>
  </mergeCells>
  <printOptions/>
  <pageMargins left="0.7" right="0.28" top="0.48" bottom="0.5" header="0.5" footer="0.5"/>
  <pageSetup firstPageNumber="11" useFirstPageNumber="1" horizontalDpi="600" verticalDpi="600" orientation="landscape" paperSize="9" scale="43" r:id="rId1"/>
  <headerFooter>
    <oddFooter>&amp;LThe accompanying condensed notes are an integral part of these interim financial statements.
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70" zoomScaleNormal="25" zoomScaleSheetLayoutView="70" zoomScalePageLayoutView="0" workbookViewId="0" topLeftCell="A1">
      <selection activeCell="V19" sqref="V19"/>
    </sheetView>
  </sheetViews>
  <sheetFormatPr defaultColWidth="9.28125" defaultRowHeight="20.25" customHeight="1"/>
  <cols>
    <col min="1" max="1" width="40.57421875" style="3" customWidth="1"/>
    <col min="2" max="2" width="7.57421875" style="3" customWidth="1"/>
    <col min="3" max="3" width="1.421875" style="3" customWidth="1"/>
    <col min="4" max="4" width="15.57421875" style="3" customWidth="1"/>
    <col min="5" max="5" width="1.421875" style="3" customWidth="1"/>
    <col min="6" max="6" width="15.57421875" style="3" customWidth="1"/>
    <col min="7" max="7" width="1.421875" style="3" customWidth="1"/>
    <col min="8" max="8" width="15.57421875" style="3" customWidth="1"/>
    <col min="9" max="9" width="1.421875" style="3" customWidth="1"/>
    <col min="10" max="10" width="15.57421875" style="3" customWidth="1"/>
    <col min="11" max="11" width="1.421875" style="3" customWidth="1"/>
    <col min="12" max="12" width="15.57421875" style="3" customWidth="1"/>
    <col min="13" max="13" width="1.421875" style="3" customWidth="1"/>
    <col min="14" max="14" width="15.57421875" style="3" customWidth="1"/>
    <col min="15" max="15" width="1.421875" style="3" customWidth="1"/>
    <col min="16" max="16" width="15.57421875" style="3" customWidth="1"/>
    <col min="17" max="17" width="1.421875" style="3" customWidth="1"/>
    <col min="18" max="18" width="15.57421875" style="3" customWidth="1"/>
    <col min="19" max="19" width="1.421875" style="3" customWidth="1"/>
    <col min="20" max="20" width="13.7109375" style="3" customWidth="1"/>
    <col min="21" max="21" width="1.421875" style="3" customWidth="1"/>
    <col min="22" max="22" width="15.57421875" style="3" customWidth="1"/>
    <col min="23" max="23" width="0.71875" style="3" customWidth="1"/>
    <col min="24" max="24" width="13.57421875" style="3" customWidth="1"/>
    <col min="25" max="16384" width="9.28125" style="3" customWidth="1"/>
  </cols>
  <sheetData>
    <row r="1" spans="1:17" ht="20.25" customHeight="1">
      <c r="A1" s="42" t="s">
        <v>29</v>
      </c>
      <c r="B1" s="4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 customHeight="1">
      <c r="A2" s="42" t="s">
        <v>30</v>
      </c>
      <c r="B2" s="42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0.25" customHeight="1">
      <c r="A3" s="43" t="s">
        <v>187</v>
      </c>
      <c r="B3" s="4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0.25" customHeight="1">
      <c r="A4" s="43"/>
      <c r="B4" s="4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22" ht="20.25" customHeight="1">
      <c r="A5" s="43"/>
      <c r="B5" s="4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V5" s="59" t="s">
        <v>103</v>
      </c>
    </row>
    <row r="6" spans="1:22" s="2" customFormat="1" ht="20.25" customHeight="1">
      <c r="A6" s="44"/>
      <c r="B6" s="44"/>
      <c r="C6" s="3"/>
      <c r="D6" s="307" t="s">
        <v>47</v>
      </c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</row>
    <row r="7" spans="1:22" s="2" customFormat="1" ht="20.25" customHeight="1">
      <c r="A7" s="45"/>
      <c r="B7" s="4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308" t="s">
        <v>104</v>
      </c>
      <c r="Q7" s="308"/>
      <c r="R7" s="308"/>
      <c r="S7" s="15"/>
      <c r="T7" s="15"/>
      <c r="U7" s="15"/>
      <c r="V7" s="15"/>
    </row>
    <row r="8" spans="1:22" s="2" customFormat="1" ht="20.25" customHeight="1">
      <c r="A8" s="45"/>
      <c r="B8" s="45"/>
      <c r="E8" s="4"/>
      <c r="G8" s="4"/>
      <c r="H8" s="3"/>
      <c r="I8" s="4"/>
      <c r="K8" s="4"/>
      <c r="L8" s="3"/>
      <c r="M8" s="4"/>
      <c r="O8" s="4"/>
      <c r="Q8" s="4"/>
      <c r="R8" s="60" t="s">
        <v>106</v>
      </c>
      <c r="S8" s="4"/>
      <c r="T8" s="4"/>
      <c r="U8" s="4"/>
      <c r="V8" s="4"/>
    </row>
    <row r="9" spans="1:22" s="2" customFormat="1" ht="20.25" customHeight="1">
      <c r="A9" s="46"/>
      <c r="B9" s="46"/>
      <c r="C9" s="3"/>
      <c r="D9" s="4" t="s">
        <v>51</v>
      </c>
      <c r="E9" s="4"/>
      <c r="F9" s="211" t="s">
        <v>202</v>
      </c>
      <c r="G9" s="4"/>
      <c r="I9" s="4"/>
      <c r="J9" s="61" t="s">
        <v>146</v>
      </c>
      <c r="K9" s="4"/>
      <c r="M9" s="4"/>
      <c r="N9" s="34" t="s">
        <v>34</v>
      </c>
      <c r="O9" s="4"/>
      <c r="P9" s="4" t="s">
        <v>8</v>
      </c>
      <c r="Q9" s="4"/>
      <c r="R9" s="4" t="s">
        <v>105</v>
      </c>
      <c r="S9" s="4"/>
      <c r="T9" s="4" t="s">
        <v>192</v>
      </c>
      <c r="U9" s="4"/>
      <c r="V9" s="4" t="s">
        <v>229</v>
      </c>
    </row>
    <row r="10" spans="1:22" s="2" customFormat="1" ht="20.25" customHeight="1">
      <c r="A10" s="46"/>
      <c r="B10" s="46"/>
      <c r="C10" s="3"/>
      <c r="D10" s="211" t="s">
        <v>309</v>
      </c>
      <c r="F10" s="4" t="s">
        <v>275</v>
      </c>
      <c r="H10" s="60" t="s">
        <v>136</v>
      </c>
      <c r="J10" s="60" t="s">
        <v>147</v>
      </c>
      <c r="L10" s="4" t="s">
        <v>33</v>
      </c>
      <c r="N10" s="34" t="s">
        <v>82</v>
      </c>
      <c r="P10" s="4" t="s">
        <v>71</v>
      </c>
      <c r="R10" s="211" t="s">
        <v>276</v>
      </c>
      <c r="T10" s="211" t="s">
        <v>193</v>
      </c>
      <c r="V10" s="211" t="s">
        <v>212</v>
      </c>
    </row>
    <row r="11" spans="1:22" ht="20.25" customHeight="1">
      <c r="A11" s="46"/>
      <c r="B11" s="168"/>
      <c r="D11" s="51" t="s">
        <v>45</v>
      </c>
      <c r="E11" s="4"/>
      <c r="F11" s="51" t="s">
        <v>65</v>
      </c>
      <c r="G11" s="4"/>
      <c r="H11" s="62" t="s">
        <v>139</v>
      </c>
      <c r="I11" s="4"/>
      <c r="J11" s="70" t="s">
        <v>148</v>
      </c>
      <c r="K11" s="4"/>
      <c r="L11" s="51" t="s">
        <v>38</v>
      </c>
      <c r="M11" s="4"/>
      <c r="N11" s="52" t="s">
        <v>81</v>
      </c>
      <c r="O11" s="4"/>
      <c r="P11" s="51" t="s">
        <v>76</v>
      </c>
      <c r="Q11" s="4"/>
      <c r="R11" s="212" t="s">
        <v>44</v>
      </c>
      <c r="S11" s="4"/>
      <c r="T11" s="51" t="s">
        <v>194</v>
      </c>
      <c r="U11" s="4"/>
      <c r="V11" s="51" t="s">
        <v>44</v>
      </c>
    </row>
    <row r="12" spans="1:22" s="2" customFormat="1" ht="4.5" customHeight="1">
      <c r="A12" s="47"/>
      <c r="B12" s="4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ht="20.25" customHeight="1">
      <c r="A13" s="47" t="s">
        <v>367</v>
      </c>
    </row>
    <row r="14" spans="1:22" ht="20.25" customHeight="1">
      <c r="A14" s="2" t="s">
        <v>253</v>
      </c>
      <c r="D14" s="48">
        <v>8611242</v>
      </c>
      <c r="E14" s="66"/>
      <c r="F14" s="48">
        <v>56408882</v>
      </c>
      <c r="G14" s="48"/>
      <c r="H14" s="48">
        <v>3470021</v>
      </c>
      <c r="I14" s="48"/>
      <c r="J14" s="48">
        <v>490423</v>
      </c>
      <c r="K14" s="48"/>
      <c r="L14" s="48">
        <v>929166</v>
      </c>
      <c r="M14" s="48"/>
      <c r="N14" s="48">
        <v>45171051</v>
      </c>
      <c r="O14" s="48"/>
      <c r="P14" s="48">
        <v>2822384</v>
      </c>
      <c r="Q14" s="48"/>
      <c r="R14" s="48">
        <v>2822384</v>
      </c>
      <c r="S14" s="48"/>
      <c r="T14" s="48">
        <v>15000000</v>
      </c>
      <c r="U14" s="48"/>
      <c r="V14" s="48">
        <v>132903169</v>
      </c>
    </row>
    <row r="15" spans="1:22" ht="20.25" customHeight="1">
      <c r="A15" s="2" t="s">
        <v>263</v>
      </c>
      <c r="D15" s="66"/>
      <c r="E15" s="69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20.25" customHeight="1">
      <c r="A16" s="2" t="s">
        <v>117</v>
      </c>
      <c r="D16" s="66"/>
      <c r="E16" s="69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20.25" customHeight="1">
      <c r="A17" s="169" t="s">
        <v>264</v>
      </c>
      <c r="D17" s="66"/>
      <c r="E17" s="69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20.25" customHeight="1">
      <c r="A18" s="201" t="s">
        <v>277</v>
      </c>
      <c r="B18" s="81"/>
      <c r="D18" s="67">
        <v>0</v>
      </c>
      <c r="E18" s="73"/>
      <c r="F18" s="67">
        <v>0</v>
      </c>
      <c r="G18" s="73"/>
      <c r="H18" s="67">
        <v>0</v>
      </c>
      <c r="I18" s="73"/>
      <c r="J18" s="67">
        <v>0</v>
      </c>
      <c r="K18" s="73"/>
      <c r="L18" s="67">
        <v>0</v>
      </c>
      <c r="M18" s="73"/>
      <c r="N18" s="67">
        <v>-5166745</v>
      </c>
      <c r="O18" s="73"/>
      <c r="P18" s="67">
        <v>0</v>
      </c>
      <c r="Q18" s="73"/>
      <c r="R18" s="67">
        <v>0</v>
      </c>
      <c r="S18" s="73"/>
      <c r="T18" s="67">
        <v>0</v>
      </c>
      <c r="U18" s="73"/>
      <c r="V18" s="67">
        <f>SUM(D18:N18,R18:T18)</f>
        <v>-5166745</v>
      </c>
    </row>
    <row r="19" spans="1:22" ht="20.25" customHeight="1">
      <c r="A19" s="169" t="s">
        <v>221</v>
      </c>
      <c r="D19" s="31">
        <f>SUM(D18)</f>
        <v>0</v>
      </c>
      <c r="E19" s="30"/>
      <c r="F19" s="31">
        <f>SUM(F18)</f>
        <v>0</v>
      </c>
      <c r="G19" s="30"/>
      <c r="H19" s="31">
        <f>SUM(H18)</f>
        <v>0</v>
      </c>
      <c r="I19" s="30"/>
      <c r="J19" s="31">
        <f>SUM(J18)</f>
        <v>0</v>
      </c>
      <c r="K19" s="30"/>
      <c r="L19" s="31">
        <f>SUM(L18)</f>
        <v>0</v>
      </c>
      <c r="M19" s="30"/>
      <c r="N19" s="31">
        <f>SUM(N18)</f>
        <v>-5166745</v>
      </c>
      <c r="O19" s="30"/>
      <c r="P19" s="31">
        <f>SUM(P18)</f>
        <v>0</v>
      </c>
      <c r="Q19" s="30"/>
      <c r="R19" s="31">
        <f>SUM(R18)</f>
        <v>0</v>
      </c>
      <c r="S19" s="30"/>
      <c r="T19" s="31">
        <f>SUM(T18)</f>
        <v>0</v>
      </c>
      <c r="U19" s="30"/>
      <c r="V19" s="31">
        <f>SUM(D19:N19,R19:T19)</f>
        <v>-5166745</v>
      </c>
    </row>
    <row r="20" spans="1:22" ht="20.25" customHeight="1">
      <c r="A20" s="2" t="s">
        <v>271</v>
      </c>
      <c r="D20" s="66"/>
      <c r="E20" s="69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20.25" customHeight="1">
      <c r="A21" s="28" t="s">
        <v>117</v>
      </c>
      <c r="B21" s="2"/>
      <c r="C21" s="2"/>
      <c r="D21" s="31">
        <f>SUM(D19:D20)</f>
        <v>0</v>
      </c>
      <c r="E21" s="30"/>
      <c r="F21" s="31">
        <f>SUM(F19:F20)</f>
        <v>0</v>
      </c>
      <c r="G21" s="30"/>
      <c r="H21" s="31">
        <f>SUM(H19:H20)</f>
        <v>0</v>
      </c>
      <c r="I21" s="30"/>
      <c r="J21" s="31">
        <f>SUM(J19:J20)</f>
        <v>0</v>
      </c>
      <c r="K21" s="30"/>
      <c r="L21" s="31">
        <f>SUM(L19:L20)</f>
        <v>0</v>
      </c>
      <c r="M21" s="30"/>
      <c r="N21" s="31">
        <f>SUM(N19:N20)</f>
        <v>-5166745</v>
      </c>
      <c r="O21" s="30"/>
      <c r="P21" s="31">
        <f>SUM(P19:P20)</f>
        <v>0</v>
      </c>
      <c r="Q21" s="30"/>
      <c r="R21" s="31">
        <f>SUM(R19:R20)</f>
        <v>0</v>
      </c>
      <c r="S21" s="30"/>
      <c r="T21" s="31">
        <f>SUM(T19:T20)</f>
        <v>0</v>
      </c>
      <c r="U21" s="30"/>
      <c r="V21" s="31">
        <f>SUM(D21:N21,R21:T21)</f>
        <v>-5166745</v>
      </c>
    </row>
    <row r="22" spans="1:22" ht="20.25" customHeight="1">
      <c r="A22" s="28" t="s">
        <v>156</v>
      </c>
      <c r="B22" s="47"/>
      <c r="C22" s="2"/>
      <c r="D22" s="55"/>
      <c r="E22" s="18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20.25" customHeight="1">
      <c r="A23" s="57" t="s">
        <v>119</v>
      </c>
      <c r="D23" s="67">
        <v>0</v>
      </c>
      <c r="E23" s="73"/>
      <c r="F23" s="67">
        <v>0</v>
      </c>
      <c r="G23" s="73"/>
      <c r="H23" s="67">
        <v>0</v>
      </c>
      <c r="I23" s="73"/>
      <c r="J23" s="67">
        <v>0</v>
      </c>
      <c r="K23" s="73"/>
      <c r="L23" s="67">
        <v>0</v>
      </c>
      <c r="M23" s="73"/>
      <c r="N23" s="67">
        <v>6419019</v>
      </c>
      <c r="O23" s="73"/>
      <c r="P23" s="67">
        <v>0</v>
      </c>
      <c r="Q23" s="73"/>
      <c r="R23" s="67">
        <v>0</v>
      </c>
      <c r="S23" s="73"/>
      <c r="T23" s="67">
        <v>0</v>
      </c>
      <c r="U23" s="73"/>
      <c r="V23" s="67">
        <f>SUM(D23:N23,R23:T23)</f>
        <v>6419019</v>
      </c>
    </row>
    <row r="24" spans="1:22" ht="20.25" customHeight="1">
      <c r="A24" s="28" t="s">
        <v>121</v>
      </c>
      <c r="D24" s="73"/>
      <c r="E24" s="68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22" ht="20.25" customHeight="1">
      <c r="A25" s="28" t="s">
        <v>115</v>
      </c>
      <c r="B25" s="2"/>
      <c r="C25" s="2"/>
      <c r="D25" s="31">
        <f>SUM(D23)</f>
        <v>0</v>
      </c>
      <c r="E25" s="30"/>
      <c r="F25" s="31">
        <f>SUM(F23)</f>
        <v>0</v>
      </c>
      <c r="G25" s="30"/>
      <c r="H25" s="31">
        <f>SUM(H23)</f>
        <v>0</v>
      </c>
      <c r="I25" s="30"/>
      <c r="J25" s="31">
        <f>SUM(J23)</f>
        <v>0</v>
      </c>
      <c r="K25" s="30"/>
      <c r="L25" s="31">
        <f>SUM(L23)</f>
        <v>0</v>
      </c>
      <c r="M25" s="30"/>
      <c r="N25" s="31">
        <f>SUM(N23)</f>
        <v>6419019</v>
      </c>
      <c r="O25" s="30"/>
      <c r="P25" s="31">
        <f>SUM(P23)</f>
        <v>0</v>
      </c>
      <c r="Q25" s="30"/>
      <c r="R25" s="31">
        <f>SUM(R23)</f>
        <v>0</v>
      </c>
      <c r="S25" s="30"/>
      <c r="T25" s="31">
        <f>SUM(T23)</f>
        <v>0</v>
      </c>
      <c r="U25" s="30"/>
      <c r="V25" s="31">
        <f>SUM(D25:N25,R25:T25)</f>
        <v>6419019</v>
      </c>
    </row>
    <row r="26" spans="1:22" ht="20.25" customHeight="1">
      <c r="A26" s="65" t="s">
        <v>289</v>
      </c>
      <c r="B26" s="2"/>
      <c r="C26" s="2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0.25" customHeight="1">
      <c r="A27" s="65" t="s">
        <v>256</v>
      </c>
      <c r="B27" s="81"/>
      <c r="C27" s="2"/>
      <c r="D27" s="30">
        <v>0</v>
      </c>
      <c r="E27" s="30"/>
      <c r="F27" s="30">
        <v>0</v>
      </c>
      <c r="G27" s="30"/>
      <c r="H27" s="30">
        <v>0</v>
      </c>
      <c r="I27" s="30"/>
      <c r="J27" s="30">
        <v>0</v>
      </c>
      <c r="K27" s="30"/>
      <c r="L27" s="30">
        <v>0</v>
      </c>
      <c r="M27" s="30"/>
      <c r="N27" s="67">
        <v>-619674</v>
      </c>
      <c r="O27" s="30"/>
      <c r="P27" s="30">
        <v>0</v>
      </c>
      <c r="Q27" s="30"/>
      <c r="R27" s="30">
        <v>0</v>
      </c>
      <c r="S27" s="30"/>
      <c r="T27" s="30">
        <v>0</v>
      </c>
      <c r="U27" s="30"/>
      <c r="V27" s="67">
        <f>SUM(D27:N27,R27:T27)</f>
        <v>-619674</v>
      </c>
    </row>
    <row r="28" spans="1:22" ht="20.25" customHeight="1" thickBot="1">
      <c r="A28" s="2" t="s">
        <v>366</v>
      </c>
      <c r="D28" s="49">
        <f>SUM(D14,D19,D25,D27)</f>
        <v>8611242</v>
      </c>
      <c r="E28" s="2"/>
      <c r="F28" s="49">
        <f>SUM(F14,F19,F25,F27)</f>
        <v>56408882</v>
      </c>
      <c r="G28" s="48"/>
      <c r="H28" s="49">
        <f>SUM(H14,H19,H25,H27)</f>
        <v>3470021</v>
      </c>
      <c r="I28" s="48"/>
      <c r="J28" s="49">
        <f>SUM(J14,J19,J25,J27)</f>
        <v>490423</v>
      </c>
      <c r="K28" s="48"/>
      <c r="L28" s="49">
        <f>SUM(L14,L19,L25,L27)</f>
        <v>929166</v>
      </c>
      <c r="M28" s="48"/>
      <c r="N28" s="49">
        <f>SUM(N14,N19,N25,N27)</f>
        <v>45803651</v>
      </c>
      <c r="O28" s="48"/>
      <c r="P28" s="49">
        <f>SUM(P14,P19,P25,P27)</f>
        <v>2822384</v>
      </c>
      <c r="Q28" s="48"/>
      <c r="R28" s="49">
        <f>SUM(R14,R19,R25,R27)</f>
        <v>2822384</v>
      </c>
      <c r="S28" s="48"/>
      <c r="T28" s="49">
        <f>SUM(T14,T19,T25,T27)</f>
        <v>15000000</v>
      </c>
      <c r="U28" s="48"/>
      <c r="V28" s="49">
        <f>SUM(V14,V19,V25,V27)</f>
        <v>133535769</v>
      </c>
    </row>
    <row r="29" spans="6:22" ht="20.25" customHeight="1" thickTop="1"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</sheetData>
  <sheetProtection/>
  <mergeCells count="2">
    <mergeCell ref="D6:V6"/>
    <mergeCell ref="P7:R7"/>
  </mergeCells>
  <printOptions/>
  <pageMargins left="0.7" right="0.7" top="0.48" bottom="0.5" header="0.5" footer="0.5"/>
  <pageSetup firstPageNumber="12" useFirstPageNumber="1" horizontalDpi="600" verticalDpi="600" orientation="landscape" paperSize="9" scale="61" r:id="rId1"/>
  <headerFooter>
    <oddFooter>&amp;LThe accompanying condensed notes are an integral part of these interim financial statements.
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view="pageBreakPreview" zoomScale="70" zoomScaleNormal="55" zoomScaleSheetLayoutView="70" zoomScalePageLayoutView="0" workbookViewId="0" topLeftCell="A1">
      <selection activeCell="V30" sqref="V30"/>
    </sheetView>
  </sheetViews>
  <sheetFormatPr defaultColWidth="9.28125" defaultRowHeight="20.25" customHeight="1"/>
  <cols>
    <col min="1" max="1" width="40.57421875" style="3" customWidth="1"/>
    <col min="2" max="2" width="7.57421875" style="3" customWidth="1"/>
    <col min="3" max="3" width="1.421875" style="3" customWidth="1"/>
    <col min="4" max="4" width="15.57421875" style="3" customWidth="1"/>
    <col min="5" max="5" width="1.421875" style="3" customWidth="1"/>
    <col min="6" max="6" width="15.57421875" style="3" customWidth="1"/>
    <col min="7" max="7" width="1.421875" style="3" customWidth="1"/>
    <col min="8" max="8" width="15.57421875" style="3" customWidth="1"/>
    <col min="9" max="9" width="1.421875" style="3" customWidth="1"/>
    <col min="10" max="10" width="15.57421875" style="3" customWidth="1"/>
    <col min="11" max="11" width="1.421875" style="3" customWidth="1"/>
    <col min="12" max="12" width="15.57421875" style="3" customWidth="1"/>
    <col min="13" max="13" width="1.421875" style="3" customWidth="1"/>
    <col min="14" max="14" width="15.57421875" style="3" customWidth="1"/>
    <col min="15" max="15" width="1.421875" style="3" customWidth="1"/>
    <col min="16" max="16" width="15.57421875" style="3" customWidth="1"/>
    <col min="17" max="17" width="1.421875" style="3" customWidth="1"/>
    <col min="18" max="18" width="15.57421875" style="3" customWidth="1"/>
    <col min="19" max="19" width="1.421875" style="3" customWidth="1"/>
    <col min="20" max="20" width="15.57421875" style="3" customWidth="1"/>
    <col min="21" max="21" width="0.71875" style="3" customWidth="1"/>
    <col min="22" max="22" width="15.57421875" style="3" customWidth="1"/>
    <col min="23" max="16384" width="9.28125" style="3" customWidth="1"/>
  </cols>
  <sheetData>
    <row r="1" spans="1:17" ht="20.25" customHeight="1">
      <c r="A1" s="42" t="s">
        <v>29</v>
      </c>
      <c r="B1" s="4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 customHeight="1">
      <c r="A2" s="42" t="s">
        <v>30</v>
      </c>
      <c r="B2" s="42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0.25" customHeight="1">
      <c r="A3" s="43" t="s">
        <v>187</v>
      </c>
      <c r="B3" s="4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0.25" customHeight="1">
      <c r="A4" s="43"/>
      <c r="B4" s="4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22" ht="20.25" customHeight="1">
      <c r="A5" s="43"/>
      <c r="B5" s="4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T5" s="2"/>
      <c r="U5" s="2"/>
      <c r="V5" s="59" t="s">
        <v>103</v>
      </c>
    </row>
    <row r="6" spans="1:22" s="2" customFormat="1" ht="20.25" customHeight="1">
      <c r="A6" s="44"/>
      <c r="B6" s="44"/>
      <c r="C6" s="3"/>
      <c r="D6" s="307" t="s">
        <v>47</v>
      </c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213"/>
      <c r="V6" s="213"/>
    </row>
    <row r="7" spans="1:20" s="2" customFormat="1" ht="20.25" customHeight="1">
      <c r="A7" s="45"/>
      <c r="B7" s="4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308" t="s">
        <v>104</v>
      </c>
      <c r="P7" s="308"/>
      <c r="Q7" s="308"/>
      <c r="R7" s="308"/>
      <c r="S7" s="15"/>
      <c r="T7" s="15"/>
    </row>
    <row r="8" spans="1:21" s="2" customFormat="1" ht="20.25" customHeight="1">
      <c r="A8" s="45"/>
      <c r="B8" s="45"/>
      <c r="E8" s="4"/>
      <c r="G8" s="4"/>
      <c r="H8" s="3"/>
      <c r="I8" s="4"/>
      <c r="K8" s="4"/>
      <c r="L8" s="3"/>
      <c r="M8" s="4"/>
      <c r="O8" s="4"/>
      <c r="Q8" s="4"/>
      <c r="R8" s="60" t="s">
        <v>106</v>
      </c>
      <c r="S8" s="4"/>
      <c r="U8" s="4"/>
    </row>
    <row r="9" spans="1:22" s="2" customFormat="1" ht="20.25" customHeight="1">
      <c r="A9" s="46"/>
      <c r="B9" s="46"/>
      <c r="C9" s="3"/>
      <c r="D9" s="4" t="s">
        <v>51</v>
      </c>
      <c r="E9" s="4"/>
      <c r="F9" s="211" t="s">
        <v>202</v>
      </c>
      <c r="G9" s="4"/>
      <c r="I9" s="4"/>
      <c r="J9" s="61" t="s">
        <v>146</v>
      </c>
      <c r="K9" s="4"/>
      <c r="M9" s="4"/>
      <c r="N9" s="34" t="s">
        <v>34</v>
      </c>
      <c r="O9" s="4"/>
      <c r="P9" s="4" t="s">
        <v>8</v>
      </c>
      <c r="Q9" s="4"/>
      <c r="R9" s="4" t="s">
        <v>105</v>
      </c>
      <c r="S9" s="4"/>
      <c r="T9" s="211" t="s">
        <v>192</v>
      </c>
      <c r="V9" s="4" t="s">
        <v>229</v>
      </c>
    </row>
    <row r="10" spans="1:22" s="2" customFormat="1" ht="20.25" customHeight="1">
      <c r="A10" s="46"/>
      <c r="B10" s="46"/>
      <c r="C10" s="3"/>
      <c r="D10" s="211" t="s">
        <v>309</v>
      </c>
      <c r="F10" s="4" t="s">
        <v>275</v>
      </c>
      <c r="H10" s="60" t="s">
        <v>136</v>
      </c>
      <c r="J10" s="60" t="s">
        <v>147</v>
      </c>
      <c r="L10" s="4" t="s">
        <v>33</v>
      </c>
      <c r="N10" s="34" t="s">
        <v>82</v>
      </c>
      <c r="P10" s="4" t="s">
        <v>71</v>
      </c>
      <c r="R10" s="211" t="s">
        <v>276</v>
      </c>
      <c r="T10" s="214" t="s">
        <v>278</v>
      </c>
      <c r="V10" s="161" t="s">
        <v>212</v>
      </c>
    </row>
    <row r="11" spans="1:22" ht="20.25" customHeight="1">
      <c r="A11" s="46"/>
      <c r="B11" s="168" t="s">
        <v>40</v>
      </c>
      <c r="D11" s="51" t="s">
        <v>45</v>
      </c>
      <c r="E11" s="4"/>
      <c r="F11" s="51" t="s">
        <v>65</v>
      </c>
      <c r="G11" s="4"/>
      <c r="H11" s="62" t="s">
        <v>139</v>
      </c>
      <c r="I11" s="4"/>
      <c r="J11" s="70" t="s">
        <v>148</v>
      </c>
      <c r="K11" s="4"/>
      <c r="L11" s="51" t="s">
        <v>38</v>
      </c>
      <c r="M11" s="4"/>
      <c r="N11" s="52" t="s">
        <v>81</v>
      </c>
      <c r="O11" s="4"/>
      <c r="P11" s="51" t="s">
        <v>76</v>
      </c>
      <c r="Q11" s="4"/>
      <c r="R11" s="212" t="s">
        <v>44</v>
      </c>
      <c r="S11" s="4"/>
      <c r="T11" s="212" t="s">
        <v>279</v>
      </c>
      <c r="V11" s="51" t="s">
        <v>44</v>
      </c>
    </row>
    <row r="12" ht="20.25" customHeight="1">
      <c r="A12" s="47" t="s">
        <v>368</v>
      </c>
    </row>
    <row r="13" spans="1:22" ht="20.25" customHeight="1">
      <c r="A13" s="2" t="s">
        <v>321</v>
      </c>
      <c r="D13" s="48">
        <v>8611242</v>
      </c>
      <c r="E13" s="48"/>
      <c r="F13" s="48">
        <v>56408882</v>
      </c>
      <c r="G13" s="48"/>
      <c r="H13" s="48">
        <v>3470021</v>
      </c>
      <c r="I13" s="48"/>
      <c r="J13" s="48">
        <v>490423</v>
      </c>
      <c r="K13" s="48"/>
      <c r="L13" s="48">
        <v>929166</v>
      </c>
      <c r="M13" s="48"/>
      <c r="N13" s="48">
        <v>53296242</v>
      </c>
      <c r="O13" s="48"/>
      <c r="P13" s="48">
        <v>2821928</v>
      </c>
      <c r="Q13" s="48"/>
      <c r="R13" s="48">
        <v>2821928</v>
      </c>
      <c r="S13" s="48"/>
      <c r="T13" s="48">
        <v>15000000</v>
      </c>
      <c r="U13" s="48"/>
      <c r="V13" s="48">
        <f>SUM(D13:N13,R13:T13)</f>
        <v>141027904</v>
      </c>
    </row>
    <row r="14" spans="1:22" ht="20.25" customHeight="1">
      <c r="A14" s="57" t="s">
        <v>322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ht="20.25" customHeight="1">
      <c r="A15" s="65" t="s">
        <v>323</v>
      </c>
      <c r="B15" s="13">
        <v>3</v>
      </c>
      <c r="D15" s="117">
        <v>0</v>
      </c>
      <c r="E15" s="117"/>
      <c r="F15" s="117">
        <v>0</v>
      </c>
      <c r="G15" s="117"/>
      <c r="H15" s="117">
        <v>0</v>
      </c>
      <c r="I15" s="117"/>
      <c r="J15" s="117">
        <v>0</v>
      </c>
      <c r="K15" s="117"/>
      <c r="L15" s="117">
        <v>0</v>
      </c>
      <c r="M15" s="117"/>
      <c r="N15" s="117">
        <v>-30959</v>
      </c>
      <c r="O15" s="117"/>
      <c r="P15" s="117">
        <v>0</v>
      </c>
      <c r="Q15" s="117"/>
      <c r="R15" s="117">
        <v>0</v>
      </c>
      <c r="S15" s="117"/>
      <c r="T15" s="117">
        <v>0</v>
      </c>
      <c r="U15" s="117"/>
      <c r="V15" s="117">
        <f>SUM(D15:N15,R15:T15)</f>
        <v>-30959</v>
      </c>
    </row>
    <row r="16" spans="1:22" ht="20.25" customHeight="1">
      <c r="A16" s="28" t="s">
        <v>312</v>
      </c>
      <c r="D16" s="90">
        <f>SUM(D13:D15)</f>
        <v>8611242</v>
      </c>
      <c r="E16" s="48"/>
      <c r="F16" s="90">
        <f>SUM(F13:F15)</f>
        <v>56408882</v>
      </c>
      <c r="G16" s="48"/>
      <c r="H16" s="90">
        <f>SUM(H13:H15)</f>
        <v>3470021</v>
      </c>
      <c r="I16" s="48"/>
      <c r="J16" s="90">
        <f>SUM(J13:J15)</f>
        <v>490423</v>
      </c>
      <c r="K16" s="48"/>
      <c r="L16" s="90">
        <f>SUM(L13:L15)</f>
        <v>929166</v>
      </c>
      <c r="M16" s="48"/>
      <c r="N16" s="90">
        <f>SUM(N13:N15)</f>
        <v>53265283</v>
      </c>
      <c r="O16" s="48"/>
      <c r="P16" s="90">
        <f>SUM(P13:P15)</f>
        <v>2821928</v>
      </c>
      <c r="Q16" s="48"/>
      <c r="R16" s="90">
        <f>SUM(R13:R15)</f>
        <v>2821928</v>
      </c>
      <c r="S16" s="48"/>
      <c r="T16" s="90">
        <f>SUM(T13:T15)</f>
        <v>15000000</v>
      </c>
      <c r="U16" s="48"/>
      <c r="V16" s="90">
        <f>SUM(V13:V15)</f>
        <v>140996945</v>
      </c>
    </row>
    <row r="17" spans="1:22" ht="20.25" customHeight="1">
      <c r="A17" s="2" t="s">
        <v>263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20.25" customHeight="1">
      <c r="A18" s="2" t="s">
        <v>117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20.25" customHeight="1">
      <c r="A19" s="169" t="s">
        <v>220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20.25" customHeight="1">
      <c r="A20" s="201" t="s">
        <v>277</v>
      </c>
      <c r="B20" s="81">
        <v>16</v>
      </c>
      <c r="D20" s="40">
        <v>0</v>
      </c>
      <c r="E20" s="35"/>
      <c r="F20" s="40">
        <v>0</v>
      </c>
      <c r="G20" s="35"/>
      <c r="H20" s="40">
        <v>0</v>
      </c>
      <c r="I20" s="35"/>
      <c r="J20" s="40">
        <v>0</v>
      </c>
      <c r="K20" s="35"/>
      <c r="L20" s="40">
        <v>0</v>
      </c>
      <c r="M20" s="35"/>
      <c r="N20" s="40">
        <v>-5166745</v>
      </c>
      <c r="O20" s="35"/>
      <c r="P20" s="40">
        <v>0</v>
      </c>
      <c r="Q20" s="35"/>
      <c r="R20" s="40">
        <v>0</v>
      </c>
      <c r="S20" s="35"/>
      <c r="T20" s="40">
        <v>0</v>
      </c>
      <c r="U20" s="35"/>
      <c r="V20" s="40">
        <f>SUM(D20:N20,R20:T20)</f>
        <v>-5166745</v>
      </c>
    </row>
    <row r="21" spans="1:22" ht="20.25" customHeight="1">
      <c r="A21" s="169" t="s">
        <v>265</v>
      </c>
      <c r="B21" s="26"/>
      <c r="C21" s="2"/>
      <c r="D21" s="93">
        <v>0</v>
      </c>
      <c r="E21" s="48"/>
      <c r="F21" s="93">
        <v>0</v>
      </c>
      <c r="G21" s="48"/>
      <c r="H21" s="93">
        <v>0</v>
      </c>
      <c r="I21" s="48"/>
      <c r="J21" s="93">
        <v>0</v>
      </c>
      <c r="K21" s="48"/>
      <c r="L21" s="93">
        <v>0</v>
      </c>
      <c r="M21" s="48"/>
      <c r="N21" s="93">
        <v>-5166745</v>
      </c>
      <c r="O21" s="48"/>
      <c r="P21" s="93">
        <v>0</v>
      </c>
      <c r="Q21" s="48"/>
      <c r="R21" s="93">
        <v>0</v>
      </c>
      <c r="S21" s="48"/>
      <c r="T21" s="93">
        <v>0</v>
      </c>
      <c r="U21" s="48"/>
      <c r="V21" s="93">
        <f>SUM(D21:N21,R21:T21)</f>
        <v>-5166745</v>
      </c>
    </row>
    <row r="22" spans="1:22" ht="20.25" customHeight="1">
      <c r="A22" s="2" t="s">
        <v>225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20.25" customHeight="1">
      <c r="A23" s="28" t="s">
        <v>117</v>
      </c>
      <c r="B23" s="2"/>
      <c r="C23" s="2"/>
      <c r="D23" s="93">
        <f>SUM(D21)</f>
        <v>0</v>
      </c>
      <c r="E23" s="48"/>
      <c r="F23" s="93">
        <f>SUM(F21)</f>
        <v>0</v>
      </c>
      <c r="G23" s="48"/>
      <c r="H23" s="93">
        <f>SUM(H21)</f>
        <v>0</v>
      </c>
      <c r="I23" s="48"/>
      <c r="J23" s="93">
        <f>SUM(J21)</f>
        <v>0</v>
      </c>
      <c r="K23" s="48"/>
      <c r="L23" s="93">
        <f>SUM(L21)</f>
        <v>0</v>
      </c>
      <c r="M23" s="48"/>
      <c r="N23" s="93">
        <f>SUM(N21)</f>
        <v>-5166745</v>
      </c>
      <c r="O23" s="48"/>
      <c r="P23" s="93">
        <f>SUM(P21)</f>
        <v>0</v>
      </c>
      <c r="Q23" s="48"/>
      <c r="R23" s="93">
        <f>SUM(R21)</f>
        <v>0</v>
      </c>
      <c r="S23" s="48"/>
      <c r="T23" s="93">
        <f>SUM(T21)</f>
        <v>0</v>
      </c>
      <c r="U23" s="48"/>
      <c r="V23" s="93">
        <f>SUM(D23:N23,R23:T23)</f>
        <v>-5166745</v>
      </c>
    </row>
    <row r="24" spans="1:22" ht="20.25" customHeight="1">
      <c r="A24" s="28" t="s">
        <v>156</v>
      </c>
      <c r="B24" s="47"/>
      <c r="C24" s="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22" ht="20.25" customHeight="1">
      <c r="A25" s="57" t="s">
        <v>119</v>
      </c>
      <c r="D25" s="40">
        <v>0</v>
      </c>
      <c r="E25" s="35"/>
      <c r="F25" s="40">
        <v>0</v>
      </c>
      <c r="G25" s="35"/>
      <c r="H25" s="40">
        <v>0</v>
      </c>
      <c r="I25" s="35"/>
      <c r="J25" s="40">
        <v>0</v>
      </c>
      <c r="K25" s="35"/>
      <c r="L25" s="40">
        <v>0</v>
      </c>
      <c r="M25" s="35"/>
      <c r="N25" s="40">
        <v>4812202</v>
      </c>
      <c r="O25" s="35"/>
      <c r="P25" s="40">
        <v>0</v>
      </c>
      <c r="Q25" s="35"/>
      <c r="R25" s="40">
        <v>0</v>
      </c>
      <c r="S25" s="35"/>
      <c r="T25" s="40">
        <v>0</v>
      </c>
      <c r="U25" s="35"/>
      <c r="V25" s="40">
        <f>SUM(D25:N25,R25:T25)</f>
        <v>4812202</v>
      </c>
    </row>
    <row r="26" spans="1:22" ht="20.25" customHeight="1">
      <c r="A26" s="28" t="s">
        <v>121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ht="20.25" customHeight="1">
      <c r="A27" s="28" t="s">
        <v>115</v>
      </c>
      <c r="B27" s="2"/>
      <c r="C27" s="2"/>
      <c r="D27" s="93">
        <f>SUM(D26)</f>
        <v>0</v>
      </c>
      <c r="E27" s="48"/>
      <c r="F27" s="93">
        <f>SUM(F26)</f>
        <v>0</v>
      </c>
      <c r="G27" s="48"/>
      <c r="H27" s="93">
        <f>SUM(H26)</f>
        <v>0</v>
      </c>
      <c r="I27" s="48"/>
      <c r="J27" s="93">
        <f>SUM(J26)</f>
        <v>0</v>
      </c>
      <c r="K27" s="48"/>
      <c r="L27" s="93">
        <f>SUM(L26)</f>
        <v>0</v>
      </c>
      <c r="M27" s="48"/>
      <c r="N27" s="93">
        <f>SUM(N25)</f>
        <v>4812202</v>
      </c>
      <c r="O27" s="48"/>
      <c r="P27" s="93">
        <f>SUM(P26)</f>
        <v>0</v>
      </c>
      <c r="Q27" s="48"/>
      <c r="R27" s="93">
        <v>0</v>
      </c>
      <c r="S27" s="48"/>
      <c r="T27" s="93">
        <v>0</v>
      </c>
      <c r="U27" s="48"/>
      <c r="V27" s="93">
        <f>SUM(D27:N27,R27:T27)</f>
        <v>4812202</v>
      </c>
    </row>
    <row r="28" spans="1:22" ht="20.25" customHeight="1">
      <c r="A28" s="65" t="s">
        <v>289</v>
      </c>
      <c r="C28" s="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1:22" ht="20.25" customHeight="1">
      <c r="A29" s="65" t="s">
        <v>256</v>
      </c>
      <c r="B29" s="13">
        <v>12</v>
      </c>
      <c r="C29" s="2"/>
      <c r="D29" s="40">
        <v>0</v>
      </c>
      <c r="E29" s="35"/>
      <c r="F29" s="40">
        <v>0</v>
      </c>
      <c r="G29" s="35"/>
      <c r="H29" s="40">
        <v>0</v>
      </c>
      <c r="I29" s="35"/>
      <c r="J29" s="40">
        <v>0</v>
      </c>
      <c r="K29" s="35"/>
      <c r="L29" s="40">
        <v>0</v>
      </c>
      <c r="M29" s="35"/>
      <c r="N29" s="40">
        <v>-701107</v>
      </c>
      <c r="O29" s="35"/>
      <c r="P29" s="40">
        <v>0</v>
      </c>
      <c r="Q29" s="35"/>
      <c r="R29" s="40">
        <v>0</v>
      </c>
      <c r="S29" s="35"/>
      <c r="T29" s="40">
        <v>0</v>
      </c>
      <c r="U29" s="35"/>
      <c r="V29" s="40">
        <f>SUM(D29:N29,R29:T29)</f>
        <v>-701107</v>
      </c>
    </row>
    <row r="30" spans="1:22" ht="20.25" customHeight="1" thickBot="1">
      <c r="A30" s="2" t="s">
        <v>365</v>
      </c>
      <c r="B30" s="13"/>
      <c r="D30" s="49">
        <f>D16+D23+D27+D29</f>
        <v>8611242</v>
      </c>
      <c r="E30" s="48"/>
      <c r="F30" s="49">
        <f>F16+F23+F27+F29</f>
        <v>56408882</v>
      </c>
      <c r="G30" s="48"/>
      <c r="H30" s="49">
        <f>H16+H23+H27+H29</f>
        <v>3470021</v>
      </c>
      <c r="I30" s="48"/>
      <c r="J30" s="49">
        <f>J16+J23+J27+J29</f>
        <v>490423</v>
      </c>
      <c r="K30" s="48"/>
      <c r="L30" s="49">
        <f>L16+L23+L27+L29</f>
        <v>929166</v>
      </c>
      <c r="M30" s="48">
        <f>SUM(M13:M25)</f>
        <v>0</v>
      </c>
      <c r="N30" s="49">
        <f>N16+N23+N27+N29</f>
        <v>52209633</v>
      </c>
      <c r="O30" s="48"/>
      <c r="P30" s="49">
        <f>P16+P23+P27+P29</f>
        <v>2821928</v>
      </c>
      <c r="Q30" s="48"/>
      <c r="R30" s="49">
        <f>R16+R23+R27+R29</f>
        <v>2821928</v>
      </c>
      <c r="S30" s="48"/>
      <c r="T30" s="49">
        <f>T16+T23+T27+T29</f>
        <v>15000000</v>
      </c>
      <c r="U30" s="48"/>
      <c r="V30" s="49">
        <f>V16+V23+V27+V29</f>
        <v>139941295</v>
      </c>
    </row>
    <row r="31" spans="4:22" ht="20.25" customHeight="1" thickTop="1">
      <c r="D31" s="215"/>
      <c r="F31" s="215"/>
      <c r="H31" s="215"/>
      <c r="J31" s="215"/>
      <c r="L31" s="216"/>
      <c r="N31" s="215"/>
      <c r="R31" s="215"/>
      <c r="T31" s="215"/>
      <c r="V31" s="215"/>
    </row>
    <row r="32" spans="4:22" ht="20.25" customHeight="1"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</row>
  </sheetData>
  <sheetProtection/>
  <mergeCells count="2">
    <mergeCell ref="D6:T6"/>
    <mergeCell ref="O7:R7"/>
  </mergeCells>
  <printOptions/>
  <pageMargins left="0.7" right="0.35" top="0.48" bottom="0.5" header="0.5" footer="0.5"/>
  <pageSetup firstPageNumber="13" useFirstPageNumber="1" horizontalDpi="600" verticalDpi="600" orientation="landscape" paperSize="9" scale="61" r:id="rId1"/>
  <headerFooter>
    <oddFooter>&amp;LThe accompanying condensed notes are an integral part of these interim financial statements.
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61"/>
  <sheetViews>
    <sheetView tabSelected="1" view="pageBreakPreview" zoomScale="85" zoomScaleNormal="80" zoomScaleSheetLayoutView="85" zoomScalePageLayoutView="70" workbookViewId="0" topLeftCell="A142">
      <selection activeCell="B152" sqref="B152"/>
    </sheetView>
  </sheetViews>
  <sheetFormatPr defaultColWidth="9.28125" defaultRowHeight="15"/>
  <cols>
    <col min="1" max="1" width="3.421875" style="12" customWidth="1"/>
    <col min="2" max="2" width="41.28125" style="12" customWidth="1"/>
    <col min="3" max="3" width="6.421875" style="19" customWidth="1"/>
    <col min="4" max="4" width="0.9921875" style="10" customWidth="1"/>
    <col min="5" max="5" width="13.57421875" style="1" customWidth="1"/>
    <col min="6" max="6" width="0.9921875" style="10" customWidth="1"/>
    <col min="7" max="7" width="13.57421875" style="1" customWidth="1"/>
    <col min="8" max="8" width="0.9921875" style="10" customWidth="1"/>
    <col min="9" max="9" width="13.57421875" style="1" customWidth="1"/>
    <col min="10" max="10" width="0.9921875" style="10" customWidth="1"/>
    <col min="11" max="11" width="13.57421875" style="1" customWidth="1"/>
    <col min="12" max="16384" width="9.28125" style="1" customWidth="1"/>
  </cols>
  <sheetData>
    <row r="1" spans="1:11" s="16" customFormat="1" ht="17.25">
      <c r="A1" s="20" t="s">
        <v>27</v>
      </c>
      <c r="B1" s="6"/>
      <c r="C1" s="13"/>
      <c r="D1" s="27"/>
      <c r="E1" s="32"/>
      <c r="F1" s="9"/>
      <c r="G1" s="32"/>
      <c r="H1" s="9"/>
      <c r="I1" s="32"/>
      <c r="J1" s="9"/>
      <c r="K1" s="32"/>
    </row>
    <row r="2" spans="1:3" s="64" customFormat="1" ht="17.25">
      <c r="A2" s="20" t="s">
        <v>28</v>
      </c>
      <c r="B2" s="20"/>
      <c r="C2" s="13"/>
    </row>
    <row r="3" spans="1:11" s="64" customFormat="1" ht="15">
      <c r="A3" s="21" t="s">
        <v>186</v>
      </c>
      <c r="B3" s="21"/>
      <c r="C3" s="13"/>
      <c r="D3" s="3"/>
      <c r="E3" s="3"/>
      <c r="F3" s="3"/>
      <c r="G3" s="3"/>
      <c r="H3" s="3"/>
      <c r="I3" s="3"/>
      <c r="J3" s="3"/>
      <c r="K3" s="3"/>
    </row>
    <row r="4" spans="1:11" s="64" customFormat="1" ht="13.5">
      <c r="A4" s="6"/>
      <c r="B4" s="6"/>
      <c r="C4" s="13"/>
      <c r="D4" s="3"/>
      <c r="E4" s="3"/>
      <c r="F4" s="3"/>
      <c r="G4" s="3"/>
      <c r="H4" s="3"/>
      <c r="I4" s="122"/>
      <c r="J4" s="195"/>
      <c r="K4" s="59" t="s">
        <v>103</v>
      </c>
    </row>
    <row r="5" spans="1:11" s="64" customFormat="1" ht="13.5">
      <c r="A5" s="6"/>
      <c r="B5" s="6"/>
      <c r="C5" s="13"/>
      <c r="D5" s="3"/>
      <c r="E5" s="311" t="s">
        <v>0</v>
      </c>
      <c r="F5" s="311"/>
      <c r="G5" s="311"/>
      <c r="H5" s="15"/>
      <c r="I5" s="311" t="s">
        <v>39</v>
      </c>
      <c r="J5" s="311"/>
      <c r="K5" s="311"/>
    </row>
    <row r="6" spans="1:11" s="198" customFormat="1" ht="13.5">
      <c r="A6" s="6"/>
      <c r="B6" s="6"/>
      <c r="C6" s="13"/>
      <c r="D6" s="3"/>
      <c r="E6" s="307" t="s">
        <v>7</v>
      </c>
      <c r="F6" s="307"/>
      <c r="G6" s="307"/>
      <c r="H6" s="15"/>
      <c r="I6" s="307" t="s">
        <v>7</v>
      </c>
      <c r="J6" s="307"/>
      <c r="K6" s="307"/>
    </row>
    <row r="7" spans="1:11" s="198" customFormat="1" ht="13.5">
      <c r="A7" s="6"/>
      <c r="B7" s="6"/>
      <c r="C7" s="13"/>
      <c r="D7" s="3"/>
      <c r="E7" s="312" t="s">
        <v>362</v>
      </c>
      <c r="F7" s="312"/>
      <c r="G7" s="312"/>
      <c r="H7" s="25"/>
      <c r="I7" s="312" t="s">
        <v>362</v>
      </c>
      <c r="J7" s="312"/>
      <c r="K7" s="312"/>
    </row>
    <row r="8" spans="1:11" s="198" customFormat="1" ht="13.5">
      <c r="A8" s="6"/>
      <c r="B8" s="6"/>
      <c r="C8" s="1"/>
      <c r="D8" s="3"/>
      <c r="E8" s="309" t="s">
        <v>361</v>
      </c>
      <c r="F8" s="310"/>
      <c r="G8" s="310"/>
      <c r="H8" s="25"/>
      <c r="I8" s="309" t="s">
        <v>361</v>
      </c>
      <c r="J8" s="310"/>
      <c r="K8" s="310"/>
    </row>
    <row r="9" spans="1:11" s="198" customFormat="1" ht="13.5">
      <c r="A9" s="6"/>
      <c r="B9" s="6"/>
      <c r="C9" s="13" t="s">
        <v>40</v>
      </c>
      <c r="D9" s="3"/>
      <c r="E9" s="101" t="s">
        <v>311</v>
      </c>
      <c r="F9" s="86"/>
      <c r="G9" s="101" t="s">
        <v>251</v>
      </c>
      <c r="H9" s="86"/>
      <c r="I9" s="101" t="s">
        <v>311</v>
      </c>
      <c r="J9" s="86"/>
      <c r="K9" s="101" t="s">
        <v>251</v>
      </c>
    </row>
    <row r="10" spans="1:11" s="64" customFormat="1" ht="18" customHeight="1">
      <c r="A10" s="313" t="s">
        <v>26</v>
      </c>
      <c r="B10" s="313"/>
      <c r="C10" s="313"/>
      <c r="D10" s="313"/>
      <c r="E10" s="197"/>
      <c r="F10" s="197"/>
      <c r="G10" s="197"/>
      <c r="H10" s="197"/>
      <c r="I10" s="197"/>
      <c r="J10" s="197"/>
      <c r="K10" s="197"/>
    </row>
    <row r="11" spans="1:11" s="64" customFormat="1" ht="18" customHeight="1">
      <c r="A11" s="120" t="s">
        <v>61</v>
      </c>
      <c r="B11" s="29"/>
      <c r="C11" s="29"/>
      <c r="D11" s="29"/>
      <c r="E11" s="73">
        <v>17395209</v>
      </c>
      <c r="F11" s="73"/>
      <c r="G11" s="73">
        <v>18173063</v>
      </c>
      <c r="H11" s="73"/>
      <c r="I11" s="73">
        <v>4812202</v>
      </c>
      <c r="J11" s="73"/>
      <c r="K11" s="73">
        <v>6419019</v>
      </c>
    </row>
    <row r="12" spans="1:11" s="64" customFormat="1" ht="18" customHeight="1">
      <c r="A12" s="17" t="s">
        <v>204</v>
      </c>
      <c r="B12" s="29"/>
      <c r="C12" s="29"/>
      <c r="D12" s="29"/>
      <c r="E12" s="73"/>
      <c r="F12" s="73"/>
      <c r="G12" s="73"/>
      <c r="H12" s="73"/>
      <c r="I12" s="73"/>
      <c r="J12" s="73"/>
      <c r="K12" s="73"/>
    </row>
    <row r="13" spans="1:10" s="64" customFormat="1" ht="18" customHeight="1">
      <c r="A13" s="17" t="s">
        <v>195</v>
      </c>
      <c r="B13" s="17"/>
      <c r="C13" s="13"/>
      <c r="D13" s="196"/>
      <c r="E13" s="73"/>
      <c r="F13" s="73"/>
      <c r="G13" s="73"/>
      <c r="H13" s="73"/>
      <c r="J13" s="73"/>
    </row>
    <row r="14" spans="1:11" s="64" customFormat="1" ht="18" customHeight="1">
      <c r="A14" s="120" t="s">
        <v>93</v>
      </c>
      <c r="B14" s="120"/>
      <c r="C14" s="13"/>
      <c r="D14" s="196"/>
      <c r="E14" s="73">
        <v>11501037</v>
      </c>
      <c r="F14" s="73"/>
      <c r="G14" s="73">
        <v>11340242</v>
      </c>
      <c r="H14" s="117"/>
      <c r="I14" s="73">
        <v>1117087</v>
      </c>
      <c r="J14" s="117"/>
      <c r="K14" s="73">
        <v>1300603</v>
      </c>
    </row>
    <row r="15" spans="1:11" s="64" customFormat="1" ht="18" customHeight="1">
      <c r="A15" s="120" t="s">
        <v>94</v>
      </c>
      <c r="B15" s="120"/>
      <c r="C15" s="13"/>
      <c r="D15" s="196"/>
      <c r="E15" s="73">
        <v>1019309</v>
      </c>
      <c r="F15" s="73"/>
      <c r="G15" s="73">
        <v>1045117</v>
      </c>
      <c r="H15" s="117"/>
      <c r="I15" s="73">
        <v>5397</v>
      </c>
      <c r="J15" s="117"/>
      <c r="K15" s="73">
        <v>6043</v>
      </c>
    </row>
    <row r="16" spans="1:11" s="64" customFormat="1" ht="18" customHeight="1">
      <c r="A16" s="120" t="s">
        <v>188</v>
      </c>
      <c r="B16" s="120"/>
      <c r="C16" s="13"/>
      <c r="D16" s="196"/>
      <c r="E16" s="73">
        <v>4356127</v>
      </c>
      <c r="F16" s="73"/>
      <c r="G16" s="73">
        <v>4264520</v>
      </c>
      <c r="H16" s="117"/>
      <c r="I16" s="73">
        <v>98260</v>
      </c>
      <c r="J16" s="117"/>
      <c r="K16" s="73">
        <v>102226</v>
      </c>
    </row>
    <row r="17" spans="1:11" s="64" customFormat="1" ht="18" customHeight="1">
      <c r="A17" s="56" t="s">
        <v>324</v>
      </c>
      <c r="B17" s="120"/>
      <c r="C17" s="13">
        <v>5</v>
      </c>
      <c r="D17" s="196"/>
      <c r="E17" s="73">
        <v>162019</v>
      </c>
      <c r="F17" s="73"/>
      <c r="G17" s="73">
        <v>297009</v>
      </c>
      <c r="H17" s="73"/>
      <c r="I17" s="73">
        <v>-619</v>
      </c>
      <c r="J17" s="73"/>
      <c r="K17" s="73">
        <v>786</v>
      </c>
    </row>
    <row r="18" spans="1:11" s="64" customFormat="1" ht="18" customHeight="1">
      <c r="A18" s="56" t="s">
        <v>325</v>
      </c>
      <c r="B18" s="120"/>
      <c r="C18" s="13"/>
      <c r="D18" s="196"/>
      <c r="E18" s="73">
        <v>-19449</v>
      </c>
      <c r="F18" s="73"/>
      <c r="G18" s="73">
        <v>-23800</v>
      </c>
      <c r="H18" s="73"/>
      <c r="I18" s="73">
        <v>8789</v>
      </c>
      <c r="J18" s="73"/>
      <c r="K18" s="73">
        <v>-49976</v>
      </c>
    </row>
    <row r="19" spans="1:11" s="64" customFormat="1" ht="18" customHeight="1">
      <c r="A19" s="120" t="s">
        <v>25</v>
      </c>
      <c r="B19" s="120"/>
      <c r="C19" s="13"/>
      <c r="D19" s="196"/>
      <c r="E19" s="73">
        <v>-786816</v>
      </c>
      <c r="F19" s="73"/>
      <c r="G19" s="73">
        <v>-620245</v>
      </c>
      <c r="H19" s="73"/>
      <c r="I19" s="73">
        <v>-3454106</v>
      </c>
      <c r="J19" s="73"/>
      <c r="K19" s="73">
        <v>-3185868</v>
      </c>
    </row>
    <row r="20" spans="1:11" s="64" customFormat="1" ht="18" customHeight="1">
      <c r="A20" s="120" t="s">
        <v>132</v>
      </c>
      <c r="B20" s="120"/>
      <c r="C20" s="13"/>
      <c r="D20" s="196"/>
      <c r="E20" s="73">
        <v>-85923</v>
      </c>
      <c r="F20" s="73"/>
      <c r="G20" s="73">
        <v>-51670</v>
      </c>
      <c r="H20" s="73"/>
      <c r="I20" s="73">
        <v>-8799123</v>
      </c>
      <c r="J20" s="73"/>
      <c r="K20" s="73">
        <v>-7305523</v>
      </c>
    </row>
    <row r="21" spans="1:11" s="64" customFormat="1" ht="18" customHeight="1">
      <c r="A21" s="120" t="s">
        <v>70</v>
      </c>
      <c r="B21" s="120"/>
      <c r="C21" s="13"/>
      <c r="D21" s="196"/>
      <c r="E21" s="73">
        <v>10260925</v>
      </c>
      <c r="F21" s="73"/>
      <c r="G21" s="73">
        <v>8363472</v>
      </c>
      <c r="H21" s="73"/>
      <c r="I21" s="73">
        <v>3426367</v>
      </c>
      <c r="J21" s="73"/>
      <c r="K21" s="73">
        <v>2733077</v>
      </c>
    </row>
    <row r="22" spans="1:11" s="64" customFormat="1" ht="18" customHeight="1">
      <c r="A22" s="56" t="s">
        <v>280</v>
      </c>
      <c r="B22" s="120"/>
      <c r="C22" s="13"/>
      <c r="D22" s="196"/>
      <c r="E22" s="73">
        <v>-8073002</v>
      </c>
      <c r="F22" s="73"/>
      <c r="G22" s="73">
        <v>-7850477</v>
      </c>
      <c r="H22" s="73"/>
      <c r="I22" s="171">
        <v>0</v>
      </c>
      <c r="J22" s="73"/>
      <c r="K22" s="171">
        <v>0</v>
      </c>
    </row>
    <row r="23" spans="1:11" s="64" customFormat="1" ht="21">
      <c r="A23" s="56" t="s">
        <v>373</v>
      </c>
      <c r="B23" s="217"/>
      <c r="C23" s="218"/>
      <c r="D23" s="219"/>
      <c r="E23" s="220">
        <v>-303</v>
      </c>
      <c r="F23" s="221"/>
      <c r="G23" s="291">
        <v>0</v>
      </c>
      <c r="H23" s="219"/>
      <c r="I23" s="220">
        <v>0</v>
      </c>
      <c r="J23" s="221"/>
      <c r="K23" s="291">
        <v>0</v>
      </c>
    </row>
    <row r="24" spans="1:11" s="64" customFormat="1" ht="18" customHeight="1">
      <c r="A24" s="120" t="s">
        <v>255</v>
      </c>
      <c r="B24" s="120"/>
      <c r="C24" s="13"/>
      <c r="D24" s="196"/>
      <c r="E24" s="73">
        <v>2302522</v>
      </c>
      <c r="F24" s="73"/>
      <c r="G24" s="73">
        <v>433516</v>
      </c>
      <c r="H24" s="73"/>
      <c r="I24" s="171">
        <v>675806</v>
      </c>
      <c r="J24" s="73"/>
      <c r="K24" s="171">
        <v>117904</v>
      </c>
    </row>
    <row r="25" spans="1:7" s="65" customFormat="1" ht="18" customHeight="1">
      <c r="A25" s="63" t="s">
        <v>281</v>
      </c>
      <c r="B25" s="113"/>
      <c r="C25" s="81"/>
      <c r="D25" s="78"/>
      <c r="E25" s="117"/>
      <c r="F25" s="117"/>
      <c r="G25" s="117"/>
    </row>
    <row r="26" spans="1:11" s="65" customFormat="1" ht="18" customHeight="1">
      <c r="A26" s="63" t="s">
        <v>336</v>
      </c>
      <c r="B26" s="113"/>
      <c r="C26" s="81"/>
      <c r="D26" s="78"/>
      <c r="E26" s="117"/>
      <c r="F26" s="117"/>
      <c r="G26" s="117"/>
      <c r="I26" s="283"/>
      <c r="K26" s="283"/>
    </row>
    <row r="27" spans="1:11" s="65" customFormat="1" ht="18" customHeight="1">
      <c r="A27" s="63" t="s">
        <v>337</v>
      </c>
      <c r="B27" s="113"/>
      <c r="C27" s="81"/>
      <c r="D27" s="78"/>
      <c r="E27" s="117">
        <v>436515</v>
      </c>
      <c r="F27" s="117"/>
      <c r="G27" s="117">
        <v>131919</v>
      </c>
      <c r="H27" s="117"/>
      <c r="I27" s="117">
        <v>308998</v>
      </c>
      <c r="J27" s="117"/>
      <c r="K27" s="117">
        <v>37878</v>
      </c>
    </row>
    <row r="28" spans="1:11" s="64" customFormat="1" ht="18" customHeight="1">
      <c r="A28" s="63" t="s">
        <v>374</v>
      </c>
      <c r="B28" s="120"/>
      <c r="C28" s="13"/>
      <c r="D28" s="196"/>
      <c r="E28" s="73"/>
      <c r="F28" s="73"/>
      <c r="G28" s="73"/>
      <c r="H28" s="73"/>
      <c r="I28" s="73"/>
      <c r="J28" s="73"/>
      <c r="K28" s="291"/>
    </row>
    <row r="29" spans="1:11" s="64" customFormat="1" ht="18" customHeight="1">
      <c r="A29" s="56" t="s">
        <v>375</v>
      </c>
      <c r="B29" s="120"/>
      <c r="C29" s="13"/>
      <c r="D29" s="196"/>
      <c r="E29" s="73">
        <v>25165</v>
      </c>
      <c r="F29" s="73"/>
      <c r="G29" s="73">
        <v>16512</v>
      </c>
      <c r="H29" s="73"/>
      <c r="I29" s="73">
        <v>0</v>
      </c>
      <c r="J29" s="73"/>
      <c r="K29" s="291">
        <v>0</v>
      </c>
    </row>
    <row r="30" spans="1:11" s="64" customFormat="1" ht="18" customHeight="1">
      <c r="A30" s="56" t="s">
        <v>310</v>
      </c>
      <c r="B30" s="120"/>
      <c r="C30" s="13"/>
      <c r="D30" s="196"/>
      <c r="E30" s="73">
        <v>0</v>
      </c>
      <c r="F30" s="73"/>
      <c r="G30" s="73">
        <v>514685</v>
      </c>
      <c r="H30" s="73"/>
      <c r="I30" s="73">
        <v>0</v>
      </c>
      <c r="J30" s="73"/>
      <c r="K30" s="291">
        <v>0</v>
      </c>
    </row>
    <row r="31" spans="1:11" s="65" customFormat="1" ht="18" customHeight="1">
      <c r="A31" s="56" t="s">
        <v>382</v>
      </c>
      <c r="B31" s="113"/>
      <c r="C31" s="81">
        <v>7</v>
      </c>
      <c r="D31" s="78"/>
      <c r="E31" s="117">
        <v>0</v>
      </c>
      <c r="F31" s="117"/>
      <c r="G31" s="117">
        <v>0</v>
      </c>
      <c r="H31" s="117"/>
      <c r="I31" s="117">
        <v>514000</v>
      </c>
      <c r="J31" s="117"/>
      <c r="K31" s="294">
        <v>0</v>
      </c>
    </row>
    <row r="32" spans="1:11" s="64" customFormat="1" ht="18" customHeight="1">
      <c r="A32" s="56" t="s">
        <v>205</v>
      </c>
      <c r="B32" s="120"/>
      <c r="C32" s="13"/>
      <c r="D32" s="196"/>
      <c r="E32" s="73">
        <v>45622</v>
      </c>
      <c r="F32" s="73"/>
      <c r="G32" s="73">
        <v>-17363</v>
      </c>
      <c r="H32" s="73"/>
      <c r="I32" s="73">
        <v>1285447</v>
      </c>
      <c r="J32" s="73"/>
      <c r="K32" s="73">
        <v>159183</v>
      </c>
    </row>
    <row r="33" spans="1:11" s="64" customFormat="1" ht="18" customHeight="1">
      <c r="A33" s="56" t="s">
        <v>360</v>
      </c>
      <c r="B33" s="7"/>
      <c r="C33" s="13"/>
      <c r="D33" s="196"/>
      <c r="E33" s="73"/>
      <c r="F33" s="73"/>
      <c r="G33" s="73"/>
      <c r="H33" s="73"/>
      <c r="I33" s="73"/>
      <c r="J33" s="73"/>
      <c r="K33" s="73"/>
    </row>
    <row r="34" spans="1:11" s="64" customFormat="1" ht="18" customHeight="1">
      <c r="A34" s="56" t="s">
        <v>141</v>
      </c>
      <c r="B34" s="7"/>
      <c r="C34" s="13"/>
      <c r="D34" s="196"/>
      <c r="E34" s="73">
        <v>663139</v>
      </c>
      <c r="F34" s="73"/>
      <c r="G34" s="73">
        <v>-3583784</v>
      </c>
      <c r="H34" s="73"/>
      <c r="I34" s="171">
        <v>0</v>
      </c>
      <c r="J34" s="171"/>
      <c r="K34" s="291">
        <v>0</v>
      </c>
    </row>
    <row r="35" spans="1:11" s="64" customFormat="1" ht="18" customHeight="1">
      <c r="A35" s="63" t="s">
        <v>359</v>
      </c>
      <c r="B35" s="11"/>
      <c r="C35" s="13"/>
      <c r="D35" s="196"/>
      <c r="E35" s="73"/>
      <c r="F35" s="73"/>
      <c r="G35" s="73"/>
      <c r="H35" s="73"/>
      <c r="I35" s="171"/>
      <c r="J35" s="171"/>
      <c r="K35" s="171"/>
    </row>
    <row r="36" spans="1:11" s="64" customFormat="1" ht="18" customHeight="1">
      <c r="A36" s="233" t="s">
        <v>285</v>
      </c>
      <c r="B36" s="11"/>
      <c r="C36" s="13"/>
      <c r="D36" s="196"/>
      <c r="E36" s="73">
        <v>-9236</v>
      </c>
      <c r="F36" s="73"/>
      <c r="G36" s="73">
        <v>-95239</v>
      </c>
      <c r="H36" s="73"/>
      <c r="I36" s="171">
        <v>0</v>
      </c>
      <c r="J36" s="171"/>
      <c r="K36" s="171">
        <v>0</v>
      </c>
    </row>
    <row r="37" spans="1:11" s="198" customFormat="1" ht="18" customHeight="1">
      <c r="A37" s="56" t="s">
        <v>338</v>
      </c>
      <c r="B37" s="120"/>
      <c r="C37" s="13" t="s">
        <v>190</v>
      </c>
      <c r="D37" s="196"/>
      <c r="E37" s="73">
        <v>-6478370</v>
      </c>
      <c r="F37" s="73"/>
      <c r="G37" s="73">
        <v>-6254442</v>
      </c>
      <c r="H37" s="117"/>
      <c r="I37" s="171">
        <v>0</v>
      </c>
      <c r="J37" s="171"/>
      <c r="K37" s="171">
        <v>0</v>
      </c>
    </row>
    <row r="38" spans="1:11" s="198" customFormat="1" ht="18" customHeight="1">
      <c r="A38" s="56" t="s">
        <v>129</v>
      </c>
      <c r="B38" s="120"/>
      <c r="C38" s="13"/>
      <c r="D38" s="196"/>
      <c r="E38" s="67">
        <v>3258928</v>
      </c>
      <c r="F38" s="73"/>
      <c r="G38" s="67">
        <v>3172692</v>
      </c>
      <c r="H38" s="73"/>
      <c r="I38" s="223">
        <v>378420</v>
      </c>
      <c r="J38" s="73"/>
      <c r="K38" s="223">
        <v>-284117</v>
      </c>
    </row>
    <row r="39" spans="1:11" s="198" customFormat="1" ht="18" customHeight="1">
      <c r="A39" s="120"/>
      <c r="B39" s="120"/>
      <c r="C39" s="13"/>
      <c r="D39" s="196"/>
      <c r="E39" s="73">
        <f>SUM(E10:E38)</f>
        <v>35973418</v>
      </c>
      <c r="F39" s="73"/>
      <c r="G39" s="73">
        <f>SUM(G10:G38)</f>
        <v>29255727</v>
      </c>
      <c r="H39" s="73"/>
      <c r="I39" s="73">
        <f>SUM(I10:I38)</f>
        <v>376925</v>
      </c>
      <c r="J39" s="73"/>
      <c r="K39" s="73">
        <f>SUM(K10:K38)</f>
        <v>51235</v>
      </c>
    </row>
    <row r="40" spans="1:11" s="198" customFormat="1" ht="9.75" customHeight="1">
      <c r="A40" s="120"/>
      <c r="B40" s="120"/>
      <c r="C40" s="13"/>
      <c r="D40" s="196"/>
      <c r="E40" s="73"/>
      <c r="F40" s="73"/>
      <c r="G40" s="73"/>
      <c r="H40" s="73"/>
      <c r="I40" s="73"/>
      <c r="J40" s="73"/>
      <c r="K40" s="73"/>
    </row>
    <row r="41" spans="1:11" s="64" customFormat="1" ht="18" customHeight="1">
      <c r="A41" s="17" t="s">
        <v>339</v>
      </c>
      <c r="B41" s="17"/>
      <c r="C41" s="13"/>
      <c r="D41" s="196"/>
      <c r="E41" s="73"/>
      <c r="F41" s="73"/>
      <c r="G41" s="73"/>
      <c r="H41" s="73"/>
      <c r="I41" s="73"/>
      <c r="J41" s="73"/>
      <c r="K41" s="73"/>
    </row>
    <row r="42" spans="1:11" s="198" customFormat="1" ht="18" customHeight="1">
      <c r="A42" s="56" t="s">
        <v>59</v>
      </c>
      <c r="B42" s="120"/>
      <c r="C42" s="13"/>
      <c r="D42" s="196"/>
      <c r="E42" s="73">
        <v>1084620</v>
      </c>
      <c r="F42" s="73"/>
      <c r="G42" s="73">
        <v>-3219997</v>
      </c>
      <c r="H42" s="117"/>
      <c r="I42" s="171">
        <v>702439</v>
      </c>
      <c r="J42" s="171"/>
      <c r="K42" s="171">
        <v>321297</v>
      </c>
    </row>
    <row r="43" spans="1:11" s="198" customFormat="1" ht="18" customHeight="1">
      <c r="A43" s="56" t="s">
        <v>2</v>
      </c>
      <c r="B43" s="120"/>
      <c r="C43" s="13"/>
      <c r="D43" s="196"/>
      <c r="E43" s="73">
        <v>1284476</v>
      </c>
      <c r="F43" s="73"/>
      <c r="G43" s="73">
        <v>-7053413</v>
      </c>
      <c r="H43" s="117"/>
      <c r="I43" s="171">
        <v>755626</v>
      </c>
      <c r="J43" s="171"/>
      <c r="K43" s="171">
        <v>144027</v>
      </c>
    </row>
    <row r="44" spans="1:11" s="198" customFormat="1" ht="18" customHeight="1">
      <c r="A44" s="56" t="s">
        <v>142</v>
      </c>
      <c r="B44" s="120"/>
      <c r="C44" s="13"/>
      <c r="D44" s="196"/>
      <c r="E44" s="73">
        <v>-7372695</v>
      </c>
      <c r="F44" s="73"/>
      <c r="G44" s="73">
        <v>-5967387</v>
      </c>
      <c r="H44" s="117"/>
      <c r="I44" s="171">
        <v>-267641</v>
      </c>
      <c r="J44" s="171"/>
      <c r="K44" s="171">
        <v>17376</v>
      </c>
    </row>
    <row r="45" spans="1:11" s="198" customFormat="1" ht="18" customHeight="1">
      <c r="A45" s="56" t="s">
        <v>3</v>
      </c>
      <c r="B45" s="120"/>
      <c r="C45" s="13"/>
      <c r="D45" s="196"/>
      <c r="E45" s="73">
        <v>-2615660</v>
      </c>
      <c r="F45" s="73"/>
      <c r="G45" s="73">
        <v>-1841177</v>
      </c>
      <c r="H45" s="117"/>
      <c r="I45" s="171">
        <v>-87507</v>
      </c>
      <c r="J45" s="171"/>
      <c r="K45" s="171">
        <v>-98243</v>
      </c>
    </row>
    <row r="46" spans="1:11" s="198" customFormat="1" ht="18" customHeight="1">
      <c r="A46" s="56" t="s">
        <v>4</v>
      </c>
      <c r="B46" s="120"/>
      <c r="C46" s="13"/>
      <c r="D46" s="196"/>
      <c r="E46" s="73">
        <v>-2162247</v>
      </c>
      <c r="F46" s="73"/>
      <c r="G46" s="73">
        <v>-390245</v>
      </c>
      <c r="H46" s="117"/>
      <c r="I46" s="171">
        <v>34998</v>
      </c>
      <c r="J46" s="171"/>
      <c r="K46" s="171">
        <v>-306</v>
      </c>
    </row>
    <row r="47" spans="1:11" s="64" customFormat="1" ht="18" customHeight="1">
      <c r="A47" s="120" t="s">
        <v>6</v>
      </c>
      <c r="B47" s="120"/>
      <c r="C47" s="13"/>
      <c r="D47" s="196"/>
      <c r="E47" s="73">
        <v>1322711</v>
      </c>
      <c r="F47" s="73"/>
      <c r="G47" s="73">
        <v>1630474</v>
      </c>
      <c r="H47" s="73"/>
      <c r="I47" s="160">
        <v>131141</v>
      </c>
      <c r="J47" s="73"/>
      <c r="K47" s="160">
        <v>109706</v>
      </c>
    </row>
    <row r="48" s="198" customFormat="1" ht="18" customHeight="1"/>
    <row r="49" spans="1:11" s="64" customFormat="1" ht="17.25">
      <c r="A49" s="20" t="s">
        <v>27</v>
      </c>
      <c r="B49" s="20"/>
      <c r="C49" s="13"/>
      <c r="D49" s="196"/>
      <c r="E49" s="73"/>
      <c r="F49" s="73"/>
      <c r="G49" s="73"/>
      <c r="H49" s="73"/>
      <c r="I49" s="73"/>
      <c r="J49" s="73"/>
      <c r="K49" s="73"/>
    </row>
    <row r="50" spans="1:11" s="64" customFormat="1" ht="17.25">
      <c r="A50" s="20" t="s">
        <v>28</v>
      </c>
      <c r="B50" s="20"/>
      <c r="C50" s="13"/>
      <c r="D50" s="196"/>
      <c r="E50" s="73"/>
      <c r="F50" s="73"/>
      <c r="G50" s="73"/>
      <c r="H50" s="73"/>
      <c r="I50" s="73"/>
      <c r="J50" s="73"/>
      <c r="K50" s="73"/>
    </row>
    <row r="51" spans="1:11" s="64" customFormat="1" ht="15">
      <c r="A51" s="21" t="s">
        <v>186</v>
      </c>
      <c r="B51" s="21"/>
      <c r="C51" s="13"/>
      <c r="D51" s="3"/>
      <c r="E51" s="3"/>
      <c r="F51" s="3"/>
      <c r="G51" s="3"/>
      <c r="H51" s="3"/>
      <c r="I51" s="3"/>
      <c r="J51" s="3"/>
      <c r="K51" s="3"/>
    </row>
    <row r="52" spans="1:11" s="64" customFormat="1" ht="13.5">
      <c r="A52" s="6"/>
      <c r="B52" s="6"/>
      <c r="C52" s="13"/>
      <c r="D52" s="3"/>
      <c r="E52" s="3"/>
      <c r="F52" s="3"/>
      <c r="G52" s="3"/>
      <c r="H52" s="3"/>
      <c r="I52" s="122"/>
      <c r="J52" s="195"/>
      <c r="K52" s="59" t="s">
        <v>103</v>
      </c>
    </row>
    <row r="53" spans="1:11" s="64" customFormat="1" ht="13.5">
      <c r="A53" s="6"/>
      <c r="B53" s="6"/>
      <c r="C53" s="13"/>
      <c r="D53" s="3"/>
      <c r="E53" s="311" t="s">
        <v>0</v>
      </c>
      <c r="F53" s="311"/>
      <c r="G53" s="311"/>
      <c r="H53" s="15"/>
      <c r="I53" s="311" t="s">
        <v>39</v>
      </c>
      <c r="J53" s="311"/>
      <c r="K53" s="311"/>
    </row>
    <row r="54" spans="1:11" s="198" customFormat="1" ht="13.5">
      <c r="A54" s="6"/>
      <c r="B54" s="6"/>
      <c r="C54" s="13"/>
      <c r="D54" s="3"/>
      <c r="E54" s="307" t="s">
        <v>7</v>
      </c>
      <c r="F54" s="307"/>
      <c r="G54" s="307"/>
      <c r="H54" s="15"/>
      <c r="I54" s="307" t="s">
        <v>7</v>
      </c>
      <c r="J54" s="307"/>
      <c r="K54" s="307"/>
    </row>
    <row r="55" spans="1:11" s="198" customFormat="1" ht="13.5">
      <c r="A55" s="6"/>
      <c r="B55" s="6"/>
      <c r="C55" s="13"/>
      <c r="D55" s="3"/>
      <c r="E55" s="312" t="s">
        <v>362</v>
      </c>
      <c r="F55" s="312"/>
      <c r="G55" s="312"/>
      <c r="H55" s="25"/>
      <c r="I55" s="312" t="s">
        <v>362</v>
      </c>
      <c r="J55" s="312"/>
      <c r="K55" s="312"/>
    </row>
    <row r="56" spans="1:11" s="198" customFormat="1" ht="13.5">
      <c r="A56" s="6"/>
      <c r="B56" s="6"/>
      <c r="C56" s="1"/>
      <c r="D56" s="3"/>
      <c r="E56" s="309" t="s">
        <v>361</v>
      </c>
      <c r="F56" s="310"/>
      <c r="G56" s="310"/>
      <c r="H56" s="25"/>
      <c r="I56" s="309" t="s">
        <v>361</v>
      </c>
      <c r="J56" s="310"/>
      <c r="K56" s="310"/>
    </row>
    <row r="57" spans="1:11" s="198" customFormat="1" ht="13.5">
      <c r="A57" s="6"/>
      <c r="B57" s="6"/>
      <c r="C57" s="13"/>
      <c r="D57" s="3"/>
      <c r="E57" s="101" t="s">
        <v>311</v>
      </c>
      <c r="F57" s="86"/>
      <c r="G57" s="101" t="s">
        <v>251</v>
      </c>
      <c r="H57" s="86"/>
      <c r="I57" s="101" t="s">
        <v>311</v>
      </c>
      <c r="J57" s="86"/>
      <c r="K57" s="101" t="s">
        <v>251</v>
      </c>
    </row>
    <row r="58" spans="1:11" s="198" customFormat="1" ht="18" customHeight="1">
      <c r="A58" s="313" t="s">
        <v>130</v>
      </c>
      <c r="B58" s="313"/>
      <c r="C58" s="313"/>
      <c r="D58" s="313"/>
      <c r="E58" s="313"/>
      <c r="F58" s="13"/>
      <c r="G58" s="13"/>
      <c r="H58" s="13"/>
      <c r="I58" s="13"/>
      <c r="J58" s="13"/>
      <c r="K58" s="13"/>
    </row>
    <row r="59" spans="1:11" s="198" customFormat="1" ht="18" customHeight="1">
      <c r="A59" s="29" t="s">
        <v>131</v>
      </c>
      <c r="C59" s="29"/>
      <c r="D59" s="29"/>
      <c r="E59" s="29"/>
      <c r="F59" s="13"/>
      <c r="G59" s="29"/>
      <c r="H59" s="13"/>
      <c r="I59" s="13"/>
      <c r="J59" s="13"/>
      <c r="K59" s="13"/>
    </row>
    <row r="60" spans="1:11" s="64" customFormat="1" ht="18" customHeight="1">
      <c r="A60" s="120" t="s">
        <v>5</v>
      </c>
      <c r="B60" s="120"/>
      <c r="C60" s="13"/>
      <c r="D60" s="196"/>
      <c r="E60" s="224">
        <v>3202501</v>
      </c>
      <c r="F60" s="73"/>
      <c r="G60" s="224">
        <v>1564370</v>
      </c>
      <c r="H60" s="73"/>
      <c r="I60" s="160">
        <v>356432</v>
      </c>
      <c r="J60" s="73"/>
      <c r="K60" s="160">
        <v>528125</v>
      </c>
    </row>
    <row r="61" spans="1:11" s="64" customFormat="1" ht="18" customHeight="1">
      <c r="A61" s="56" t="s">
        <v>282</v>
      </c>
      <c r="B61" s="120"/>
      <c r="C61" s="13"/>
      <c r="D61" s="196"/>
      <c r="E61" s="224">
        <v>-14340</v>
      </c>
      <c r="F61" s="73"/>
      <c r="G61" s="224">
        <v>-60573</v>
      </c>
      <c r="H61" s="73"/>
      <c r="I61" s="160">
        <v>13616</v>
      </c>
      <c r="J61" s="73"/>
      <c r="K61" s="160">
        <v>-15256</v>
      </c>
    </row>
    <row r="62" spans="1:11" s="64" customFormat="1" ht="18" customHeight="1">
      <c r="A62" s="120" t="s">
        <v>36</v>
      </c>
      <c r="B62" s="120"/>
      <c r="C62" s="13"/>
      <c r="D62" s="196"/>
      <c r="E62" s="225">
        <v>-3986156</v>
      </c>
      <c r="F62" s="73"/>
      <c r="G62" s="225">
        <v>-3431241</v>
      </c>
      <c r="H62" s="73"/>
      <c r="I62" s="226">
        <v>-26836</v>
      </c>
      <c r="J62" s="73"/>
      <c r="K62" s="226">
        <v>-25141</v>
      </c>
    </row>
    <row r="63" spans="1:11" s="64" customFormat="1" ht="18" customHeight="1">
      <c r="A63" s="6" t="s">
        <v>380</v>
      </c>
      <c r="B63" s="6"/>
      <c r="C63" s="13"/>
      <c r="D63" s="196"/>
      <c r="E63" s="31">
        <f>E39+SUM(E42:E47)+SUM(E60:E62)</f>
        <v>26716628</v>
      </c>
      <c r="F63" s="30"/>
      <c r="G63" s="31">
        <f>G39+SUM(G42:G47)+SUM(G60:G62)</f>
        <v>10486538</v>
      </c>
      <c r="H63" s="73"/>
      <c r="I63" s="31">
        <f>I39+SUM(I42:I47)+SUM(I60:I62)</f>
        <v>1989193</v>
      </c>
      <c r="J63" s="30"/>
      <c r="K63" s="31">
        <f>K39+SUM(K42:K47)+SUM(K60:K62)</f>
        <v>1032820</v>
      </c>
    </row>
    <row r="64" spans="1:10" s="64" customFormat="1" ht="7.5" customHeight="1">
      <c r="A64" s="6"/>
      <c r="B64" s="6"/>
      <c r="C64" s="13"/>
      <c r="H64" s="73"/>
      <c r="J64" s="73"/>
    </row>
    <row r="65" spans="1:11" s="64" customFormat="1" ht="18" customHeight="1">
      <c r="A65" s="14" t="s">
        <v>80</v>
      </c>
      <c r="B65" s="14"/>
      <c r="C65" s="13"/>
      <c r="D65" s="196"/>
      <c r="E65" s="197"/>
      <c r="F65" s="197"/>
      <c r="G65" s="197"/>
      <c r="H65" s="73"/>
      <c r="I65" s="197"/>
      <c r="J65" s="73"/>
      <c r="K65" s="197"/>
    </row>
    <row r="66" spans="1:11" s="64" customFormat="1" ht="18" customHeight="1">
      <c r="A66" s="120" t="s">
        <v>54</v>
      </c>
      <c r="B66" s="120"/>
      <c r="C66" s="13"/>
      <c r="D66" s="196"/>
      <c r="E66" s="73">
        <v>743306</v>
      </c>
      <c r="F66" s="73"/>
      <c r="G66" s="73">
        <v>609084</v>
      </c>
      <c r="H66" s="73"/>
      <c r="I66" s="73">
        <v>2679967</v>
      </c>
      <c r="J66" s="73"/>
      <c r="K66" s="73">
        <v>3348092</v>
      </c>
    </row>
    <row r="67" spans="1:11" s="64" customFormat="1" ht="18" customHeight="1">
      <c r="A67" s="120" t="s">
        <v>96</v>
      </c>
      <c r="B67" s="120"/>
      <c r="C67" s="13"/>
      <c r="D67" s="196"/>
      <c r="E67" s="73">
        <v>4095899</v>
      </c>
      <c r="F67" s="73"/>
      <c r="G67" s="73">
        <v>3735930</v>
      </c>
      <c r="H67" s="73"/>
      <c r="I67" s="73">
        <v>6999123</v>
      </c>
      <c r="J67" s="73"/>
      <c r="K67" s="73">
        <v>9363372</v>
      </c>
    </row>
    <row r="68" spans="1:11" s="64" customFormat="1" ht="18" customHeight="1">
      <c r="A68" s="120" t="s">
        <v>329</v>
      </c>
      <c r="B68" s="120"/>
      <c r="C68" s="13"/>
      <c r="D68" s="196"/>
      <c r="E68" s="73"/>
      <c r="F68" s="73"/>
      <c r="G68" s="73"/>
      <c r="H68" s="73"/>
      <c r="I68" s="73"/>
      <c r="J68" s="73"/>
      <c r="K68" s="73"/>
    </row>
    <row r="69" spans="1:11" s="64" customFormat="1" ht="18" customHeight="1">
      <c r="A69" s="120" t="s">
        <v>328</v>
      </c>
      <c r="B69" s="120"/>
      <c r="C69" s="13"/>
      <c r="D69" s="196"/>
      <c r="E69" s="171">
        <v>0</v>
      </c>
      <c r="F69" s="171"/>
      <c r="G69" s="171">
        <v>0</v>
      </c>
      <c r="H69" s="73"/>
      <c r="I69" s="73">
        <v>11441000</v>
      </c>
      <c r="J69" s="73"/>
      <c r="K69" s="73">
        <v>-15205000</v>
      </c>
    </row>
    <row r="70" spans="1:11" s="64" customFormat="1" ht="18" customHeight="1">
      <c r="A70" s="120" t="s">
        <v>383</v>
      </c>
      <c r="B70" s="120"/>
      <c r="C70" s="13"/>
      <c r="D70" s="196"/>
      <c r="E70" s="171">
        <v>14073</v>
      </c>
      <c r="F70" s="171"/>
      <c r="G70" s="171">
        <v>489910</v>
      </c>
      <c r="H70" s="73"/>
      <c r="I70" s="171">
        <v>0</v>
      </c>
      <c r="J70" s="73"/>
      <c r="K70" s="171">
        <v>0</v>
      </c>
    </row>
    <row r="71" spans="1:11" s="64" customFormat="1" ht="18" customHeight="1">
      <c r="A71" s="120" t="s">
        <v>377</v>
      </c>
      <c r="B71" s="120"/>
      <c r="C71" s="13"/>
      <c r="D71" s="196"/>
      <c r="E71" s="171"/>
      <c r="F71" s="171"/>
      <c r="G71" s="171"/>
      <c r="H71" s="73"/>
      <c r="I71" s="171"/>
      <c r="J71" s="73"/>
      <c r="K71" s="171"/>
    </row>
    <row r="72" spans="1:11" s="64" customFormat="1" ht="18" customHeight="1">
      <c r="A72" s="120" t="s">
        <v>376</v>
      </c>
      <c r="B72" s="120"/>
      <c r="C72" s="13"/>
      <c r="D72" s="196">
        <v>411906</v>
      </c>
      <c r="E72" s="171">
        <v>-234011</v>
      </c>
      <c r="F72" s="171"/>
      <c r="G72" s="171">
        <v>494970</v>
      </c>
      <c r="H72" s="73"/>
      <c r="I72" s="171">
        <v>0</v>
      </c>
      <c r="J72" s="73"/>
      <c r="K72" s="171">
        <v>0</v>
      </c>
    </row>
    <row r="73" spans="1:11" s="64" customFormat="1" ht="18" customHeight="1">
      <c r="A73" s="120" t="s">
        <v>355</v>
      </c>
      <c r="B73" s="120"/>
      <c r="C73" s="13"/>
      <c r="D73" s="196"/>
      <c r="E73" s="171">
        <v>-9715807</v>
      </c>
      <c r="F73" s="171"/>
      <c r="G73" s="171">
        <v>-13812198</v>
      </c>
      <c r="H73" s="73"/>
      <c r="I73" s="171">
        <v>-9992080</v>
      </c>
      <c r="J73" s="73"/>
      <c r="K73" s="171">
        <v>-4673644</v>
      </c>
    </row>
    <row r="74" spans="1:11" s="64" customFormat="1" ht="18" customHeight="1">
      <c r="A74" s="120" t="s">
        <v>196</v>
      </c>
      <c r="B74" s="120"/>
      <c r="C74" s="13"/>
      <c r="D74" s="196">
        <v>8776882</v>
      </c>
      <c r="E74" s="171">
        <v>12587967</v>
      </c>
      <c r="F74" s="171"/>
      <c r="G74" s="171">
        <v>6763892</v>
      </c>
      <c r="H74" s="73"/>
      <c r="I74" s="171">
        <v>0</v>
      </c>
      <c r="J74" s="73"/>
      <c r="K74" s="171">
        <v>0</v>
      </c>
    </row>
    <row r="75" spans="1:11" s="64" customFormat="1" ht="18" customHeight="1">
      <c r="A75" s="120" t="s">
        <v>350</v>
      </c>
      <c r="B75" s="120"/>
      <c r="C75" s="13"/>
      <c r="D75" s="196"/>
      <c r="E75" s="171">
        <v>-2030</v>
      </c>
      <c r="F75" s="171"/>
      <c r="G75" s="171">
        <v>-113112</v>
      </c>
      <c r="H75" s="73"/>
      <c r="I75" s="171">
        <v>0</v>
      </c>
      <c r="J75" s="73"/>
      <c r="K75" s="171">
        <v>0</v>
      </c>
    </row>
    <row r="76" spans="1:11" s="64" customFormat="1" ht="18" customHeight="1">
      <c r="A76" s="120" t="s">
        <v>330</v>
      </c>
      <c r="B76" s="120"/>
      <c r="C76" s="13"/>
      <c r="D76" s="196"/>
      <c r="E76" s="171"/>
      <c r="F76" s="171"/>
      <c r="G76" s="171"/>
      <c r="H76" s="73"/>
      <c r="I76" s="171"/>
      <c r="J76" s="73"/>
      <c r="K76" s="171"/>
    </row>
    <row r="77" spans="1:11" s="64" customFormat="1" ht="18" customHeight="1">
      <c r="A77" s="120" t="s">
        <v>328</v>
      </c>
      <c r="B77" s="120"/>
      <c r="C77" s="13"/>
      <c r="D77" s="196"/>
      <c r="E77" s="171">
        <v>0</v>
      </c>
      <c r="F77" s="171"/>
      <c r="G77" s="171">
        <v>0</v>
      </c>
      <c r="H77" s="73"/>
      <c r="I77" s="73">
        <v>-5094716</v>
      </c>
      <c r="J77" s="73"/>
      <c r="K77" s="73">
        <v>4747084</v>
      </c>
    </row>
    <row r="78" spans="1:11" s="64" customFormat="1" ht="18" customHeight="1">
      <c r="A78" s="120" t="s">
        <v>330</v>
      </c>
      <c r="B78" s="120"/>
      <c r="C78" s="13"/>
      <c r="D78" s="196"/>
      <c r="E78" s="171"/>
      <c r="F78" s="171"/>
      <c r="G78" s="171"/>
      <c r="H78" s="73"/>
      <c r="I78" s="73"/>
      <c r="J78" s="73"/>
      <c r="K78" s="73"/>
    </row>
    <row r="79" spans="1:11" s="64" customFormat="1" ht="18" customHeight="1">
      <c r="A79" s="120" t="s">
        <v>349</v>
      </c>
      <c r="B79" s="113"/>
      <c r="C79" s="13"/>
      <c r="D79" s="196"/>
      <c r="E79" s="171">
        <v>-1050</v>
      </c>
      <c r="F79" s="171"/>
      <c r="G79" s="171">
        <v>-3000</v>
      </c>
      <c r="H79" s="73"/>
      <c r="I79" s="171">
        <v>0</v>
      </c>
      <c r="J79" s="73"/>
      <c r="K79" s="171">
        <v>0</v>
      </c>
    </row>
    <row r="80" spans="1:10" s="64" customFormat="1" ht="18" customHeight="1">
      <c r="A80" s="120" t="s">
        <v>331</v>
      </c>
      <c r="B80" s="120"/>
      <c r="C80" s="13"/>
      <c r="D80" s="196"/>
      <c r="E80" s="73"/>
      <c r="F80" s="73"/>
      <c r="G80" s="73"/>
      <c r="H80" s="73"/>
      <c r="J80" s="73"/>
    </row>
    <row r="81" spans="1:11" ht="18" customHeight="1">
      <c r="A81" s="56" t="s">
        <v>214</v>
      </c>
      <c r="B81" s="120"/>
      <c r="C81" s="13"/>
      <c r="D81" s="196"/>
      <c r="E81" s="73">
        <v>-16764873</v>
      </c>
      <c r="F81" s="73"/>
      <c r="G81" s="73">
        <v>-20925977</v>
      </c>
      <c r="H81" s="73"/>
      <c r="I81" s="73">
        <v>-507720</v>
      </c>
      <c r="J81" s="73"/>
      <c r="K81" s="73">
        <v>-1134050</v>
      </c>
    </row>
    <row r="82" spans="1:10" ht="18" customHeight="1">
      <c r="A82" s="120" t="s">
        <v>213</v>
      </c>
      <c r="B82" s="120"/>
      <c r="C82" s="13"/>
      <c r="D82" s="196"/>
      <c r="E82" s="73"/>
      <c r="F82" s="73"/>
      <c r="G82" s="73"/>
      <c r="H82" s="73"/>
      <c r="J82" s="73"/>
    </row>
    <row r="83" spans="1:11" ht="18" customHeight="1">
      <c r="A83" s="120" t="s">
        <v>348</v>
      </c>
      <c r="B83" s="120"/>
      <c r="C83" s="13"/>
      <c r="D83" s="196"/>
      <c r="E83" s="73">
        <v>1217960</v>
      </c>
      <c r="F83" s="73"/>
      <c r="G83" s="73">
        <v>818734</v>
      </c>
      <c r="H83" s="73"/>
      <c r="I83" s="73">
        <v>50525</v>
      </c>
      <c r="J83" s="73"/>
      <c r="K83" s="73">
        <v>29191</v>
      </c>
    </row>
    <row r="84" spans="1:11" s="198" customFormat="1" ht="18" customHeight="1">
      <c r="A84" s="120" t="s">
        <v>332</v>
      </c>
      <c r="B84" s="120"/>
      <c r="C84" s="13"/>
      <c r="D84" s="196"/>
      <c r="E84" s="73">
        <v>-72317</v>
      </c>
      <c r="F84" s="73"/>
      <c r="G84" s="73">
        <v>-64377</v>
      </c>
      <c r="H84" s="73"/>
      <c r="I84" s="73">
        <v>-998</v>
      </c>
      <c r="J84" s="73"/>
      <c r="K84" s="73">
        <v>-562</v>
      </c>
    </row>
    <row r="85" spans="1:11" s="198" customFormat="1" ht="18" customHeight="1">
      <c r="A85" s="120" t="s">
        <v>333</v>
      </c>
      <c r="B85" s="120"/>
      <c r="C85" s="13"/>
      <c r="D85" s="196"/>
      <c r="E85" s="73">
        <v>445</v>
      </c>
      <c r="F85" s="73"/>
      <c r="G85" s="73">
        <v>2565</v>
      </c>
      <c r="H85" s="73"/>
      <c r="I85" s="227">
        <v>1148</v>
      </c>
      <c r="J85" s="171"/>
      <c r="K85" s="171">
        <v>0</v>
      </c>
    </row>
    <row r="86" spans="1:11" s="198" customFormat="1" ht="18" customHeight="1">
      <c r="A86" s="120" t="s">
        <v>334</v>
      </c>
      <c r="B86" s="120"/>
      <c r="C86" s="13"/>
      <c r="D86" s="196"/>
      <c r="E86" s="73">
        <v>-298805</v>
      </c>
      <c r="F86" s="73"/>
      <c r="G86" s="73">
        <v>-357632</v>
      </c>
      <c r="H86" s="73"/>
      <c r="I86" s="171">
        <v>0</v>
      </c>
      <c r="J86" s="171"/>
      <c r="K86" s="171">
        <v>0</v>
      </c>
    </row>
    <row r="87" spans="1:11" s="115" customFormat="1" ht="18" customHeight="1">
      <c r="A87" s="113" t="s">
        <v>356</v>
      </c>
      <c r="B87" s="113"/>
      <c r="C87" s="81"/>
      <c r="D87" s="78"/>
      <c r="E87" s="112">
        <v>8058</v>
      </c>
      <c r="F87" s="117"/>
      <c r="G87" s="112">
        <v>32559</v>
      </c>
      <c r="H87" s="117"/>
      <c r="I87" s="289">
        <v>0</v>
      </c>
      <c r="J87" s="281"/>
      <c r="K87" s="289">
        <v>0</v>
      </c>
    </row>
    <row r="88" spans="1:11" s="64" customFormat="1" ht="18" customHeight="1">
      <c r="A88" s="6" t="s">
        <v>335</v>
      </c>
      <c r="B88" s="6"/>
      <c r="C88" s="13"/>
      <c r="D88" s="196"/>
      <c r="E88" s="31">
        <f>SUM(E66:E81)+SUM(E83:E87)</f>
        <v>-8421185</v>
      </c>
      <c r="F88" s="30"/>
      <c r="G88" s="31">
        <f>SUM(G66:G81)+SUM(G83:G87)</f>
        <v>-22328652</v>
      </c>
      <c r="H88" s="73">
        <f>SUM(H66:H81)+SUM(H83:H87)</f>
        <v>0</v>
      </c>
      <c r="I88" s="31">
        <f>SUM(I66:I81)+SUM(I83:I87)</f>
        <v>5576249</v>
      </c>
      <c r="J88" s="30">
        <f>SUM(J66:J81)+SUM(J83:J87)</f>
        <v>0</v>
      </c>
      <c r="K88" s="31">
        <f>SUM(K66:K81)+SUM(K83:K87)</f>
        <v>-3525517</v>
      </c>
    </row>
    <row r="89" spans="1:11" s="64" customFormat="1" ht="9.75" customHeight="1">
      <c r="A89" s="6"/>
      <c r="B89" s="6"/>
      <c r="C89" s="13"/>
      <c r="D89" s="196"/>
      <c r="E89" s="30"/>
      <c r="F89" s="30"/>
      <c r="G89" s="30"/>
      <c r="H89" s="73"/>
      <c r="I89" s="30"/>
      <c r="J89" s="30"/>
      <c r="K89" s="30"/>
    </row>
    <row r="90" s="64" customFormat="1" ht="18" customHeight="1">
      <c r="A90" s="14" t="s">
        <v>21</v>
      </c>
    </row>
    <row r="91" spans="1:10" s="64" customFormat="1" ht="18" customHeight="1">
      <c r="A91" s="63" t="s">
        <v>301</v>
      </c>
      <c r="B91" s="113"/>
      <c r="C91" s="13"/>
      <c r="D91" s="196"/>
      <c r="F91" s="73"/>
      <c r="H91" s="73"/>
      <c r="J91" s="73"/>
    </row>
    <row r="92" spans="1:11" s="198" customFormat="1" ht="18" customHeight="1">
      <c r="A92" s="120" t="s">
        <v>55</v>
      </c>
      <c r="B92" s="120"/>
      <c r="C92" s="13"/>
      <c r="D92" s="196"/>
      <c r="E92" s="73">
        <v>11823975</v>
      </c>
      <c r="F92" s="73"/>
      <c r="G92" s="73">
        <v>1848042</v>
      </c>
      <c r="H92" s="73"/>
      <c r="I92" s="171">
        <v>1500000</v>
      </c>
      <c r="J92" s="171"/>
      <c r="K92" s="171">
        <v>0</v>
      </c>
    </row>
    <row r="93" spans="1:11" s="115" customFormat="1" ht="18" customHeight="1">
      <c r="A93" s="63" t="s">
        <v>381</v>
      </c>
      <c r="B93" s="113"/>
      <c r="C93" s="81"/>
      <c r="D93" s="78"/>
      <c r="E93" s="117"/>
      <c r="F93" s="117"/>
      <c r="G93" s="117"/>
      <c r="H93" s="117"/>
      <c r="I93" s="281"/>
      <c r="J93" s="281"/>
      <c r="K93" s="281"/>
    </row>
    <row r="94" spans="1:11" s="115" customFormat="1" ht="18" customHeight="1">
      <c r="A94" s="113" t="s">
        <v>370</v>
      </c>
      <c r="B94" s="113"/>
      <c r="C94" s="81"/>
      <c r="D94" s="78"/>
      <c r="E94" s="117">
        <v>0</v>
      </c>
      <c r="F94" s="117"/>
      <c r="G94" s="117">
        <v>0</v>
      </c>
      <c r="H94" s="117"/>
      <c r="I94" s="281">
        <v>5000000</v>
      </c>
      <c r="J94" s="281"/>
      <c r="K94" s="281">
        <v>0</v>
      </c>
    </row>
    <row r="95" spans="1:11" s="198" customFormat="1" ht="18" customHeight="1">
      <c r="A95" s="120" t="s">
        <v>378</v>
      </c>
      <c r="B95" s="120"/>
      <c r="C95" s="13"/>
      <c r="D95" s="196"/>
      <c r="E95" s="73">
        <v>-8235199</v>
      </c>
      <c r="F95" s="73"/>
      <c r="G95" s="73">
        <v>3745963</v>
      </c>
      <c r="H95" s="73"/>
      <c r="I95" s="227">
        <v>577505</v>
      </c>
      <c r="J95" s="171"/>
      <c r="K95" s="227">
        <v>3680128</v>
      </c>
    </row>
    <row r="96" spans="1:11" s="198" customFormat="1" ht="18" customHeight="1">
      <c r="A96" s="120" t="s">
        <v>301</v>
      </c>
      <c r="B96" s="120"/>
      <c r="C96" s="13"/>
      <c r="D96" s="196"/>
      <c r="E96" s="73"/>
      <c r="F96" s="73"/>
      <c r="G96" s="73"/>
      <c r="H96" s="73"/>
      <c r="I96" s="228"/>
      <c r="J96" s="171"/>
      <c r="K96" s="228"/>
    </row>
    <row r="97" spans="1:11" s="198" customFormat="1" ht="18" customHeight="1">
      <c r="A97" s="120" t="s">
        <v>379</v>
      </c>
      <c r="B97" s="120"/>
      <c r="C97" s="13"/>
      <c r="D97" s="196"/>
      <c r="E97" s="73">
        <v>19699</v>
      </c>
      <c r="F97" s="73"/>
      <c r="G97" s="73">
        <v>231663</v>
      </c>
      <c r="H97" s="73"/>
      <c r="I97" s="171">
        <v>0</v>
      </c>
      <c r="J97" s="171"/>
      <c r="K97" s="171">
        <v>0</v>
      </c>
    </row>
    <row r="98" ht="18" customHeight="1"/>
    <row r="99" spans="1:11" s="64" customFormat="1" ht="17.25">
      <c r="A99" s="20" t="s">
        <v>27</v>
      </c>
      <c r="B99" s="20"/>
      <c r="C99" s="13"/>
      <c r="D99" s="196"/>
      <c r="E99" s="73"/>
      <c r="F99" s="73"/>
      <c r="G99" s="73"/>
      <c r="H99" s="73"/>
      <c r="I99" s="73"/>
      <c r="J99" s="73"/>
      <c r="K99" s="73"/>
    </row>
    <row r="100" spans="1:11" s="64" customFormat="1" ht="17.25">
      <c r="A100" s="20" t="s">
        <v>28</v>
      </c>
      <c r="B100" s="20"/>
      <c r="C100" s="13"/>
      <c r="D100" s="196"/>
      <c r="E100" s="73"/>
      <c r="F100" s="73"/>
      <c r="G100" s="73"/>
      <c r="H100" s="73"/>
      <c r="I100" s="73"/>
      <c r="J100" s="73"/>
      <c r="K100" s="73"/>
    </row>
    <row r="101" spans="1:11" s="64" customFormat="1" ht="15">
      <c r="A101" s="21" t="s">
        <v>186</v>
      </c>
      <c r="B101" s="21"/>
      <c r="C101" s="13"/>
      <c r="D101" s="3"/>
      <c r="E101" s="3"/>
      <c r="F101" s="3"/>
      <c r="G101" s="3"/>
      <c r="H101" s="3"/>
      <c r="I101" s="3"/>
      <c r="J101" s="3"/>
      <c r="K101" s="3"/>
    </row>
    <row r="102" spans="1:11" s="64" customFormat="1" ht="13.5">
      <c r="A102" s="6"/>
      <c r="B102" s="6"/>
      <c r="C102" s="13"/>
      <c r="D102" s="3"/>
      <c r="E102" s="3"/>
      <c r="F102" s="3"/>
      <c r="G102" s="3"/>
      <c r="H102" s="3"/>
      <c r="I102" s="122"/>
      <c r="J102" s="195"/>
      <c r="K102" s="59" t="s">
        <v>103</v>
      </c>
    </row>
    <row r="103" spans="1:11" s="64" customFormat="1" ht="13.5">
      <c r="A103" s="6"/>
      <c r="B103" s="6"/>
      <c r="C103" s="13"/>
      <c r="D103" s="3"/>
      <c r="E103" s="311" t="s">
        <v>0</v>
      </c>
      <c r="F103" s="311"/>
      <c r="G103" s="311"/>
      <c r="H103" s="15"/>
      <c r="I103" s="311" t="s">
        <v>39</v>
      </c>
      <c r="J103" s="311"/>
      <c r="K103" s="311"/>
    </row>
    <row r="104" spans="1:11" s="198" customFormat="1" ht="13.5">
      <c r="A104" s="6"/>
      <c r="B104" s="6"/>
      <c r="C104" s="13"/>
      <c r="D104" s="3"/>
      <c r="E104" s="307" t="s">
        <v>7</v>
      </c>
      <c r="F104" s="307"/>
      <c r="G104" s="307"/>
      <c r="H104" s="15"/>
      <c r="I104" s="307" t="s">
        <v>7</v>
      </c>
      <c r="J104" s="307"/>
      <c r="K104" s="307"/>
    </row>
    <row r="105" spans="1:11" s="198" customFormat="1" ht="13.5">
      <c r="A105" s="6"/>
      <c r="B105" s="6"/>
      <c r="C105" s="13"/>
      <c r="D105" s="3"/>
      <c r="E105" s="312" t="s">
        <v>362</v>
      </c>
      <c r="F105" s="312"/>
      <c r="G105" s="312"/>
      <c r="H105" s="25"/>
      <c r="I105" s="312" t="s">
        <v>362</v>
      </c>
      <c r="J105" s="312"/>
      <c r="K105" s="312"/>
    </row>
    <row r="106" spans="1:11" s="198" customFormat="1" ht="13.5">
      <c r="A106" s="6"/>
      <c r="B106" s="6"/>
      <c r="C106" s="1"/>
      <c r="D106" s="3"/>
      <c r="E106" s="309" t="s">
        <v>361</v>
      </c>
      <c r="F106" s="310"/>
      <c r="G106" s="310"/>
      <c r="H106" s="25"/>
      <c r="I106" s="309" t="s">
        <v>361</v>
      </c>
      <c r="J106" s="310"/>
      <c r="K106" s="310"/>
    </row>
    <row r="107" spans="1:11" s="198" customFormat="1" ht="13.5">
      <c r="A107" s="6"/>
      <c r="B107" s="6"/>
      <c r="C107" s="13" t="s">
        <v>40</v>
      </c>
      <c r="D107" s="3"/>
      <c r="E107" s="101" t="s">
        <v>311</v>
      </c>
      <c r="F107" s="86"/>
      <c r="G107" s="101" t="s">
        <v>251</v>
      </c>
      <c r="H107" s="86"/>
      <c r="I107" s="101" t="s">
        <v>311</v>
      </c>
      <c r="J107" s="86"/>
      <c r="K107" s="101" t="s">
        <v>251</v>
      </c>
    </row>
    <row r="108" s="64" customFormat="1" ht="18" customHeight="1">
      <c r="A108" s="14" t="s">
        <v>21</v>
      </c>
    </row>
    <row r="109" s="64" customFormat="1" ht="18" customHeight="1">
      <c r="A109" s="14" t="s">
        <v>131</v>
      </c>
    </row>
    <row r="110" spans="1:11" s="64" customFormat="1" ht="18" customHeight="1">
      <c r="A110" s="120" t="s">
        <v>363</v>
      </c>
      <c r="G110" s="292"/>
      <c r="H110" s="292"/>
      <c r="I110" s="292"/>
      <c r="J110" s="292"/>
      <c r="K110" s="171"/>
    </row>
    <row r="111" spans="1:11" s="64" customFormat="1" ht="18" customHeight="1">
      <c r="A111" s="120" t="s">
        <v>364</v>
      </c>
      <c r="E111" s="171">
        <v>0</v>
      </c>
      <c r="G111" s="292">
        <v>-193796</v>
      </c>
      <c r="H111" s="292"/>
      <c r="I111" s="171">
        <v>0</v>
      </c>
      <c r="J111" s="292"/>
      <c r="K111" s="171">
        <v>0</v>
      </c>
    </row>
    <row r="112" spans="1:11" s="64" customFormat="1" ht="18" customHeight="1">
      <c r="A112" s="120" t="s">
        <v>206</v>
      </c>
      <c r="B112" s="120"/>
      <c r="C112" s="13"/>
      <c r="D112" s="196"/>
      <c r="E112" s="73"/>
      <c r="F112" s="73"/>
      <c r="G112" s="73"/>
      <c r="H112" s="73"/>
      <c r="I112" s="228"/>
      <c r="J112" s="171"/>
      <c r="K112" s="228"/>
    </row>
    <row r="113" spans="1:11" s="64" customFormat="1" ht="18" customHeight="1">
      <c r="A113" s="120" t="s">
        <v>207</v>
      </c>
      <c r="B113" s="120"/>
      <c r="C113" s="13"/>
      <c r="D113" s="196"/>
      <c r="E113" s="73">
        <v>-66655</v>
      </c>
      <c r="F113" s="73"/>
      <c r="G113" s="73">
        <v>-17468</v>
      </c>
      <c r="H113" s="73"/>
      <c r="I113" s="73">
        <v>0</v>
      </c>
      <c r="J113" s="171"/>
      <c r="K113" s="171">
        <v>0</v>
      </c>
    </row>
    <row r="114" spans="1:11" s="64" customFormat="1" ht="18" customHeight="1">
      <c r="A114" s="120" t="s">
        <v>86</v>
      </c>
      <c r="B114" s="120"/>
      <c r="C114" s="13"/>
      <c r="D114" s="196"/>
      <c r="E114" s="73"/>
      <c r="F114" s="73"/>
      <c r="G114" s="73"/>
      <c r="H114" s="73"/>
      <c r="I114" s="73"/>
      <c r="J114" s="171"/>
      <c r="K114" s="228"/>
    </row>
    <row r="115" spans="1:11" s="64" customFormat="1" ht="18" customHeight="1">
      <c r="A115" s="120" t="s">
        <v>55</v>
      </c>
      <c r="B115" s="120"/>
      <c r="C115" s="13"/>
      <c r="D115" s="196"/>
      <c r="E115" s="73">
        <v>7849136</v>
      </c>
      <c r="F115" s="73"/>
      <c r="G115" s="73">
        <v>35512970</v>
      </c>
      <c r="H115" s="73"/>
      <c r="I115" s="73">
        <v>0</v>
      </c>
      <c r="J115" s="171"/>
      <c r="K115" s="227">
        <v>2933593</v>
      </c>
    </row>
    <row r="116" spans="1:11" s="198" customFormat="1" ht="18" customHeight="1">
      <c r="A116" s="120" t="s">
        <v>87</v>
      </c>
      <c r="B116" s="120"/>
      <c r="C116" s="13"/>
      <c r="D116" s="196"/>
      <c r="E116" s="73"/>
      <c r="F116" s="73"/>
      <c r="G116" s="73"/>
      <c r="H116" s="73"/>
      <c r="I116" s="73"/>
      <c r="J116" s="171"/>
      <c r="K116" s="228"/>
    </row>
    <row r="117" spans="1:11" s="198" customFormat="1" ht="18" customHeight="1">
      <c r="A117" s="120" t="s">
        <v>88</v>
      </c>
      <c r="B117" s="120"/>
      <c r="C117" s="13"/>
      <c r="D117" s="196"/>
      <c r="E117" s="73">
        <v>-12929625</v>
      </c>
      <c r="F117" s="73"/>
      <c r="G117" s="73">
        <v>-15726582</v>
      </c>
      <c r="H117" s="73"/>
      <c r="I117" s="73">
        <v>-218037</v>
      </c>
      <c r="J117" s="171"/>
      <c r="K117" s="171">
        <v>0</v>
      </c>
    </row>
    <row r="118" spans="1:11" s="198" customFormat="1" ht="18" customHeight="1">
      <c r="A118" s="120" t="s">
        <v>100</v>
      </c>
      <c r="B118" s="120"/>
      <c r="C118" s="19">
        <v>11</v>
      </c>
      <c r="D118" s="196"/>
      <c r="E118" s="73">
        <v>17000000</v>
      </c>
      <c r="F118" s="73"/>
      <c r="G118" s="73">
        <v>27000000</v>
      </c>
      <c r="H118" s="73"/>
      <c r="I118" s="73">
        <v>0</v>
      </c>
      <c r="J118" s="171"/>
      <c r="K118" s="73">
        <v>12000000</v>
      </c>
    </row>
    <row r="119" spans="1:11" s="198" customFormat="1" ht="18" customHeight="1">
      <c r="A119" s="120" t="s">
        <v>283</v>
      </c>
      <c r="B119" s="120"/>
      <c r="C119" s="13"/>
      <c r="D119" s="196"/>
      <c r="E119" s="73">
        <v>-8500000</v>
      </c>
      <c r="F119" s="73"/>
      <c r="G119" s="73">
        <v>-11163150</v>
      </c>
      <c r="H119" s="73"/>
      <c r="I119" s="73">
        <v>-8500000</v>
      </c>
      <c r="J119" s="171"/>
      <c r="K119" s="73">
        <v>-9000000</v>
      </c>
    </row>
    <row r="120" spans="1:11" s="198" customFormat="1" ht="18" customHeight="1">
      <c r="A120" s="56" t="s">
        <v>254</v>
      </c>
      <c r="B120" s="120"/>
      <c r="C120" s="13"/>
      <c r="D120" s="196"/>
      <c r="E120" s="117">
        <v>-34553</v>
      </c>
      <c r="F120" s="73"/>
      <c r="G120" s="117">
        <v>-308455</v>
      </c>
      <c r="H120" s="73"/>
      <c r="I120" s="171">
        <v>-23588</v>
      </c>
      <c r="J120" s="73"/>
      <c r="K120" s="171">
        <v>-11033</v>
      </c>
    </row>
    <row r="121" spans="1:11" s="64" customFormat="1" ht="18" customHeight="1">
      <c r="A121" s="120" t="s">
        <v>79</v>
      </c>
      <c r="B121" s="120"/>
      <c r="C121" s="13"/>
      <c r="D121" s="196"/>
      <c r="E121" s="117">
        <v>-10789518</v>
      </c>
      <c r="F121" s="73"/>
      <c r="G121" s="117">
        <v>-9431982</v>
      </c>
      <c r="H121" s="73"/>
      <c r="I121" s="171">
        <v>-4011505</v>
      </c>
      <c r="J121" s="73"/>
      <c r="K121" s="171">
        <v>-3597819</v>
      </c>
    </row>
    <row r="122" spans="1:11" s="64" customFormat="1" ht="18" customHeight="1">
      <c r="A122" s="56" t="s">
        <v>391</v>
      </c>
      <c r="B122" s="120"/>
      <c r="C122" s="13"/>
      <c r="D122" s="196"/>
      <c r="E122" s="117">
        <v>-2467230</v>
      </c>
      <c r="F122" s="73"/>
      <c r="G122" s="117">
        <v>-1686127</v>
      </c>
      <c r="H122" s="73"/>
      <c r="I122" s="171">
        <v>0</v>
      </c>
      <c r="J122" s="171"/>
      <c r="K122" s="171">
        <v>0</v>
      </c>
    </row>
    <row r="123" spans="1:10" s="64" customFormat="1" ht="18" customHeight="1">
      <c r="A123" s="56" t="s">
        <v>340</v>
      </c>
      <c r="B123" s="120"/>
      <c r="C123" s="13"/>
      <c r="D123" s="196"/>
      <c r="E123" s="171"/>
      <c r="F123" s="73"/>
      <c r="G123" s="171"/>
      <c r="H123" s="73"/>
      <c r="J123" s="73"/>
    </row>
    <row r="124" spans="1:10" s="64" customFormat="1" ht="18" customHeight="1">
      <c r="A124" s="56" t="s">
        <v>223</v>
      </c>
      <c r="B124" s="120"/>
      <c r="C124" s="13"/>
      <c r="D124" s="196"/>
      <c r="E124" s="73"/>
      <c r="G124" s="73"/>
      <c r="H124" s="73"/>
      <c r="J124" s="73"/>
    </row>
    <row r="125" spans="1:11" s="64" customFormat="1" ht="18" customHeight="1">
      <c r="A125" s="56" t="s">
        <v>284</v>
      </c>
      <c r="B125" s="120"/>
      <c r="C125" s="13"/>
      <c r="D125" s="196"/>
      <c r="E125" s="117">
        <v>-4911456</v>
      </c>
      <c r="F125" s="73"/>
      <c r="G125" s="117">
        <v>-4910808</v>
      </c>
      <c r="H125" s="73"/>
      <c r="I125" s="171">
        <v>-5166579</v>
      </c>
      <c r="J125" s="73"/>
      <c r="K125" s="171">
        <v>-5165862</v>
      </c>
    </row>
    <row r="126" spans="1:11" s="64" customFormat="1" ht="18" customHeight="1">
      <c r="A126" s="56" t="s">
        <v>224</v>
      </c>
      <c r="B126" s="120"/>
      <c r="C126" s="13"/>
      <c r="D126" s="196"/>
      <c r="E126" s="117">
        <v>384721</v>
      </c>
      <c r="F126" s="73"/>
      <c r="G126" s="117">
        <v>117366</v>
      </c>
      <c r="H126" s="73"/>
      <c r="I126" s="171">
        <v>0</v>
      </c>
      <c r="J126" s="73"/>
      <c r="K126" s="171">
        <v>0</v>
      </c>
    </row>
    <row r="127" spans="1:11" s="64" customFormat="1" ht="18" customHeight="1">
      <c r="A127" s="56" t="s">
        <v>341</v>
      </c>
      <c r="B127" s="120"/>
      <c r="C127" s="13"/>
      <c r="D127" s="196"/>
      <c r="E127" s="117"/>
      <c r="F127" s="73"/>
      <c r="G127" s="117"/>
      <c r="H127" s="73"/>
      <c r="I127" s="171"/>
      <c r="J127" s="73"/>
      <c r="K127" s="171"/>
    </row>
    <row r="128" spans="1:11" s="64" customFormat="1" ht="18" customHeight="1">
      <c r="A128" s="234" t="s">
        <v>342</v>
      </c>
      <c r="B128" s="113"/>
      <c r="C128" s="13">
        <v>1</v>
      </c>
      <c r="D128" s="196"/>
      <c r="E128" s="112">
        <v>-1272294</v>
      </c>
      <c r="F128" s="73"/>
      <c r="G128" s="112">
        <v>-5699671</v>
      </c>
      <c r="H128" s="73"/>
      <c r="I128" s="223">
        <v>0</v>
      </c>
      <c r="J128" s="73"/>
      <c r="K128" s="223">
        <v>0</v>
      </c>
    </row>
    <row r="129" spans="1:11" s="198" customFormat="1" ht="18" customHeight="1">
      <c r="A129" s="2" t="s">
        <v>343</v>
      </c>
      <c r="C129" s="64"/>
      <c r="D129" s="64"/>
      <c r="E129" s="229">
        <f>SUM(E108:E128)+SUM(E92:E97)</f>
        <v>-12128999</v>
      </c>
      <c r="F129" s="73"/>
      <c r="G129" s="229">
        <f>SUM(G108:G128)+SUM(G92:G97)</f>
        <v>19317965</v>
      </c>
      <c r="H129" s="30"/>
      <c r="I129" s="229">
        <f>SUM(I108:I128)+SUM(I92:I97)</f>
        <v>-10842204</v>
      </c>
      <c r="J129" s="73"/>
      <c r="K129" s="229">
        <f>SUM(K108:K128)+SUM(K92:K97)</f>
        <v>839007</v>
      </c>
    </row>
    <row r="130" spans="1:11" s="64" customFormat="1" ht="18" customHeight="1">
      <c r="A130" s="120"/>
      <c r="B130" s="120"/>
      <c r="C130" s="13"/>
      <c r="D130" s="196"/>
      <c r="E130" s="73"/>
      <c r="F130" s="73"/>
      <c r="G130" s="73"/>
      <c r="H130" s="73"/>
      <c r="I130" s="73"/>
      <c r="J130" s="73"/>
      <c r="K130" s="73"/>
    </row>
    <row r="131" spans="1:11" s="64" customFormat="1" ht="18" customHeight="1">
      <c r="A131" s="113" t="s">
        <v>297</v>
      </c>
      <c r="B131" s="54"/>
      <c r="C131" s="81"/>
      <c r="D131" s="5"/>
      <c r="E131" s="35"/>
      <c r="F131" s="35"/>
      <c r="G131" s="35"/>
      <c r="H131" s="35"/>
      <c r="I131" s="35"/>
      <c r="J131" s="35"/>
      <c r="K131" s="35"/>
    </row>
    <row r="132" spans="1:11" s="64" customFormat="1" ht="18" customHeight="1">
      <c r="A132" s="113" t="s">
        <v>299</v>
      </c>
      <c r="B132" s="54"/>
      <c r="C132" s="81"/>
      <c r="D132" s="5"/>
      <c r="E132" s="35"/>
      <c r="F132" s="35"/>
      <c r="G132" s="35"/>
      <c r="H132" s="35"/>
      <c r="I132" s="35"/>
      <c r="J132" s="35"/>
      <c r="K132" s="35"/>
    </row>
    <row r="133" spans="1:11" s="64" customFormat="1" ht="18" customHeight="1">
      <c r="A133" s="113" t="s">
        <v>298</v>
      </c>
      <c r="B133" s="11"/>
      <c r="C133" s="81"/>
      <c r="D133" s="5"/>
      <c r="E133" s="35">
        <f>E63+E88+E129</f>
        <v>6166444</v>
      </c>
      <c r="F133" s="35"/>
      <c r="G133" s="35">
        <f>G63+G88+G129</f>
        <v>7475851</v>
      </c>
      <c r="H133" s="35"/>
      <c r="I133" s="35">
        <f>I63+I88+I129</f>
        <v>-3276762</v>
      </c>
      <c r="J133" s="35"/>
      <c r="K133" s="35">
        <f>K63+K88+K129</f>
        <v>-1653690</v>
      </c>
    </row>
    <row r="134" spans="1:11" s="64" customFormat="1" ht="18" customHeight="1">
      <c r="A134" s="113" t="s">
        <v>215</v>
      </c>
      <c r="B134" s="11"/>
      <c r="C134" s="81"/>
      <c r="D134" s="5"/>
      <c r="E134" s="35"/>
      <c r="F134" s="35"/>
      <c r="G134" s="35"/>
      <c r="H134" s="35"/>
      <c r="I134" s="35"/>
      <c r="J134" s="35"/>
      <c r="K134" s="35"/>
    </row>
    <row r="135" spans="1:11" s="64" customFormat="1" ht="18" customHeight="1">
      <c r="A135" s="113" t="s">
        <v>216</v>
      </c>
      <c r="B135" s="11"/>
      <c r="C135" s="81"/>
      <c r="D135" s="5"/>
      <c r="E135" s="40">
        <v>-1492669</v>
      </c>
      <c r="F135" s="35"/>
      <c r="G135" s="40">
        <v>-1212298</v>
      </c>
      <c r="H135" s="35"/>
      <c r="I135" s="80">
        <v>0</v>
      </c>
      <c r="J135" s="35"/>
      <c r="K135" s="80">
        <v>-174</v>
      </c>
    </row>
    <row r="136" spans="1:11" s="64" customFormat="1" ht="18" customHeight="1">
      <c r="A136" s="54" t="s">
        <v>297</v>
      </c>
      <c r="B136" s="11"/>
      <c r="C136" s="81"/>
      <c r="D136" s="5"/>
      <c r="E136" s="35"/>
      <c r="F136" s="35"/>
      <c r="G136" s="35"/>
      <c r="H136" s="35"/>
      <c r="I136" s="237"/>
      <c r="J136" s="35"/>
      <c r="K136" s="237"/>
    </row>
    <row r="137" spans="1:11" s="64" customFormat="1" ht="21" customHeight="1">
      <c r="A137" s="163" t="s">
        <v>300</v>
      </c>
      <c r="B137" s="163"/>
      <c r="C137" s="166"/>
      <c r="D137" s="166">
        <f>SUM(D133,D135)</f>
        <v>0</v>
      </c>
      <c r="E137" s="48">
        <f>SUM(E133,E135)</f>
        <v>4673775</v>
      </c>
      <c r="F137" s="166"/>
      <c r="G137" s="48">
        <f>SUM(G133,G135)</f>
        <v>6263553</v>
      </c>
      <c r="H137" s="166"/>
      <c r="I137" s="166">
        <f>SUM(I133,I135)</f>
        <v>-3276762</v>
      </c>
      <c r="J137" s="166"/>
      <c r="K137" s="166">
        <f>SUM(K133,K135)</f>
        <v>-1653864</v>
      </c>
    </row>
    <row r="138" spans="1:11" s="64" customFormat="1" ht="21.75" customHeight="1">
      <c r="A138" s="167" t="s">
        <v>344</v>
      </c>
      <c r="B138" s="11"/>
      <c r="C138" s="81"/>
      <c r="D138" s="5"/>
      <c r="E138" s="40">
        <v>30043466</v>
      </c>
      <c r="F138" s="35"/>
      <c r="G138" s="40">
        <v>21922487</v>
      </c>
      <c r="H138" s="35"/>
      <c r="I138" s="80">
        <v>4403393</v>
      </c>
      <c r="J138" s="35"/>
      <c r="K138" s="80">
        <v>3605279</v>
      </c>
    </row>
    <row r="139" spans="1:11" s="64" customFormat="1" ht="19.5" customHeight="1" thickBot="1">
      <c r="A139" s="165" t="s">
        <v>369</v>
      </c>
      <c r="B139" s="54"/>
      <c r="C139" s="96"/>
      <c r="D139" s="27"/>
      <c r="E139" s="49">
        <f>SUM(E137,E138)</f>
        <v>34717241</v>
      </c>
      <c r="F139" s="48"/>
      <c r="G139" s="49">
        <f>SUM(G137,G138)</f>
        <v>28186040</v>
      </c>
      <c r="H139" s="48"/>
      <c r="I139" s="49">
        <f>SUM(I137,I138)</f>
        <v>1126631</v>
      </c>
      <c r="J139" s="48"/>
      <c r="K139" s="49">
        <f>SUM(K137,K138)</f>
        <v>1951415</v>
      </c>
    </row>
    <row r="140" spans="1:11" s="64" customFormat="1" ht="19.5" customHeight="1" thickTop="1">
      <c r="A140" s="120"/>
      <c r="B140" s="120"/>
      <c r="C140" s="13"/>
      <c r="D140" s="196"/>
      <c r="E140" s="73"/>
      <c r="F140" s="73"/>
      <c r="G140" s="73"/>
      <c r="H140" s="73"/>
      <c r="I140" s="73"/>
      <c r="J140" s="73"/>
      <c r="K140" s="73"/>
    </row>
    <row r="141" spans="1:11" s="64" customFormat="1" ht="17.25">
      <c r="A141" s="20" t="s">
        <v>27</v>
      </c>
      <c r="B141" s="20"/>
      <c r="C141" s="13"/>
      <c r="D141" s="196"/>
      <c r="E141" s="73"/>
      <c r="F141" s="73"/>
      <c r="G141" s="73"/>
      <c r="H141" s="73"/>
      <c r="I141" s="73"/>
      <c r="J141" s="73"/>
      <c r="K141" s="73"/>
    </row>
    <row r="142" spans="1:11" s="64" customFormat="1" ht="17.25">
      <c r="A142" s="20" t="s">
        <v>28</v>
      </c>
      <c r="B142" s="20"/>
      <c r="C142" s="13"/>
      <c r="D142" s="196"/>
      <c r="E142" s="73"/>
      <c r="F142" s="73"/>
      <c r="G142" s="73"/>
      <c r="H142" s="73"/>
      <c r="I142" s="73"/>
      <c r="J142" s="73"/>
      <c r="K142" s="73"/>
    </row>
    <row r="143" spans="1:11" s="64" customFormat="1" ht="15">
      <c r="A143" s="21" t="s">
        <v>186</v>
      </c>
      <c r="B143" s="21"/>
      <c r="C143" s="13"/>
      <c r="D143" s="3"/>
      <c r="E143" s="3"/>
      <c r="F143" s="3"/>
      <c r="G143" s="3"/>
      <c r="H143" s="3"/>
      <c r="I143" s="3"/>
      <c r="J143" s="3"/>
      <c r="K143" s="3"/>
    </row>
    <row r="144" spans="1:11" s="64" customFormat="1" ht="13.5">
      <c r="A144" s="6"/>
      <c r="B144" s="6"/>
      <c r="C144" s="13"/>
      <c r="D144" s="3"/>
      <c r="E144" s="3"/>
      <c r="F144" s="3"/>
      <c r="G144" s="3"/>
      <c r="H144" s="3"/>
      <c r="I144" s="122"/>
      <c r="J144" s="195"/>
      <c r="K144" s="59" t="s">
        <v>103</v>
      </c>
    </row>
    <row r="145" spans="1:11" s="64" customFormat="1" ht="13.5">
      <c r="A145" s="6"/>
      <c r="B145" s="6"/>
      <c r="C145" s="13"/>
      <c r="D145" s="3"/>
      <c r="E145" s="311" t="s">
        <v>0</v>
      </c>
      <c r="F145" s="311"/>
      <c r="G145" s="311"/>
      <c r="H145" s="15"/>
      <c r="I145" s="311" t="s">
        <v>39</v>
      </c>
      <c r="J145" s="311"/>
      <c r="K145" s="311"/>
    </row>
    <row r="146" spans="1:11" s="198" customFormat="1" ht="13.5">
      <c r="A146" s="6"/>
      <c r="B146" s="6"/>
      <c r="C146" s="13"/>
      <c r="D146" s="3"/>
      <c r="E146" s="307" t="s">
        <v>7</v>
      </c>
      <c r="F146" s="307"/>
      <c r="G146" s="307"/>
      <c r="H146" s="15"/>
      <c r="I146" s="307" t="s">
        <v>7</v>
      </c>
      <c r="J146" s="307"/>
      <c r="K146" s="307"/>
    </row>
    <row r="147" spans="1:11" s="198" customFormat="1" ht="13.5">
      <c r="A147" s="6"/>
      <c r="B147" s="6"/>
      <c r="C147" s="13"/>
      <c r="D147" s="3"/>
      <c r="E147" s="312" t="s">
        <v>362</v>
      </c>
      <c r="F147" s="312"/>
      <c r="G147" s="312"/>
      <c r="H147" s="25"/>
      <c r="I147" s="312" t="s">
        <v>362</v>
      </c>
      <c r="J147" s="312"/>
      <c r="K147" s="312"/>
    </row>
    <row r="148" spans="1:11" s="198" customFormat="1" ht="13.5">
      <c r="A148" s="6"/>
      <c r="B148" s="6"/>
      <c r="C148" s="1"/>
      <c r="D148" s="3"/>
      <c r="E148" s="309" t="s">
        <v>361</v>
      </c>
      <c r="F148" s="310"/>
      <c r="G148" s="310"/>
      <c r="H148" s="25"/>
      <c r="I148" s="309" t="s">
        <v>361</v>
      </c>
      <c r="J148" s="310"/>
      <c r="K148" s="310"/>
    </row>
    <row r="149" spans="1:11" s="198" customFormat="1" ht="13.5">
      <c r="A149" s="6"/>
      <c r="B149" s="6"/>
      <c r="C149" s="13"/>
      <c r="D149" s="3"/>
      <c r="E149" s="101" t="s">
        <v>311</v>
      </c>
      <c r="F149" s="86"/>
      <c r="G149" s="101" t="s">
        <v>251</v>
      </c>
      <c r="H149" s="86"/>
      <c r="I149" s="101" t="s">
        <v>311</v>
      </c>
      <c r="J149" s="86"/>
      <c r="K149" s="101" t="s">
        <v>251</v>
      </c>
    </row>
    <row r="150" spans="1:11" s="64" customFormat="1" ht="18" customHeight="1">
      <c r="A150" s="14" t="s">
        <v>296</v>
      </c>
      <c r="B150" s="14"/>
      <c r="C150" s="13"/>
      <c r="D150" s="196"/>
      <c r="E150" s="74"/>
      <c r="F150" s="74"/>
      <c r="G150" s="74"/>
      <c r="H150" s="74"/>
      <c r="I150" s="74"/>
      <c r="J150" s="74"/>
      <c r="K150" s="74"/>
    </row>
    <row r="151" spans="1:11" s="64" customFormat="1" ht="18" customHeight="1">
      <c r="A151" s="14" t="s">
        <v>295</v>
      </c>
      <c r="B151" s="14"/>
      <c r="C151" s="13"/>
      <c r="D151" s="196"/>
      <c r="E151" s="74"/>
      <c r="F151" s="74"/>
      <c r="G151" s="74"/>
      <c r="H151" s="74"/>
      <c r="I151" s="74"/>
      <c r="J151" s="74"/>
      <c r="K151" s="74"/>
    </row>
    <row r="152" spans="1:11" s="64" customFormat="1" ht="18" customHeight="1">
      <c r="A152" s="118" t="s">
        <v>158</v>
      </c>
      <c r="B152" s="2" t="s">
        <v>1</v>
      </c>
      <c r="C152" s="13"/>
      <c r="D152" s="196"/>
      <c r="E152" s="74"/>
      <c r="F152" s="74"/>
      <c r="G152" s="74"/>
      <c r="H152" s="74"/>
      <c r="I152" s="74"/>
      <c r="J152" s="74"/>
      <c r="K152" s="74"/>
    </row>
    <row r="153" spans="2:11" s="64" customFormat="1" ht="18" customHeight="1">
      <c r="B153" s="119" t="s">
        <v>159</v>
      </c>
      <c r="C153" s="13"/>
      <c r="D153" s="196"/>
      <c r="E153" s="117"/>
      <c r="F153" s="117"/>
      <c r="G153" s="117"/>
      <c r="H153" s="117"/>
      <c r="I153" s="117"/>
      <c r="J153" s="117"/>
      <c r="K153" s="117"/>
    </row>
    <row r="154" spans="2:11" s="64" customFormat="1" ht="18" customHeight="1">
      <c r="B154" s="120" t="s">
        <v>1</v>
      </c>
      <c r="C154" s="13"/>
      <c r="D154" s="196"/>
      <c r="E154" s="230">
        <v>36508435</v>
      </c>
      <c r="F154" s="73"/>
      <c r="G154" s="230">
        <v>29378715</v>
      </c>
      <c r="H154" s="73"/>
      <c r="I154" s="230">
        <v>1129970</v>
      </c>
      <c r="J154" s="73"/>
      <c r="K154" s="230">
        <v>1957543</v>
      </c>
    </row>
    <row r="155" spans="2:11" s="64" customFormat="1" ht="18" customHeight="1">
      <c r="B155" s="120" t="s">
        <v>226</v>
      </c>
      <c r="C155" s="13"/>
      <c r="D155" s="196"/>
      <c r="E155" s="230">
        <v>-1791194</v>
      </c>
      <c r="F155" s="73"/>
      <c r="G155" s="230">
        <v>-1192675</v>
      </c>
      <c r="H155" s="73"/>
      <c r="I155" s="231">
        <v>-3339</v>
      </c>
      <c r="J155" s="73"/>
      <c r="K155" s="231">
        <v>-6128</v>
      </c>
    </row>
    <row r="156" spans="1:11" s="64" customFormat="1" ht="18" customHeight="1" thickBot="1">
      <c r="A156" s="165"/>
      <c r="B156" s="54" t="s">
        <v>160</v>
      </c>
      <c r="C156" s="96"/>
      <c r="D156" s="27"/>
      <c r="E156" s="49">
        <f>SUM(E154:E155)</f>
        <v>34717241</v>
      </c>
      <c r="F156" s="48"/>
      <c r="G156" s="49">
        <f>SUM(G154:G155)</f>
        <v>28186040</v>
      </c>
      <c r="H156" s="48"/>
      <c r="I156" s="49">
        <f>SUM(I154:I155)</f>
        <v>1126631</v>
      </c>
      <c r="J156" s="48"/>
      <c r="K156" s="49">
        <f>SUM(K154:K155)</f>
        <v>1951415</v>
      </c>
    </row>
    <row r="157" spans="4:10" s="198" customFormat="1" ht="9.75" customHeight="1" thickTop="1">
      <c r="D157" s="222"/>
      <c r="F157" s="222"/>
      <c r="H157" s="222"/>
      <c r="J157" s="222"/>
    </row>
    <row r="158" spans="1:11" ht="18" customHeight="1">
      <c r="A158" s="118" t="s">
        <v>161</v>
      </c>
      <c r="B158" s="118" t="s">
        <v>358</v>
      </c>
      <c r="D158" s="64"/>
      <c r="E158" s="64"/>
      <c r="F158" s="64"/>
      <c r="G158" s="64"/>
      <c r="H158" s="64"/>
      <c r="I158" s="64"/>
      <c r="J158" s="64"/>
      <c r="K158" s="64"/>
    </row>
    <row r="159" spans="1:11" ht="9" customHeight="1">
      <c r="A159" s="118"/>
      <c r="B159" s="118"/>
      <c r="D159" s="64"/>
      <c r="E159" s="64"/>
      <c r="F159" s="64"/>
      <c r="G159" s="64"/>
      <c r="H159" s="64"/>
      <c r="I159" s="64"/>
      <c r="J159" s="64"/>
      <c r="K159" s="64"/>
    </row>
    <row r="160" spans="2:9" s="64" customFormat="1" ht="18" customHeight="1">
      <c r="B160" s="290" t="s">
        <v>393</v>
      </c>
      <c r="C160" s="290"/>
      <c r="D160" s="290"/>
      <c r="E160" s="290"/>
      <c r="F160" s="290"/>
      <c r="G160" s="290"/>
      <c r="H160" s="290"/>
      <c r="I160" s="290"/>
    </row>
    <row r="161" spans="2:11" s="64" customFormat="1" ht="18" customHeight="1">
      <c r="B161" s="64" t="s">
        <v>392</v>
      </c>
      <c r="C161" s="13"/>
      <c r="D161" s="196"/>
      <c r="E161" s="117"/>
      <c r="F161" s="117"/>
      <c r="G161" s="117"/>
      <c r="H161" s="117"/>
      <c r="I161" s="117"/>
      <c r="J161" s="117"/>
      <c r="K161" s="117"/>
    </row>
  </sheetData>
  <sheetProtection/>
  <mergeCells count="34">
    <mergeCell ref="E5:G5"/>
    <mergeCell ref="I5:K5"/>
    <mergeCell ref="E6:G6"/>
    <mergeCell ref="I6:K6"/>
    <mergeCell ref="E7:G7"/>
    <mergeCell ref="I7:K7"/>
    <mergeCell ref="E8:G8"/>
    <mergeCell ref="I8:K8"/>
    <mergeCell ref="A10:D10"/>
    <mergeCell ref="E53:G53"/>
    <mergeCell ref="I53:K53"/>
    <mergeCell ref="E54:G54"/>
    <mergeCell ref="I54:K54"/>
    <mergeCell ref="E55:G55"/>
    <mergeCell ref="I55:K55"/>
    <mergeCell ref="E56:G56"/>
    <mergeCell ref="I56:K56"/>
    <mergeCell ref="A58:E58"/>
    <mergeCell ref="E103:G103"/>
    <mergeCell ref="I103:K103"/>
    <mergeCell ref="E104:G104"/>
    <mergeCell ref="I104:K104"/>
    <mergeCell ref="E105:G105"/>
    <mergeCell ref="I105:K105"/>
    <mergeCell ref="E106:G106"/>
    <mergeCell ref="I106:K106"/>
    <mergeCell ref="E148:G148"/>
    <mergeCell ref="I148:K148"/>
    <mergeCell ref="E145:G145"/>
    <mergeCell ref="I145:K145"/>
    <mergeCell ref="E146:G146"/>
    <mergeCell ref="I146:K146"/>
    <mergeCell ref="E147:G147"/>
    <mergeCell ref="I147:K147"/>
  </mergeCells>
  <printOptions/>
  <pageMargins left="0.7" right="0.5" top="0.48" bottom="0.5" header="0.5" footer="0.5"/>
  <pageSetup firstPageNumber="14" useFirstPageNumber="1" fitToHeight="3" horizontalDpi="600" verticalDpi="600" orientation="portrait" paperSize="9" scale="83" r:id="rId1"/>
  <headerFooter>
    <oddFooter>&amp;LThe accompanying condensed notes are an integral part of these interim financial statements.
&amp;C&amp;P</oddFooter>
  </headerFooter>
  <rowBreaks count="3" manualBreakCount="3">
    <brk id="48" max="10" man="1"/>
    <brk id="98" max="10" man="1"/>
    <brk id="140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SheetLayoutView="85" zoomScalePageLayoutView="70" workbookViewId="0" topLeftCell="A19">
      <selection activeCell="I23" sqref="I23"/>
    </sheetView>
  </sheetViews>
  <sheetFormatPr defaultColWidth="9.28125" defaultRowHeight="20.25" customHeight="1"/>
  <cols>
    <col min="1" max="1" width="3.421875" style="102" customWidth="1"/>
    <col min="2" max="2" width="29.7109375" style="102" customWidth="1"/>
    <col min="3" max="3" width="4.28125" style="94" customWidth="1"/>
    <col min="4" max="4" width="1.421875" style="83" customWidth="1"/>
    <col min="5" max="5" width="13.57421875" style="83" customWidth="1"/>
    <col min="6" max="6" width="1.421875" style="83" customWidth="1"/>
    <col min="7" max="7" width="13.57421875" style="83" customWidth="1"/>
    <col min="8" max="8" width="1.421875" style="92" customWidth="1"/>
    <col min="9" max="9" width="13.28125" style="83" customWidth="1"/>
    <col min="10" max="10" width="1.421875" style="92" customWidth="1"/>
    <col min="11" max="11" width="13.28125" style="83" customWidth="1"/>
    <col min="12" max="16384" width="9.28125" style="83" customWidth="1"/>
  </cols>
  <sheetData>
    <row r="1" spans="1:11" ht="20.25" customHeight="1">
      <c r="A1" s="82" t="s">
        <v>27</v>
      </c>
      <c r="B1" s="82"/>
      <c r="C1" s="82"/>
      <c r="D1" s="82"/>
      <c r="E1" s="82"/>
      <c r="F1" s="82"/>
      <c r="G1" s="82"/>
      <c r="H1" s="8"/>
      <c r="I1" s="8"/>
      <c r="J1" s="8"/>
      <c r="K1" s="8"/>
    </row>
    <row r="2" spans="1:11" ht="20.25" customHeight="1">
      <c r="A2" s="82" t="s">
        <v>28</v>
      </c>
      <c r="B2" s="82"/>
      <c r="C2" s="82"/>
      <c r="D2" s="82"/>
      <c r="E2" s="82"/>
      <c r="F2" s="82"/>
      <c r="G2" s="82"/>
      <c r="H2" s="8"/>
      <c r="I2" s="8"/>
      <c r="J2" s="8"/>
      <c r="K2" s="8"/>
    </row>
    <row r="3" spans="1:11" ht="20.25" customHeight="1">
      <c r="A3" s="84" t="s">
        <v>149</v>
      </c>
      <c r="B3" s="84"/>
      <c r="C3" s="99"/>
      <c r="D3" s="100"/>
      <c r="E3" s="100"/>
      <c r="F3" s="100"/>
      <c r="G3" s="100"/>
      <c r="H3" s="8"/>
      <c r="I3" s="8"/>
      <c r="J3" s="8"/>
      <c r="K3" s="8"/>
    </row>
    <row r="4" spans="1:11" ht="20.25" customHeight="1">
      <c r="A4" s="11"/>
      <c r="B4" s="11"/>
      <c r="C4" s="81"/>
      <c r="D4" s="8"/>
      <c r="E4" s="8"/>
      <c r="F4" s="8"/>
      <c r="G4" s="8"/>
      <c r="H4" s="8"/>
      <c r="I4" s="8"/>
      <c r="J4" s="8"/>
      <c r="K4" s="59" t="s">
        <v>103</v>
      </c>
    </row>
    <row r="5" spans="1:11" ht="20.25" customHeight="1">
      <c r="A5" s="54"/>
      <c r="B5" s="54"/>
      <c r="C5" s="81"/>
      <c r="D5" s="8"/>
      <c r="E5" s="305" t="s">
        <v>0</v>
      </c>
      <c r="F5" s="305"/>
      <c r="G5" s="305"/>
      <c r="H5" s="85"/>
      <c r="I5" s="305" t="s">
        <v>39</v>
      </c>
      <c r="J5" s="305"/>
      <c r="K5" s="305"/>
    </row>
    <row r="6" spans="1:11" ht="20.25" customHeight="1">
      <c r="A6" s="54"/>
      <c r="B6" s="54"/>
      <c r="C6" s="81"/>
      <c r="D6" s="8"/>
      <c r="E6" s="303" t="s">
        <v>7</v>
      </c>
      <c r="F6" s="303"/>
      <c r="G6" s="303"/>
      <c r="H6" s="85"/>
      <c r="I6" s="303" t="s">
        <v>7</v>
      </c>
      <c r="J6" s="303"/>
      <c r="K6" s="303"/>
    </row>
    <row r="7" spans="1:11" ht="20.25" customHeight="1">
      <c r="A7" s="54"/>
      <c r="B7" s="54"/>
      <c r="C7" s="81"/>
      <c r="D7" s="8"/>
      <c r="E7" s="314" t="s">
        <v>151</v>
      </c>
      <c r="F7" s="314"/>
      <c r="G7" s="314"/>
      <c r="H7" s="86"/>
      <c r="I7" s="314" t="s">
        <v>151</v>
      </c>
      <c r="J7" s="314"/>
      <c r="K7" s="314"/>
    </row>
    <row r="8" spans="1:11" ht="20.25" customHeight="1">
      <c r="A8" s="83"/>
      <c r="B8" s="83"/>
      <c r="C8" s="83"/>
      <c r="D8" s="8"/>
      <c r="E8" s="315" t="s">
        <v>102</v>
      </c>
      <c r="F8" s="315"/>
      <c r="G8" s="315"/>
      <c r="H8" s="86"/>
      <c r="I8" s="315" t="s">
        <v>102</v>
      </c>
      <c r="J8" s="315"/>
      <c r="K8" s="315"/>
    </row>
    <row r="9" spans="1:11" ht="20.25" customHeight="1">
      <c r="A9" s="54"/>
      <c r="B9" s="54"/>
      <c r="C9" s="81" t="s">
        <v>40</v>
      </c>
      <c r="D9" s="8"/>
      <c r="E9" s="101" t="s">
        <v>181</v>
      </c>
      <c r="F9" s="86"/>
      <c r="G9" s="101" t="s">
        <v>165</v>
      </c>
      <c r="H9" s="86"/>
      <c r="I9" s="101" t="s">
        <v>181</v>
      </c>
      <c r="J9" s="86"/>
      <c r="K9" s="101" t="s">
        <v>165</v>
      </c>
    </row>
    <row r="10" spans="1:11" ht="20.25" customHeight="1">
      <c r="A10" s="87" t="s">
        <v>123</v>
      </c>
      <c r="B10" s="87"/>
      <c r="C10" s="81"/>
      <c r="D10" s="88"/>
      <c r="E10" s="33"/>
      <c r="F10" s="33"/>
      <c r="G10" s="33"/>
      <c r="H10" s="33"/>
      <c r="I10" s="33"/>
      <c r="J10" s="33"/>
      <c r="K10" s="33"/>
    </row>
    <row r="11" spans="1:11" ht="20.25" customHeight="1">
      <c r="A11" s="11" t="s">
        <v>50</v>
      </c>
      <c r="B11" s="11"/>
      <c r="C11" s="81">
        <v>3</v>
      </c>
      <c r="D11" s="88"/>
      <c r="E11" s="35">
        <v>105512574</v>
      </c>
      <c r="F11" s="35"/>
      <c r="G11" s="35">
        <v>96224274</v>
      </c>
      <c r="H11" s="35"/>
      <c r="I11" s="35">
        <v>6539585</v>
      </c>
      <c r="J11" s="35"/>
      <c r="K11" s="35">
        <v>5161254</v>
      </c>
    </row>
    <row r="12" spans="1:11" ht="20.25" customHeight="1">
      <c r="A12" s="11" t="s">
        <v>25</v>
      </c>
      <c r="B12" s="11"/>
      <c r="C12" s="81"/>
      <c r="D12" s="88"/>
      <c r="E12" s="35">
        <v>133391</v>
      </c>
      <c r="F12" s="35"/>
      <c r="G12" s="35">
        <v>154711</v>
      </c>
      <c r="H12" s="35"/>
      <c r="I12" s="35">
        <v>1020677</v>
      </c>
      <c r="J12" s="35"/>
      <c r="K12" s="35">
        <v>729182</v>
      </c>
    </row>
    <row r="13" spans="1:11" ht="20.25" customHeight="1">
      <c r="A13" s="63" t="s">
        <v>132</v>
      </c>
      <c r="B13" s="11"/>
      <c r="C13" s="81">
        <v>6</v>
      </c>
      <c r="D13" s="88"/>
      <c r="E13" s="53" t="s">
        <v>95</v>
      </c>
      <c r="F13" s="35"/>
      <c r="G13" s="53" t="s">
        <v>95</v>
      </c>
      <c r="H13" s="35"/>
      <c r="I13" s="35">
        <v>2025000</v>
      </c>
      <c r="J13" s="35"/>
      <c r="K13" s="35">
        <v>2925000</v>
      </c>
    </row>
    <row r="14" spans="1:11" ht="20.25" customHeight="1">
      <c r="A14" s="63" t="s">
        <v>184</v>
      </c>
      <c r="B14" s="11"/>
      <c r="C14" s="81"/>
      <c r="D14" s="88"/>
      <c r="E14" s="53">
        <v>67415</v>
      </c>
      <c r="F14" s="35"/>
      <c r="G14" s="53" t="s">
        <v>95</v>
      </c>
      <c r="H14" s="35"/>
      <c r="I14" s="35">
        <v>104289</v>
      </c>
      <c r="J14" s="35"/>
      <c r="K14" s="53" t="s">
        <v>95</v>
      </c>
    </row>
    <row r="15" spans="1:11" ht="20.25" customHeight="1">
      <c r="A15" s="63" t="s">
        <v>126</v>
      </c>
      <c r="B15" s="11"/>
      <c r="C15" s="81" t="s">
        <v>173</v>
      </c>
      <c r="D15" s="88"/>
      <c r="E15" s="41">
        <v>903210</v>
      </c>
      <c r="F15" s="35"/>
      <c r="G15" s="41">
        <v>2504963</v>
      </c>
      <c r="H15" s="35"/>
      <c r="I15" s="53">
        <v>0</v>
      </c>
      <c r="J15" s="35"/>
      <c r="K15" s="53" t="s">
        <v>95</v>
      </c>
    </row>
    <row r="16" spans="1:11" ht="20.25" customHeight="1">
      <c r="A16" s="11" t="s">
        <v>37</v>
      </c>
      <c r="B16" s="11"/>
      <c r="C16" s="81"/>
      <c r="D16" s="88"/>
      <c r="E16" s="35">
        <v>492722</v>
      </c>
      <c r="F16" s="35"/>
      <c r="G16" s="35">
        <v>1197825</v>
      </c>
      <c r="H16" s="35"/>
      <c r="I16" s="35">
        <v>10992</v>
      </c>
      <c r="J16" s="35"/>
      <c r="K16" s="35">
        <v>9677</v>
      </c>
    </row>
    <row r="17" spans="1:11" ht="20.25" customHeight="1">
      <c r="A17" s="54" t="s">
        <v>122</v>
      </c>
      <c r="B17" s="54"/>
      <c r="C17" s="81"/>
      <c r="D17" s="88"/>
      <c r="E17" s="90">
        <f>SUM(E11:E16)</f>
        <v>107109312</v>
      </c>
      <c r="F17" s="37"/>
      <c r="G17" s="90">
        <f>SUM(G11:G16)</f>
        <v>100081773</v>
      </c>
      <c r="H17" s="37"/>
      <c r="I17" s="90">
        <f>SUM(I11:I16)</f>
        <v>9700543</v>
      </c>
      <c r="J17" s="37"/>
      <c r="K17" s="90">
        <f>SUM(K11:K16)</f>
        <v>8825113</v>
      </c>
    </row>
    <row r="18" spans="1:11" ht="12.75" customHeight="1">
      <c r="A18" s="54"/>
      <c r="B18" s="54"/>
      <c r="C18" s="81"/>
      <c r="D18" s="88"/>
      <c r="E18" s="91"/>
      <c r="F18" s="33"/>
      <c r="G18" s="91"/>
      <c r="H18" s="37"/>
      <c r="I18" s="91"/>
      <c r="J18" s="33"/>
      <c r="K18" s="91"/>
    </row>
    <row r="19" spans="1:11" ht="20.25" customHeight="1">
      <c r="A19" s="87" t="s">
        <v>22</v>
      </c>
      <c r="B19" s="87"/>
      <c r="C19" s="81"/>
      <c r="D19" s="88"/>
      <c r="E19" s="91"/>
      <c r="F19" s="33"/>
      <c r="G19" s="91"/>
      <c r="H19" s="37"/>
      <c r="I19" s="91"/>
      <c r="J19" s="33"/>
      <c r="K19" s="91"/>
    </row>
    <row r="20" spans="1:11" ht="20.25" customHeight="1">
      <c r="A20" s="11" t="s">
        <v>58</v>
      </c>
      <c r="B20" s="11"/>
      <c r="C20" s="81"/>
      <c r="D20" s="88"/>
      <c r="E20" s="35">
        <v>88986875</v>
      </c>
      <c r="F20" s="33"/>
      <c r="G20" s="35">
        <v>84068138</v>
      </c>
      <c r="H20" s="35"/>
      <c r="I20" s="35">
        <v>5875007</v>
      </c>
      <c r="J20" s="35"/>
      <c r="K20" s="35">
        <v>5539518</v>
      </c>
    </row>
    <row r="21" spans="1:11" ht="20.25" customHeight="1">
      <c r="A21" s="63" t="s">
        <v>153</v>
      </c>
      <c r="B21" s="11"/>
      <c r="C21" s="81"/>
      <c r="D21" s="88"/>
      <c r="E21" s="35"/>
      <c r="F21" s="33"/>
      <c r="G21" s="35"/>
      <c r="H21" s="35"/>
      <c r="I21" s="35"/>
      <c r="J21" s="35"/>
      <c r="K21" s="35"/>
    </row>
    <row r="22" spans="1:11" ht="20.25" customHeight="1">
      <c r="A22" s="63" t="s">
        <v>141</v>
      </c>
      <c r="C22" s="81"/>
      <c r="D22" s="88"/>
      <c r="E22" s="35">
        <v>-675333</v>
      </c>
      <c r="F22" s="33"/>
      <c r="G22" s="35">
        <v>131608</v>
      </c>
      <c r="H22" s="35"/>
      <c r="I22" s="35">
        <v>0</v>
      </c>
      <c r="J22" s="35"/>
      <c r="K22" s="35">
        <v>0</v>
      </c>
    </row>
    <row r="23" spans="1:11" ht="20.25" customHeight="1">
      <c r="A23" s="11" t="s">
        <v>68</v>
      </c>
      <c r="B23" s="11"/>
      <c r="C23" s="81"/>
      <c r="D23" s="88"/>
      <c r="E23" s="35">
        <v>4530171</v>
      </c>
      <c r="F23" s="33"/>
      <c r="G23" s="35">
        <v>4587749</v>
      </c>
      <c r="H23" s="35"/>
      <c r="I23" s="35">
        <v>236391</v>
      </c>
      <c r="J23" s="35"/>
      <c r="K23" s="35">
        <v>220454</v>
      </c>
    </row>
    <row r="24" spans="1:11" ht="20.25" customHeight="1">
      <c r="A24" s="11" t="s">
        <v>69</v>
      </c>
      <c r="B24" s="11"/>
      <c r="C24" s="81"/>
      <c r="D24" s="88"/>
      <c r="E24" s="35">
        <v>6372348</v>
      </c>
      <c r="F24" s="33"/>
      <c r="G24" s="35">
        <v>5606457</v>
      </c>
      <c r="H24" s="35"/>
      <c r="I24" s="35">
        <v>796503</v>
      </c>
      <c r="J24" s="35"/>
      <c r="K24" s="35">
        <v>801887</v>
      </c>
    </row>
    <row r="25" spans="1:11" ht="20.25" customHeight="1">
      <c r="A25" s="63" t="s">
        <v>154</v>
      </c>
      <c r="B25" s="11"/>
      <c r="C25" s="81"/>
      <c r="D25" s="88"/>
      <c r="E25" s="117">
        <v>0</v>
      </c>
      <c r="F25" s="33"/>
      <c r="G25" s="35">
        <v>193463</v>
      </c>
      <c r="H25" s="35"/>
      <c r="I25" s="35">
        <v>0</v>
      </c>
      <c r="J25" s="35"/>
      <c r="K25" s="35">
        <v>179930</v>
      </c>
    </row>
    <row r="26" spans="1:11" ht="20.25" customHeight="1">
      <c r="A26" s="63" t="s">
        <v>70</v>
      </c>
      <c r="B26" s="11"/>
      <c r="C26" s="81"/>
      <c r="D26" s="88"/>
      <c r="E26" s="117">
        <v>2600172</v>
      </c>
      <c r="F26" s="33"/>
      <c r="G26" s="35">
        <v>2174067</v>
      </c>
      <c r="H26" s="35"/>
      <c r="I26" s="35">
        <v>842772</v>
      </c>
      <c r="J26" s="35"/>
      <c r="K26" s="35">
        <v>781117</v>
      </c>
    </row>
    <row r="27" spans="1:11" ht="20.25" customHeight="1">
      <c r="A27" s="54" t="s">
        <v>24</v>
      </c>
      <c r="B27" s="54"/>
      <c r="C27" s="81"/>
      <c r="D27" s="88"/>
      <c r="E27" s="90">
        <f>SUM(E20:E26)</f>
        <v>101814233</v>
      </c>
      <c r="F27" s="37"/>
      <c r="G27" s="90">
        <f>SUM(G20:G26)</f>
        <v>96761482</v>
      </c>
      <c r="H27" s="37"/>
      <c r="I27" s="90">
        <f>SUM(I20:I26)</f>
        <v>7750673</v>
      </c>
      <c r="J27" s="37"/>
      <c r="K27" s="90">
        <f>SUM(K20:K26)</f>
        <v>7522906</v>
      </c>
    </row>
    <row r="28" spans="1:11" ht="15" customHeight="1">
      <c r="A28" s="54"/>
      <c r="B28" s="54"/>
      <c r="C28" s="81"/>
      <c r="D28" s="88"/>
      <c r="E28" s="103"/>
      <c r="F28" s="37"/>
      <c r="G28" s="103"/>
      <c r="H28" s="48"/>
      <c r="I28" s="103"/>
      <c r="J28" s="48"/>
      <c r="K28" s="103"/>
    </row>
    <row r="29" spans="1:11" ht="15" customHeight="1">
      <c r="A29" s="63" t="s">
        <v>143</v>
      </c>
      <c r="B29" s="54"/>
      <c r="C29" s="81"/>
      <c r="D29" s="88"/>
      <c r="E29" s="48"/>
      <c r="F29" s="37"/>
      <c r="G29" s="48"/>
      <c r="H29" s="48"/>
      <c r="I29" s="48"/>
      <c r="J29" s="48"/>
      <c r="K29" s="48"/>
    </row>
    <row r="30" spans="1:11" ht="20.25" customHeight="1">
      <c r="A30" s="63" t="s">
        <v>171</v>
      </c>
      <c r="B30" s="11"/>
      <c r="C30" s="81" t="s">
        <v>168</v>
      </c>
      <c r="D30" s="88"/>
      <c r="E30" s="40">
        <v>1552664</v>
      </c>
      <c r="F30" s="35"/>
      <c r="G30" s="40">
        <v>1267165</v>
      </c>
      <c r="H30" s="35"/>
      <c r="I30" s="40">
        <v>0</v>
      </c>
      <c r="J30" s="35"/>
      <c r="K30" s="40">
        <v>0</v>
      </c>
    </row>
    <row r="31" spans="1:11" ht="20.25" customHeight="1">
      <c r="A31" s="54" t="s">
        <v>124</v>
      </c>
      <c r="B31" s="54"/>
      <c r="C31" s="81"/>
      <c r="D31" s="88"/>
      <c r="E31" s="35"/>
      <c r="F31" s="35"/>
      <c r="G31" s="35"/>
      <c r="H31" s="35"/>
      <c r="I31" s="58"/>
      <c r="J31" s="33"/>
      <c r="K31" s="58"/>
    </row>
    <row r="32" spans="1:11" s="97" customFormat="1" ht="20.25" customHeight="1">
      <c r="A32" s="54" t="s">
        <v>128</v>
      </c>
      <c r="B32" s="54"/>
      <c r="C32" s="96"/>
      <c r="D32" s="39"/>
      <c r="E32" s="48">
        <f>E17-E27+E30</f>
        <v>6847743</v>
      </c>
      <c r="F32" s="37"/>
      <c r="G32" s="48">
        <f>G17-G27+G30</f>
        <v>4587456</v>
      </c>
      <c r="H32" s="37"/>
      <c r="I32" s="48">
        <f>I17-I27</f>
        <v>1949870</v>
      </c>
      <c r="J32" s="37"/>
      <c r="K32" s="48">
        <f>K17-K27</f>
        <v>1302207</v>
      </c>
    </row>
    <row r="33" spans="1:11" ht="20.25" customHeight="1">
      <c r="A33" s="63" t="s">
        <v>129</v>
      </c>
      <c r="B33" s="11"/>
      <c r="C33" s="81"/>
      <c r="D33" s="88"/>
      <c r="E33" s="35">
        <v>1694802</v>
      </c>
      <c r="F33" s="33"/>
      <c r="G33" s="35">
        <v>611690</v>
      </c>
      <c r="H33" s="37"/>
      <c r="I33" s="35">
        <v>-30457</v>
      </c>
      <c r="J33" s="33"/>
      <c r="K33" s="35">
        <v>-325940</v>
      </c>
    </row>
    <row r="34" spans="1:11" ht="20.25" customHeight="1" thickBot="1">
      <c r="A34" s="54" t="s">
        <v>62</v>
      </c>
      <c r="B34" s="54"/>
      <c r="C34" s="81"/>
      <c r="D34" s="88"/>
      <c r="E34" s="49">
        <f>E32-E33</f>
        <v>5152941</v>
      </c>
      <c r="F34" s="37"/>
      <c r="G34" s="49">
        <f>G32-G33</f>
        <v>3975766</v>
      </c>
      <c r="H34" s="37"/>
      <c r="I34" s="49">
        <f>I32-I33</f>
        <v>1980327</v>
      </c>
      <c r="J34" s="37"/>
      <c r="K34" s="49">
        <f>K32-K33</f>
        <v>1628147</v>
      </c>
    </row>
    <row r="35" spans="1:11" ht="15" customHeight="1" thickTop="1">
      <c r="A35" s="54"/>
      <c r="B35" s="54"/>
      <c r="C35" s="81"/>
      <c r="D35" s="88"/>
      <c r="E35" s="48"/>
      <c r="F35" s="37"/>
      <c r="G35" s="48"/>
      <c r="H35" s="37"/>
      <c r="I35" s="48"/>
      <c r="J35" s="37"/>
      <c r="K35" s="48"/>
    </row>
    <row r="36" spans="1:11" ht="20.25" customHeight="1">
      <c r="A36" s="54" t="s">
        <v>89</v>
      </c>
      <c r="B36" s="11"/>
      <c r="C36" s="81"/>
      <c r="D36" s="104"/>
      <c r="E36" s="105"/>
      <c r="F36" s="106"/>
      <c r="G36" s="105"/>
      <c r="H36" s="106"/>
      <c r="I36" s="107"/>
      <c r="J36" s="106"/>
      <c r="K36" s="107"/>
    </row>
    <row r="37" spans="1:11" ht="20.25" customHeight="1">
      <c r="A37" s="63" t="s">
        <v>63</v>
      </c>
      <c r="B37" s="108"/>
      <c r="C37" s="81"/>
      <c r="D37" s="104"/>
      <c r="E37" s="35">
        <v>3764292</v>
      </c>
      <c r="F37" s="106"/>
      <c r="G37" s="35">
        <v>2956465</v>
      </c>
      <c r="H37" s="106"/>
      <c r="I37" s="35">
        <v>1971058</v>
      </c>
      <c r="J37" s="106"/>
      <c r="K37" s="35">
        <v>1628147</v>
      </c>
    </row>
    <row r="38" spans="1:11" ht="20.25" customHeight="1">
      <c r="A38" s="63" t="s">
        <v>111</v>
      </c>
      <c r="B38" s="108"/>
      <c r="C38" s="81"/>
      <c r="D38" s="104"/>
      <c r="E38" s="35">
        <v>1390527</v>
      </c>
      <c r="F38" s="106"/>
      <c r="G38" s="35">
        <v>1019307</v>
      </c>
      <c r="H38" s="106"/>
      <c r="I38" s="75">
        <v>0</v>
      </c>
      <c r="J38" s="33"/>
      <c r="K38" s="75">
        <v>0</v>
      </c>
    </row>
    <row r="39" spans="1:11" ht="20.25" customHeight="1" thickBot="1">
      <c r="A39" s="54" t="s">
        <v>62</v>
      </c>
      <c r="B39" s="54"/>
      <c r="C39" s="81"/>
      <c r="D39" s="88"/>
      <c r="E39" s="49">
        <f>E37+E38</f>
        <v>5154819</v>
      </c>
      <c r="F39" s="37"/>
      <c r="G39" s="49">
        <f>G37+G38</f>
        <v>3975772</v>
      </c>
      <c r="H39" s="37"/>
      <c r="I39" s="49">
        <f>I37</f>
        <v>1971058</v>
      </c>
      <c r="J39" s="37"/>
      <c r="K39" s="49">
        <f>K37</f>
        <v>1628147</v>
      </c>
    </row>
    <row r="40" spans="1:11" ht="15" customHeight="1" thickTop="1">
      <c r="A40" s="54"/>
      <c r="B40" s="54"/>
      <c r="C40" s="81"/>
      <c r="D40" s="88"/>
      <c r="E40" s="37"/>
      <c r="F40" s="37"/>
      <c r="G40" s="37"/>
      <c r="H40" s="37"/>
      <c r="I40" s="37"/>
      <c r="J40" s="37"/>
      <c r="K40" s="37"/>
    </row>
    <row r="41" spans="1:11" ht="20.25" customHeight="1" thickBot="1">
      <c r="A41" s="97" t="s">
        <v>97</v>
      </c>
      <c r="B41" s="54"/>
      <c r="C41" s="81">
        <v>14</v>
      </c>
      <c r="D41" s="39"/>
      <c r="E41" s="109">
        <v>0.51</v>
      </c>
      <c r="F41" s="110"/>
      <c r="G41" s="109">
        <v>0.4</v>
      </c>
      <c r="H41" s="110"/>
      <c r="I41" s="109">
        <v>0.25</v>
      </c>
      <c r="J41" s="110"/>
      <c r="K41" s="109">
        <v>0.21</v>
      </c>
    </row>
    <row r="42" spans="1:11" ht="20.25" customHeight="1" thickTop="1">
      <c r="A42" s="54"/>
      <c r="B42" s="54"/>
      <c r="C42" s="81"/>
      <c r="D42" s="88"/>
      <c r="E42" s="37"/>
      <c r="F42" s="37"/>
      <c r="G42" s="37"/>
      <c r="H42" s="37"/>
      <c r="I42" s="37"/>
      <c r="J42" s="37"/>
      <c r="K42" s="37"/>
    </row>
    <row r="43" spans="1:11" ht="20.25" customHeight="1">
      <c r="A43" s="82" t="s">
        <v>27</v>
      </c>
      <c r="B43" s="82"/>
      <c r="C43" s="82"/>
      <c r="D43" s="82"/>
      <c r="E43" s="82"/>
      <c r="F43" s="82"/>
      <c r="G43" s="82"/>
      <c r="H43" s="8"/>
      <c r="I43" s="8"/>
      <c r="J43" s="8"/>
      <c r="K43" s="8"/>
    </row>
    <row r="44" spans="1:11" ht="20.25" customHeight="1">
      <c r="A44" s="82" t="s">
        <v>28</v>
      </c>
      <c r="B44" s="82"/>
      <c r="C44" s="82"/>
      <c r="D44" s="82"/>
      <c r="E44" s="82"/>
      <c r="F44" s="82"/>
      <c r="G44" s="82"/>
      <c r="H44" s="8"/>
      <c r="I44" s="8"/>
      <c r="J44" s="8"/>
      <c r="K44" s="8"/>
    </row>
    <row r="45" spans="1:11" ht="20.25" customHeight="1">
      <c r="A45" s="84" t="s">
        <v>150</v>
      </c>
      <c r="B45" s="84"/>
      <c r="C45" s="99"/>
      <c r="D45" s="100"/>
      <c r="E45" s="100"/>
      <c r="F45" s="100"/>
      <c r="G45" s="100"/>
      <c r="H45" s="8"/>
      <c r="I45" s="8"/>
      <c r="J45" s="8"/>
      <c r="K45" s="8"/>
    </row>
    <row r="46" spans="1:11" ht="20.25" customHeight="1">
      <c r="A46" s="11"/>
      <c r="B46" s="11"/>
      <c r="C46" s="81"/>
      <c r="D46" s="8"/>
      <c r="E46" s="8"/>
      <c r="F46" s="8"/>
      <c r="G46" s="8"/>
      <c r="H46" s="8"/>
      <c r="I46" s="8"/>
      <c r="J46" s="8"/>
      <c r="K46" s="59" t="s">
        <v>103</v>
      </c>
    </row>
    <row r="47" spans="1:11" ht="20.25" customHeight="1">
      <c r="A47" s="54"/>
      <c r="B47" s="54"/>
      <c r="C47" s="81"/>
      <c r="D47" s="8"/>
      <c r="E47" s="305" t="s">
        <v>0</v>
      </c>
      <c r="F47" s="305"/>
      <c r="G47" s="305"/>
      <c r="H47" s="85"/>
      <c r="I47" s="305" t="s">
        <v>39</v>
      </c>
      <c r="J47" s="305"/>
      <c r="K47" s="305"/>
    </row>
    <row r="48" spans="1:11" ht="20.25" customHeight="1">
      <c r="A48" s="54"/>
      <c r="B48" s="54"/>
      <c r="C48" s="81"/>
      <c r="D48" s="8"/>
      <c r="E48" s="303" t="s">
        <v>7</v>
      </c>
      <c r="F48" s="303"/>
      <c r="G48" s="303"/>
      <c r="H48" s="85"/>
      <c r="I48" s="303" t="s">
        <v>7</v>
      </c>
      <c r="J48" s="303"/>
      <c r="K48" s="303"/>
    </row>
    <row r="49" spans="1:11" ht="20.25" customHeight="1">
      <c r="A49" s="54"/>
      <c r="B49" s="54"/>
      <c r="C49" s="81"/>
      <c r="D49" s="8"/>
      <c r="E49" s="314" t="s">
        <v>151</v>
      </c>
      <c r="F49" s="314"/>
      <c r="G49" s="314"/>
      <c r="H49" s="86"/>
      <c r="I49" s="314" t="s">
        <v>151</v>
      </c>
      <c r="J49" s="314"/>
      <c r="K49" s="314"/>
    </row>
    <row r="50" spans="1:11" ht="20.25" customHeight="1">
      <c r="A50" s="83"/>
      <c r="B50" s="83"/>
      <c r="C50" s="83"/>
      <c r="D50" s="8"/>
      <c r="E50" s="315" t="s">
        <v>102</v>
      </c>
      <c r="F50" s="315"/>
      <c r="G50" s="315"/>
      <c r="H50" s="86"/>
      <c r="I50" s="315" t="s">
        <v>102</v>
      </c>
      <c r="J50" s="315"/>
      <c r="K50" s="315"/>
    </row>
    <row r="51" spans="1:11" ht="20.25" customHeight="1">
      <c r="A51" s="54"/>
      <c r="B51" s="54"/>
      <c r="C51" s="81" t="s">
        <v>40</v>
      </c>
      <c r="D51" s="8"/>
      <c r="E51" s="101" t="s">
        <v>181</v>
      </c>
      <c r="F51" s="86"/>
      <c r="G51" s="101" t="s">
        <v>165</v>
      </c>
      <c r="H51" s="86"/>
      <c r="I51" s="101" t="s">
        <v>181</v>
      </c>
      <c r="J51" s="86"/>
      <c r="K51" s="101" t="s">
        <v>165</v>
      </c>
    </row>
    <row r="52" spans="1:11" ht="20.25" customHeight="1">
      <c r="A52" s="87"/>
      <c r="B52" s="54"/>
      <c r="C52" s="81"/>
      <c r="D52" s="8"/>
      <c r="E52" s="81"/>
      <c r="F52" s="81"/>
      <c r="G52" s="81"/>
      <c r="H52" s="81"/>
      <c r="I52" s="81"/>
      <c r="J52" s="81"/>
      <c r="K52" s="81"/>
    </row>
    <row r="53" spans="1:11" ht="20.25" customHeight="1">
      <c r="A53" s="54" t="s">
        <v>62</v>
      </c>
      <c r="B53" s="11"/>
      <c r="C53" s="81"/>
      <c r="D53" s="88"/>
      <c r="E53" s="48">
        <f>E34</f>
        <v>5152941</v>
      </c>
      <c r="F53" s="48"/>
      <c r="G53" s="48">
        <f>G34</f>
        <v>3975766</v>
      </c>
      <c r="H53" s="48"/>
      <c r="I53" s="48">
        <f>I34</f>
        <v>1980327</v>
      </c>
      <c r="J53" s="48"/>
      <c r="K53" s="48">
        <f>K34</f>
        <v>1628147</v>
      </c>
    </row>
    <row r="54" spans="1:11" ht="20.25" customHeight="1">
      <c r="A54" s="11"/>
      <c r="B54" s="11"/>
      <c r="C54" s="81"/>
      <c r="D54" s="88"/>
      <c r="E54" s="35"/>
      <c r="F54" s="35"/>
      <c r="G54" s="35"/>
      <c r="H54" s="35"/>
      <c r="I54" s="35"/>
      <c r="J54" s="35"/>
      <c r="K54" s="35"/>
    </row>
    <row r="55" spans="1:11" ht="20.25" customHeight="1">
      <c r="A55" s="54" t="s">
        <v>112</v>
      </c>
      <c r="B55" s="11"/>
      <c r="C55" s="81"/>
      <c r="D55" s="88"/>
      <c r="E55" s="35"/>
      <c r="F55" s="35"/>
      <c r="G55" s="35"/>
      <c r="H55" s="35"/>
      <c r="I55" s="35"/>
      <c r="J55" s="35"/>
      <c r="K55" s="35"/>
    </row>
    <row r="56" spans="1:11" ht="20.25" customHeight="1">
      <c r="A56" s="87" t="s">
        <v>169</v>
      </c>
      <c r="B56" s="11"/>
      <c r="C56" s="81"/>
      <c r="D56" s="88"/>
      <c r="E56" s="35"/>
      <c r="F56" s="35"/>
      <c r="G56" s="35"/>
      <c r="H56" s="35"/>
      <c r="I56" s="35"/>
      <c r="J56" s="35"/>
      <c r="K56" s="35"/>
    </row>
    <row r="57" spans="1:11" ht="20.25" customHeight="1">
      <c r="A57" s="87" t="s">
        <v>178</v>
      </c>
      <c r="B57" s="11"/>
      <c r="C57" s="81"/>
      <c r="D57" s="88"/>
      <c r="E57" s="35"/>
      <c r="F57" s="35"/>
      <c r="G57" s="35"/>
      <c r="H57" s="35"/>
      <c r="I57" s="35"/>
      <c r="J57" s="35"/>
      <c r="K57" s="35"/>
    </row>
    <row r="58" spans="1:11" ht="20.25" customHeight="1">
      <c r="A58" s="63" t="s">
        <v>172</v>
      </c>
      <c r="B58" s="54"/>
      <c r="C58" s="81"/>
      <c r="D58" s="88"/>
      <c r="E58" s="117">
        <v>0</v>
      </c>
      <c r="F58" s="37"/>
      <c r="G58" s="117">
        <v>-14186</v>
      </c>
      <c r="H58" s="37"/>
      <c r="I58" s="58">
        <v>0</v>
      </c>
      <c r="J58" s="37"/>
      <c r="K58" s="58">
        <v>0</v>
      </c>
    </row>
    <row r="59" spans="1:11" ht="20.25" customHeight="1">
      <c r="A59" s="63" t="s">
        <v>185</v>
      </c>
      <c r="B59" s="54"/>
      <c r="C59" s="81"/>
      <c r="D59" s="88"/>
      <c r="E59" s="117">
        <v>-2473</v>
      </c>
      <c r="F59" s="37"/>
      <c r="G59" s="117">
        <v>-12433</v>
      </c>
      <c r="H59" s="37"/>
      <c r="I59" s="58">
        <v>0</v>
      </c>
      <c r="J59" s="37"/>
      <c r="K59" s="58">
        <v>0</v>
      </c>
    </row>
    <row r="60" spans="1:11" ht="20.25" customHeight="1">
      <c r="A60" s="87" t="s">
        <v>170</v>
      </c>
      <c r="B60" s="11"/>
      <c r="C60" s="81"/>
      <c r="D60" s="88"/>
      <c r="E60" s="35"/>
      <c r="F60" s="35"/>
      <c r="G60" s="35"/>
      <c r="H60" s="35"/>
      <c r="I60" s="35"/>
      <c r="J60" s="35"/>
      <c r="K60" s="35"/>
    </row>
    <row r="61" spans="1:11" ht="20.25" customHeight="1">
      <c r="A61" s="87" t="s">
        <v>178</v>
      </c>
      <c r="B61" s="11"/>
      <c r="C61" s="81"/>
      <c r="D61" s="88"/>
      <c r="E61" s="35"/>
      <c r="F61" s="35"/>
      <c r="G61" s="35"/>
      <c r="H61" s="35"/>
      <c r="I61" s="35"/>
      <c r="J61" s="35"/>
      <c r="K61" s="35"/>
    </row>
    <row r="62" spans="1:11" ht="20.25" customHeight="1">
      <c r="A62" s="63" t="s">
        <v>164</v>
      </c>
      <c r="B62" s="11"/>
      <c r="C62" s="81"/>
      <c r="D62" s="88"/>
      <c r="E62" s="98"/>
      <c r="F62" s="35"/>
      <c r="G62" s="98"/>
      <c r="H62" s="35"/>
      <c r="I62" s="117"/>
      <c r="J62" s="35"/>
      <c r="K62" s="117"/>
    </row>
    <row r="63" spans="1:11" ht="20.25" customHeight="1">
      <c r="A63" s="63" t="s">
        <v>163</v>
      </c>
      <c r="B63" s="11"/>
      <c r="C63" s="81"/>
      <c r="D63" s="88"/>
      <c r="E63" s="35">
        <v>524086</v>
      </c>
      <c r="F63" s="35"/>
      <c r="G63" s="35">
        <v>-7827</v>
      </c>
      <c r="H63" s="35"/>
      <c r="I63" s="117">
        <v>0</v>
      </c>
      <c r="J63" s="35"/>
      <c r="K63" s="117">
        <v>0</v>
      </c>
    </row>
    <row r="64" spans="1:11" ht="20.25" customHeight="1">
      <c r="A64" s="63" t="s">
        <v>174</v>
      </c>
      <c r="B64" s="11"/>
      <c r="C64" s="81"/>
      <c r="D64" s="88"/>
      <c r="E64" s="35"/>
      <c r="F64" s="35"/>
      <c r="G64" s="35"/>
      <c r="H64" s="35"/>
      <c r="I64" s="117"/>
      <c r="J64" s="35"/>
      <c r="K64" s="117"/>
    </row>
    <row r="65" spans="1:11" ht="20.25" customHeight="1">
      <c r="A65" s="63" t="s">
        <v>175</v>
      </c>
      <c r="B65" s="11"/>
      <c r="C65" s="81"/>
      <c r="D65" s="88"/>
      <c r="E65" s="35">
        <v>0</v>
      </c>
      <c r="F65" s="35"/>
      <c r="G65" s="35">
        <v>-1017735</v>
      </c>
      <c r="H65" s="35"/>
      <c r="I65" s="117">
        <v>0</v>
      </c>
      <c r="J65" s="35"/>
      <c r="K65" s="117">
        <v>0</v>
      </c>
    </row>
    <row r="66" spans="1:11" ht="20.25" customHeight="1">
      <c r="A66" s="63" t="s">
        <v>75</v>
      </c>
      <c r="B66" s="11"/>
      <c r="C66" s="81"/>
      <c r="D66" s="88"/>
      <c r="E66" s="40">
        <v>111792</v>
      </c>
      <c r="F66" s="35"/>
      <c r="G66" s="40">
        <v>-1668320</v>
      </c>
      <c r="H66" s="35"/>
      <c r="I66" s="112">
        <v>0</v>
      </c>
      <c r="J66" s="35"/>
      <c r="K66" s="112">
        <v>0</v>
      </c>
    </row>
    <row r="67" spans="1:11" s="97" customFormat="1" ht="20.25" customHeight="1">
      <c r="A67" s="54" t="s">
        <v>138</v>
      </c>
      <c r="B67" s="54"/>
      <c r="C67" s="96"/>
      <c r="D67" s="39"/>
      <c r="E67" s="48"/>
      <c r="F67" s="37"/>
      <c r="G67" s="48"/>
      <c r="H67" s="37"/>
      <c r="I67" s="79"/>
      <c r="J67" s="37"/>
      <c r="K67" s="79"/>
    </row>
    <row r="68" spans="1:11" s="97" customFormat="1" ht="20.25" customHeight="1">
      <c r="A68" s="54" t="s">
        <v>176</v>
      </c>
      <c r="B68" s="54"/>
      <c r="C68" s="96"/>
      <c r="D68" s="39"/>
      <c r="E68" s="48">
        <f>SUM(E58:E66)</f>
        <v>633405</v>
      </c>
      <c r="F68" s="37"/>
      <c r="G68" s="48">
        <f>SUM(G58:G66)</f>
        <v>-2720501</v>
      </c>
      <c r="H68" s="37"/>
      <c r="I68" s="48">
        <f>SUM(I58:I66)</f>
        <v>0</v>
      </c>
      <c r="J68" s="37"/>
      <c r="K68" s="48">
        <f>SUM(K58:K66)</f>
        <v>0</v>
      </c>
    </row>
    <row r="69" spans="1:11" s="115" customFormat="1" ht="20.25" customHeight="1">
      <c r="A69" s="89" t="s">
        <v>177</v>
      </c>
      <c r="B69" s="113"/>
      <c r="C69" s="81"/>
      <c r="D69" s="78"/>
      <c r="E69" s="77">
        <v>32505</v>
      </c>
      <c r="F69" s="114"/>
      <c r="G69" s="77">
        <v>-87635</v>
      </c>
      <c r="H69" s="114"/>
      <c r="I69" s="112">
        <v>0</v>
      </c>
      <c r="J69" s="114"/>
      <c r="K69" s="112">
        <v>0</v>
      </c>
    </row>
    <row r="70" spans="1:11" ht="20.25" customHeight="1">
      <c r="A70" s="54" t="s">
        <v>113</v>
      </c>
      <c r="B70" s="54"/>
      <c r="C70" s="81"/>
      <c r="D70" s="88"/>
      <c r="E70" s="35"/>
      <c r="F70" s="33"/>
      <c r="G70" s="35"/>
      <c r="H70" s="35"/>
      <c r="I70" s="35"/>
      <c r="J70" s="35"/>
      <c r="K70" s="35"/>
    </row>
    <row r="71" spans="1:11" ht="20.25" customHeight="1">
      <c r="A71" s="54" t="s">
        <v>179</v>
      </c>
      <c r="B71" s="54"/>
      <c r="C71" s="81"/>
      <c r="D71" s="88"/>
      <c r="E71" s="93">
        <f>E68-E69</f>
        <v>600900</v>
      </c>
      <c r="F71" s="37"/>
      <c r="G71" s="93">
        <f>G68-G69</f>
        <v>-2632866</v>
      </c>
      <c r="H71" s="48"/>
      <c r="I71" s="93">
        <f>SUM(I68:I69)</f>
        <v>0</v>
      </c>
      <c r="J71" s="48"/>
      <c r="K71" s="93">
        <f>SUM(K68:K69)</f>
        <v>0</v>
      </c>
    </row>
    <row r="72" spans="1:11" ht="20.25" customHeight="1">
      <c r="A72" s="54" t="s">
        <v>114</v>
      </c>
      <c r="B72" s="11"/>
      <c r="C72" s="81"/>
      <c r="D72" s="88"/>
      <c r="E72" s="58"/>
      <c r="F72" s="33"/>
      <c r="G72" s="58"/>
      <c r="H72" s="35"/>
      <c r="I72" s="53"/>
      <c r="J72" s="35"/>
      <c r="K72" s="53"/>
    </row>
    <row r="73" spans="1:11" ht="20.25" customHeight="1" thickBot="1">
      <c r="A73" s="54" t="s">
        <v>115</v>
      </c>
      <c r="B73" s="11"/>
      <c r="C73" s="81"/>
      <c r="D73" s="88"/>
      <c r="E73" s="50">
        <f>E53+E71</f>
        <v>5753841</v>
      </c>
      <c r="F73" s="37"/>
      <c r="G73" s="50">
        <f>G53+G71</f>
        <v>1342900</v>
      </c>
      <c r="H73" s="48"/>
      <c r="I73" s="50">
        <f>I53+I71</f>
        <v>1980327</v>
      </c>
      <c r="J73" s="48"/>
      <c r="K73" s="50">
        <f>K53+K71</f>
        <v>1628147</v>
      </c>
    </row>
    <row r="74" spans="1:11" ht="20.25" customHeight="1" thickTop="1">
      <c r="A74" s="11"/>
      <c r="B74" s="11"/>
      <c r="C74" s="81"/>
      <c r="D74" s="88"/>
      <c r="E74" s="58"/>
      <c r="F74" s="58"/>
      <c r="G74" s="58"/>
      <c r="H74" s="58"/>
      <c r="I74" s="53"/>
      <c r="J74" s="35"/>
      <c r="K74" s="53"/>
    </row>
    <row r="75" spans="1:11" ht="20.25" customHeight="1">
      <c r="A75" s="54" t="s">
        <v>121</v>
      </c>
      <c r="B75" s="54"/>
      <c r="C75" s="81"/>
      <c r="D75" s="88"/>
      <c r="E75" s="48"/>
      <c r="F75" s="37"/>
      <c r="G75" s="48"/>
      <c r="H75" s="37"/>
      <c r="I75" s="48"/>
      <c r="J75" s="37"/>
      <c r="K75" s="48"/>
    </row>
    <row r="76" spans="1:11" ht="20.25" customHeight="1">
      <c r="A76" s="54" t="s">
        <v>116</v>
      </c>
      <c r="B76" s="54"/>
      <c r="C76" s="81"/>
      <c r="D76" s="88"/>
      <c r="E76" s="48"/>
      <c r="F76" s="37"/>
      <c r="G76" s="48"/>
      <c r="H76" s="37"/>
      <c r="I76" s="48"/>
      <c r="J76" s="37"/>
      <c r="K76" s="48"/>
    </row>
    <row r="77" spans="1:11" ht="20.25" customHeight="1">
      <c r="A77" s="63" t="s">
        <v>63</v>
      </c>
      <c r="B77" s="11"/>
      <c r="C77" s="81"/>
      <c r="D77" s="88"/>
      <c r="E77" s="35">
        <v>4946540</v>
      </c>
      <c r="F77" s="35"/>
      <c r="G77" s="35">
        <v>-763160</v>
      </c>
      <c r="H77" s="65"/>
      <c r="I77" s="72">
        <v>1971058</v>
      </c>
      <c r="J77" s="65"/>
      <c r="K77" s="72">
        <v>1628147</v>
      </c>
    </row>
    <row r="78" spans="1:11" ht="20.25" customHeight="1">
      <c r="A78" s="63" t="s">
        <v>111</v>
      </c>
      <c r="B78" s="54"/>
      <c r="C78" s="81"/>
      <c r="D78" s="88"/>
      <c r="E78" s="95">
        <v>809179</v>
      </c>
      <c r="F78" s="33"/>
      <c r="G78" s="95">
        <v>2106066</v>
      </c>
      <c r="H78" s="37"/>
      <c r="I78" s="112" t="s">
        <v>95</v>
      </c>
      <c r="J78" s="114"/>
      <c r="K78" s="112">
        <v>0</v>
      </c>
    </row>
    <row r="79" spans="1:11" s="97" customFormat="1" ht="20.25" customHeight="1">
      <c r="A79" s="54" t="s">
        <v>121</v>
      </c>
      <c r="B79" s="54"/>
      <c r="C79" s="96"/>
      <c r="D79" s="39"/>
      <c r="E79" s="48"/>
      <c r="F79" s="37"/>
      <c r="G79" s="48"/>
      <c r="H79" s="37"/>
      <c r="I79" s="48"/>
      <c r="J79" s="37"/>
      <c r="K79" s="48"/>
    </row>
    <row r="80" spans="1:11" ht="20.25" customHeight="1" thickBot="1">
      <c r="A80" s="54" t="s">
        <v>115</v>
      </c>
      <c r="B80" s="11"/>
      <c r="C80" s="81"/>
      <c r="D80" s="88"/>
      <c r="E80" s="50">
        <f>SUM(E77:E78)</f>
        <v>5755719</v>
      </c>
      <c r="F80" s="37"/>
      <c r="G80" s="50">
        <f>SUM(G77:G78)</f>
        <v>1342906</v>
      </c>
      <c r="H80" s="37"/>
      <c r="I80" s="50">
        <f>SUM(I77:I78)</f>
        <v>1971058</v>
      </c>
      <c r="J80" s="37"/>
      <c r="K80" s="50">
        <f>SUM(K77:K78)</f>
        <v>1628147</v>
      </c>
    </row>
    <row r="81" spans="1:11" ht="20.25" customHeight="1" thickTop="1">
      <c r="A81" s="54"/>
      <c r="B81" s="11"/>
      <c r="C81" s="81"/>
      <c r="D81" s="88"/>
      <c r="E81" s="48"/>
      <c r="F81" s="35"/>
      <c r="G81" s="48"/>
      <c r="H81" s="35"/>
      <c r="I81" s="48"/>
      <c r="J81" s="33"/>
      <c r="K81" s="48"/>
    </row>
    <row r="82" spans="2:11" s="97" customFormat="1" ht="20.25" customHeight="1">
      <c r="B82" s="54"/>
      <c r="C82" s="81"/>
      <c r="D82" s="39"/>
      <c r="E82" s="111"/>
      <c r="F82" s="110"/>
      <c r="G82" s="111"/>
      <c r="H82" s="110"/>
      <c r="I82" s="111"/>
      <c r="J82" s="110"/>
      <c r="K82" s="111"/>
    </row>
    <row r="83" spans="2:11" s="97" customFormat="1" ht="20.25" customHeight="1">
      <c r="B83" s="54"/>
      <c r="C83" s="81"/>
      <c r="D83" s="39"/>
      <c r="E83" s="111"/>
      <c r="F83" s="110"/>
      <c r="G83" s="111"/>
      <c r="H83" s="110"/>
      <c r="I83" s="111"/>
      <c r="J83" s="110"/>
      <c r="K83" s="111"/>
    </row>
    <row r="84" spans="2:11" s="97" customFormat="1" ht="20.25" customHeight="1">
      <c r="B84" s="54"/>
      <c r="C84" s="81"/>
      <c r="D84" s="39"/>
      <c r="E84" s="111"/>
      <c r="F84" s="110"/>
      <c r="G84" s="111"/>
      <c r="H84" s="110"/>
      <c r="I84" s="111"/>
      <c r="J84" s="110"/>
      <c r="K84" s="111"/>
    </row>
    <row r="85" spans="2:11" s="97" customFormat="1" ht="20.25" customHeight="1">
      <c r="B85" s="54"/>
      <c r="C85" s="81"/>
      <c r="D85" s="39"/>
      <c r="E85" s="111"/>
      <c r="F85" s="110"/>
      <c r="G85" s="111"/>
      <c r="H85" s="110"/>
      <c r="I85" s="111"/>
      <c r="J85" s="110"/>
      <c r="K85" s="111"/>
    </row>
  </sheetData>
  <sheetProtection/>
  <mergeCells count="16">
    <mergeCell ref="E5:G5"/>
    <mergeCell ref="I5:K5"/>
    <mergeCell ref="E7:G7"/>
    <mergeCell ref="E8:G8"/>
    <mergeCell ref="I7:K7"/>
    <mergeCell ref="I8:K8"/>
    <mergeCell ref="E49:G49"/>
    <mergeCell ref="E50:G50"/>
    <mergeCell ref="I49:K49"/>
    <mergeCell ref="I50:K50"/>
    <mergeCell ref="E6:G6"/>
    <mergeCell ref="I6:K6"/>
    <mergeCell ref="E48:G48"/>
    <mergeCell ref="I48:K48"/>
    <mergeCell ref="E47:G47"/>
    <mergeCell ref="I47:K47"/>
  </mergeCells>
  <printOptions/>
  <pageMargins left="0.7" right="0.7" top="0.48" bottom="0.5" header="0.5" footer="0.5"/>
  <pageSetup firstPageNumber="6" useFirstPageNumber="1" horizontalDpi="600" verticalDpi="600" orientation="portrait" paperSize="9" scale="92" r:id="rId1"/>
  <headerFooter alignWithMargins="0">
    <oddFooter>&amp;LThe accompanying notes are an integral part of these financial statements.
&amp;C&amp;P</oddFooter>
  </headerFooter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kkamtang</dc:creator>
  <cp:keywords/>
  <dc:description/>
  <cp:lastModifiedBy>Kantaporn, Jangjittum</cp:lastModifiedBy>
  <cp:lastPrinted>2019-11-12T11:52:14Z</cp:lastPrinted>
  <dcterms:created xsi:type="dcterms:W3CDTF">2005-02-11T01:43:17Z</dcterms:created>
  <dcterms:modified xsi:type="dcterms:W3CDTF">2019-11-13T10:18:14Z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