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0"/>
  </bookViews>
  <sheets>
    <sheet name="BS 2-5" sheetId="1" r:id="rId1"/>
    <sheet name="PL 6-8" sheetId="2" r:id="rId2"/>
    <sheet name="SH9" sheetId="3" r:id="rId3"/>
    <sheet name="SH10" sheetId="4" r:id="rId4"/>
    <sheet name="SH 11" sheetId="5" r:id="rId5"/>
    <sheet name="CF 12-14" sheetId="6" r:id="rId6"/>
  </sheets>
  <definedNames>
    <definedName name="__FPMExcelClient_CellBasedFunctionStatus" localSheetId="0" hidden="1">"2_2_2_2_2"</definedName>
    <definedName name="_xlnm.Print_Area" localSheetId="0">'BS 2-5'!$A$1:$I$134</definedName>
    <definedName name="_xlnm.Print_Area" localSheetId="5">'CF 12-14'!$A$1:$L$154</definedName>
    <definedName name="_xlnm.Print_Area" localSheetId="1">'PL 6-8'!$A$1:$K$99</definedName>
    <definedName name="_xlnm.Print_Area" localSheetId="4">'SH 11'!$A$1:$Y$42</definedName>
    <definedName name="_xlnm.Print_Area" localSheetId="3">'SH10'!$A$1:$AK$47</definedName>
    <definedName name="_xlnm.Print_Area" localSheetId="2">'SH9'!$A$1:$AI$45</definedName>
    <definedName name="Title2nd" localSheetId="5">'CF 12-14'!#REF!</definedName>
    <definedName name="Title2nd" localSheetId="1">'PL 6-8'!#REF!</definedName>
  </definedNames>
  <calcPr fullCalcOnLoad="1"/>
</workbook>
</file>

<file path=xl/sharedStrings.xml><?xml version="1.0" encoding="utf-8"?>
<sst xmlns="http://schemas.openxmlformats.org/spreadsheetml/2006/main" count="693" uniqueCount="367">
  <si>
    <t>Consolidated</t>
  </si>
  <si>
    <t>Cash and cash equivalents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</si>
  <si>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</si>
  <si>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</si>
  <si>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</si>
  <si>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</si>
  <si>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</si>
  <si>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</si>
  <si>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</si>
  <si>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</si>
  <si>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</si>
  <si>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</si>
  <si>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</si>
  <si>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</si>
  <si>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</si>
  <si>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</si>
  <si>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</si>
  <si>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</si>
  <si>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</si>
  <si>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Cash flows from financing activities</t>
  </si>
  <si>
    <t>Expenses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</si>
  <si>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</si>
  <si>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</si>
  <si>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</si>
  <si>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</si>
  <si>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</si>
  <si>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Charoen Pokphand Foods Public Company Limited </t>
  </si>
  <si>
    <t xml:space="preserve">and its Subsidiaries </t>
  </si>
  <si>
    <t>Total non-current liabilities</t>
  </si>
  <si>
    <t>Note</t>
  </si>
  <si>
    <t xml:space="preserve">Share capital </t>
  </si>
  <si>
    <t>Retained earnings</t>
  </si>
  <si>
    <t xml:space="preserve">   Appropriated</t>
  </si>
  <si>
    <t xml:space="preserve">      Legal reserve</t>
  </si>
  <si>
    <t>Other income</t>
  </si>
  <si>
    <t>share capital</t>
  </si>
  <si>
    <t>equity</t>
  </si>
  <si>
    <t>reserve</t>
  </si>
  <si>
    <t>Interest paid</t>
  </si>
  <si>
    <t>Short-term loans to subsidiaries</t>
  </si>
  <si>
    <t>Property, plant and equipment</t>
  </si>
  <si>
    <t>Income tax paid</t>
  </si>
  <si>
    <t xml:space="preserve">   from financial institutions</t>
  </si>
  <si>
    <t xml:space="preserve">   Unappropriated</t>
  </si>
  <si>
    <t>Issued and</t>
  </si>
  <si>
    <t>Dividend income</t>
  </si>
  <si>
    <t>Interest received</t>
  </si>
  <si>
    <t>Dividends received</t>
  </si>
  <si>
    <t>Separate</t>
  </si>
  <si>
    <t>financial statements</t>
  </si>
  <si>
    <t>Consolidated financial statements</t>
  </si>
  <si>
    <t>Separate financial statements</t>
  </si>
  <si>
    <t>Cost of sale of goods</t>
  </si>
  <si>
    <t>Legal</t>
  </si>
  <si>
    <t>Provisions and others</t>
  </si>
  <si>
    <t>Accrued expenses</t>
  </si>
  <si>
    <t>Treasury</t>
  </si>
  <si>
    <t>shares</t>
  </si>
  <si>
    <t>Unappropriated</t>
  </si>
  <si>
    <t>interests</t>
  </si>
  <si>
    <t>Administrative expenses</t>
  </si>
  <si>
    <t>Finance costs</t>
  </si>
  <si>
    <t>differences</t>
  </si>
  <si>
    <t>retained</t>
  </si>
  <si>
    <t>earnings</t>
  </si>
  <si>
    <t>2.</t>
  </si>
  <si>
    <t>These consisted of:</t>
  </si>
  <si>
    <t>Net</t>
  </si>
  <si>
    <t xml:space="preserve">Deferred tax liabilities </t>
  </si>
  <si>
    <t xml:space="preserve">Proceeds from long-term borrowings </t>
  </si>
  <si>
    <t xml:space="preserve">Repayment of long-term borrowings </t>
  </si>
  <si>
    <t xml:space="preserve">Effect of exchange rate changes on </t>
  </si>
  <si>
    <t>Prepaid expenses</t>
  </si>
  <si>
    <t>Investments in subsidiaries</t>
  </si>
  <si>
    <t>Cash flows from investing activities</t>
  </si>
  <si>
    <t>Assets (Continued)</t>
  </si>
  <si>
    <t>Accounts receivable - trade and others</t>
  </si>
  <si>
    <t>(Unit: Thousand Baht)</t>
  </si>
  <si>
    <t>Statements of financial position</t>
  </si>
  <si>
    <t>Investment properties</t>
  </si>
  <si>
    <t>Goodwill</t>
  </si>
  <si>
    <t>Other intangible assets</t>
  </si>
  <si>
    <t>Other components of equity</t>
  </si>
  <si>
    <t>Non-controlling interests</t>
  </si>
  <si>
    <t>Income</t>
  </si>
  <si>
    <t xml:space="preserve">Other comprehensive income </t>
  </si>
  <si>
    <t>Total other</t>
  </si>
  <si>
    <t xml:space="preserve"> components</t>
  </si>
  <si>
    <t>equity holders of</t>
  </si>
  <si>
    <t>the Company</t>
  </si>
  <si>
    <t>Non-</t>
  </si>
  <si>
    <t xml:space="preserve">controlling </t>
  </si>
  <si>
    <t xml:space="preserve">   recorded directly in equity</t>
  </si>
  <si>
    <t xml:space="preserve">   Profit</t>
  </si>
  <si>
    <t xml:space="preserve">   Other comprehensive income</t>
  </si>
  <si>
    <t>Total</t>
  </si>
  <si>
    <t>Total income</t>
  </si>
  <si>
    <t xml:space="preserve">   interests</t>
  </si>
  <si>
    <t xml:space="preserve">Cash flows from operating activities </t>
  </si>
  <si>
    <t xml:space="preserve">   dividends paid to subsidiaries (for </t>
  </si>
  <si>
    <t xml:space="preserve">   (Continued)</t>
  </si>
  <si>
    <t xml:space="preserve">   Changes in ownership interests</t>
  </si>
  <si>
    <t>premium</t>
  </si>
  <si>
    <t>Surplus on</t>
  </si>
  <si>
    <t>common control</t>
  </si>
  <si>
    <t>transactions</t>
  </si>
  <si>
    <t xml:space="preserve">Other </t>
  </si>
  <si>
    <t>Current biological assets</t>
  </si>
  <si>
    <t>Non-current biological assets</t>
  </si>
  <si>
    <t>Bills of exchange</t>
  </si>
  <si>
    <t>Surplus on common control transactions</t>
  </si>
  <si>
    <t xml:space="preserve">   Other premium </t>
  </si>
  <si>
    <t>31 December</t>
  </si>
  <si>
    <t>Accrued dividend income</t>
  </si>
  <si>
    <t xml:space="preserve">Investments in associates </t>
  </si>
  <si>
    <t xml:space="preserve">Deferred tax assets </t>
  </si>
  <si>
    <t xml:space="preserve">   from financial institutions  </t>
  </si>
  <si>
    <t xml:space="preserve"> financial statements</t>
  </si>
  <si>
    <t>Amortisation</t>
  </si>
  <si>
    <t xml:space="preserve">Dividend paid of the Company - net of </t>
  </si>
  <si>
    <t>1.</t>
  </si>
  <si>
    <t>Gains on sale of investments</t>
  </si>
  <si>
    <t>Non-cash transactions</t>
  </si>
  <si>
    <t>Surplus from</t>
  </si>
  <si>
    <t xml:space="preserve"> in subsidiaries</t>
  </si>
  <si>
    <t>Payment of financial transaction costs</t>
  </si>
  <si>
    <t>Current investments</t>
  </si>
  <si>
    <t xml:space="preserve">Depreciation </t>
  </si>
  <si>
    <t xml:space="preserve">   information:</t>
  </si>
  <si>
    <t xml:space="preserve">Supplemental disclosures of cash flows </t>
  </si>
  <si>
    <t>Proceeds from issue of new ordinary shares</t>
  </si>
  <si>
    <t xml:space="preserve">      in subsidiaries and associates</t>
  </si>
  <si>
    <t>and associates</t>
  </si>
  <si>
    <t xml:space="preserve">   in subsidiaries and associates</t>
  </si>
  <si>
    <t>Investments in joint ventures</t>
  </si>
  <si>
    <t>Changes in operating assets and liabilities</t>
  </si>
  <si>
    <t xml:space="preserve">   of biological assets</t>
  </si>
  <si>
    <t>Depreciation of biological assets</t>
  </si>
  <si>
    <t xml:space="preserve">   from financial institutions 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</si>
  <si>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</si>
  <si>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</si>
  <si>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</si>
  <si>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>Foreign currency translation differences</t>
  </si>
  <si>
    <t>Foreign</t>
  </si>
  <si>
    <t>currency</t>
  </si>
  <si>
    <t xml:space="preserve">           benefit plans</t>
  </si>
  <si>
    <t xml:space="preserve">   debentures - net of income tax</t>
  </si>
  <si>
    <t xml:space="preserve">Interest paid on subordinated perpetual </t>
  </si>
  <si>
    <t>Subordinated</t>
  </si>
  <si>
    <t xml:space="preserve"> perpetual</t>
  </si>
  <si>
    <t xml:space="preserve"> debentures </t>
  </si>
  <si>
    <t xml:space="preserve">Adjustments to reconcile profit to </t>
  </si>
  <si>
    <t xml:space="preserve">   cash receipts (payments)</t>
  </si>
  <si>
    <t>Proceeds from sale of investments</t>
  </si>
  <si>
    <t xml:space="preserve">   cash and cash equivalents</t>
  </si>
  <si>
    <t>Distribution costs</t>
  </si>
  <si>
    <t xml:space="preserve">Total transactions with owners, </t>
  </si>
  <si>
    <t>change in</t>
  </si>
  <si>
    <t xml:space="preserve"> shareholders’ equity</t>
  </si>
  <si>
    <t xml:space="preserve"> equity</t>
  </si>
  <si>
    <t xml:space="preserve">   Total changes in ownership interests</t>
  </si>
  <si>
    <t xml:space="preserve">equity attributable to </t>
  </si>
  <si>
    <t>shareholders’</t>
  </si>
  <si>
    <t>Share premium on</t>
  </si>
  <si>
    <t xml:space="preserve">Proceeds from (repayment of) short-term </t>
  </si>
  <si>
    <t>Share premium</t>
  </si>
  <si>
    <t xml:space="preserve">   Share premium on ordinary shares</t>
  </si>
  <si>
    <t xml:space="preserve">      - Others</t>
  </si>
  <si>
    <t xml:space="preserve">Items that will not be reclassified </t>
  </si>
  <si>
    <t>Provision for employee benefits</t>
  </si>
  <si>
    <t>Liabilities and shareholders’ equity</t>
  </si>
  <si>
    <t>Shareholders’ equity</t>
  </si>
  <si>
    <t>Surplus from change in shareholders’ equity</t>
  </si>
  <si>
    <t>Other components of shareholders’ equity</t>
  </si>
  <si>
    <t>Total shareholders’ equity</t>
  </si>
  <si>
    <t>Total liabilities and shareholders’ equity</t>
  </si>
  <si>
    <t xml:space="preserve">Liabilities and shareholders’ equity </t>
  </si>
  <si>
    <t>Provisions for employee benefits</t>
  </si>
  <si>
    <t xml:space="preserve">Bank overdrafts and short-term borrowings </t>
  </si>
  <si>
    <t>Long-term borrowings</t>
  </si>
  <si>
    <t xml:space="preserve">   joint ventures</t>
  </si>
  <si>
    <t>Employee benefits paid</t>
  </si>
  <si>
    <t>Current portion of long-term borrowings</t>
  </si>
  <si>
    <t>Income tax payable</t>
  </si>
  <si>
    <t xml:space="preserve">   Total distributions to owners </t>
  </si>
  <si>
    <t xml:space="preserve">   shares held in treasury)</t>
  </si>
  <si>
    <t>(Reversal of) bad and doubtful debts expenses</t>
  </si>
  <si>
    <t>Payment for acquisition of other intangible assets</t>
  </si>
  <si>
    <t>Balance at 1 January 2019</t>
  </si>
  <si>
    <t xml:space="preserve">      (net of income tax)</t>
  </si>
  <si>
    <t>Non-current assets classified as held for sale</t>
  </si>
  <si>
    <t xml:space="preserve">Net increase (decrease) in cash and </t>
  </si>
  <si>
    <t>Bank overdrafts</t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</si>
  <si>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</si>
  <si>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</si>
  <si>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t>Advance payments for purchase of goods</t>
  </si>
  <si>
    <t xml:space="preserve">   cash equivalents</t>
  </si>
  <si>
    <t>Restricted deposits at financial institutions</t>
  </si>
  <si>
    <t>Short-term loans to joint ventures</t>
  </si>
  <si>
    <t>(Unaudited)</t>
  </si>
  <si>
    <t>Right-of-use assets</t>
  </si>
  <si>
    <t xml:space="preserve">Current portion of lease liabilities </t>
  </si>
  <si>
    <t>Lease liabilities</t>
  </si>
  <si>
    <t>Three-month period ended</t>
  </si>
  <si>
    <t>31 March</t>
  </si>
  <si>
    <t>Statements of income (Unaudited)</t>
  </si>
  <si>
    <t>2019</t>
  </si>
  <si>
    <t xml:space="preserve">Revenue from sale of goods </t>
  </si>
  <si>
    <t>Net foreign exchange gains</t>
  </si>
  <si>
    <t>Share of profit of associates and</t>
  </si>
  <si>
    <t xml:space="preserve">   expense (income)</t>
  </si>
  <si>
    <t>Income tax expense (income)</t>
  </si>
  <si>
    <t>Profit for the period attributable to:</t>
  </si>
  <si>
    <t xml:space="preserve">   Equity holders of the Company</t>
  </si>
  <si>
    <t xml:space="preserve">   Non-controlling interests</t>
  </si>
  <si>
    <t>Statements of comprehensive income (Unaudited)</t>
  </si>
  <si>
    <t xml:space="preserve">Items that will be reclassified </t>
  </si>
  <si>
    <t xml:space="preserve">    subsequently to profit or loss</t>
  </si>
  <si>
    <t xml:space="preserve">Income tax relating to items that will </t>
  </si>
  <si>
    <t xml:space="preserve">    be reclassified subsequently to </t>
  </si>
  <si>
    <t xml:space="preserve">    profit or loss</t>
  </si>
  <si>
    <t xml:space="preserve">Total items that will be reclassified </t>
  </si>
  <si>
    <t>Income tax relating to items that will</t>
  </si>
  <si>
    <t xml:space="preserve">   not be reclassified subsequently to </t>
  </si>
  <si>
    <t xml:space="preserve">   profit or loss</t>
  </si>
  <si>
    <t xml:space="preserve">Total items that will not be reclassified </t>
  </si>
  <si>
    <t>Other comprehensive income (expense)</t>
  </si>
  <si>
    <t xml:space="preserve">    for the period, net of income tax</t>
  </si>
  <si>
    <t xml:space="preserve">   for the period</t>
  </si>
  <si>
    <t xml:space="preserve">   attributable to:</t>
  </si>
  <si>
    <t>2020</t>
  </si>
  <si>
    <t xml:space="preserve">    defined benefit plans</t>
  </si>
  <si>
    <t>Statements of changes in equity (Unaudited)</t>
  </si>
  <si>
    <t xml:space="preserve">Total shareholders’ </t>
  </si>
  <si>
    <t>paid-up</t>
  </si>
  <si>
    <t>ordinary</t>
  </si>
  <si>
    <t xml:space="preserve">translation </t>
  </si>
  <si>
    <t xml:space="preserve"> of shareholder’s </t>
  </si>
  <si>
    <t>Three-month period ended 31 March 2019</t>
  </si>
  <si>
    <t xml:space="preserve">  Impact of changes in accounting policies </t>
  </si>
  <si>
    <t>Transactions with owners</t>
  </si>
  <si>
    <t xml:space="preserve">   Distributions to owners </t>
  </si>
  <si>
    <t xml:space="preserve">      in subsidiaries and associate</t>
  </si>
  <si>
    <t xml:space="preserve">    recorded directly in equity</t>
  </si>
  <si>
    <t>Comprehensive income</t>
  </si>
  <si>
    <t xml:space="preserve">      - Losses on remeasurements of defined</t>
  </si>
  <si>
    <t>Total comprehensive income</t>
  </si>
  <si>
    <t>Balance at 31 March 2019</t>
  </si>
  <si>
    <t>revaluation</t>
  </si>
  <si>
    <t>of assets</t>
  </si>
  <si>
    <t xml:space="preserve">Gain (loss) on </t>
  </si>
  <si>
    <t xml:space="preserve"> comprehensive </t>
  </si>
  <si>
    <t>income</t>
  </si>
  <si>
    <t>Three-month period ended 31 March 2020</t>
  </si>
  <si>
    <t xml:space="preserve">Balance at 31 December 2019 - as reported </t>
  </si>
  <si>
    <t>Balance at 1 January 2020</t>
  </si>
  <si>
    <t>Balance at 31 March 2020</t>
  </si>
  <si>
    <t xml:space="preserve"> of shareholder’s</t>
  </si>
  <si>
    <t>Comprehensive income for the period</t>
  </si>
  <si>
    <t>Balance at 31 December 2019 - as reported</t>
  </si>
  <si>
    <t>Statements of cash flows (Unaudited)</t>
  </si>
  <si>
    <t>(Reversal of) losses on inventory devaluation</t>
  </si>
  <si>
    <t>Loss from liquidation of subsidiary</t>
  </si>
  <si>
    <t xml:space="preserve">   plant and equipment, investment properties</t>
  </si>
  <si>
    <t>Unrealised (gains) losses on exchange rates</t>
  </si>
  <si>
    <t>Share of profit of associates and joint ventures</t>
  </si>
  <si>
    <t xml:space="preserve">Payment for acquisition of current investments </t>
  </si>
  <si>
    <t>Payment for acquisition of investments</t>
  </si>
  <si>
    <t>Payment for acquisition of property, plant and</t>
  </si>
  <si>
    <t xml:space="preserve">   equipment and investment properties</t>
  </si>
  <si>
    <t xml:space="preserve">Proceeds from sale of property, plant and </t>
  </si>
  <si>
    <t>Dividends paid to non-controlling</t>
  </si>
  <si>
    <t xml:space="preserve">   non-controlling interests</t>
  </si>
  <si>
    <t xml:space="preserve">Net cash provided by (used in) financing activities  </t>
  </si>
  <si>
    <t xml:space="preserve">   cash equivalents, before effect of </t>
  </si>
  <si>
    <t xml:space="preserve">   exchange rates</t>
  </si>
  <si>
    <t>Long-term loan to subsidiary</t>
  </si>
  <si>
    <t>Long-term loan to associate</t>
  </si>
  <si>
    <t>7, 8</t>
  </si>
  <si>
    <t>Profit (loss) for the period</t>
  </si>
  <si>
    <t>Gains on revaluation of assets</t>
  </si>
  <si>
    <t>Gain on</t>
  </si>
  <si>
    <t xml:space="preserve"> hedges</t>
  </si>
  <si>
    <t>cash flow</t>
  </si>
  <si>
    <t>Proceeds from short-term loans to subsidiaries</t>
  </si>
  <si>
    <t xml:space="preserve">Proceeds from (payment for) long-term </t>
  </si>
  <si>
    <t xml:space="preserve">   loan to subsidiary</t>
  </si>
  <si>
    <t>Repayment of short-term borrowing from subsidiary</t>
  </si>
  <si>
    <t>Cash and cash equivalents at 1 January</t>
  </si>
  <si>
    <t>Cash and cash equivalents at 31 March</t>
  </si>
  <si>
    <t>Derivative assets - current portion</t>
  </si>
  <si>
    <t>Derivative assets - non-current portion</t>
  </si>
  <si>
    <t>Short-term borrowing from subsidiary</t>
  </si>
  <si>
    <t>Derivative liabilities - current portion</t>
  </si>
  <si>
    <t>Short-term borrowing from joint venture</t>
  </si>
  <si>
    <t>2.1</t>
  </si>
  <si>
    <t>2.2</t>
  </si>
  <si>
    <t xml:space="preserve">(Gains) losses on sale and write-off of property, </t>
  </si>
  <si>
    <t xml:space="preserve">Losses on changes in fair value </t>
  </si>
  <si>
    <t>Derivative assets</t>
  </si>
  <si>
    <t>Derivative liabilities</t>
  </si>
  <si>
    <t xml:space="preserve">Proceeds from (payment for) short-term </t>
  </si>
  <si>
    <t>Proceeds from (payment for) long-term</t>
  </si>
  <si>
    <t xml:space="preserve">   borrowings from financial institutions</t>
  </si>
  <si>
    <t>Proceeds from (repayment of) short-term</t>
  </si>
  <si>
    <t>Proceeds from bills of exchange</t>
  </si>
  <si>
    <t>Proceeds from short-term borrowing</t>
  </si>
  <si>
    <t xml:space="preserve">   from other company</t>
  </si>
  <si>
    <t>Short-term loan to related company</t>
  </si>
  <si>
    <t>Short-term borrowing from other company</t>
  </si>
  <si>
    <t>2.3</t>
  </si>
  <si>
    <r>
      <t xml:space="preserve">2,010 million, respectively </t>
    </r>
    <r>
      <rPr>
        <i/>
        <sz val="11"/>
        <rFont val="Times New Roman"/>
        <family val="1"/>
      </rPr>
      <t>(2019: Baht 228 million and Baht 5,570 million, respectively).</t>
    </r>
  </si>
  <si>
    <t xml:space="preserve">During the three-month period  ended 31 March  2020, the Company entered into an agreement  to  acquire 90 million shares </t>
  </si>
  <si>
    <t xml:space="preserve">As at 31 March  2020, the Group and the Company  had  accrued dividend  income amounting  to Baht 246 million and Baht </t>
  </si>
  <si>
    <t xml:space="preserve">of  CP ALL Public Company Limited  from  a  subsidiary  (C.P.  Merchandising Co., Ltd.)  totalling  Baht  5,377  million  by </t>
  </si>
  <si>
    <t xml:space="preserve">   Loss</t>
  </si>
  <si>
    <t>Derivative liabilites - non-current portion</t>
  </si>
  <si>
    <t xml:space="preserve">      Dividends paid by subsidiaries</t>
  </si>
  <si>
    <t xml:space="preserve">      Acquisitions of non-controlling interests</t>
  </si>
  <si>
    <t xml:space="preserve">         without a change in control</t>
  </si>
  <si>
    <t xml:space="preserve">      Changes in interests in associates</t>
  </si>
  <si>
    <t xml:space="preserve">      New shares issued by subsidiaries</t>
  </si>
  <si>
    <t xml:space="preserve">      Liquidation of subsidiary</t>
  </si>
  <si>
    <t xml:space="preserve">      Changes in interests in subsidiaries</t>
  </si>
  <si>
    <t xml:space="preserve">Net cash provided by operating activities </t>
  </si>
  <si>
    <t>Net cash provided by (used in) investing activities</t>
  </si>
  <si>
    <t xml:space="preserve">Proceeds from (payment for) acquisition of </t>
  </si>
  <si>
    <t xml:space="preserve"> </t>
  </si>
  <si>
    <t>(Reversal of) impairment losses</t>
  </si>
  <si>
    <t xml:space="preserve">at fair value </t>
  </si>
  <si>
    <t>through other</t>
  </si>
  <si>
    <t>Losses on remeasurements of</t>
  </si>
  <si>
    <r>
      <t xml:space="preserve">   Issued and paid-up share capital </t>
    </r>
    <r>
      <rPr>
        <i/>
        <sz val="11"/>
        <rFont val="Times New Roman"/>
        <family val="1"/>
      </rPr>
      <t xml:space="preserve">(ordinary </t>
    </r>
  </si>
  <si>
    <t xml:space="preserve">offsetting the consideration for the shares with short-term loan to subsidiary. </t>
  </si>
  <si>
    <t xml:space="preserve">Investments in equity securities measured at </t>
  </si>
  <si>
    <t xml:space="preserve">   fair value through other comprehensive income</t>
  </si>
  <si>
    <t xml:space="preserve">      shares, par value at Baht 1 per share)</t>
  </si>
  <si>
    <r>
      <t xml:space="preserve">Basic earnings (loss) per share </t>
    </r>
    <r>
      <rPr>
        <b/>
        <i/>
        <sz val="11"/>
        <rFont val="Times New Roman"/>
        <family val="1"/>
      </rPr>
      <t>(in Baht)</t>
    </r>
  </si>
  <si>
    <t>Total comprehensive income for the period</t>
  </si>
  <si>
    <t xml:space="preserve"> measured</t>
  </si>
  <si>
    <t xml:space="preserve">equity investments </t>
  </si>
  <si>
    <t>Loss on</t>
  </si>
  <si>
    <t xml:space="preserve">Profit (loss) for the period </t>
  </si>
  <si>
    <t>Proceeds from sale of other intangible assets</t>
  </si>
  <si>
    <t xml:space="preserve">Gain on </t>
  </si>
  <si>
    <t xml:space="preserve">   right-of-use assets and other intangible assets</t>
  </si>
  <si>
    <t>Payment for acquisition of right-of-use assets</t>
  </si>
  <si>
    <t>Finance cost on lease liabilities</t>
  </si>
  <si>
    <t>Other finance costs</t>
  </si>
  <si>
    <t xml:space="preserve">   fair value through other comprehensive</t>
  </si>
  <si>
    <t xml:space="preserve">   income</t>
  </si>
  <si>
    <t xml:space="preserve">(Reversal of) impairment losses on property, plant </t>
  </si>
  <si>
    <t xml:space="preserve">   and equipment and investment properties</t>
  </si>
  <si>
    <t>Treasury shares</t>
  </si>
  <si>
    <t xml:space="preserve">Profit (loss) before income tax </t>
  </si>
  <si>
    <t>Biological assets</t>
  </si>
  <si>
    <t xml:space="preserve">increase in value of land in the consolidated  and separate financial statements totalling Baht 11,741 million and  Baht 2,837 </t>
  </si>
  <si>
    <t>During  the three-month period  ended 31 March  2020, the  Group and the Company had land revalued and  recognised  the</t>
  </si>
  <si>
    <t>Payment of lease liabilities</t>
  </si>
  <si>
    <t xml:space="preserve">      - Loss on remeasurements of defined</t>
  </si>
  <si>
    <t>Net foreign exchange loss</t>
  </si>
  <si>
    <t>Losses on cash flow hedges</t>
  </si>
  <si>
    <t xml:space="preserve">Losses on equity investments measured at </t>
  </si>
  <si>
    <t xml:space="preserve">   loans to joint ventures</t>
  </si>
  <si>
    <t xml:space="preserve">   loan to associate</t>
  </si>
  <si>
    <t xml:space="preserve">   borrowing from joint venture</t>
  </si>
  <si>
    <t xml:space="preserve">million, respectively. </t>
  </si>
</sst>
</file>

<file path=xl/styles.xml><?xml version="1.0" encoding="utf-8"?>
<styleSheet xmlns="http://schemas.openxmlformats.org/spreadsheetml/2006/main">
  <numFmts count="61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-* #,##0_-;\-* #,##0_-;_-* &quot;-&quot;_-;_-@_-"/>
    <numFmt numFmtId="170" formatCode="_-* #,##0.00_-;\-* #,##0.00_-;_-* &quot;-&quot;??_-;_-@_-"/>
    <numFmt numFmtId="171" formatCode="#,##0\ ;\(#,##0\)"/>
    <numFmt numFmtId="172" formatCode="_(* #,##0_);_(* \(#,##0\);_(* &quot;-&quot;??_);_(@_)"/>
    <numFmt numFmtId="173" formatCode="#,##0.0_);\(#,##0.0\)"/>
    <numFmt numFmtId="174" formatCode="0.0%"/>
    <numFmt numFmtId="175" formatCode="#.\ \ "/>
    <numFmt numFmtId="176" formatCode="##.\ \ "/>
    <numFmt numFmtId="177" formatCode="###0_);[Red]\(###0\)"/>
    <numFmt numFmtId="178" formatCode="#,##0.00\ &quot;F&quot;;\-#,##0.00\ &quot;F&quot;"/>
    <numFmt numFmtId="179" formatCode="\ว\ \ด\ด\ด\ด\ &quot;ค.ศ.&quot;\ \ค\ค\ค\ค"/>
    <numFmt numFmtId="180" formatCode="dd\-mmm\-yy_)"/>
    <numFmt numFmtId="181" formatCode="#,##0\ \ ;\(#,##0\)\ ;\—\ \ \ \ "/>
    <numFmt numFmtId="182" formatCode="&quot;฿&quot;\t#,##0_);[Red]\(&quot;฿&quot;\t#,##0\)"/>
    <numFmt numFmtId="183" formatCode="_-* #,##0&quot; F&quot;_-;\-* #,##0&quot; F&quot;_-;_-* &quot;-&quot;&quot; F&quot;_-;_-@_-"/>
    <numFmt numFmtId="184" formatCode="_-* #,##0.00&quot; F&quot;_-;\-* #,##0.00&quot; F&quot;_-;_-* &quot;-&quot;??&quot; F&quot;_-;_-@_-"/>
    <numFmt numFmtId="185" formatCode="0.00_)"/>
    <numFmt numFmtId="186" formatCode="#,##0&quot;£&quot;_);[Red]\(#,##0&quot;£&quot;\)"/>
    <numFmt numFmtId="187" formatCode="_-&quot;$&quot;* #,##0.00_-;\-&quot;$&quot;* #,##0.00_-;_-&quot;$&quot;* &quot;-&quot;??_-;_-@_-"/>
    <numFmt numFmtId="188" formatCode="&quot;?&quot;#,##0.00;\-&quot;?&quot;#,##0.00"/>
    <numFmt numFmtId="189" formatCode="_-&quot;?&quot;* #,##0_-;\-&quot;?&quot;* #,##0_-;_-&quot;?&quot;* &quot;-&quot;_-;_-@_-"/>
    <numFmt numFmtId="190" formatCode="&quot;?&quot;#,##0;[Red]\-&quot;?&quot;#,##0"/>
    <numFmt numFmtId="191" formatCode="&quot;?&quot;#,##0.00;[Red]\-&quot;?&quot;#,##0.00"/>
    <numFmt numFmtId="192" formatCode="_-&quot;$&quot;* #,##0_-;\-&quot;$&quot;* #,##0_-;_-&quot;$&quot;* &quot;-&quot;_-;_-@_-"/>
    <numFmt numFmtId="193" formatCode="&quot;\&quot;#,##0.00;[Red]&quot;\&quot;\-#,##0.00"/>
    <numFmt numFmtId="194" formatCode="&quot;\&quot;#,##0;[Red]&quot;\&quot;\-#,##0"/>
    <numFmt numFmtId="195" formatCode="_-&quot;Dfl.&quot;\ * #,##0.00_-;_-&quot;Dfl.&quot;\ * #,##0.00\-;_-&quot;Dfl.&quot;\ * &quot;-&quot;??_-;_-@_-"/>
    <numFmt numFmtId="196" formatCode="_-* #,##0.00_-;_-* #,##0.00\-;_-* &quot;-&quot;??_-;_-@_-"/>
    <numFmt numFmtId="197" formatCode="_-&quot;?&quot;* #,##0.00_-;\-&quot;?&quot;* #,##0.00_-;_-&quot;?&quot;* &quot;-&quot;??_-;_-@_-"/>
    <numFmt numFmtId="198" formatCode="_-* #,##0_-;_-* #,##0\-;_-* &quot;-&quot;_-;_-@_-"/>
    <numFmt numFmtId="199" formatCode="_-&quot;Dfl.&quot;\ * #,##0_-;_-&quot;Dfl.&quot;\ * #,##0\-;_-&quot;Dfl.&quot;\ * &quot;-&quot;_-;_-@_-"/>
    <numFmt numFmtId="200" formatCode="General_)"/>
    <numFmt numFmtId="201" formatCode="0.000"/>
    <numFmt numFmtId="202" formatCode="#,##0.000_);\(#,##0.000\)"/>
    <numFmt numFmtId="203" formatCode="_(* #,##0.0_);_(* \(#,##0.00\);_(* &quot;-&quot;??_);_(@_)"/>
    <numFmt numFmtId="204" formatCode="&quot;$&quot;#,\);\(&quot;$&quot;#,##0\)"/>
    <numFmt numFmtId="205" formatCode="0.000_)"/>
    <numFmt numFmtId="206" formatCode="&quot;$&quot;\t#,##0_);\(&quot;$&quot;\t#,##0\)"/>
    <numFmt numFmtId="207" formatCode="0."/>
    <numFmt numFmtId="208" formatCode="\t#,##0"/>
    <numFmt numFmtId="209" formatCode="\t#,##0.00_);[Red]\(\t#,##0.00\)"/>
    <numFmt numFmtId="210" formatCode="\60\4\7\:"/>
    <numFmt numFmtId="211" formatCode="&quot;$&quot;#,\);\(&quot;$&quot;#,\)"/>
    <numFmt numFmtId="212" formatCode="&quot;$&quot;#,;\(&quot;$&quot;#,\)"/>
    <numFmt numFmtId="213" formatCode="_-&quot;\&quot;* #,##0_-;\-&quot;\&quot;* #,##0_-;_-&quot;\&quot;* &quot;-&quot;_-;_-@_-"/>
    <numFmt numFmtId="214" formatCode="_-&quot;\&quot;* #,##0.00_-;\-&quot;\&quot;* #,##0.00_-;_-&quot;\&quot;* &quot;-&quot;??_-;_-@_-"/>
    <numFmt numFmtId="215" formatCode="_(&quot;฿&quot;* #,##0.00_);_(&quot;฿&quot;* \(#,##0.00\);_(&quot;฿&quot;* &quot;-&quot;??_);_(@_)"/>
    <numFmt numFmtId="216" formatCode="#,##0;\(#,##0\)"/>
  </numFmts>
  <fonts count="197"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5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sz val="12"/>
      <name val="Angsana New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6"/>
      <name val="CordiaUPC"/>
      <family val="1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20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MS Serif"/>
      <family val="1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0"/>
      <name val="Genev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Tahoma"/>
      <family val="2"/>
    </font>
    <font>
      <b/>
      <sz val="11"/>
      <color indexed="16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8"/>
      <color indexed="8"/>
      <name val="Helv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b/>
      <sz val="11"/>
      <color indexed="9"/>
      <name val="Calibri"/>
      <family val="2"/>
    </font>
    <font>
      <u val="single"/>
      <sz val="14"/>
      <color indexed="12"/>
      <name val="Cordia New"/>
      <family val="2"/>
    </font>
    <font>
      <sz val="12"/>
      <name val="ทsฒำฉ๚ล้"/>
      <family val="0"/>
    </font>
    <font>
      <sz val="12"/>
      <name val="นูลมรผ"/>
      <family val="0"/>
    </font>
    <font>
      <sz val="12"/>
      <name val="新細明體"/>
      <family val="1"/>
    </font>
    <font>
      <sz val="10.5"/>
      <name val="ＭＳ Ｐゴシック"/>
      <family val="3"/>
    </font>
    <font>
      <sz val="10"/>
      <name val="Comic Sans MS"/>
      <family val="4"/>
    </font>
    <font>
      <sz val="14"/>
      <name val="?? ??"/>
      <family val="2"/>
    </font>
    <font>
      <u val="single"/>
      <sz val="8.4"/>
      <color indexed="12"/>
      <name val="Arial"/>
      <family val="2"/>
    </font>
    <font>
      <sz val="12"/>
      <name val="????"/>
      <family val="2"/>
    </font>
    <font>
      <sz val="11"/>
      <name val="?l?r ?o?S?V?b?N"/>
      <family val="1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3"/>
    </font>
    <font>
      <sz val="11"/>
      <name val="Tms Rmn"/>
      <family val="1"/>
    </font>
    <font>
      <b/>
      <sz val="10"/>
      <name val="Tms Rmn"/>
      <family val="1"/>
    </font>
    <font>
      <b/>
      <sz val="12"/>
      <name val="Tahoma"/>
      <family val="2"/>
    </font>
    <font>
      <sz val="10"/>
      <name val="Tahoma"/>
      <family val="2"/>
    </font>
    <font>
      <sz val="8"/>
      <color indexed="12"/>
      <name val="Helv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Helv"/>
      <family val="0"/>
    </font>
    <font>
      <sz val="12"/>
      <name val="Helv"/>
      <family val="0"/>
    </font>
    <font>
      <sz val="24"/>
      <name val="Helv"/>
      <family val="0"/>
    </font>
    <font>
      <sz val="8"/>
      <name val="Helv"/>
      <family val="0"/>
    </font>
    <font>
      <b/>
      <u val="single"/>
      <sz val="10"/>
      <name val="Helv"/>
      <family val="0"/>
    </font>
    <font>
      <sz val="28"/>
      <name val="Angsana New"/>
      <family val="1"/>
    </font>
    <font>
      <sz val="10"/>
      <name val="Helv"/>
      <family val="2"/>
    </font>
    <font>
      <b/>
      <sz val="14"/>
      <name val="Cordia New"/>
      <family val="2"/>
    </font>
    <font>
      <b/>
      <sz val="10"/>
      <name val="Tahoma"/>
      <family val="2"/>
    </font>
    <font>
      <sz val="11"/>
      <name val="Terminal"/>
      <family val="3"/>
    </font>
    <font>
      <u val="single"/>
      <sz val="9"/>
      <color indexed="36"/>
      <name val="ＭＳ Ｐゴシック"/>
      <family val="3"/>
    </font>
    <font>
      <u val="single"/>
      <sz val="14"/>
      <color indexed="36"/>
      <name val="Cordia New"/>
      <family val="2"/>
    </font>
    <font>
      <sz val="11"/>
      <name val="ตธฟ "/>
      <family val="3"/>
    </font>
    <font>
      <sz val="14"/>
      <name val="ＭＳ 明朝"/>
      <family val="1"/>
    </font>
    <font>
      <sz val="11"/>
      <name val="ＭＳ Ｐゴシック"/>
      <family val="0"/>
    </font>
    <font>
      <u val="single"/>
      <sz val="9"/>
      <color indexed="12"/>
      <name val="ＭＳ Ｐゴシック"/>
      <family val="3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5"/>
      <name val="Angsana New"/>
      <family val="1"/>
    </font>
    <font>
      <sz val="10"/>
      <color indexed="8"/>
      <name val="Calibri"/>
      <family val="2"/>
    </font>
    <font>
      <sz val="10"/>
      <name val="Cordia New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8"/>
      <name val="Cordia New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4"/>
      <color indexed="8"/>
      <name val="Cordia New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FFF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0"/>
      <color rgb="FF9C0006"/>
      <name val="Calibri"/>
      <family val="2"/>
    </font>
    <font>
      <b/>
      <sz val="12"/>
      <color rgb="FFFA7D00"/>
      <name val="Calibri"/>
      <family val="2"/>
    </font>
    <font>
      <b/>
      <sz val="10"/>
      <color rgb="FFFA7D00"/>
      <name val="Calibri"/>
      <family val="2"/>
    </font>
    <font>
      <b/>
      <sz val="12"/>
      <color theme="0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ordia New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12"/>
      <color rgb="FF7F7F7F"/>
      <name val="Calibri"/>
      <family val="2"/>
    </font>
    <font>
      <i/>
      <sz val="10"/>
      <color rgb="FF7F7F7F"/>
      <name val="Calibri"/>
      <family val="2"/>
    </font>
    <font>
      <sz val="12"/>
      <color rgb="FF006100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rgb="FFDC6900"/>
      <name val="Calibri"/>
      <family val="2"/>
    </font>
    <font>
      <b/>
      <sz val="13"/>
      <color theme="3"/>
      <name val="Calibri"/>
      <family val="2"/>
    </font>
    <font>
      <b/>
      <sz val="13"/>
      <color rgb="FFDC6900"/>
      <name val="Calibri"/>
      <family val="2"/>
    </font>
    <font>
      <b/>
      <sz val="11"/>
      <color theme="3"/>
      <name val="Calibri"/>
      <family val="2"/>
    </font>
    <font>
      <b/>
      <sz val="11"/>
      <color rgb="FFDC6900"/>
      <name val="Calibri"/>
      <family val="2"/>
    </font>
    <font>
      <sz val="12"/>
      <color rgb="FF3F3F76"/>
      <name val="Calibri"/>
      <family val="2"/>
    </font>
    <font>
      <sz val="10"/>
      <color rgb="FF3F3F76"/>
      <name val="Calibri"/>
      <family val="2"/>
    </font>
    <font>
      <sz val="12"/>
      <color rgb="FFFA7D00"/>
      <name val="Calibri"/>
      <family val="2"/>
    </font>
    <font>
      <sz val="10"/>
      <color rgb="FFFA7D00"/>
      <name val="Calibri"/>
      <family val="2"/>
    </font>
    <font>
      <sz val="12"/>
      <color rgb="FF9C5700"/>
      <name val="Calibri"/>
      <family val="2"/>
    </font>
    <font>
      <sz val="10"/>
      <color rgb="FF9C6500"/>
      <name val="Calibri"/>
      <family val="2"/>
    </font>
    <font>
      <sz val="14"/>
      <color rgb="FF000000"/>
      <name val="Cordia New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theme="1"/>
      <name val="Times New Roman"/>
      <family val="1"/>
    </font>
  </fonts>
  <fills count="8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E0C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0C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C7C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9E3E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4CACA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8D5D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28A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EE19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88F8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3C7C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EA959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2ABA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A4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D36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5585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DACB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DF61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8277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C69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B6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60232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2758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3202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0301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rgb="FFDC6900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rgb="FFFFB36D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FFA45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DC6900"/>
      </top>
      <bottom style="double">
        <color rgb="FFDC6900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5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9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84" fillId="0" borderId="0">
      <alignment/>
      <protection/>
    </xf>
    <xf numFmtId="196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69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3" fontId="87" fillId="0" borderId="0" applyFont="0" applyFill="0" applyBorder="0" applyAlignment="0" applyProtection="0"/>
    <xf numFmtId="0" fontId="87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53" fillId="8" borderId="0" applyNumberFormat="0" applyBorder="0" applyAlignment="0" applyProtection="0"/>
    <xf numFmtId="0" fontId="25" fillId="2" borderId="0" applyNumberFormat="0" applyBorder="0" applyAlignment="0" applyProtection="0"/>
    <xf numFmtId="0" fontId="154" fillId="9" borderId="0">
      <alignment/>
      <protection/>
    </xf>
    <xf numFmtId="0" fontId="25" fillId="2" borderId="0" applyNumberFormat="0" applyBorder="0" applyAlignment="0" applyProtection="0"/>
    <xf numFmtId="0" fontId="155" fillId="8" borderId="0" applyNumberFormat="0" applyBorder="0" applyAlignment="0" applyProtection="0"/>
    <xf numFmtId="0" fontId="153" fillId="10" borderId="0" applyNumberFormat="0" applyBorder="0" applyAlignment="0" applyProtection="0"/>
    <xf numFmtId="0" fontId="25" fillId="3" borderId="0" applyNumberFormat="0" applyBorder="0" applyAlignment="0" applyProtection="0"/>
    <xf numFmtId="0" fontId="154" fillId="11" borderId="0">
      <alignment/>
      <protection/>
    </xf>
    <xf numFmtId="0" fontId="25" fillId="3" borderId="0" applyNumberFormat="0" applyBorder="0" applyAlignment="0" applyProtection="0"/>
    <xf numFmtId="0" fontId="155" fillId="10" borderId="0" applyNumberFormat="0" applyBorder="0" applyAlignment="0" applyProtection="0"/>
    <xf numFmtId="0" fontId="153" fillId="12" borderId="0" applyNumberFormat="0" applyBorder="0" applyAlignment="0" applyProtection="0"/>
    <xf numFmtId="0" fontId="25" fillId="4" borderId="0" applyNumberFormat="0" applyBorder="0" applyAlignment="0" applyProtection="0"/>
    <xf numFmtId="0" fontId="154" fillId="13" borderId="0">
      <alignment/>
      <protection/>
    </xf>
    <xf numFmtId="0" fontId="25" fillId="4" borderId="0" applyNumberFormat="0" applyBorder="0" applyAlignment="0" applyProtection="0"/>
    <xf numFmtId="0" fontId="155" fillId="12" borderId="0" applyNumberFormat="0" applyBorder="0" applyAlignment="0" applyProtection="0"/>
    <xf numFmtId="0" fontId="153" fillId="14" borderId="0" applyNumberFormat="0" applyBorder="0" applyAlignment="0" applyProtection="0"/>
    <xf numFmtId="0" fontId="25" fillId="5" borderId="0" applyNumberFormat="0" applyBorder="0" applyAlignment="0" applyProtection="0"/>
    <xf numFmtId="0" fontId="154" fillId="15" borderId="0">
      <alignment/>
      <protection/>
    </xf>
    <xf numFmtId="0" fontId="25" fillId="5" borderId="0" applyNumberFormat="0" applyBorder="0" applyAlignment="0" applyProtection="0"/>
    <xf numFmtId="0" fontId="155" fillId="14" borderId="0" applyNumberFormat="0" applyBorder="0" applyAlignment="0" applyProtection="0"/>
    <xf numFmtId="0" fontId="153" fillId="16" borderId="0" applyNumberFormat="0" applyBorder="0" applyAlignment="0" applyProtection="0"/>
    <xf numFmtId="0" fontId="25" fillId="6" borderId="0" applyNumberFormat="0" applyBorder="0" applyAlignment="0" applyProtection="0"/>
    <xf numFmtId="0" fontId="154" fillId="17" borderId="0">
      <alignment/>
      <protection/>
    </xf>
    <xf numFmtId="0" fontId="25" fillId="6" borderId="0" applyNumberFormat="0" applyBorder="0" applyAlignment="0" applyProtection="0"/>
    <xf numFmtId="0" fontId="155" fillId="16" borderId="0" applyNumberFormat="0" applyBorder="0" applyAlignment="0" applyProtection="0"/>
    <xf numFmtId="0" fontId="153" fillId="18" borderId="0" applyNumberFormat="0" applyBorder="0" applyAlignment="0" applyProtection="0"/>
    <xf numFmtId="0" fontId="25" fillId="7" borderId="0" applyNumberFormat="0" applyBorder="0" applyAlignment="0" applyProtection="0"/>
    <xf numFmtId="0" fontId="154" fillId="19" borderId="0">
      <alignment/>
      <protection/>
    </xf>
    <xf numFmtId="0" fontId="25" fillId="7" borderId="0" applyNumberFormat="0" applyBorder="0" applyAlignment="0" applyProtection="0"/>
    <xf numFmtId="0" fontId="155" fillId="18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153" fillId="24" borderId="0" applyNumberFormat="0" applyBorder="0" applyAlignment="0" applyProtection="0"/>
    <xf numFmtId="0" fontId="25" fillId="20" borderId="0" applyNumberFormat="0" applyBorder="0" applyAlignment="0" applyProtection="0"/>
    <xf numFmtId="0" fontId="154" fillId="25" borderId="0">
      <alignment/>
      <protection/>
    </xf>
    <xf numFmtId="0" fontId="25" fillId="20" borderId="0" applyNumberFormat="0" applyBorder="0" applyAlignment="0" applyProtection="0"/>
    <xf numFmtId="0" fontId="155" fillId="24" borderId="0" applyNumberFormat="0" applyBorder="0" applyAlignment="0" applyProtection="0"/>
    <xf numFmtId="0" fontId="153" fillId="26" borderId="0" applyNumberFormat="0" applyBorder="0" applyAlignment="0" applyProtection="0"/>
    <xf numFmtId="0" fontId="25" fillId="21" borderId="0" applyNumberFormat="0" applyBorder="0" applyAlignment="0" applyProtection="0"/>
    <xf numFmtId="0" fontId="154" fillId="27" borderId="0">
      <alignment/>
      <protection/>
    </xf>
    <xf numFmtId="0" fontId="25" fillId="21" borderId="0" applyNumberFormat="0" applyBorder="0" applyAlignment="0" applyProtection="0"/>
    <xf numFmtId="0" fontId="155" fillId="26" borderId="0" applyNumberFormat="0" applyBorder="0" applyAlignment="0" applyProtection="0"/>
    <xf numFmtId="0" fontId="153" fillId="28" borderId="0" applyNumberFormat="0" applyBorder="0" applyAlignment="0" applyProtection="0"/>
    <xf numFmtId="0" fontId="25" fillId="22" borderId="0" applyNumberFormat="0" applyBorder="0" applyAlignment="0" applyProtection="0"/>
    <xf numFmtId="0" fontId="154" fillId="29" borderId="0">
      <alignment/>
      <protection/>
    </xf>
    <xf numFmtId="0" fontId="25" fillId="22" borderId="0" applyNumberFormat="0" applyBorder="0" applyAlignment="0" applyProtection="0"/>
    <xf numFmtId="0" fontId="155" fillId="28" borderId="0" applyNumberFormat="0" applyBorder="0" applyAlignment="0" applyProtection="0"/>
    <xf numFmtId="0" fontId="153" fillId="30" borderId="0" applyNumberFormat="0" applyBorder="0" applyAlignment="0" applyProtection="0"/>
    <xf numFmtId="0" fontId="25" fillId="5" borderId="0" applyNumberFormat="0" applyBorder="0" applyAlignment="0" applyProtection="0"/>
    <xf numFmtId="0" fontId="154" fillId="31" borderId="0">
      <alignment/>
      <protection/>
    </xf>
    <xf numFmtId="0" fontId="25" fillId="5" borderId="0" applyNumberFormat="0" applyBorder="0" applyAlignment="0" applyProtection="0"/>
    <xf numFmtId="0" fontId="155" fillId="30" borderId="0" applyNumberFormat="0" applyBorder="0" applyAlignment="0" applyProtection="0"/>
    <xf numFmtId="0" fontId="153" fillId="32" borderId="0" applyNumberFormat="0" applyBorder="0" applyAlignment="0" applyProtection="0"/>
    <xf numFmtId="0" fontId="25" fillId="20" borderId="0" applyNumberFormat="0" applyBorder="0" applyAlignment="0" applyProtection="0"/>
    <xf numFmtId="0" fontId="154" fillId="33" borderId="0">
      <alignment/>
      <protection/>
    </xf>
    <xf numFmtId="0" fontId="25" fillId="20" borderId="0" applyNumberFormat="0" applyBorder="0" applyAlignment="0" applyProtection="0"/>
    <xf numFmtId="0" fontId="155" fillId="32" borderId="0" applyNumberFormat="0" applyBorder="0" applyAlignment="0" applyProtection="0"/>
    <xf numFmtId="0" fontId="153" fillId="34" borderId="0" applyNumberFormat="0" applyBorder="0" applyAlignment="0" applyProtection="0"/>
    <xf numFmtId="0" fontId="25" fillId="23" borderId="0" applyNumberFormat="0" applyBorder="0" applyAlignment="0" applyProtection="0"/>
    <xf numFmtId="0" fontId="154" fillId="35" borderId="0">
      <alignment/>
      <protection/>
    </xf>
    <xf numFmtId="0" fontId="25" fillId="23" borderId="0" applyNumberFormat="0" applyBorder="0" applyAlignment="0" applyProtection="0"/>
    <xf numFmtId="0" fontId="155" fillId="3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5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43" fontId="26" fillId="0" borderId="1">
      <alignment horizontal="right" vertical="center"/>
      <protection/>
    </xf>
    <xf numFmtId="0" fontId="27" fillId="36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153" fillId="40" borderId="0" applyNumberFormat="0" applyBorder="0" applyAlignment="0" applyProtection="0"/>
    <xf numFmtId="0" fontId="28" fillId="36" borderId="0" applyNumberFormat="0" applyBorder="0" applyAlignment="0" applyProtection="0"/>
    <xf numFmtId="0" fontId="156" fillId="41" borderId="0">
      <alignment/>
      <protection/>
    </xf>
    <xf numFmtId="0" fontId="28" fillId="36" borderId="0" applyNumberFormat="0" applyBorder="0" applyAlignment="0" applyProtection="0"/>
    <xf numFmtId="0" fontId="157" fillId="40" borderId="0" applyNumberFormat="0" applyBorder="0" applyAlignment="0" applyProtection="0"/>
    <xf numFmtId="0" fontId="153" fillId="42" borderId="0" applyNumberFormat="0" applyBorder="0" applyAlignment="0" applyProtection="0"/>
    <xf numFmtId="0" fontId="28" fillId="21" borderId="0" applyNumberFormat="0" applyBorder="0" applyAlignment="0" applyProtection="0"/>
    <xf numFmtId="0" fontId="156" fillId="43" borderId="0">
      <alignment/>
      <protection/>
    </xf>
    <xf numFmtId="0" fontId="28" fillId="21" borderId="0" applyNumberFormat="0" applyBorder="0" applyAlignment="0" applyProtection="0"/>
    <xf numFmtId="0" fontId="157" fillId="42" borderId="0" applyNumberFormat="0" applyBorder="0" applyAlignment="0" applyProtection="0"/>
    <xf numFmtId="0" fontId="153" fillId="44" borderId="0" applyNumberFormat="0" applyBorder="0" applyAlignment="0" applyProtection="0"/>
    <xf numFmtId="0" fontId="28" fillId="22" borderId="0" applyNumberFormat="0" applyBorder="0" applyAlignment="0" applyProtection="0"/>
    <xf numFmtId="0" fontId="156" fillId="45" borderId="0">
      <alignment/>
      <protection/>
    </xf>
    <xf numFmtId="0" fontId="28" fillId="22" borderId="0" applyNumberFormat="0" applyBorder="0" applyAlignment="0" applyProtection="0"/>
    <xf numFmtId="0" fontId="157" fillId="44" borderId="0" applyNumberFormat="0" applyBorder="0" applyAlignment="0" applyProtection="0"/>
    <xf numFmtId="0" fontId="153" fillId="46" borderId="0" applyNumberFormat="0" applyBorder="0" applyAlignment="0" applyProtection="0"/>
    <xf numFmtId="0" fontId="28" fillId="37" borderId="0" applyNumberFormat="0" applyBorder="0" applyAlignment="0" applyProtection="0"/>
    <xf numFmtId="0" fontId="156" fillId="47" borderId="0">
      <alignment/>
      <protection/>
    </xf>
    <xf numFmtId="0" fontId="28" fillId="37" borderId="0" applyNumberFormat="0" applyBorder="0" applyAlignment="0" applyProtection="0"/>
    <xf numFmtId="0" fontId="157" fillId="46" borderId="0" applyNumberFormat="0" applyBorder="0" applyAlignment="0" applyProtection="0"/>
    <xf numFmtId="0" fontId="153" fillId="48" borderId="0" applyNumberFormat="0" applyBorder="0" applyAlignment="0" applyProtection="0"/>
    <xf numFmtId="0" fontId="28" fillId="38" borderId="0" applyNumberFormat="0" applyBorder="0" applyAlignment="0" applyProtection="0"/>
    <xf numFmtId="0" fontId="156" fillId="49" borderId="0">
      <alignment/>
      <protection/>
    </xf>
    <xf numFmtId="0" fontId="28" fillId="38" borderId="0" applyNumberFormat="0" applyBorder="0" applyAlignment="0" applyProtection="0"/>
    <xf numFmtId="0" fontId="157" fillId="48" borderId="0" applyNumberFormat="0" applyBorder="0" applyAlignment="0" applyProtection="0"/>
    <xf numFmtId="0" fontId="153" fillId="50" borderId="0" applyNumberFormat="0" applyBorder="0" applyAlignment="0" applyProtection="0"/>
    <xf numFmtId="0" fontId="28" fillId="39" borderId="0" applyNumberFormat="0" applyBorder="0" applyAlignment="0" applyProtection="0"/>
    <xf numFmtId="0" fontId="156" fillId="51" borderId="0">
      <alignment/>
      <protection/>
    </xf>
    <xf numFmtId="0" fontId="28" fillId="39" borderId="0" applyNumberFormat="0" applyBorder="0" applyAlignment="0" applyProtection="0"/>
    <xf numFmtId="0" fontId="157" fillId="50" borderId="0" applyNumberFormat="0" applyBorder="0" applyAlignment="0" applyProtection="0"/>
    <xf numFmtId="0" fontId="28" fillId="3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9" fontId="29" fillId="0" borderId="0">
      <alignment/>
      <protection/>
    </xf>
    <xf numFmtId="0" fontId="30" fillId="0" borderId="2">
      <alignment horizontal="center"/>
      <protection/>
    </xf>
    <xf numFmtId="0" fontId="31" fillId="0" borderId="0">
      <alignment/>
      <protection/>
    </xf>
    <xf numFmtId="0" fontId="31" fillId="0" borderId="3" applyFill="0">
      <alignment horizontal="center"/>
      <protection locked="0"/>
    </xf>
    <xf numFmtId="0" fontId="30" fillId="0" borderId="0" applyFill="0">
      <alignment horizontal="center"/>
      <protection locked="0"/>
    </xf>
    <xf numFmtId="0" fontId="30" fillId="52" borderId="0">
      <alignment/>
      <protection/>
    </xf>
    <xf numFmtId="0" fontId="30" fillId="0" borderId="0">
      <alignment/>
      <protection locked="0"/>
    </xf>
    <xf numFmtId="0" fontId="30" fillId="0" borderId="0">
      <alignment/>
      <protection/>
    </xf>
    <xf numFmtId="175" fontId="30" fillId="0" borderId="0">
      <alignment/>
      <protection/>
    </xf>
    <xf numFmtId="176" fontId="30" fillId="0" borderId="0">
      <alignment/>
      <protection/>
    </xf>
    <xf numFmtId="0" fontId="31" fillId="53" borderId="0">
      <alignment horizontal="right"/>
      <protection/>
    </xf>
    <xf numFmtId="0" fontId="30" fillId="0" borderId="0">
      <alignment/>
      <protection/>
    </xf>
    <xf numFmtId="0" fontId="158" fillId="54" borderId="0" applyNumberFormat="0" applyBorder="0" applyAlignment="0" applyProtection="0"/>
    <xf numFmtId="0" fontId="28" fillId="55" borderId="0" applyNumberFormat="0" applyBorder="0" applyAlignment="0" applyProtection="0"/>
    <xf numFmtId="0" fontId="156" fillId="56" borderId="0">
      <alignment/>
      <protection/>
    </xf>
    <xf numFmtId="0" fontId="28" fillId="55" borderId="0" applyNumberFormat="0" applyBorder="0" applyAlignment="0" applyProtection="0"/>
    <xf numFmtId="0" fontId="157" fillId="54" borderId="0" applyNumberFormat="0" applyBorder="0" applyAlignment="0" applyProtection="0"/>
    <xf numFmtId="0" fontId="158" fillId="57" borderId="0" applyNumberFormat="0" applyBorder="0" applyAlignment="0" applyProtection="0"/>
    <xf numFmtId="0" fontId="28" fillId="58" borderId="0" applyNumberFormat="0" applyBorder="0" applyAlignment="0" applyProtection="0"/>
    <xf numFmtId="0" fontId="156" fillId="59" borderId="0">
      <alignment/>
      <protection/>
    </xf>
    <xf numFmtId="0" fontId="28" fillId="58" borderId="0" applyNumberFormat="0" applyBorder="0" applyAlignment="0" applyProtection="0"/>
    <xf numFmtId="0" fontId="157" fillId="57" borderId="0" applyNumberFormat="0" applyBorder="0" applyAlignment="0" applyProtection="0"/>
    <xf numFmtId="0" fontId="158" fillId="60" borderId="0" applyNumberFormat="0" applyBorder="0" applyAlignment="0" applyProtection="0"/>
    <xf numFmtId="0" fontId="28" fillId="61" borderId="0" applyNumberFormat="0" applyBorder="0" applyAlignment="0" applyProtection="0"/>
    <xf numFmtId="0" fontId="156" fillId="62" borderId="0">
      <alignment/>
      <protection/>
    </xf>
    <xf numFmtId="0" fontId="28" fillId="61" borderId="0" applyNumberFormat="0" applyBorder="0" applyAlignment="0" applyProtection="0"/>
    <xf numFmtId="0" fontId="157" fillId="60" borderId="0" applyNumberFormat="0" applyBorder="0" applyAlignment="0" applyProtection="0"/>
    <xf numFmtId="0" fontId="158" fillId="63" borderId="0" applyNumberFormat="0" applyBorder="0" applyAlignment="0" applyProtection="0"/>
    <xf numFmtId="0" fontId="28" fillId="37" borderId="0" applyNumberFormat="0" applyBorder="0" applyAlignment="0" applyProtection="0"/>
    <xf numFmtId="0" fontId="156" fillId="64" borderId="0">
      <alignment/>
      <protection/>
    </xf>
    <xf numFmtId="0" fontId="28" fillId="37" borderId="0" applyNumberFormat="0" applyBorder="0" applyAlignment="0" applyProtection="0"/>
    <xf numFmtId="0" fontId="157" fillId="63" borderId="0" applyNumberFormat="0" applyBorder="0" applyAlignment="0" applyProtection="0"/>
    <xf numFmtId="0" fontId="158" fillId="65" borderId="0" applyNumberFormat="0" applyBorder="0" applyAlignment="0" applyProtection="0"/>
    <xf numFmtId="0" fontId="28" fillId="38" borderId="0" applyNumberFormat="0" applyBorder="0" applyAlignment="0" applyProtection="0"/>
    <xf numFmtId="0" fontId="156" fillId="66" borderId="0">
      <alignment/>
      <protection/>
    </xf>
    <xf numFmtId="0" fontId="28" fillId="38" borderId="0" applyNumberFormat="0" applyBorder="0" applyAlignment="0" applyProtection="0"/>
    <xf numFmtId="0" fontId="157" fillId="65" borderId="0" applyNumberFormat="0" applyBorder="0" applyAlignment="0" applyProtection="0"/>
    <xf numFmtId="0" fontId="158" fillId="67" borderId="0" applyNumberFormat="0" applyBorder="0" applyAlignment="0" applyProtection="0"/>
    <xf numFmtId="0" fontId="28" fillId="68" borderId="0" applyNumberFormat="0" applyBorder="0" applyAlignment="0" applyProtection="0"/>
    <xf numFmtId="0" fontId="156" fillId="69" borderId="0">
      <alignment/>
      <protection/>
    </xf>
    <xf numFmtId="0" fontId="28" fillId="68" borderId="0" applyNumberFormat="0" applyBorder="0" applyAlignment="0" applyProtection="0"/>
    <xf numFmtId="0" fontId="157" fillId="67" borderId="0" applyNumberFormat="0" applyBorder="0" applyAlignment="0" applyProtection="0"/>
    <xf numFmtId="0" fontId="27" fillId="55" borderId="0" applyNumberFormat="0" applyBorder="0" applyAlignment="0" applyProtection="0"/>
    <xf numFmtId="0" fontId="27" fillId="58" borderId="0" applyNumberFormat="0" applyBorder="0" applyAlignment="0" applyProtection="0"/>
    <xf numFmtId="0" fontId="27" fillId="61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68" borderId="0" applyNumberFormat="0" applyBorder="0" applyAlignment="0" applyProtection="0"/>
    <xf numFmtId="0" fontId="32" fillId="70" borderId="4" applyNumberFormat="0" applyAlignment="0" applyProtection="0"/>
    <xf numFmtId="0" fontId="159" fillId="71" borderId="0" applyNumberFormat="0" applyBorder="0" applyAlignment="0" applyProtection="0"/>
    <xf numFmtId="0" fontId="33" fillId="3" borderId="0" applyNumberFormat="0" applyBorder="0" applyAlignment="0" applyProtection="0"/>
    <xf numFmtId="0" fontId="160" fillId="71" borderId="0">
      <alignment/>
      <protection/>
    </xf>
    <xf numFmtId="0" fontId="33" fillId="3" borderId="0" applyNumberFormat="0" applyBorder="0" applyAlignment="0" applyProtection="0"/>
    <xf numFmtId="0" fontId="160" fillId="71" borderId="0" applyNumberFormat="0" applyBorder="0" applyAlignment="0" applyProtection="0"/>
    <xf numFmtId="0" fontId="34" fillId="70" borderId="5" applyNumberFormat="0" applyAlignment="0" applyProtection="0"/>
    <xf numFmtId="164" fontId="88" fillId="0" borderId="6" applyAlignment="0" applyProtection="0"/>
    <xf numFmtId="177" fontId="3" fillId="0" borderId="0" applyFill="0" applyBorder="0" applyAlignment="0">
      <protection/>
    </xf>
    <xf numFmtId="200" fontId="89" fillId="0" borderId="0" applyFill="0" applyBorder="0" applyAlignment="0">
      <protection/>
    </xf>
    <xf numFmtId="201" fontId="89" fillId="0" borderId="0" applyFill="0" applyBorder="0" applyAlignment="0">
      <protection/>
    </xf>
    <xf numFmtId="173" fontId="90" fillId="0" borderId="0" applyFill="0" applyBorder="0" applyAlignment="0">
      <protection/>
    </xf>
    <xf numFmtId="202" fontId="90" fillId="0" borderId="0" applyFill="0" applyBorder="0" applyAlignment="0">
      <protection/>
    </xf>
    <xf numFmtId="203" fontId="89" fillId="0" borderId="0" applyFill="0" applyBorder="0" applyAlignment="0">
      <protection/>
    </xf>
    <xf numFmtId="204" fontId="90" fillId="0" borderId="0" applyFill="0" applyBorder="0" applyAlignment="0">
      <protection/>
    </xf>
    <xf numFmtId="200" fontId="89" fillId="0" borderId="0" applyFill="0" applyBorder="0" applyAlignment="0">
      <protection/>
    </xf>
    <xf numFmtId="0" fontId="161" fillId="72" borderId="7" applyNumberFormat="0" applyAlignment="0" applyProtection="0"/>
    <xf numFmtId="0" fontId="35" fillId="70" borderId="5" applyNumberFormat="0" applyAlignment="0" applyProtection="0"/>
    <xf numFmtId="0" fontId="162" fillId="72" borderId="7">
      <alignment/>
      <protection/>
    </xf>
    <xf numFmtId="0" fontId="35" fillId="70" borderId="5" applyNumberFormat="0" applyAlignment="0" applyProtection="0"/>
    <xf numFmtId="0" fontId="162" fillId="72" borderId="7" applyNumberFormat="0" applyAlignment="0" applyProtection="0"/>
    <xf numFmtId="0" fontId="163" fillId="73" borderId="8" applyNumberFormat="0" applyAlignment="0" applyProtection="0"/>
    <xf numFmtId="0" fontId="36" fillId="74" borderId="9" applyNumberFormat="0" applyAlignment="0" applyProtection="0"/>
    <xf numFmtId="0" fontId="164" fillId="73" borderId="8">
      <alignment/>
      <protection/>
    </xf>
    <xf numFmtId="0" fontId="36" fillId="74" borderId="9" applyNumberFormat="0" applyAlignment="0" applyProtection="0"/>
    <xf numFmtId="0" fontId="165" fillId="73" borderId="8" applyNumberFormat="0" applyAlignment="0" applyProtection="0"/>
    <xf numFmtId="43" fontId="3" fillId="0" borderId="0" applyFont="0" applyFill="0" applyBorder="0" applyAlignment="0" applyProtection="0"/>
    <xf numFmtId="205" fontId="91" fillId="0" borderId="0">
      <alignment/>
      <protection/>
    </xf>
    <xf numFmtId="205" fontId="91" fillId="0" borderId="0">
      <alignment/>
      <protection/>
    </xf>
    <xf numFmtId="205" fontId="91" fillId="0" borderId="0">
      <alignment/>
      <protection/>
    </xf>
    <xf numFmtId="205" fontId="91" fillId="0" borderId="0">
      <alignment/>
      <protection/>
    </xf>
    <xf numFmtId="205" fontId="91" fillId="0" borderId="0">
      <alignment/>
      <protection/>
    </xf>
    <xf numFmtId="205" fontId="91" fillId="0" borderId="0">
      <alignment/>
      <protection/>
    </xf>
    <xf numFmtId="205" fontId="91" fillId="0" borderId="0">
      <alignment/>
      <protection/>
    </xf>
    <xf numFmtId="205" fontId="91" fillId="0" borderId="0">
      <alignment/>
      <protection/>
    </xf>
    <xf numFmtId="41" fontId="0" fillId="0" borderId="0" applyFont="0" applyFill="0" applyBorder="0" applyAlignment="0" applyProtection="0"/>
    <xf numFmtId="203" fontId="8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55" fillId="0" borderId="0" applyFont="0" applyFill="0" applyBorder="0" applyAlignment="0" applyProtection="0"/>
    <xf numFmtId="43" fontId="121" fillId="0" borderId="0" applyFont="0" applyFill="0" applyBorder="0" applyAlignment="0" applyProtection="0"/>
    <xf numFmtId="170" fontId="166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1" fillId="0" borderId="0" applyFont="0" applyFill="0" applyBorder="0" applyAlignment="0" applyProtection="0"/>
    <xf numFmtId="170" fontId="166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54" fillId="0" borderId="0" applyFont="0" applyFill="0" applyBorder="0" applyAlignment="0" applyProtection="0"/>
    <xf numFmtId="43" fontId="16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68" fillId="0" borderId="0">
      <alignment/>
      <protection/>
    </xf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67" fillId="0" borderId="0" applyFont="0" applyFill="0" applyBorder="0" applyAlignment="0" applyProtection="0"/>
    <xf numFmtId="178" fontId="29" fillId="0" borderId="0">
      <alignment/>
      <protection/>
    </xf>
    <xf numFmtId="3" fontId="3" fillId="0" borderId="0" applyFont="0" applyFill="0" applyBorder="0" applyAlignment="0" applyProtection="0"/>
    <xf numFmtId="0" fontId="37" fillId="0" borderId="0" applyNumberFormat="0" applyAlignment="0">
      <protection/>
    </xf>
    <xf numFmtId="0" fontId="92" fillId="0" borderId="0">
      <alignment/>
      <protection/>
    </xf>
    <xf numFmtId="0" fontId="9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89" fillId="0" borderId="0" applyFont="0" applyFill="0" applyBorder="0" applyAlignment="0" applyProtection="0"/>
    <xf numFmtId="215" fontId="3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>
      <alignment/>
      <protection/>
    </xf>
    <xf numFmtId="206" fontId="3" fillId="0" borderId="0">
      <alignment/>
      <protection/>
    </xf>
    <xf numFmtId="0" fontId="22" fillId="70" borderId="0" applyNumberFormat="0" applyFont="0" applyFill="0" applyBorder="0" applyProtection="0">
      <alignment horizontal="left"/>
    </xf>
    <xf numFmtId="0" fontId="3" fillId="0" borderId="0" applyFont="0" applyFill="0" applyBorder="0" applyAlignment="0" applyProtection="0"/>
    <xf numFmtId="14" fontId="58" fillId="0" borderId="0" applyFill="0" applyBorder="0" applyAlignment="0">
      <protection/>
    </xf>
    <xf numFmtId="38" fontId="73" fillId="0" borderId="10">
      <alignment vertical="center"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29" fillId="0" borderId="0">
      <alignment/>
      <protection/>
    </xf>
    <xf numFmtId="0" fontId="38" fillId="7" borderId="5" applyNumberFormat="0" applyAlignment="0" applyProtection="0"/>
    <xf numFmtId="203" fontId="89" fillId="0" borderId="0" applyFill="0" applyBorder="0" applyAlignment="0">
      <protection/>
    </xf>
    <xf numFmtId="200" fontId="89" fillId="0" borderId="0" applyFill="0" applyBorder="0" applyAlignment="0">
      <protection/>
    </xf>
    <xf numFmtId="203" fontId="89" fillId="0" borderId="0" applyFill="0" applyBorder="0" applyAlignment="0">
      <protection/>
    </xf>
    <xf numFmtId="204" fontId="90" fillId="0" borderId="0" applyFill="0" applyBorder="0" applyAlignment="0">
      <protection/>
    </xf>
    <xf numFmtId="200" fontId="89" fillId="0" borderId="0" applyFill="0" applyBorder="0" applyAlignment="0">
      <protection/>
    </xf>
    <xf numFmtId="0" fontId="39" fillId="0" borderId="0" applyNumberFormat="0" applyAlignment="0"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1" fillId="0" borderId="0">
      <alignment/>
      <protection/>
    </xf>
    <xf numFmtId="0" fontId="4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" fontId="3" fillId="0" borderId="0" applyFont="0" applyFill="0" applyBorder="0" applyAlignment="0" applyProtection="0"/>
    <xf numFmtId="181" fontId="0" fillId="0" borderId="0">
      <alignment horizontal="right"/>
      <protection/>
    </xf>
    <xf numFmtId="0" fontId="172" fillId="75" borderId="0" applyNumberFormat="0" applyBorder="0" applyAlignment="0" applyProtection="0"/>
    <xf numFmtId="0" fontId="43" fillId="4" borderId="0" applyNumberFormat="0" applyBorder="0" applyAlignment="0" applyProtection="0"/>
    <xf numFmtId="0" fontId="173" fillId="75" borderId="0">
      <alignment/>
      <protection/>
    </xf>
    <xf numFmtId="0" fontId="43" fillId="4" borderId="0" applyNumberFormat="0" applyBorder="0" applyAlignment="0" applyProtection="0"/>
    <xf numFmtId="0" fontId="173" fillId="75" borderId="0" applyNumberFormat="0" applyBorder="0" applyAlignment="0" applyProtection="0"/>
    <xf numFmtId="38" fontId="44" fillId="70" borderId="0" applyNumberFormat="0" applyBorder="0" applyAlignment="0" applyProtection="0"/>
    <xf numFmtId="0" fontId="45" fillId="4" borderId="0" applyNumberFormat="0" applyBorder="0" applyAlignment="0" applyProtection="0"/>
    <xf numFmtId="0" fontId="46" fillId="0" borderId="12" applyNumberFormat="0" applyAlignment="0" applyProtection="0"/>
    <xf numFmtId="0" fontId="46" fillId="0" borderId="13">
      <alignment horizontal="left" vertical="center"/>
      <protection/>
    </xf>
    <xf numFmtId="207" fontId="93" fillId="76" borderId="0">
      <alignment horizontal="left" vertical="top"/>
      <protection/>
    </xf>
    <xf numFmtId="0" fontId="174" fillId="0" borderId="14" applyNumberFormat="0" applyFill="0" applyAlignment="0" applyProtection="0"/>
    <xf numFmtId="0" fontId="47" fillId="0" borderId="15" applyNumberFormat="0" applyFill="0" applyAlignment="0" applyProtection="0"/>
    <xf numFmtId="0" fontId="175" fillId="0" borderId="16">
      <alignment/>
      <protection/>
    </xf>
    <xf numFmtId="0" fontId="47" fillId="0" borderId="15" applyNumberFormat="0" applyFill="0" applyAlignment="0" applyProtection="0"/>
    <xf numFmtId="0" fontId="176" fillId="0" borderId="17" applyNumberFormat="0" applyFill="0" applyAlignment="0" applyProtection="0"/>
    <xf numFmtId="0" fontId="48" fillId="0" borderId="18" applyNumberFormat="0" applyFill="0" applyAlignment="0" applyProtection="0"/>
    <xf numFmtId="0" fontId="177" fillId="0" borderId="19">
      <alignment/>
      <protection/>
    </xf>
    <xf numFmtId="0" fontId="48" fillId="0" borderId="18" applyNumberFormat="0" applyFill="0" applyAlignment="0" applyProtection="0"/>
    <xf numFmtId="0" fontId="178" fillId="0" borderId="20" applyNumberFormat="0" applyFill="0" applyAlignment="0" applyProtection="0"/>
    <xf numFmtId="0" fontId="49" fillId="0" borderId="21" applyNumberFormat="0" applyFill="0" applyAlignment="0" applyProtection="0"/>
    <xf numFmtId="0" fontId="179" fillId="0" borderId="22">
      <alignment/>
      <protection/>
    </xf>
    <xf numFmtId="0" fontId="49" fillId="0" borderId="21" applyNumberFormat="0" applyFill="0" applyAlignment="0" applyProtection="0"/>
    <xf numFmtId="0" fontId="1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9" fillId="0" borderId="0">
      <alignment/>
      <protection/>
    </xf>
    <xf numFmtId="0" fontId="49" fillId="0" borderId="0" applyNumberFormat="0" applyFill="0" applyBorder="0" applyAlignment="0" applyProtection="0"/>
    <xf numFmtId="0" fontId="94" fillId="76" borderId="0">
      <alignment horizontal="left" wrapText="1"/>
      <protection/>
    </xf>
    <xf numFmtId="190" fontId="3" fillId="0" borderId="0" applyBorder="0" applyAlignment="0">
      <protection/>
    </xf>
    <xf numFmtId="0" fontId="180" fillId="77" borderId="7" applyNumberFormat="0" applyAlignment="0" applyProtection="0"/>
    <xf numFmtId="10" fontId="44" fillId="76" borderId="2" applyNumberFormat="0" applyBorder="0" applyAlignment="0" applyProtection="0"/>
    <xf numFmtId="0" fontId="50" fillId="7" borderId="5" applyNumberFormat="0" applyAlignment="0" applyProtection="0"/>
    <xf numFmtId="0" fontId="181" fillId="77" borderId="7">
      <alignment/>
      <protection/>
    </xf>
    <xf numFmtId="0" fontId="50" fillId="7" borderId="5" applyNumberFormat="0" applyAlignment="0" applyProtection="0"/>
    <xf numFmtId="0" fontId="181" fillId="77" borderId="7" applyNumberFormat="0" applyAlignment="0" applyProtection="0"/>
    <xf numFmtId="208" fontId="3" fillId="0" borderId="0">
      <alignment/>
      <protection/>
    </xf>
    <xf numFmtId="174" fontId="95" fillId="0" borderId="0">
      <alignment/>
      <protection/>
    </xf>
    <xf numFmtId="38" fontId="96" fillId="0" borderId="0">
      <alignment/>
      <protection/>
    </xf>
    <xf numFmtId="38" fontId="97" fillId="0" borderId="0">
      <alignment/>
      <protection/>
    </xf>
    <xf numFmtId="38" fontId="98" fillId="0" borderId="0">
      <alignment/>
      <protection/>
    </xf>
    <xf numFmtId="38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ont="0" applyFill="0" applyBorder="0" applyProtection="0">
      <alignment horizontal="left" vertical="center"/>
    </xf>
    <xf numFmtId="203" fontId="89" fillId="0" borderId="0" applyFill="0" applyBorder="0" applyAlignment="0">
      <protection/>
    </xf>
    <xf numFmtId="200" fontId="89" fillId="0" borderId="0" applyFill="0" applyBorder="0" applyAlignment="0">
      <protection/>
    </xf>
    <xf numFmtId="203" fontId="89" fillId="0" borderId="0" applyFill="0" applyBorder="0" applyAlignment="0">
      <protection/>
    </xf>
    <xf numFmtId="204" fontId="90" fillId="0" borderId="0" applyFill="0" applyBorder="0" applyAlignment="0">
      <protection/>
    </xf>
    <xf numFmtId="200" fontId="89" fillId="0" borderId="0" applyFill="0" applyBorder="0" applyAlignment="0">
      <protection/>
    </xf>
    <xf numFmtId="0" fontId="182" fillId="0" borderId="23" applyNumberFormat="0" applyFill="0" applyAlignment="0" applyProtection="0"/>
    <xf numFmtId="0" fontId="51" fillId="0" borderId="24" applyNumberFormat="0" applyFill="0" applyAlignment="0" applyProtection="0"/>
    <xf numFmtId="0" fontId="183" fillId="0" borderId="23">
      <alignment/>
      <protection/>
    </xf>
    <xf numFmtId="0" fontId="51" fillId="0" borderId="24" applyNumberFormat="0" applyFill="0" applyAlignment="0" applyProtection="0"/>
    <xf numFmtId="0" fontId="183" fillId="0" borderId="23" applyNumberFormat="0" applyFill="0" applyAlignment="0" applyProtection="0"/>
    <xf numFmtId="0" fontId="99" fillId="0" borderId="0">
      <alignment/>
      <protection/>
    </xf>
    <xf numFmtId="0" fontId="100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182" fontId="24" fillId="0" borderId="0" applyFont="0" applyFill="0" applyBorder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83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0" fontId="184" fillId="78" borderId="0" applyNumberFormat="0" applyBorder="0" applyAlignment="0" applyProtection="0"/>
    <xf numFmtId="0" fontId="53" fillId="79" borderId="0" applyNumberFormat="0" applyBorder="0" applyAlignment="0" applyProtection="0"/>
    <xf numFmtId="0" fontId="185" fillId="78" borderId="0">
      <alignment/>
      <protection/>
    </xf>
    <xf numFmtId="0" fontId="53" fillId="79" borderId="0" applyNumberFormat="0" applyBorder="0" applyAlignment="0" applyProtection="0"/>
    <xf numFmtId="0" fontId="185" fillId="78" borderId="0" applyNumberFormat="0" applyBorder="0" applyAlignment="0" applyProtection="0"/>
    <xf numFmtId="37" fontId="54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185" fontId="55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83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5" fillId="0" borderId="0">
      <alignment/>
      <protection/>
    </xf>
    <xf numFmtId="0" fontId="15" fillId="0" borderId="0">
      <alignment/>
      <protection/>
    </xf>
    <xf numFmtId="0" fontId="121" fillId="0" borderId="0">
      <alignment/>
      <protection/>
    </xf>
    <xf numFmtId="0" fontId="166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86" fillId="0" borderId="0">
      <alignment/>
      <protection/>
    </xf>
    <xf numFmtId="0" fontId="23" fillId="0" borderId="0">
      <alignment/>
      <protection/>
    </xf>
    <xf numFmtId="0" fontId="154" fillId="0" borderId="0">
      <alignment/>
      <protection/>
    </xf>
    <xf numFmtId="0" fontId="16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7" fillId="0" borderId="0">
      <alignment/>
      <protection/>
    </xf>
    <xf numFmtId="0" fontId="3" fillId="0" borderId="0">
      <alignment/>
      <protection/>
    </xf>
    <xf numFmtId="0" fontId="167" fillId="0" borderId="0">
      <alignment/>
      <protection/>
    </xf>
    <xf numFmtId="0" fontId="3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54" fillId="0" borderId="0">
      <alignment/>
      <protection/>
    </xf>
    <xf numFmtId="0" fontId="167" fillId="0" borderId="0">
      <alignment/>
      <protection/>
    </xf>
    <xf numFmtId="0" fontId="155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67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7" fillId="0" borderId="0">
      <alignment/>
      <protection/>
    </xf>
    <xf numFmtId="0" fontId="167" fillId="0" borderId="0">
      <alignment/>
      <protection/>
    </xf>
    <xf numFmtId="0" fontId="186" fillId="0" borderId="0">
      <alignment/>
      <protection/>
    </xf>
    <xf numFmtId="0" fontId="3" fillId="0" borderId="0">
      <alignment/>
      <protection/>
    </xf>
    <xf numFmtId="209" fontId="3" fillId="0" borderId="0">
      <alignment/>
      <protection/>
    </xf>
    <xf numFmtId="0" fontId="0" fillId="80" borderId="25" applyNumberFormat="0" applyFont="0" applyAlignment="0" applyProtection="0"/>
    <xf numFmtId="0" fontId="3" fillId="76" borderId="26" applyNumberFormat="0" applyFont="0" applyAlignment="0" applyProtection="0"/>
    <xf numFmtId="0" fontId="3" fillId="76" borderId="26" applyNumberFormat="0" applyFont="0" applyAlignment="0" applyProtection="0"/>
    <xf numFmtId="0" fontId="3" fillId="76" borderId="26" applyNumberFormat="0" applyFont="0" applyAlignment="0" applyProtection="0"/>
    <xf numFmtId="0" fontId="3" fillId="76" borderId="26" applyNumberFormat="0" applyFont="0" applyAlignment="0" applyProtection="0"/>
    <xf numFmtId="0" fontId="188" fillId="72" borderId="27" applyNumberFormat="0" applyAlignment="0" applyProtection="0"/>
    <xf numFmtId="0" fontId="56" fillId="70" borderId="4" applyNumberFormat="0" applyAlignment="0" applyProtection="0"/>
    <xf numFmtId="0" fontId="189" fillId="72" borderId="27">
      <alignment/>
      <protection/>
    </xf>
    <xf numFmtId="0" fontId="56" fillId="70" borderId="4" applyNumberFormat="0" applyAlignment="0" applyProtection="0"/>
    <xf numFmtId="0" fontId="189" fillId="72" borderId="27" applyNumberFormat="0" applyAlignment="0" applyProtection="0"/>
    <xf numFmtId="40" fontId="14" fillId="81" borderId="0">
      <alignment horizontal="right"/>
      <protection/>
    </xf>
    <xf numFmtId="0" fontId="57" fillId="81" borderId="28">
      <alignment/>
      <protection/>
    </xf>
    <xf numFmtId="0" fontId="102" fillId="0" borderId="0">
      <alignment horizontal="center"/>
      <protection/>
    </xf>
    <xf numFmtId="0" fontId="103" fillId="0" borderId="0">
      <alignment horizontal="center"/>
      <protection/>
    </xf>
    <xf numFmtId="9" fontId="0" fillId="0" borderId="0" applyFont="0" applyFill="0" applyBorder="0" applyAlignment="0" applyProtection="0"/>
    <xf numFmtId="202" fontId="90" fillId="0" borderId="0" applyFont="0" applyFill="0" applyBorder="0" applyAlignment="0" applyProtection="0"/>
    <xf numFmtId="210" fontId="89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3" fillId="0" borderId="29" applyNumberFormat="0" applyBorder="0">
      <alignment/>
      <protection/>
    </xf>
    <xf numFmtId="3" fontId="104" fillId="0" borderId="0" applyNumberFormat="0" applyFill="0" applyBorder="0" applyAlignment="0" applyProtection="0"/>
    <xf numFmtId="203" fontId="89" fillId="0" borderId="0" applyFill="0" applyBorder="0" applyAlignment="0">
      <protection/>
    </xf>
    <xf numFmtId="200" fontId="89" fillId="0" borderId="0" applyFill="0" applyBorder="0" applyAlignment="0">
      <protection/>
    </xf>
    <xf numFmtId="203" fontId="89" fillId="0" borderId="0" applyFill="0" applyBorder="0" applyAlignment="0">
      <protection/>
    </xf>
    <xf numFmtId="204" fontId="90" fillId="0" borderId="0" applyFill="0" applyBorder="0" applyAlignment="0">
      <protection/>
    </xf>
    <xf numFmtId="200" fontId="89" fillId="0" borderId="0" applyFill="0" applyBorder="0" applyAlignment="0">
      <protection/>
    </xf>
    <xf numFmtId="0" fontId="73" fillId="0" borderId="0" applyNumberFormat="0" applyFont="0" applyFill="0" applyBorder="0" applyAlignment="0" applyProtection="0"/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88" fillId="0" borderId="3">
      <alignment horizontal="center"/>
      <protection/>
    </xf>
    <xf numFmtId="3" fontId="73" fillId="0" borderId="0" applyFont="0" applyFill="0" applyBorder="0" applyAlignment="0" applyProtection="0"/>
    <xf numFmtId="0" fontId="73" fillId="82" borderId="0" applyNumberFormat="0" applyFont="0" applyBorder="0" applyAlignment="0" applyProtection="0"/>
    <xf numFmtId="37" fontId="11" fillId="0" borderId="0">
      <alignment/>
      <protection/>
    </xf>
    <xf numFmtId="1" fontId="3" fillId="0" borderId="30" applyNumberFormat="0" applyFill="0" applyAlignment="0" applyProtection="0"/>
    <xf numFmtId="186" fontId="3" fillId="0" borderId="0" applyNumberFormat="0" applyFill="0" applyBorder="0" applyAlignment="0" applyProtection="0"/>
    <xf numFmtId="4" fontId="58" fillId="79" borderId="4" applyNumberFormat="0" applyProtection="0">
      <alignment vertical="center"/>
    </xf>
    <xf numFmtId="4" fontId="59" fillId="79" borderId="4" applyNumberFormat="0" applyProtection="0">
      <alignment vertical="center"/>
    </xf>
    <xf numFmtId="4" fontId="58" fillId="79" borderId="4" applyNumberFormat="0" applyProtection="0">
      <alignment horizontal="left" vertical="center" indent="1"/>
    </xf>
    <xf numFmtId="4" fontId="58" fillId="79" borderId="4" applyNumberFormat="0" applyProtection="0">
      <alignment horizontal="left" vertical="center" indent="1"/>
    </xf>
    <xf numFmtId="0" fontId="3" fillId="2" borderId="4" applyNumberFormat="0" applyProtection="0">
      <alignment horizontal="left" vertical="center" indent="1"/>
    </xf>
    <xf numFmtId="4" fontId="58" fillId="3" borderId="4" applyNumberFormat="0" applyProtection="0">
      <alignment horizontal="right" vertical="center"/>
    </xf>
    <xf numFmtId="4" fontId="58" fillId="21" borderId="4" applyNumberFormat="0" applyProtection="0">
      <alignment horizontal="right" vertical="center"/>
    </xf>
    <xf numFmtId="4" fontId="58" fillId="58" borderId="4" applyNumberFormat="0" applyProtection="0">
      <alignment horizontal="right" vertical="center"/>
    </xf>
    <xf numFmtId="4" fontId="58" fillId="23" borderId="4" applyNumberFormat="0" applyProtection="0">
      <alignment horizontal="right" vertical="center"/>
    </xf>
    <xf numFmtId="4" fontId="58" fillId="39" borderId="4" applyNumberFormat="0" applyProtection="0">
      <alignment horizontal="right" vertical="center"/>
    </xf>
    <xf numFmtId="4" fontId="58" fillId="68" borderId="4" applyNumberFormat="0" applyProtection="0">
      <alignment horizontal="right" vertical="center"/>
    </xf>
    <xf numFmtId="4" fontId="58" fillId="61" borderId="4" applyNumberFormat="0" applyProtection="0">
      <alignment horizontal="right" vertical="center"/>
    </xf>
    <xf numFmtId="4" fontId="58" fillId="83" borderId="4" applyNumberFormat="0" applyProtection="0">
      <alignment horizontal="right" vertical="center"/>
    </xf>
    <xf numFmtId="4" fontId="58" fillId="22" borderId="4" applyNumberFormat="0" applyProtection="0">
      <alignment horizontal="right" vertical="center"/>
    </xf>
    <xf numFmtId="4" fontId="60" fillId="84" borderId="4" applyNumberFormat="0" applyProtection="0">
      <alignment horizontal="left" vertical="center" indent="1"/>
    </xf>
    <xf numFmtId="4" fontId="58" fillId="85" borderId="31" applyNumberFormat="0" applyProtection="0">
      <alignment horizontal="left" vertical="center" indent="1"/>
    </xf>
    <xf numFmtId="4" fontId="61" fillId="86" borderId="0" applyNumberFormat="0" applyProtection="0">
      <alignment horizontal="left" vertical="center" indent="1"/>
    </xf>
    <xf numFmtId="0" fontId="3" fillId="2" borderId="4" applyNumberFormat="0" applyProtection="0">
      <alignment horizontal="left" vertical="center" indent="1"/>
    </xf>
    <xf numFmtId="4" fontId="58" fillId="85" borderId="4" applyNumberFormat="0" applyProtection="0">
      <alignment horizontal="left" vertical="center" indent="1"/>
    </xf>
    <xf numFmtId="4" fontId="58" fillId="87" borderId="4" applyNumberFormat="0" applyProtection="0">
      <alignment horizontal="left" vertical="center" indent="1"/>
    </xf>
    <xf numFmtId="0" fontId="3" fillId="87" borderId="4" applyNumberFormat="0" applyProtection="0">
      <alignment horizontal="left" vertical="center" indent="1"/>
    </xf>
    <xf numFmtId="0" fontId="3" fillId="87" borderId="4" applyNumberFormat="0" applyProtection="0">
      <alignment horizontal="left" vertical="center" indent="1"/>
    </xf>
    <xf numFmtId="0" fontId="3" fillId="74" borderId="4" applyNumberFormat="0" applyProtection="0">
      <alignment horizontal="left" vertical="center" indent="1"/>
    </xf>
    <xf numFmtId="0" fontId="3" fillId="74" borderId="4" applyNumberFormat="0" applyProtection="0">
      <alignment horizontal="left" vertical="center" indent="1"/>
    </xf>
    <xf numFmtId="0" fontId="3" fillId="70" borderId="4" applyNumberFormat="0" applyProtection="0">
      <alignment horizontal="left" vertical="center" indent="1"/>
    </xf>
    <xf numFmtId="0" fontId="3" fillId="70" borderId="4" applyNumberFormat="0" applyProtection="0">
      <alignment horizontal="left" vertical="center" indent="1"/>
    </xf>
    <xf numFmtId="0" fontId="3" fillId="2" borderId="4" applyNumberFormat="0" applyProtection="0">
      <alignment horizontal="left" vertical="center" indent="1"/>
    </xf>
    <xf numFmtId="0" fontId="3" fillId="2" borderId="4" applyNumberFormat="0" applyProtection="0">
      <alignment horizontal="left" vertical="center" indent="1"/>
    </xf>
    <xf numFmtId="4" fontId="58" fillId="76" borderId="4" applyNumberFormat="0" applyProtection="0">
      <alignment vertical="center"/>
    </xf>
    <xf numFmtId="4" fontId="59" fillId="76" borderId="4" applyNumberFormat="0" applyProtection="0">
      <alignment vertical="center"/>
    </xf>
    <xf numFmtId="4" fontId="58" fillId="76" borderId="4" applyNumberFormat="0" applyProtection="0">
      <alignment horizontal="left" vertical="center" indent="1"/>
    </xf>
    <xf numFmtId="4" fontId="58" fillId="76" borderId="4" applyNumberFormat="0" applyProtection="0">
      <alignment horizontal="left" vertical="center" indent="1"/>
    </xf>
    <xf numFmtId="4" fontId="58" fillId="85" borderId="4" applyNumberFormat="0" applyProtection="0">
      <alignment horizontal="right" vertical="center"/>
    </xf>
    <xf numFmtId="4" fontId="59" fillId="85" borderId="4" applyNumberFormat="0" applyProtection="0">
      <alignment horizontal="right" vertical="center"/>
    </xf>
    <xf numFmtId="0" fontId="3" fillId="2" borderId="4" applyNumberFormat="0" applyProtection="0">
      <alignment horizontal="left" vertical="center" indent="1"/>
    </xf>
    <xf numFmtId="0" fontId="3" fillId="2" borderId="4" applyNumberFormat="0" applyProtection="0">
      <alignment horizontal="left" vertical="center" indent="1"/>
    </xf>
    <xf numFmtId="0" fontId="62" fillId="0" borderId="0">
      <alignment/>
      <protection/>
    </xf>
    <xf numFmtId="4" fontId="63" fillId="85" borderId="4" applyNumberFormat="0" applyProtection="0">
      <alignment horizontal="right" vertical="center"/>
    </xf>
    <xf numFmtId="38" fontId="21" fillId="0" borderId="0" applyNumberFormat="0" applyFont="0" applyFill="0" applyBorder="0" applyAlignment="0">
      <protection/>
    </xf>
    <xf numFmtId="0" fontId="64" fillId="3" borderId="0" applyNumberFormat="0" applyBorder="0" applyAlignment="0" applyProtection="0"/>
    <xf numFmtId="39" fontId="105" fillId="0" borderId="0">
      <alignment/>
      <protection/>
    </xf>
    <xf numFmtId="169" fontId="3" fillId="0" borderId="0" applyFont="0" applyFill="0" applyBorder="0" applyAlignment="0" applyProtection="0"/>
    <xf numFmtId="0" fontId="106" fillId="0" borderId="0" applyNumberFormat="0" applyFont="0" applyBorder="0">
      <alignment/>
      <protection/>
    </xf>
    <xf numFmtId="0" fontId="107" fillId="76" borderId="0">
      <alignment wrapText="1"/>
      <protection/>
    </xf>
    <xf numFmtId="40" fontId="65" fillId="0" borderId="0" applyBorder="0">
      <alignment horizontal="right"/>
      <protection/>
    </xf>
    <xf numFmtId="0" fontId="108" fillId="0" borderId="0" applyBorder="0" applyAlignment="0">
      <protection/>
    </xf>
    <xf numFmtId="49" fontId="58" fillId="0" borderId="0" applyFill="0" applyBorder="0" applyAlignment="0">
      <protection/>
    </xf>
    <xf numFmtId="211" fontId="90" fillId="0" borderId="0" applyFill="0" applyBorder="0" applyAlignment="0">
      <protection/>
    </xf>
    <xf numFmtId="212" fontId="90" fillId="0" borderId="0" applyFill="0" applyBorder="0" applyAlignment="0">
      <protection/>
    </xf>
    <xf numFmtId="0" fontId="19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1" fillId="0" borderId="32" applyNumberFormat="0" applyFill="0" applyAlignment="0" applyProtection="0"/>
    <xf numFmtId="0" fontId="67" fillId="0" borderId="11" applyNumberFormat="0" applyFill="0" applyAlignment="0" applyProtection="0"/>
    <xf numFmtId="0" fontId="192" fillId="0" borderId="33">
      <alignment/>
      <protection/>
    </xf>
    <xf numFmtId="0" fontId="67" fillId="0" borderId="11" applyNumberFormat="0" applyFill="0" applyAlignment="0" applyProtection="0"/>
    <xf numFmtId="0" fontId="193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0" borderId="18" applyNumberFormat="0" applyFill="0" applyAlignment="0" applyProtection="0"/>
    <xf numFmtId="0" fontId="71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74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5" fillId="0" borderId="0">
      <alignment/>
      <protection/>
    </xf>
    <xf numFmtId="0" fontId="7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52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7" fillId="74" borderId="9" applyNumberFormat="0" applyAlignment="0" applyProtection="0"/>
    <xf numFmtId="0" fontId="35" fillId="70" borderId="5" applyNumberFormat="0" applyAlignment="0" applyProtection="0"/>
    <xf numFmtId="0" fontId="7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6" fillId="74" borderId="9" applyNumberFormat="0" applyAlignment="0" applyProtection="0"/>
    <xf numFmtId="0" fontId="51" fillId="0" borderId="24" applyNumberFormat="0" applyFill="0" applyAlignment="0" applyProtection="0"/>
    <xf numFmtId="187" fontId="79" fillId="0" borderId="0" applyFont="0" applyFill="0" applyBorder="0" applyAlignment="0" applyProtection="0"/>
    <xf numFmtId="0" fontId="43" fillId="4" borderId="0" applyNumberFormat="0" applyBorder="0" applyAlignment="0" applyProtection="0"/>
    <xf numFmtId="0" fontId="110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3" fillId="0" borderId="0">
      <alignment/>
      <protection/>
    </xf>
    <xf numFmtId="0" fontId="50" fillId="7" borderId="5" applyNumberFormat="0" applyAlignment="0" applyProtection="0"/>
    <xf numFmtId="0" fontId="53" fillId="79" borderId="0" applyNumberFormat="0" applyBorder="0" applyAlignment="0" applyProtection="0"/>
    <xf numFmtId="0" fontId="67" fillId="0" borderId="11" applyNumberFormat="0" applyFill="0" applyAlignment="0" applyProtection="0"/>
    <xf numFmtId="0" fontId="33" fillId="3" borderId="0" applyNumberFormat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1" fillId="0" borderId="0" applyFont="0" applyFill="0" applyBorder="0" applyAlignment="0" applyProtection="0"/>
    <xf numFmtId="19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80" fillId="0" borderId="0">
      <alignment/>
      <protection/>
    </xf>
    <xf numFmtId="0" fontId="28" fillId="55" borderId="0" applyNumberFormat="0" applyBorder="0" applyAlignment="0" applyProtection="0"/>
    <xf numFmtId="0" fontId="28" fillId="58" borderId="0" applyNumberFormat="0" applyBorder="0" applyAlignment="0" applyProtection="0"/>
    <xf numFmtId="0" fontId="28" fillId="61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68" borderId="0" applyNumberFormat="0" applyBorder="0" applyAlignment="0" applyProtection="0"/>
    <xf numFmtId="0" fontId="56" fillId="70" borderId="4" applyNumberFormat="0" applyAlignment="0" applyProtection="0"/>
    <xf numFmtId="0" fontId="23" fillId="76" borderId="26" applyNumberFormat="0" applyFont="0" applyAlignment="0" applyProtection="0"/>
    <xf numFmtId="0" fontId="23" fillId="76" borderId="26" applyNumberFormat="0" applyFont="0" applyAlignment="0" applyProtection="0"/>
    <xf numFmtId="0" fontId="47" fillId="0" borderId="15" applyNumberFormat="0" applyFill="0" applyAlignment="0" applyProtection="0"/>
    <xf numFmtId="0" fontId="48" fillId="0" borderId="18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200" fontId="105" fillId="0" borderId="0">
      <alignment/>
      <protection/>
    </xf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2" fillId="0" borderId="0">
      <alignment/>
      <protection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113" fillId="0" borderId="0">
      <alignment/>
      <protection/>
    </xf>
    <xf numFmtId="0" fontId="114" fillId="0" borderId="0" applyNumberFormat="0" applyFill="0" applyBorder="0" applyAlignment="0" applyProtection="0"/>
    <xf numFmtId="192" fontId="81" fillId="0" borderId="0" applyFont="0" applyFill="0" applyBorder="0" applyAlignment="0" applyProtection="0"/>
    <xf numFmtId="187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82" fillId="0" borderId="0" applyFont="0" applyFill="0" applyBorder="0" applyAlignment="0" applyProtection="0"/>
    <xf numFmtId="194" fontId="8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34" xfId="0" applyNumberFormat="1" applyFont="1" applyFill="1" applyBorder="1" applyAlignment="1">
      <alignment/>
    </xf>
    <xf numFmtId="41" fontId="4" fillId="0" borderId="3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4" fillId="0" borderId="0" xfId="231" applyNumberFormat="1" applyFont="1" applyFill="1" applyAlignment="1">
      <alignment/>
    </xf>
    <xf numFmtId="0" fontId="16" fillId="0" borderId="0" xfId="389" applyFont="1" applyFill="1" applyAlignment="1">
      <alignment horizontal="left"/>
      <protection/>
    </xf>
    <xf numFmtId="0" fontId="15" fillId="0" borderId="0" xfId="389" applyFont="1" applyFill="1" applyAlignment="1">
      <alignment/>
      <protection/>
    </xf>
    <xf numFmtId="172" fontId="15" fillId="0" borderId="0" xfId="231" applyNumberFormat="1" applyFont="1" applyFill="1" applyAlignment="1">
      <alignment/>
    </xf>
    <xf numFmtId="0" fontId="15" fillId="0" borderId="0" xfId="389" applyFont="1" applyFill="1" applyAlignment="1">
      <alignment horizontal="left"/>
      <protection/>
    </xf>
    <xf numFmtId="0" fontId="15" fillId="0" borderId="0" xfId="389" applyFont="1" applyFill="1" applyBorder="1" applyAlignment="1">
      <alignment/>
      <protection/>
    </xf>
    <xf numFmtId="0" fontId="17" fillId="0" borderId="0" xfId="389" applyFont="1" applyFill="1" applyAlignment="1">
      <alignment horizontal="left"/>
      <protection/>
    </xf>
    <xf numFmtId="0" fontId="19" fillId="0" borderId="0" xfId="389" applyFont="1" applyFill="1" applyAlignment="1">
      <alignment horizontal="left"/>
      <protection/>
    </xf>
    <xf numFmtId="0" fontId="18" fillId="0" borderId="0" xfId="389" applyFont="1" applyFill="1" applyAlignment="1">
      <alignment horizontal="left"/>
      <protection/>
    </xf>
    <xf numFmtId="0" fontId="17" fillId="0" borderId="0" xfId="389" applyFont="1" applyFill="1" applyBorder="1" applyAlignment="1">
      <alignment horizontal="left"/>
      <protection/>
    </xf>
    <xf numFmtId="0" fontId="17" fillId="0" borderId="0" xfId="389" applyFont="1" applyFill="1" applyAlignment="1">
      <alignment/>
      <protection/>
    </xf>
    <xf numFmtId="49" fontId="9" fillId="0" borderId="0" xfId="389" applyNumberFormat="1" applyFont="1" applyFill="1" applyAlignment="1">
      <alignment horizontal="left"/>
      <protection/>
    </xf>
    <xf numFmtId="49" fontId="7" fillId="0" borderId="0" xfId="389" applyNumberFormat="1" applyFont="1" applyFill="1" applyAlignment="1">
      <alignment horizontal="left"/>
      <protection/>
    </xf>
    <xf numFmtId="49" fontId="0" fillId="0" borderId="0" xfId="389" applyNumberFormat="1" applyFont="1" applyFill="1" applyAlignment="1">
      <alignment horizontal="left"/>
      <protection/>
    </xf>
    <xf numFmtId="49" fontId="0" fillId="0" borderId="0" xfId="389" applyNumberFormat="1" applyFont="1" applyFill="1" applyBorder="1" applyAlignment="1">
      <alignment horizontal="left"/>
      <protection/>
    </xf>
    <xf numFmtId="0" fontId="4" fillId="0" borderId="0" xfId="389" applyFont="1" applyFill="1" applyAlignment="1">
      <alignment horizontal="left"/>
      <protection/>
    </xf>
    <xf numFmtId="0" fontId="0" fillId="0" borderId="0" xfId="389" applyFont="1" applyFill="1" applyAlignment="1">
      <alignment/>
      <protection/>
    </xf>
    <xf numFmtId="172" fontId="0" fillId="0" borderId="0" xfId="231" applyNumberFormat="1" applyFont="1" applyFill="1" applyAlignment="1">
      <alignment/>
    </xf>
    <xf numFmtId="172" fontId="6" fillId="0" borderId="0" xfId="231" applyNumberFormat="1" applyFont="1" applyFill="1" applyAlignment="1">
      <alignment/>
    </xf>
    <xf numFmtId="0" fontId="0" fillId="0" borderId="0" xfId="389" applyFont="1" applyFill="1" applyAlignment="1">
      <alignment horizontal="left"/>
      <protection/>
    </xf>
    <xf numFmtId="0" fontId="0" fillId="0" borderId="0" xfId="389" applyFont="1" applyFill="1" applyAlignment="1">
      <alignment horizontal="center"/>
      <protection/>
    </xf>
    <xf numFmtId="0" fontId="6" fillId="0" borderId="0" xfId="389" applyFont="1" applyFill="1" applyAlignment="1">
      <alignment horizontal="center"/>
      <protection/>
    </xf>
    <xf numFmtId="0" fontId="0" fillId="0" borderId="0" xfId="231" applyNumberFormat="1" applyFont="1" applyFill="1" applyAlignment="1">
      <alignment horizontal="center"/>
    </xf>
    <xf numFmtId="172" fontId="4" fillId="0" borderId="0" xfId="231" applyNumberFormat="1" applyFont="1" applyFill="1" applyBorder="1" applyAlignment="1">
      <alignment/>
    </xf>
    <xf numFmtId="0" fontId="20" fillId="0" borderId="0" xfId="389" applyFont="1" applyFill="1" applyAlignment="1">
      <alignment horizontal="center"/>
      <protection/>
    </xf>
    <xf numFmtId="0" fontId="7" fillId="0" borderId="0" xfId="389" applyFont="1" applyFill="1" applyAlignment="1">
      <alignment horizontal="center"/>
      <protection/>
    </xf>
    <xf numFmtId="172" fontId="4" fillId="0" borderId="34" xfId="231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2" fontId="4" fillId="0" borderId="35" xfId="231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172" fontId="0" fillId="0" borderId="0" xfId="231" applyNumberFormat="1" applyFont="1" applyFill="1" applyBorder="1" applyAlignment="1">
      <alignment horizontal="center"/>
    </xf>
    <xf numFmtId="0" fontId="0" fillId="0" borderId="0" xfId="231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41" fontId="4" fillId="0" borderId="34" xfId="231" applyNumberFormat="1" applyFont="1" applyFill="1" applyBorder="1" applyAlignment="1">
      <alignment horizontal="right"/>
    </xf>
    <xf numFmtId="172" fontId="0" fillId="0" borderId="0" xfId="231" applyNumberFormat="1" applyFont="1" applyFill="1" applyAlignment="1">
      <alignment horizontal="right"/>
    </xf>
    <xf numFmtId="41" fontId="0" fillId="0" borderId="34" xfId="231" applyNumberFormat="1" applyFont="1" applyFill="1" applyBorder="1" applyAlignment="1">
      <alignment horizontal="right"/>
    </xf>
    <xf numFmtId="41" fontId="0" fillId="0" borderId="0" xfId="231" applyNumberFormat="1" applyFont="1" applyFill="1" applyAlignment="1">
      <alignment horizontal="right"/>
    </xf>
    <xf numFmtId="43" fontId="0" fillId="0" borderId="0" xfId="231" applyFont="1" applyFill="1" applyAlignment="1">
      <alignment horizontal="right"/>
    </xf>
    <xf numFmtId="171" fontId="0" fillId="0" borderId="0" xfId="389" applyNumberFormat="1" applyFont="1" applyFill="1" applyAlignment="1">
      <alignment/>
      <protection/>
    </xf>
    <xf numFmtId="43" fontId="0" fillId="0" borderId="0" xfId="231" applyFont="1" applyFill="1" applyAlignment="1">
      <alignment/>
    </xf>
    <xf numFmtId="172" fontId="4" fillId="0" borderId="13" xfId="231" applyNumberFormat="1" applyFont="1" applyFill="1" applyBorder="1" applyAlignment="1">
      <alignment/>
    </xf>
    <xf numFmtId="171" fontId="0" fillId="0" borderId="0" xfId="389" applyNumberFormat="1" applyFont="1" applyFill="1" applyBorder="1" applyAlignment="1">
      <alignment horizontal="right"/>
      <protection/>
    </xf>
    <xf numFmtId="172" fontId="0" fillId="0" borderId="0" xfId="231" applyNumberFormat="1" applyFont="1" applyFill="1" applyBorder="1" applyAlignment="1">
      <alignment/>
    </xf>
    <xf numFmtId="171" fontId="0" fillId="0" borderId="0" xfId="389" applyNumberFormat="1" applyFont="1" applyFill="1" applyBorder="1" applyAlignment="1">
      <alignment/>
      <protection/>
    </xf>
    <xf numFmtId="0" fontId="6" fillId="0" borderId="0" xfId="389" applyFont="1" applyFill="1" applyBorder="1" applyAlignment="1">
      <alignment horizontal="center"/>
      <protection/>
    </xf>
    <xf numFmtId="171" fontId="0" fillId="0" borderId="35" xfId="0" applyNumberFormat="1" applyFont="1" applyFill="1" applyBorder="1" applyAlignment="1">
      <alignment/>
    </xf>
    <xf numFmtId="172" fontId="0" fillId="0" borderId="35" xfId="231" applyNumberFormat="1" applyFont="1" applyFill="1" applyBorder="1" applyAlignment="1">
      <alignment/>
    </xf>
    <xf numFmtId="172" fontId="0" fillId="0" borderId="34" xfId="231" applyNumberFormat="1" applyFont="1" applyFill="1" applyBorder="1" applyAlignment="1">
      <alignment horizontal="right"/>
    </xf>
    <xf numFmtId="171" fontId="0" fillId="0" borderId="34" xfId="389" applyNumberFormat="1" applyFont="1" applyFill="1" applyBorder="1" applyAlignment="1">
      <alignment/>
      <protection/>
    </xf>
    <xf numFmtId="172" fontId="0" fillId="0" borderId="34" xfId="231" applyNumberFormat="1" applyFont="1" applyFill="1" applyBorder="1" applyAlignment="1">
      <alignment/>
    </xf>
    <xf numFmtId="172" fontId="4" fillId="0" borderId="6" xfId="231" applyNumberFormat="1" applyFont="1" applyFill="1" applyBorder="1" applyAlignment="1">
      <alignment/>
    </xf>
    <xf numFmtId="49" fontId="0" fillId="0" borderId="0" xfId="0" applyNumberFormat="1" applyFont="1" applyBorder="1" applyAlignment="1">
      <alignment vertical="center"/>
    </xf>
    <xf numFmtId="41" fontId="4" fillId="0" borderId="13" xfId="231" applyNumberFormat="1" applyFont="1" applyFill="1" applyBorder="1" applyAlignment="1">
      <alignment horizontal="right"/>
    </xf>
    <xf numFmtId="41" fontId="4" fillId="0" borderId="35" xfId="231" applyNumberFormat="1" applyFont="1" applyFill="1" applyBorder="1" applyAlignment="1">
      <alignment horizontal="right"/>
    </xf>
    <xf numFmtId="41" fontId="4" fillId="0" borderId="0" xfId="231" applyNumberFormat="1" applyFont="1" applyFill="1" applyAlignment="1">
      <alignment horizontal="right"/>
    </xf>
    <xf numFmtId="172" fontId="0" fillId="0" borderId="0" xfId="231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0" fontId="0" fillId="0" borderId="6" xfId="231" applyNumberFormat="1" applyFont="1" applyFill="1" applyBorder="1" applyAlignment="1" quotePrefix="1">
      <alignment horizontal="center"/>
    </xf>
    <xf numFmtId="0" fontId="0" fillId="0" borderId="6" xfId="231" applyNumberFormat="1" applyFont="1" applyFill="1" applyBorder="1" applyAlignment="1" quotePrefix="1">
      <alignment horizontal="center"/>
    </xf>
    <xf numFmtId="49" fontId="0" fillId="0" borderId="34" xfId="0" applyNumberFormat="1" applyBorder="1" applyAlignment="1">
      <alignment horizontal="center"/>
    </xf>
    <xf numFmtId="0" fontId="15" fillId="0" borderId="0" xfId="389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justify"/>
    </xf>
    <xf numFmtId="41" fontId="4" fillId="0" borderId="0" xfId="0" applyNumberFormat="1" applyFont="1" applyFill="1" applyAlignment="1">
      <alignment/>
    </xf>
    <xf numFmtId="37" fontId="4" fillId="0" borderId="0" xfId="0" applyNumberFormat="1" applyFont="1" applyFill="1" applyAlignment="1" quotePrefix="1">
      <alignment horizontal="right"/>
    </xf>
    <xf numFmtId="37" fontId="0" fillId="0" borderId="0" xfId="0" applyNumberFormat="1" applyFill="1" applyAlignment="1" quotePrefix="1">
      <alignment horizontal="right"/>
    </xf>
    <xf numFmtId="172" fontId="4" fillId="0" borderId="0" xfId="231" applyNumberFormat="1" applyFont="1" applyFill="1" applyAlignment="1">
      <alignment horizontal="right"/>
    </xf>
    <xf numFmtId="4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1" fontId="4" fillId="0" borderId="13" xfId="0" applyNumberFormat="1" applyFont="1" applyFill="1" applyBorder="1" applyAlignment="1">
      <alignment/>
    </xf>
    <xf numFmtId="41" fontId="0" fillId="0" borderId="34" xfId="0" applyNumberFormat="1" applyFill="1" applyBorder="1" applyAlignment="1">
      <alignment/>
    </xf>
    <xf numFmtId="41" fontId="4" fillId="0" borderId="36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4" fillId="0" borderId="34" xfId="0" applyNumberFormat="1" applyFont="1" applyFill="1" applyBorder="1" applyAlignment="1">
      <alignment vertical="center"/>
    </xf>
    <xf numFmtId="41" fontId="196" fillId="0" borderId="0" xfId="0" applyNumberFormat="1" applyFont="1" applyFill="1" applyAlignment="1">
      <alignment/>
    </xf>
    <xf numFmtId="171" fontId="4" fillId="0" borderId="36" xfId="393" applyNumberFormat="1" applyFont="1" applyFill="1" applyBorder="1">
      <alignment/>
      <protection/>
    </xf>
    <xf numFmtId="37" fontId="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4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41" fontId="0" fillId="0" borderId="34" xfId="231" applyNumberFormat="1" applyFont="1" applyFill="1" applyBorder="1" applyAlignment="1">
      <alignment/>
    </xf>
    <xf numFmtId="41" fontId="4" fillId="0" borderId="0" xfId="231" applyNumberFormat="1" applyFont="1" applyFill="1" applyAlignment="1">
      <alignment/>
    </xf>
    <xf numFmtId="41" fontId="0" fillId="0" borderId="34" xfId="231" applyNumberFormat="1" applyFont="1" applyFill="1" applyBorder="1" applyAlignment="1">
      <alignment/>
    </xf>
    <xf numFmtId="41" fontId="4" fillId="0" borderId="34" xfId="231" applyNumberFormat="1" applyFont="1" applyFill="1" applyBorder="1" applyAlignment="1">
      <alignment/>
    </xf>
    <xf numFmtId="41" fontId="4" fillId="0" borderId="36" xfId="231" applyNumberFormat="1" applyFont="1" applyFill="1" applyBorder="1" applyAlignment="1">
      <alignment/>
    </xf>
    <xf numFmtId="41" fontId="0" fillId="0" borderId="0" xfId="231" applyNumberFormat="1" applyFont="1" applyFill="1" applyAlignment="1">
      <alignment/>
    </xf>
    <xf numFmtId="41" fontId="4" fillId="0" borderId="13" xfId="0" applyNumberFormat="1" applyFont="1" applyFill="1" applyBorder="1" applyAlignment="1">
      <alignment vertical="center"/>
    </xf>
    <xf numFmtId="172" fontId="0" fillId="0" borderId="0" xfId="231" applyNumberFormat="1" applyFont="1" applyFill="1" applyAlignment="1">
      <alignment horizontal="right" vertical="top"/>
    </xf>
    <xf numFmtId="41" fontId="0" fillId="0" borderId="0" xfId="0" applyNumberFormat="1" applyFill="1" applyAlignment="1">
      <alignment vertical="top"/>
    </xf>
    <xf numFmtId="41" fontId="0" fillId="0" borderId="0" xfId="0" applyNumberFormat="1" applyFill="1" applyBorder="1" applyAlignment="1">
      <alignment vertical="top"/>
    </xf>
    <xf numFmtId="41" fontId="0" fillId="0" borderId="34" xfId="0" applyNumberFormat="1" applyFill="1" applyBorder="1" applyAlignment="1">
      <alignment vertical="top"/>
    </xf>
    <xf numFmtId="0" fontId="7" fillId="0" borderId="0" xfId="0" applyFont="1" applyFill="1" applyAlignment="1">
      <alignment/>
    </xf>
    <xf numFmtId="0" fontId="0" fillId="0" borderId="0" xfId="0" applyFill="1" applyAlignment="1">
      <alignment vertical="top"/>
    </xf>
    <xf numFmtId="41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16" fontId="139" fillId="0" borderId="0" xfId="416" applyNumberFormat="1" applyFont="1" applyFill="1" applyBorder="1" applyAlignment="1">
      <alignment vertical="center"/>
      <protection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 horizontal="center"/>
    </xf>
    <xf numFmtId="0" fontId="15" fillId="0" borderId="0" xfId="389" applyFont="1" applyFill="1">
      <alignment/>
      <protection/>
    </xf>
    <xf numFmtId="41" fontId="15" fillId="0" borderId="0" xfId="231" applyNumberFormat="1" applyFont="1" applyFill="1" applyAlignment="1">
      <alignment horizontal="right"/>
    </xf>
    <xf numFmtId="171" fontId="1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2" fontId="0" fillId="0" borderId="0" xfId="231" applyNumberFormat="1" applyFont="1" applyFill="1" applyAlignment="1">
      <alignment/>
    </xf>
    <xf numFmtId="172" fontId="6" fillId="0" borderId="0" xfId="231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4" xfId="0" applyNumberFormat="1" applyFill="1" applyBorder="1" applyAlignment="1" quotePrefix="1">
      <alignment horizontal="center"/>
    </xf>
    <xf numFmtId="49" fontId="7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37" fontId="0" fillId="0" borderId="0" xfId="0" applyNumberFormat="1" applyFont="1" applyFill="1" applyAlignment="1" quotePrefix="1">
      <alignment horizontal="center"/>
    </xf>
    <xf numFmtId="43" fontId="4" fillId="0" borderId="35" xfId="0" applyNumberFormat="1" applyFont="1" applyFill="1" applyBorder="1" applyAlignment="1">
      <alignment horizontal="right"/>
    </xf>
    <xf numFmtId="39" fontId="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center"/>
    </xf>
    <xf numFmtId="41" fontId="0" fillId="0" borderId="0" xfId="0" applyNumberFormat="1" applyFont="1" applyFill="1" applyAlignment="1">
      <alignment/>
    </xf>
    <xf numFmtId="172" fontId="0" fillId="0" borderId="34" xfId="231" applyNumberFormat="1" applyFont="1" applyFill="1" applyBorder="1" applyAlignment="1">
      <alignment/>
    </xf>
    <xf numFmtId="49" fontId="19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6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39" fontId="0" fillId="0" borderId="0" xfId="0" applyNumberFormat="1" applyFill="1" applyAlignment="1">
      <alignment horizontal="right"/>
    </xf>
    <xf numFmtId="41" fontId="0" fillId="0" borderId="0" xfId="231" applyNumberFormat="1" applyFont="1" applyFill="1" applyAlignment="1">
      <alignment/>
    </xf>
    <xf numFmtId="0" fontId="8" fillId="0" borderId="0" xfId="0" applyFont="1" applyFill="1" applyAlignment="1">
      <alignment/>
    </xf>
    <xf numFmtId="0" fontId="115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116" fillId="0" borderId="0" xfId="0" applyFont="1" applyFill="1" applyAlignment="1">
      <alignment horizontal="center"/>
    </xf>
    <xf numFmtId="0" fontId="117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4" xfId="0" applyFont="1" applyFill="1" applyBorder="1" applyAlignment="1">
      <alignment horizontal="center"/>
    </xf>
    <xf numFmtId="172" fontId="4" fillId="0" borderId="0" xfId="231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172" fontId="0" fillId="0" borderId="0" xfId="0" applyNumberFormat="1" applyFill="1" applyAlignment="1">
      <alignment horizontal="center" vertical="top"/>
    </xf>
    <xf numFmtId="172" fontId="0" fillId="0" borderId="0" xfId="0" applyNumberFormat="1" applyFill="1" applyAlignment="1">
      <alignment horizontal="right" vertical="top"/>
    </xf>
    <xf numFmtId="172" fontId="0" fillId="0" borderId="0" xfId="0" applyNumberFormat="1" applyFill="1" applyAlignment="1">
      <alignment vertical="top"/>
    </xf>
    <xf numFmtId="37" fontId="4" fillId="0" borderId="0" xfId="0" applyNumberFormat="1" applyFont="1" applyFill="1" applyAlignment="1">
      <alignment horizontal="center"/>
    </xf>
    <xf numFmtId="43" fontId="0" fillId="0" borderId="0" xfId="23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43" fontId="4" fillId="0" borderId="0" xfId="231" applyFont="1" applyFill="1" applyAlignment="1">
      <alignment horizontal="right"/>
    </xf>
    <xf numFmtId="37" fontId="0" fillId="0" borderId="0" xfId="0" applyNumberFormat="1" applyFill="1" applyAlignment="1">
      <alignment horizontal="right" vertical="top"/>
    </xf>
    <xf numFmtId="37" fontId="0" fillId="0" borderId="0" xfId="0" applyNumberFormat="1" applyFill="1" applyAlignment="1">
      <alignment horizontal="center" vertical="top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1" fontId="4" fillId="0" borderId="0" xfId="231" applyNumberFormat="1" applyFont="1" applyFill="1" applyAlignment="1">
      <alignment horizontal="center"/>
    </xf>
    <xf numFmtId="41" fontId="0" fillId="0" borderId="0" xfId="231" applyNumberFormat="1" applyFont="1" applyFill="1" applyAlignment="1">
      <alignment horizontal="right"/>
    </xf>
    <xf numFmtId="41" fontId="0" fillId="0" borderId="0" xfId="231" applyNumberFormat="1" applyFont="1" applyFill="1" applyAlignment="1">
      <alignment horizontal="center"/>
    </xf>
    <xf numFmtId="43" fontId="4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41" fontId="0" fillId="0" borderId="0" xfId="25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171" fontId="1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171" fontId="0" fillId="0" borderId="0" xfId="0" applyNumberForma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15" fillId="0" borderId="0" xfId="25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37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389" applyFont="1" applyFill="1">
      <alignment/>
      <protection/>
    </xf>
    <xf numFmtId="41" fontId="0" fillId="0" borderId="34" xfId="0" applyNumberFormat="1" applyFont="1" applyFill="1" applyBorder="1" applyAlignment="1">
      <alignment horizontal="right"/>
    </xf>
    <xf numFmtId="0" fontId="7" fillId="0" borderId="0" xfId="393" applyFont="1" applyFill="1" applyAlignment="1">
      <alignment horizontal="center"/>
      <protection/>
    </xf>
    <xf numFmtId="0" fontId="6" fillId="0" borderId="0" xfId="393" applyFont="1" applyFill="1" applyAlignment="1">
      <alignment horizontal="center"/>
      <protection/>
    </xf>
    <xf numFmtId="0" fontId="0" fillId="0" borderId="0" xfId="393" applyFont="1" applyFill="1">
      <alignment/>
      <protection/>
    </xf>
    <xf numFmtId="172" fontId="0" fillId="0" borderId="0" xfId="231" applyNumberFormat="1" applyFont="1" applyFill="1" applyAlignment="1">
      <alignment horizontal="right"/>
    </xf>
    <xf numFmtId="172" fontId="0" fillId="0" borderId="0" xfId="231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1" fontId="0" fillId="0" borderId="0" xfId="393" applyNumberFormat="1" applyFont="1" applyFill="1">
      <alignment/>
      <protection/>
    </xf>
    <xf numFmtId="49" fontId="0" fillId="0" borderId="0" xfId="0" applyNumberFormat="1" applyFill="1" applyAlignment="1">
      <alignment horizontal="left"/>
    </xf>
    <xf numFmtId="171" fontId="0" fillId="0" borderId="34" xfId="393" applyNumberFormat="1" applyFont="1" applyFill="1" applyBorder="1">
      <alignment/>
      <protection/>
    </xf>
    <xf numFmtId="171" fontId="4" fillId="0" borderId="0" xfId="393" applyNumberFormat="1" applyFont="1" applyFill="1">
      <alignment/>
      <protection/>
    </xf>
    <xf numFmtId="0" fontId="15" fillId="0" borderId="0" xfId="389" applyFill="1">
      <alignment/>
      <protection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172" fontId="4" fillId="0" borderId="0" xfId="231" applyNumberFormat="1" applyFont="1" applyFill="1" applyAlignment="1">
      <alignment horizontal="center"/>
    </xf>
    <xf numFmtId="172" fontId="4" fillId="0" borderId="0" xfId="231" applyNumberFormat="1" applyFont="1" applyFill="1" applyBorder="1" applyAlignment="1">
      <alignment horizontal="center"/>
    </xf>
    <xf numFmtId="172" fontId="4" fillId="0" borderId="34" xfId="231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0" fillId="0" borderId="6" xfId="0" applyNumberFormat="1" applyFill="1" applyBorder="1" applyAlignment="1">
      <alignment horizontal="center"/>
    </xf>
    <xf numFmtId="16" fontId="0" fillId="0" borderId="0" xfId="0" applyNumberFormat="1" applyFill="1" applyAlignment="1" quotePrefix="1">
      <alignment horizontal="center"/>
    </xf>
    <xf numFmtId="0" fontId="0" fillId="0" borderId="0" xfId="0" applyFill="1" applyAlignment="1">
      <alignment horizontal="center"/>
    </xf>
  </cellXfs>
  <cellStyles count="581">
    <cellStyle name="Normal" xfId="0"/>
    <cellStyle name="??" xfId="15"/>
    <cellStyle name="?? [0.00]_ADMAG" xfId="16"/>
    <cellStyle name="??_ADMAG" xfId="17"/>
    <cellStyle name="???" xfId="18"/>
    <cellStyle name="???? [0.00]_ADMAG" xfId="19"/>
    <cellStyle name="????_ADMAG" xfId="20"/>
    <cellStyle name="?????????????????" xfId="21"/>
    <cellStyle name="????????????????? [0]_MOGAS97" xfId="22"/>
    <cellStyle name="?????????????????_MOGAS97" xfId="23"/>
    <cellStyle name="??????????????????? [0]_MOGAS97" xfId="24"/>
    <cellStyle name="???????????????????_MOGAS97" xfId="25"/>
    <cellStyle name="???[0]_liz-ss" xfId="26"/>
    <cellStyle name="’??? [0.00]_TMCA Spreadsheet(body)" xfId="27"/>
    <cellStyle name="’???_TMCA Spreadsheet(body)" xfId="28"/>
    <cellStyle name="•W?_TMCA Spreadsheet(body)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ccent1" xfId="36"/>
    <cellStyle name="20% - Accent1 2" xfId="37"/>
    <cellStyle name="20% - Accent1 2 2" xfId="38"/>
    <cellStyle name="20% - Accent1 3" xfId="39"/>
    <cellStyle name="20% - Accent1 4" xfId="40"/>
    <cellStyle name="20% - Accent2" xfId="41"/>
    <cellStyle name="20% - Accent2 2" xfId="42"/>
    <cellStyle name="20% - Accent2 2 2" xfId="43"/>
    <cellStyle name="20% - Accent2 3" xfId="44"/>
    <cellStyle name="20% - Accent2 4" xfId="45"/>
    <cellStyle name="20% - Accent3" xfId="46"/>
    <cellStyle name="20% - Accent3 2" xfId="47"/>
    <cellStyle name="20% - Accent3 2 2" xfId="48"/>
    <cellStyle name="20% - Accent3 3" xfId="49"/>
    <cellStyle name="20% - Accent3 4" xfId="50"/>
    <cellStyle name="20% - Accent4" xfId="51"/>
    <cellStyle name="20% - Accent4 2" xfId="52"/>
    <cellStyle name="20% - Accent4 2 2" xfId="53"/>
    <cellStyle name="20% - Accent4 3" xfId="54"/>
    <cellStyle name="20% - Accent4 4" xfId="55"/>
    <cellStyle name="20% - Accent5" xfId="56"/>
    <cellStyle name="20% - Accent5 2" xfId="57"/>
    <cellStyle name="20% - Accent5 2 2" xfId="58"/>
    <cellStyle name="20% - Accent5 3" xfId="59"/>
    <cellStyle name="20% - Accent5 4" xfId="60"/>
    <cellStyle name="20% - Accent6" xfId="61"/>
    <cellStyle name="20% - Accent6 2" xfId="62"/>
    <cellStyle name="20% - Accent6 2 2" xfId="63"/>
    <cellStyle name="20% - Accent6 3" xfId="64"/>
    <cellStyle name="20% - Accent6 4" xfId="65"/>
    <cellStyle name="20% - ส่วนที่ถูกเน้น1" xfId="66"/>
    <cellStyle name="20% - ส่วนที่ถูกเน้น2" xfId="67"/>
    <cellStyle name="20% - ส่วนที่ถูกเน้น3" xfId="68"/>
    <cellStyle name="20% - ส่วนที่ถูกเน้น4" xfId="69"/>
    <cellStyle name="20% - ส่วนที่ถูกเน้น5" xfId="70"/>
    <cellStyle name="20% - ส่วนที่ถูกเน้น6" xfId="71"/>
    <cellStyle name="40 % - Akzent1" xfId="72"/>
    <cellStyle name="40 % - Akzent2" xfId="73"/>
    <cellStyle name="40 % - Akzent3" xfId="74"/>
    <cellStyle name="40 % - Akzent4" xfId="75"/>
    <cellStyle name="40 % - Akzent5" xfId="76"/>
    <cellStyle name="40 % - Akzent6" xfId="77"/>
    <cellStyle name="40% - Accent1" xfId="78"/>
    <cellStyle name="40% - Accent1 2" xfId="79"/>
    <cellStyle name="40% - Accent1 2 2" xfId="80"/>
    <cellStyle name="40% - Accent1 3" xfId="81"/>
    <cellStyle name="40% - Accent1 4" xfId="82"/>
    <cellStyle name="40% - Accent2" xfId="83"/>
    <cellStyle name="40% - Accent2 2" xfId="84"/>
    <cellStyle name="40% - Accent2 2 2" xfId="85"/>
    <cellStyle name="40% - Accent2 3" xfId="86"/>
    <cellStyle name="40% - Accent2 4" xfId="87"/>
    <cellStyle name="40% - Accent3" xfId="88"/>
    <cellStyle name="40% - Accent3 2" xfId="89"/>
    <cellStyle name="40% - Accent3 2 2" xfId="90"/>
    <cellStyle name="40% - Accent3 3" xfId="91"/>
    <cellStyle name="40% - Accent3 4" xfId="92"/>
    <cellStyle name="40% - Accent4" xfId="93"/>
    <cellStyle name="40% - Accent4 2" xfId="94"/>
    <cellStyle name="40% - Accent4 2 2" xfId="95"/>
    <cellStyle name="40% - Accent4 3" xfId="96"/>
    <cellStyle name="40% - Accent4 4" xfId="97"/>
    <cellStyle name="40% - Accent5" xfId="98"/>
    <cellStyle name="40% - Accent5 2" xfId="99"/>
    <cellStyle name="40% - Accent5 2 2" xfId="100"/>
    <cellStyle name="40% - Accent5 3" xfId="101"/>
    <cellStyle name="40% - Accent5 4" xfId="102"/>
    <cellStyle name="40% - Accent6" xfId="103"/>
    <cellStyle name="40% - Accent6 2" xfId="104"/>
    <cellStyle name="40% - Accent6 2 2" xfId="105"/>
    <cellStyle name="40% - Accent6 3" xfId="106"/>
    <cellStyle name="40% - Accent6 4" xfId="107"/>
    <cellStyle name="40% - ส่วนที่ถูกเน้น1" xfId="108"/>
    <cellStyle name="40% - ส่วนที่ถูกเน้น2" xfId="109"/>
    <cellStyle name="40% - ส่วนที่ถูกเน้น3" xfId="110"/>
    <cellStyle name="40% - ส่วนที่ถูกเน้น4" xfId="111"/>
    <cellStyle name="40% - ส่วนที่ถูกเน้น5" xfId="112"/>
    <cellStyle name="40% - ส่วนที่ถูกเน้น6" xfId="113"/>
    <cellStyle name="594941.25" xfId="114"/>
    <cellStyle name="60 % - Akzent1" xfId="115"/>
    <cellStyle name="60 % - Akzent2" xfId="116"/>
    <cellStyle name="60 % - Akzent3" xfId="117"/>
    <cellStyle name="60 % - Akzent4" xfId="118"/>
    <cellStyle name="60 % - Akzent5" xfId="119"/>
    <cellStyle name="60 % - Akzent6" xfId="120"/>
    <cellStyle name="60% - Accent1" xfId="121"/>
    <cellStyle name="60% - Accent1 2" xfId="122"/>
    <cellStyle name="60% - Accent1 2 2" xfId="123"/>
    <cellStyle name="60% - Accent1 3" xfId="124"/>
    <cellStyle name="60% - Accent1 4" xfId="125"/>
    <cellStyle name="60% - Accent2" xfId="126"/>
    <cellStyle name="60% - Accent2 2" xfId="127"/>
    <cellStyle name="60% - Accent2 2 2" xfId="128"/>
    <cellStyle name="60% - Accent2 3" xfId="129"/>
    <cellStyle name="60% - Accent2 4" xfId="130"/>
    <cellStyle name="60% - Accent3" xfId="131"/>
    <cellStyle name="60% - Accent3 2" xfId="132"/>
    <cellStyle name="60% - Accent3 2 2" xfId="133"/>
    <cellStyle name="60% - Accent3 3" xfId="134"/>
    <cellStyle name="60% - Accent3 4" xfId="135"/>
    <cellStyle name="60% - Accent4" xfId="136"/>
    <cellStyle name="60% - Accent4 2" xfId="137"/>
    <cellStyle name="60% - Accent4 2 2" xfId="138"/>
    <cellStyle name="60% - Accent4 3" xfId="139"/>
    <cellStyle name="60% - Accent4 4" xfId="140"/>
    <cellStyle name="60% - Accent5" xfId="141"/>
    <cellStyle name="60% - Accent5 2" xfId="142"/>
    <cellStyle name="60% - Accent5 2 2" xfId="143"/>
    <cellStyle name="60% - Accent5 3" xfId="144"/>
    <cellStyle name="60% - Accent5 4" xfId="145"/>
    <cellStyle name="60% - Accent6" xfId="146"/>
    <cellStyle name="60% - Accent6 2" xfId="147"/>
    <cellStyle name="60% - Accent6 2 2" xfId="148"/>
    <cellStyle name="60% - Accent6 3" xfId="149"/>
    <cellStyle name="60% - Accent6 4" xfId="150"/>
    <cellStyle name="60% - ส่วนที่ถูกเน้น1" xfId="151"/>
    <cellStyle name="60% - ส่วนที่ถูกเน้น2" xfId="152"/>
    <cellStyle name="60% - ส่วนที่ถูกเน้น3" xfId="153"/>
    <cellStyle name="60% - ส่วนที่ถูกเน้น4" xfId="154"/>
    <cellStyle name="60% - ส่วนที่ถูกเน้น5" xfId="155"/>
    <cellStyle name="60% - ส่วนที่ถูกเน้น6" xfId="156"/>
    <cellStyle name="75" xfId="157"/>
    <cellStyle name="AA FRAME" xfId="158"/>
    <cellStyle name="AA HEADING" xfId="159"/>
    <cellStyle name="AA INITIALS" xfId="160"/>
    <cellStyle name="AA INPUT" xfId="161"/>
    <cellStyle name="AA LOCK" xfId="162"/>
    <cellStyle name="AA MGR NAME" xfId="163"/>
    <cellStyle name="AA NORMAL" xfId="164"/>
    <cellStyle name="AA NUMBER" xfId="165"/>
    <cellStyle name="AA NUMBER2" xfId="166"/>
    <cellStyle name="AA QUESTION" xfId="167"/>
    <cellStyle name="AA SHADE" xfId="168"/>
    <cellStyle name="Accent1" xfId="169"/>
    <cellStyle name="Accent1 2" xfId="170"/>
    <cellStyle name="Accent1 2 2" xfId="171"/>
    <cellStyle name="Accent1 3" xfId="172"/>
    <cellStyle name="Accent1 4" xfId="173"/>
    <cellStyle name="Accent2" xfId="174"/>
    <cellStyle name="Accent2 2" xfId="175"/>
    <cellStyle name="Accent2 2 2" xfId="176"/>
    <cellStyle name="Accent2 3" xfId="177"/>
    <cellStyle name="Accent2 4" xfId="178"/>
    <cellStyle name="Accent3" xfId="179"/>
    <cellStyle name="Accent3 2" xfId="180"/>
    <cellStyle name="Accent3 2 2" xfId="181"/>
    <cellStyle name="Accent3 3" xfId="182"/>
    <cellStyle name="Accent3 4" xfId="183"/>
    <cellStyle name="Accent4" xfId="184"/>
    <cellStyle name="Accent4 2" xfId="185"/>
    <cellStyle name="Accent4 2 2" xfId="186"/>
    <cellStyle name="Accent4 3" xfId="187"/>
    <cellStyle name="Accent4 4" xfId="188"/>
    <cellStyle name="Accent5" xfId="189"/>
    <cellStyle name="Accent5 2" xfId="190"/>
    <cellStyle name="Accent5 2 2" xfId="191"/>
    <cellStyle name="Accent5 3" xfId="192"/>
    <cellStyle name="Accent5 4" xfId="193"/>
    <cellStyle name="Accent6" xfId="194"/>
    <cellStyle name="Accent6 2" xfId="195"/>
    <cellStyle name="Accent6 2 2" xfId="196"/>
    <cellStyle name="Accent6 3" xfId="197"/>
    <cellStyle name="Accent6 4" xfId="198"/>
    <cellStyle name="Akzent1" xfId="199"/>
    <cellStyle name="Akzent2" xfId="200"/>
    <cellStyle name="Akzent3" xfId="201"/>
    <cellStyle name="Akzent4" xfId="202"/>
    <cellStyle name="Akzent5" xfId="203"/>
    <cellStyle name="Akzent6" xfId="204"/>
    <cellStyle name="Ausgabe" xfId="205"/>
    <cellStyle name="Bad" xfId="206"/>
    <cellStyle name="Bad 2" xfId="207"/>
    <cellStyle name="Bad 2 2" xfId="208"/>
    <cellStyle name="Bad 3" xfId="209"/>
    <cellStyle name="Bad 4" xfId="210"/>
    <cellStyle name="Berechnung" xfId="211"/>
    <cellStyle name="Border" xfId="212"/>
    <cellStyle name="Calc Currency (0)" xfId="213"/>
    <cellStyle name="Calc Currency (2)" xfId="214"/>
    <cellStyle name="Calc Percent (0)" xfId="215"/>
    <cellStyle name="Calc Percent (1)" xfId="216"/>
    <cellStyle name="Calc Percent (2)" xfId="217"/>
    <cellStyle name="Calc Units (0)" xfId="218"/>
    <cellStyle name="Calc Units (1)" xfId="219"/>
    <cellStyle name="Calc Units (2)" xfId="220"/>
    <cellStyle name="Calculation" xfId="221"/>
    <cellStyle name="Calculation 2" xfId="222"/>
    <cellStyle name="Calculation 2 2" xfId="223"/>
    <cellStyle name="Calculation 3" xfId="224"/>
    <cellStyle name="Calculation 4" xfId="225"/>
    <cellStyle name="Check Cell" xfId="226"/>
    <cellStyle name="Check Cell 2" xfId="227"/>
    <cellStyle name="Check Cell 2 2" xfId="228"/>
    <cellStyle name="Check Cell 3" xfId="229"/>
    <cellStyle name="Check Cell 4" xfId="230"/>
    <cellStyle name="Comma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 - Style6" xfId="237"/>
    <cellStyle name="Comma  - Style7" xfId="238"/>
    <cellStyle name="Comma  - Style8" xfId="239"/>
    <cellStyle name="Comma [0]" xfId="240"/>
    <cellStyle name="Comma [00]" xfId="241"/>
    <cellStyle name="Comma 10" xfId="242"/>
    <cellStyle name="Comma 11" xfId="243"/>
    <cellStyle name="Comma 12 2 2" xfId="244"/>
    <cellStyle name="Comma 12 2 2 2" xfId="245"/>
    <cellStyle name="Comma 2" xfId="246"/>
    <cellStyle name="Comma 2 10" xfId="247"/>
    <cellStyle name="Comma 2 19 2 2" xfId="248"/>
    <cellStyle name="Comma 2 19 2 2 2" xfId="249"/>
    <cellStyle name="Comma 2 2" xfId="250"/>
    <cellStyle name="Comma 2 2 14" xfId="251"/>
    <cellStyle name="Comma 2 2 2" xfId="252"/>
    <cellStyle name="Comma 2 3" xfId="253"/>
    <cellStyle name="Comma 2 4" xfId="254"/>
    <cellStyle name="Comma 2 5" xfId="255"/>
    <cellStyle name="Comma 2 6" xfId="256"/>
    <cellStyle name="Comma 2 7" xfId="257"/>
    <cellStyle name="Comma 3" xfId="258"/>
    <cellStyle name="Comma 3 2" xfId="259"/>
    <cellStyle name="Comma 3 2 2" xfId="260"/>
    <cellStyle name="Comma 3 3" xfId="261"/>
    <cellStyle name="Comma 3 4" xfId="262"/>
    <cellStyle name="Comma 4" xfId="263"/>
    <cellStyle name="Comma 5" xfId="264"/>
    <cellStyle name="Comma 6" xfId="265"/>
    <cellStyle name="Comma 7" xfId="266"/>
    <cellStyle name="Comma 8" xfId="267"/>
    <cellStyle name="Comma 9" xfId="268"/>
    <cellStyle name="comma zerodec" xfId="269"/>
    <cellStyle name="Comma0" xfId="270"/>
    <cellStyle name="Copied" xfId="271"/>
    <cellStyle name="Curren - Style3" xfId="272"/>
    <cellStyle name="Curren - Style4" xfId="273"/>
    <cellStyle name="Currency" xfId="274"/>
    <cellStyle name="Currency [0]" xfId="275"/>
    <cellStyle name="Currency [00]" xfId="276"/>
    <cellStyle name="Currency 2" xfId="277"/>
    <cellStyle name="Currency0" xfId="278"/>
    <cellStyle name="Currency1" xfId="279"/>
    <cellStyle name="Currency2" xfId="280"/>
    <cellStyle name="Dan" xfId="281"/>
    <cellStyle name="Date" xfId="282"/>
    <cellStyle name="Date Short" xfId="283"/>
    <cellStyle name="DELTA" xfId="284"/>
    <cellStyle name="Dezimal [0]_35ERI8T2gbIEMixb4v26icuOo" xfId="285"/>
    <cellStyle name="Dezimal_35ERI8T2gbIEMixb4v26icuOo" xfId="286"/>
    <cellStyle name="Dollar (zero dec)" xfId="287"/>
    <cellStyle name="Eingabe" xfId="288"/>
    <cellStyle name="Enter Currency (0)" xfId="289"/>
    <cellStyle name="Enter Currency (2)" xfId="290"/>
    <cellStyle name="Enter Units (0)" xfId="291"/>
    <cellStyle name="Enter Units (1)" xfId="292"/>
    <cellStyle name="Enter Units (2)" xfId="293"/>
    <cellStyle name="Entered" xfId="294"/>
    <cellStyle name="Ergebnis" xfId="295"/>
    <cellStyle name="Erklärender Text" xfId="296"/>
    <cellStyle name="Explanatory Text" xfId="297"/>
    <cellStyle name="Explanatory Text 2" xfId="298"/>
    <cellStyle name="Explanatory Text 2 2" xfId="299"/>
    <cellStyle name="Explanatory Text 3" xfId="300"/>
    <cellStyle name="Explanatory Text 4" xfId="301"/>
    <cellStyle name="Fixed" xfId="302"/>
    <cellStyle name="Format Number Column" xfId="303"/>
    <cellStyle name="Good" xfId="304"/>
    <cellStyle name="Good 2" xfId="305"/>
    <cellStyle name="Good 2 2" xfId="306"/>
    <cellStyle name="Good 3" xfId="307"/>
    <cellStyle name="Good 4" xfId="308"/>
    <cellStyle name="Grey" xfId="309"/>
    <cellStyle name="Gut" xfId="310"/>
    <cellStyle name="Header1" xfId="311"/>
    <cellStyle name="Header2" xfId="312"/>
    <cellStyle name="Heading" xfId="313"/>
    <cellStyle name="Heading 1" xfId="314"/>
    <cellStyle name="Heading 1 2" xfId="315"/>
    <cellStyle name="Heading 1 2 2" xfId="316"/>
    <cellStyle name="Heading 1 3" xfId="317"/>
    <cellStyle name="Heading 2" xfId="318"/>
    <cellStyle name="Heading 2 2" xfId="319"/>
    <cellStyle name="Heading 2 2 2" xfId="320"/>
    <cellStyle name="Heading 2 3" xfId="321"/>
    <cellStyle name="Heading 3" xfId="322"/>
    <cellStyle name="Heading 3 2" xfId="323"/>
    <cellStyle name="Heading 3 2 2" xfId="324"/>
    <cellStyle name="Heading 3 3" xfId="325"/>
    <cellStyle name="Heading 4" xfId="326"/>
    <cellStyle name="Heading 4 2" xfId="327"/>
    <cellStyle name="Heading 4 2 2" xfId="328"/>
    <cellStyle name="Heading 4 3" xfId="329"/>
    <cellStyle name="Indent" xfId="330"/>
    <cellStyle name="Info_Main" xfId="331"/>
    <cellStyle name="Input" xfId="332"/>
    <cellStyle name="Input [yellow]" xfId="333"/>
    <cellStyle name="Input 2" xfId="334"/>
    <cellStyle name="Input 2 2" xfId="335"/>
    <cellStyle name="Input 3" xfId="336"/>
    <cellStyle name="Input 4" xfId="337"/>
    <cellStyle name="InputCurrency" xfId="338"/>
    <cellStyle name="InputPercent1" xfId="339"/>
    <cellStyle name="KPMG Heading 1" xfId="340"/>
    <cellStyle name="KPMG Heading 2" xfId="341"/>
    <cellStyle name="KPMG Heading 3" xfId="342"/>
    <cellStyle name="KPMG Heading 4" xfId="343"/>
    <cellStyle name="KPMG Normal" xfId="344"/>
    <cellStyle name="KPMG Normal Text" xfId="345"/>
    <cellStyle name="left" xfId="346"/>
    <cellStyle name="Link Currency (0)" xfId="347"/>
    <cellStyle name="Link Currency (2)" xfId="348"/>
    <cellStyle name="Link Units (0)" xfId="349"/>
    <cellStyle name="Link Units (1)" xfId="350"/>
    <cellStyle name="Link Units (2)" xfId="351"/>
    <cellStyle name="Linked Cell" xfId="352"/>
    <cellStyle name="Linked Cell 2" xfId="353"/>
    <cellStyle name="Linked Cell 2 2" xfId="354"/>
    <cellStyle name="Linked Cell 3" xfId="355"/>
    <cellStyle name="Linked Cell 4" xfId="356"/>
    <cellStyle name="Miglia - Stile1" xfId="357"/>
    <cellStyle name="Miglia - Stile2" xfId="358"/>
    <cellStyle name="Miglia - Stile3" xfId="359"/>
    <cellStyle name="Miglia - Stile4" xfId="360"/>
    <cellStyle name="Miglia - Stile5" xfId="361"/>
    <cellStyle name="Migliaia (0)" xfId="362"/>
    <cellStyle name="Milliers [0]_AR1194" xfId="363"/>
    <cellStyle name="Milliers_AR1194" xfId="364"/>
    <cellStyle name="Mon?taire [0]_AR1194" xfId="365"/>
    <cellStyle name="Mon?taire_AR1194" xfId="366"/>
    <cellStyle name="Monétaire [0]_laroux" xfId="367"/>
    <cellStyle name="Monétaire_laroux" xfId="368"/>
    <cellStyle name="Neutral" xfId="369"/>
    <cellStyle name="Neutral 2" xfId="370"/>
    <cellStyle name="Neutral 2 2" xfId="371"/>
    <cellStyle name="Neutral 3" xfId="372"/>
    <cellStyle name="Neutral 4" xfId="373"/>
    <cellStyle name="no dec" xfId="374"/>
    <cellStyle name="Normal - Stile6" xfId="375"/>
    <cellStyle name="Normal - Stile7" xfId="376"/>
    <cellStyle name="Normal - Stile8" xfId="377"/>
    <cellStyle name="Normal - Style1" xfId="378"/>
    <cellStyle name="Normal - Style2" xfId="379"/>
    <cellStyle name="Normal - Style5" xfId="380"/>
    <cellStyle name="Normal 10" xfId="381"/>
    <cellStyle name="Normal 11" xfId="382"/>
    <cellStyle name="Normal 12" xfId="383"/>
    <cellStyle name="Normal 13" xfId="384"/>
    <cellStyle name="Normal 14" xfId="385"/>
    <cellStyle name="Normal 15" xfId="386"/>
    <cellStyle name="Normal 16" xfId="387"/>
    <cellStyle name="Normal 17" xfId="388"/>
    <cellStyle name="Normal 2" xfId="389"/>
    <cellStyle name="Normal 2 13" xfId="390"/>
    <cellStyle name="Normal 2 13 2" xfId="391"/>
    <cellStyle name="Normal 2 2" xfId="392"/>
    <cellStyle name="Normal 2 2 2" xfId="393"/>
    <cellStyle name="Normal 2 3" xfId="394"/>
    <cellStyle name="Normal 2 3 2" xfId="395"/>
    <cellStyle name="Normal 2 3 3" xfId="396"/>
    <cellStyle name="Normal 2 4" xfId="397"/>
    <cellStyle name="Normal 3" xfId="398"/>
    <cellStyle name="Normal 3 2" xfId="399"/>
    <cellStyle name="Normal 3 2 2" xfId="400"/>
    <cellStyle name="Normal 3 2 3" xfId="401"/>
    <cellStyle name="Normal 3 3" xfId="402"/>
    <cellStyle name="Normal 3 4" xfId="403"/>
    <cellStyle name="Normal 4" xfId="404"/>
    <cellStyle name="Normal 4 2" xfId="405"/>
    <cellStyle name="Normal 4 2 2" xfId="406"/>
    <cellStyle name="Normal 4 2 3" xfId="407"/>
    <cellStyle name="Normal 4 2 4" xfId="408"/>
    <cellStyle name="Normal 4 3" xfId="409"/>
    <cellStyle name="Normal 4 4" xfId="410"/>
    <cellStyle name="Normal 5" xfId="411"/>
    <cellStyle name="Normal 5 2" xfId="412"/>
    <cellStyle name="Normal 6" xfId="413"/>
    <cellStyle name="Normal 68" xfId="414"/>
    <cellStyle name="Normal 7" xfId="415"/>
    <cellStyle name="Normal 71" xfId="416"/>
    <cellStyle name="Normal 71 2" xfId="417"/>
    <cellStyle name="Normal 8" xfId="418"/>
    <cellStyle name="Normal 81" xfId="419"/>
    <cellStyle name="Normal 9" xfId="420"/>
    <cellStyle name="Normal0" xfId="421"/>
    <cellStyle name="Note" xfId="422"/>
    <cellStyle name="Note 2" xfId="423"/>
    <cellStyle name="Note 2 2" xfId="424"/>
    <cellStyle name="Note 3" xfId="425"/>
    <cellStyle name="Notiz" xfId="426"/>
    <cellStyle name="Output" xfId="427"/>
    <cellStyle name="Output 2" xfId="428"/>
    <cellStyle name="Output 2 2" xfId="429"/>
    <cellStyle name="Output 3" xfId="430"/>
    <cellStyle name="Output 4" xfId="431"/>
    <cellStyle name="Output Amounts" xfId="432"/>
    <cellStyle name="Output Line Items" xfId="433"/>
    <cellStyle name="PageSubTitle" xfId="434"/>
    <cellStyle name="PageTitle" xfId="435"/>
    <cellStyle name="Percent" xfId="436"/>
    <cellStyle name="Percent [0]" xfId="437"/>
    <cellStyle name="Percent [00]" xfId="438"/>
    <cellStyle name="Percent [2]" xfId="439"/>
    <cellStyle name="Percent 12" xfId="440"/>
    <cellStyle name="Percent 2" xfId="441"/>
    <cellStyle name="Percent 2 2" xfId="442"/>
    <cellStyle name="Percent 3" xfId="443"/>
    <cellStyle name="Percent 4" xfId="444"/>
    <cellStyle name="Percent 5" xfId="445"/>
    <cellStyle name="PERCENTAGE" xfId="446"/>
    <cellStyle name="PLAN" xfId="447"/>
    <cellStyle name="PrePop Currency (0)" xfId="448"/>
    <cellStyle name="PrePop Currency (2)" xfId="449"/>
    <cellStyle name="PrePop Units (0)" xfId="450"/>
    <cellStyle name="PrePop Units (1)" xfId="451"/>
    <cellStyle name="PrePop Units (2)" xfId="452"/>
    <cellStyle name="PSChar" xfId="453"/>
    <cellStyle name="PSDate" xfId="454"/>
    <cellStyle name="PSDec" xfId="455"/>
    <cellStyle name="PSHeading" xfId="456"/>
    <cellStyle name="PSInt" xfId="457"/>
    <cellStyle name="PSSpacer" xfId="458"/>
    <cellStyle name="pwstyle" xfId="459"/>
    <cellStyle name="Quantity" xfId="460"/>
    <cellStyle name="RevList" xfId="461"/>
    <cellStyle name="SAPBEXaggData" xfId="462"/>
    <cellStyle name="SAPBEXaggDataEmph" xfId="463"/>
    <cellStyle name="SAPBEXaggItem" xfId="464"/>
    <cellStyle name="SAPBEXaggItemX" xfId="465"/>
    <cellStyle name="SAPBEXchaText" xfId="466"/>
    <cellStyle name="SAPBEXexcBad7" xfId="467"/>
    <cellStyle name="SAPBEXexcBad8" xfId="468"/>
    <cellStyle name="SAPBEXexcBad9" xfId="469"/>
    <cellStyle name="SAPBEXexcCritical4" xfId="470"/>
    <cellStyle name="SAPBEXexcCritical5" xfId="471"/>
    <cellStyle name="SAPBEXexcCritical6" xfId="472"/>
    <cellStyle name="SAPBEXexcGood1" xfId="473"/>
    <cellStyle name="SAPBEXexcGood2" xfId="474"/>
    <cellStyle name="SAPBEXexcGood3" xfId="475"/>
    <cellStyle name="SAPBEXfilterDrill" xfId="476"/>
    <cellStyle name="SAPBEXfilterItem" xfId="477"/>
    <cellStyle name="SAPBEXfilterText" xfId="478"/>
    <cellStyle name="SAPBEXformats" xfId="479"/>
    <cellStyle name="SAPBEXheaderItem" xfId="480"/>
    <cellStyle name="SAPBEXheaderText" xfId="481"/>
    <cellStyle name="SAPBEXHLevel0" xfId="482"/>
    <cellStyle name="SAPBEXHLevel0X" xfId="483"/>
    <cellStyle name="SAPBEXHLevel1" xfId="484"/>
    <cellStyle name="SAPBEXHLevel1X" xfId="485"/>
    <cellStyle name="SAPBEXHLevel2" xfId="486"/>
    <cellStyle name="SAPBEXHLevel2X" xfId="487"/>
    <cellStyle name="SAPBEXHLevel3" xfId="488"/>
    <cellStyle name="SAPBEXHLevel3X" xfId="489"/>
    <cellStyle name="SAPBEXresData" xfId="490"/>
    <cellStyle name="SAPBEXresDataEmph" xfId="491"/>
    <cellStyle name="SAPBEXresItem" xfId="492"/>
    <cellStyle name="SAPBEXresItemX" xfId="493"/>
    <cellStyle name="SAPBEXstdData" xfId="494"/>
    <cellStyle name="SAPBEXstdDataEmph" xfId="495"/>
    <cellStyle name="SAPBEXstdItem" xfId="496"/>
    <cellStyle name="SAPBEXstdItemX" xfId="497"/>
    <cellStyle name="SAPBEXtitle" xfId="498"/>
    <cellStyle name="SAPBEXundefined" xfId="499"/>
    <cellStyle name="SCH1" xfId="500"/>
    <cellStyle name="Schlecht" xfId="501"/>
    <cellStyle name="Standard_9912(4)" xfId="502"/>
    <cellStyle name="Style 1" xfId="503"/>
    <cellStyle name="style1" xfId="504"/>
    <cellStyle name="SubHeading" xfId="505"/>
    <cellStyle name="Subtotal" xfId="506"/>
    <cellStyle name="TED STANDARD" xfId="507"/>
    <cellStyle name="Text Indent A" xfId="508"/>
    <cellStyle name="Text Indent B" xfId="509"/>
    <cellStyle name="Text Indent C" xfId="510"/>
    <cellStyle name="Title" xfId="511"/>
    <cellStyle name="Title 2" xfId="512"/>
    <cellStyle name="Title 3" xfId="513"/>
    <cellStyle name="Total" xfId="514"/>
    <cellStyle name="Total 2" xfId="515"/>
    <cellStyle name="Total 2 2" xfId="516"/>
    <cellStyle name="Total 3" xfId="517"/>
    <cellStyle name="Total 4" xfId="518"/>
    <cellStyle name="Überschrift" xfId="519"/>
    <cellStyle name="Überschrift 1" xfId="520"/>
    <cellStyle name="Überschrift 2" xfId="521"/>
    <cellStyle name="Überschrift 3" xfId="522"/>
    <cellStyle name="Überschrift 4" xfId="523"/>
    <cellStyle name="Überschrift_Abraham verbl. OR 31.12.2011" xfId="524"/>
    <cellStyle name="Valuta (0)" xfId="525"/>
    <cellStyle name="Verknüpfte Zelle" xfId="526"/>
    <cellStyle name="Warnender Text" xfId="527"/>
    <cellStyle name="Warning Text" xfId="528"/>
    <cellStyle name="Warning Text 2" xfId="529"/>
    <cellStyle name="Warning Text 2 2" xfId="530"/>
    <cellStyle name="Warning Text 3" xfId="531"/>
    <cellStyle name="Warning Text 4" xfId="532"/>
    <cellStyle name="wrap" xfId="533"/>
    <cellStyle name="Wไhrung [0]_35ERI8T2gbIEMixb4v26icuOo" xfId="534"/>
    <cellStyle name="Wไhrung_35ERI8T2gbIEMixb4v26icuOo" xfId="535"/>
    <cellStyle name="Zelle überprüfen" xfId="536"/>
    <cellStyle name="การคำนวณ" xfId="537"/>
    <cellStyle name="ข้อความเตือน" xfId="538"/>
    <cellStyle name="ข้อความอธิบาย" xfId="539"/>
    <cellStyle name="เครื่องหมายจุลภาค [0]_AP US" xfId="540"/>
    <cellStyle name="เครื่องหมายจุลภาค_120010" xfId="541"/>
    <cellStyle name="เครื่องหมายสกุลเงิน [0]_AP US" xfId="542"/>
    <cellStyle name="เครื่องหมายสกุลเงิน_AP US" xfId="543"/>
    <cellStyle name="ชื่อเรื่อง" xfId="544"/>
    <cellStyle name="เชื่อมโยงหลายมิติ" xfId="545"/>
    <cellStyle name="เซลล์ตรวจสอบ" xfId="546"/>
    <cellStyle name="เซลล์ที่มีการเชื่อมโยง" xfId="547"/>
    <cellStyle name="ณfน๔_NTCณ๘ป๙ (2)" xfId="548"/>
    <cellStyle name="ดี" xfId="549"/>
    <cellStyle name="ตามการเชื่อมโยงหลายมิติ" xfId="550"/>
    <cellStyle name="น้บะภฒ_95" xfId="551"/>
    <cellStyle name="ปกติ_01-Planing_&amp;_Booking" xfId="552"/>
    <cellStyle name="ป้อนค่า" xfId="553"/>
    <cellStyle name="ปานกลาง" xfId="554"/>
    <cellStyle name="ผลรวม" xfId="555"/>
    <cellStyle name="แย่" xfId="556"/>
    <cellStyle name="ฤ?ธถ [0]_95" xfId="557"/>
    <cellStyle name="ฤ?ธถ_95" xfId="558"/>
    <cellStyle name="ฤธถ [0]_95" xfId="559"/>
    <cellStyle name="ฤธถ_95" xfId="560"/>
    <cellStyle name="ลEญ [0]_laroux" xfId="561"/>
    <cellStyle name="ลEญ_laroux" xfId="562"/>
    <cellStyle name="ล๋ศญ [0]_95" xfId="563"/>
    <cellStyle name="ล๋ศญ_95" xfId="564"/>
    <cellStyle name="วฅมุ_4ฟ๙ฝวภ๛" xfId="565"/>
    <cellStyle name="ส่วนที่ถูกเน้น1" xfId="566"/>
    <cellStyle name="ส่วนที่ถูกเน้น2" xfId="567"/>
    <cellStyle name="ส่วนที่ถูกเน้น3" xfId="568"/>
    <cellStyle name="ส่วนที่ถูกเน้น4" xfId="569"/>
    <cellStyle name="ส่วนที่ถูกเน้น5" xfId="570"/>
    <cellStyle name="ส่วนที่ถูกเน้น6" xfId="571"/>
    <cellStyle name="แสดงผล" xfId="572"/>
    <cellStyle name="หมายเหตุ" xfId="573"/>
    <cellStyle name="หมายเหตุ 2" xfId="574"/>
    <cellStyle name="หัวเรื่อง 1" xfId="575"/>
    <cellStyle name="หัวเรื่อง 2" xfId="576"/>
    <cellStyle name="หัวเรื่อง 3" xfId="577"/>
    <cellStyle name="หัวเรื่อง 4" xfId="578"/>
    <cellStyle name="ｵﾒﾁ｡ﾒﾃ爼ﾗ靉ﾁ篦ｧﾋﾅﾒﾂﾁﾔｵﾔ" xfId="579"/>
    <cellStyle name="一般_0006(1)" xfId="580"/>
    <cellStyle name="千分位_LC (2)" xfId="581"/>
    <cellStyle name="千分位[0]_LC (2)" xfId="582"/>
    <cellStyle name="未定義" xfId="583"/>
    <cellStyle name="桁区切り [0.00]_part price" xfId="584"/>
    <cellStyle name="桁区切り_part price" xfId="585"/>
    <cellStyle name="標準_05_AR862為替評価替え確認リスト印刷_帳票レイアウト" xfId="586"/>
    <cellStyle name="爼ﾗ靉ﾁ篦ｧﾋﾅﾒﾂﾁﾔｵﾔ" xfId="587"/>
    <cellStyle name="貨幣 [0]_liz-ss" xfId="588"/>
    <cellStyle name="貨幣_LC (2)" xfId="589"/>
    <cellStyle name="貨幣[0]_LC (2)" xfId="590"/>
    <cellStyle name="通貨 [0.00]_part price" xfId="591"/>
    <cellStyle name="通貨_part price" xfId="592"/>
    <cellStyle name="_x001D_๐&quot;_x000C_์๒_x000C_฿U_x0001_ญ_x0005_J_x000F__x0007__x0001__x0001_" xfId="593"/>
    <cellStyle name="_x001D_๐๏%$ฟ&amp;_x0017__x000B__x0008_ศ_x001C__x001D__x0007__x0001__x0001_" xfId="5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view="pageBreakPreview" zoomScale="85" zoomScaleNormal="90" zoomScaleSheetLayoutView="85" zoomScalePageLayoutView="0" workbookViewId="0" topLeftCell="A1">
      <selection activeCell="A1" sqref="A1"/>
    </sheetView>
  </sheetViews>
  <sheetFormatPr defaultColWidth="9.140625" defaultRowHeight="20.25" customHeight="1"/>
  <cols>
    <col min="1" max="1" width="40.8515625" style="18" customWidth="1"/>
    <col min="2" max="2" width="6.00390625" style="16" customWidth="1"/>
    <col min="3" max="3" width="14.00390625" style="17" bestFit="1" customWidth="1"/>
    <col min="4" max="4" width="1.1484375" style="17" customWidth="1"/>
    <col min="5" max="5" width="13.421875" style="17" customWidth="1"/>
    <col min="6" max="6" width="1.1484375" style="17" customWidth="1"/>
    <col min="7" max="7" width="13.421875" style="17" customWidth="1"/>
    <col min="8" max="8" width="1.1484375" style="17" customWidth="1"/>
    <col min="9" max="9" width="13.421875" style="17" customWidth="1"/>
    <col min="10" max="16384" width="9.140625" style="16" customWidth="1"/>
  </cols>
  <sheetData>
    <row r="1" ht="20.25" customHeight="1">
      <c r="A1" s="5" t="s">
        <v>24</v>
      </c>
    </row>
    <row r="2" ht="20.25" customHeight="1">
      <c r="A2" s="5" t="s">
        <v>25</v>
      </c>
    </row>
    <row r="3" ht="20.25" customHeight="1">
      <c r="A3" s="6" t="s">
        <v>78</v>
      </c>
    </row>
    <row r="4" spans="1:9" s="30" customFormat="1" ht="20.25" customHeight="1">
      <c r="A4" s="29"/>
      <c r="C4" s="31"/>
      <c r="D4" s="31"/>
      <c r="E4" s="31"/>
      <c r="F4" s="31"/>
      <c r="G4" s="31"/>
      <c r="H4" s="32"/>
      <c r="I4" s="43" t="s">
        <v>77</v>
      </c>
    </row>
    <row r="5" spans="1:9" s="30" customFormat="1" ht="20.25" customHeight="1">
      <c r="A5" s="29"/>
      <c r="C5" s="235" t="s">
        <v>0</v>
      </c>
      <c r="D5" s="235"/>
      <c r="E5" s="235"/>
      <c r="F5" s="14"/>
      <c r="G5" s="235" t="s">
        <v>48</v>
      </c>
      <c r="H5" s="235"/>
      <c r="I5" s="235"/>
    </row>
    <row r="6" spans="1:9" s="30" customFormat="1" ht="20.25" customHeight="1">
      <c r="A6" s="33"/>
      <c r="B6" s="34"/>
      <c r="C6" s="237" t="s">
        <v>49</v>
      </c>
      <c r="D6" s="237"/>
      <c r="E6" s="237"/>
      <c r="F6" s="37"/>
      <c r="G6" s="236" t="s">
        <v>117</v>
      </c>
      <c r="H6" s="236"/>
      <c r="I6" s="236"/>
    </row>
    <row r="7" spans="2:9" ht="20.25" customHeight="1">
      <c r="B7" s="34"/>
      <c r="C7" s="73" t="s">
        <v>204</v>
      </c>
      <c r="D7" s="72"/>
      <c r="E7" s="73" t="s">
        <v>112</v>
      </c>
      <c r="F7" s="44"/>
      <c r="G7" s="73" t="s">
        <v>204</v>
      </c>
      <c r="H7" s="72"/>
      <c r="I7" s="73" t="s">
        <v>112</v>
      </c>
    </row>
    <row r="8" spans="1:9" ht="20.25" customHeight="1">
      <c r="A8" s="25"/>
      <c r="B8" s="35" t="s">
        <v>29</v>
      </c>
      <c r="C8" s="45">
        <v>2020</v>
      </c>
      <c r="D8" s="45"/>
      <c r="E8" s="45">
        <v>2019</v>
      </c>
      <c r="F8" s="45"/>
      <c r="G8" s="45">
        <v>2020</v>
      </c>
      <c r="H8" s="45"/>
      <c r="I8" s="45">
        <v>2019</v>
      </c>
    </row>
    <row r="9" spans="1:9" ht="20.25" customHeight="1">
      <c r="A9" s="25" t="s">
        <v>16</v>
      </c>
      <c r="B9" s="35"/>
      <c r="C9" s="74" t="s">
        <v>199</v>
      </c>
      <c r="D9"/>
      <c r="E9" s="74"/>
      <c r="F9" s="75"/>
      <c r="G9" s="74" t="s">
        <v>199</v>
      </c>
      <c r="H9"/>
      <c r="I9" s="74"/>
    </row>
    <row r="10" spans="1:9" ht="10.5" customHeight="1">
      <c r="A10" s="25"/>
      <c r="B10" s="35"/>
      <c r="C10" s="45"/>
      <c r="D10" s="36"/>
      <c r="E10" s="45"/>
      <c r="F10" s="36"/>
      <c r="G10" s="45"/>
      <c r="H10" s="36"/>
      <c r="I10" s="45"/>
    </row>
    <row r="11" spans="1:9" ht="20.25" customHeight="1">
      <c r="A11" s="26" t="s">
        <v>13</v>
      </c>
      <c r="B11" s="35"/>
      <c r="C11" s="31"/>
      <c r="D11" s="31"/>
      <c r="E11" s="31"/>
      <c r="F11" s="31"/>
      <c r="G11" s="31"/>
      <c r="H11" s="31"/>
      <c r="I11" s="31"/>
    </row>
    <row r="12" spans="1:9" ht="20.25" customHeight="1">
      <c r="A12" s="27" t="s">
        <v>1</v>
      </c>
      <c r="B12" s="35"/>
      <c r="C12" s="49">
        <v>79847140</v>
      </c>
      <c r="D12" s="31"/>
      <c r="E12" s="49">
        <v>32094078</v>
      </c>
      <c r="F12" s="31"/>
      <c r="G12" s="49">
        <v>15720783</v>
      </c>
      <c r="H12" s="31"/>
      <c r="I12" s="49">
        <v>1065677</v>
      </c>
    </row>
    <row r="13" spans="1:9" ht="20.25" customHeight="1">
      <c r="A13" s="27" t="s">
        <v>126</v>
      </c>
      <c r="B13" s="35"/>
      <c r="C13" s="49">
        <v>1749107</v>
      </c>
      <c r="D13" s="31"/>
      <c r="E13" s="49">
        <v>1402034</v>
      </c>
      <c r="F13" s="31"/>
      <c r="G13" s="51">
        <v>0</v>
      </c>
      <c r="H13" s="31"/>
      <c r="I13" s="51">
        <v>0</v>
      </c>
    </row>
    <row r="14" spans="1:9" ht="20.25" customHeight="1">
      <c r="A14" s="28" t="s">
        <v>76</v>
      </c>
      <c r="B14" s="35">
        <v>15</v>
      </c>
      <c r="C14" s="49">
        <v>35061505</v>
      </c>
      <c r="D14" s="31"/>
      <c r="E14" s="49">
        <v>33117512</v>
      </c>
      <c r="F14" s="31"/>
      <c r="G14" s="51">
        <v>2720446</v>
      </c>
      <c r="H14" s="31"/>
      <c r="I14" s="31">
        <v>2508090</v>
      </c>
    </row>
    <row r="15" spans="1:9" ht="20.25" customHeight="1">
      <c r="A15" s="9" t="s">
        <v>39</v>
      </c>
      <c r="B15" s="35">
        <v>5</v>
      </c>
      <c r="C15" s="51">
        <v>0</v>
      </c>
      <c r="D15" s="31"/>
      <c r="E15" s="51">
        <v>0</v>
      </c>
      <c r="F15" s="31"/>
      <c r="G15" s="31">
        <v>37557500</v>
      </c>
      <c r="H15" s="31"/>
      <c r="I15" s="31">
        <v>43075000</v>
      </c>
    </row>
    <row r="16" spans="1:9" ht="20.25" customHeight="1">
      <c r="A16" s="9" t="s">
        <v>198</v>
      </c>
      <c r="B16" s="35">
        <v>5</v>
      </c>
      <c r="C16" s="49">
        <v>85205</v>
      </c>
      <c r="D16" s="31"/>
      <c r="E16" s="51">
        <v>188291</v>
      </c>
      <c r="F16" s="31"/>
      <c r="G16" s="51">
        <v>0</v>
      </c>
      <c r="H16" s="31"/>
      <c r="I16" s="51">
        <v>0</v>
      </c>
    </row>
    <row r="17" spans="1:9" ht="20.25" customHeight="1">
      <c r="A17" s="9" t="s">
        <v>308</v>
      </c>
      <c r="B17" s="35">
        <v>5</v>
      </c>
      <c r="C17" s="49">
        <v>925</v>
      </c>
      <c r="D17" s="31"/>
      <c r="E17" s="51">
        <v>0</v>
      </c>
      <c r="F17" s="31"/>
      <c r="G17" s="51">
        <v>0</v>
      </c>
      <c r="H17" s="31"/>
      <c r="I17" s="51">
        <v>0</v>
      </c>
    </row>
    <row r="18" spans="1:9" ht="20.25" customHeight="1">
      <c r="A18" s="7" t="s">
        <v>2</v>
      </c>
      <c r="B18" s="35"/>
      <c r="C18" s="51">
        <v>64494991</v>
      </c>
      <c r="D18" s="31"/>
      <c r="E18" s="51">
        <v>60986587</v>
      </c>
      <c r="F18" s="31"/>
      <c r="G18" s="31">
        <v>2381669</v>
      </c>
      <c r="H18" s="31"/>
      <c r="I18" s="31">
        <v>2667329</v>
      </c>
    </row>
    <row r="19" spans="1:9" ht="20.25" customHeight="1">
      <c r="A19" s="7" t="s">
        <v>107</v>
      </c>
      <c r="B19" s="35"/>
      <c r="C19" s="51">
        <v>37088643</v>
      </c>
      <c r="D19" s="53"/>
      <c r="E19" s="51">
        <v>37104173</v>
      </c>
      <c r="F19" s="53"/>
      <c r="G19" s="31">
        <v>1216396</v>
      </c>
      <c r="H19" s="53"/>
      <c r="I19" s="31">
        <v>1059290</v>
      </c>
    </row>
    <row r="20" spans="1:9" ht="20.25" customHeight="1">
      <c r="A20" s="46" t="s">
        <v>290</v>
      </c>
      <c r="B20" s="35">
        <v>15</v>
      </c>
      <c r="C20" s="51">
        <v>338966</v>
      </c>
      <c r="D20" s="54"/>
      <c r="E20" s="51">
        <v>0</v>
      </c>
      <c r="F20" s="54"/>
      <c r="G20" s="51">
        <v>0</v>
      </c>
      <c r="H20" s="51"/>
      <c r="I20" s="51">
        <v>0</v>
      </c>
    </row>
    <row r="21" spans="1:9" ht="20.25" customHeight="1">
      <c r="A21" s="9" t="s">
        <v>197</v>
      </c>
      <c r="B21" s="35"/>
      <c r="C21" s="51">
        <v>493733</v>
      </c>
      <c r="D21" s="54"/>
      <c r="E21" s="51">
        <v>862700</v>
      </c>
      <c r="F21" s="54"/>
      <c r="G21" s="51">
        <v>0</v>
      </c>
      <c r="H21" s="51"/>
      <c r="I21" s="51">
        <v>0</v>
      </c>
    </row>
    <row r="22" spans="1:9" ht="20.25" customHeight="1">
      <c r="A22" s="9" t="s">
        <v>195</v>
      </c>
      <c r="B22" s="35"/>
      <c r="C22" s="49">
        <v>6347387</v>
      </c>
      <c r="D22" s="31"/>
      <c r="E22" s="49">
        <v>5891200</v>
      </c>
      <c r="F22" s="31"/>
      <c r="G22" s="51">
        <v>0</v>
      </c>
      <c r="H22" s="31"/>
      <c r="I22" s="51">
        <v>0</v>
      </c>
    </row>
    <row r="23" spans="1:9" ht="20.25" customHeight="1">
      <c r="A23" s="2" t="s">
        <v>72</v>
      </c>
      <c r="B23" s="35"/>
      <c r="C23" s="49">
        <v>2263793</v>
      </c>
      <c r="D23" s="52"/>
      <c r="E23" s="49">
        <v>1947415</v>
      </c>
      <c r="F23" s="31"/>
      <c r="G23" s="51">
        <v>158660</v>
      </c>
      <c r="H23" s="31"/>
      <c r="I23" s="51">
        <v>177330</v>
      </c>
    </row>
    <row r="24" spans="1:9" ht="20.25" customHeight="1">
      <c r="A24" s="2" t="s">
        <v>113</v>
      </c>
      <c r="B24" s="35">
        <v>5</v>
      </c>
      <c r="C24" s="51">
        <v>246298</v>
      </c>
      <c r="D24" s="52"/>
      <c r="E24" s="51">
        <v>165024</v>
      </c>
      <c r="F24" s="31"/>
      <c r="G24" s="51">
        <v>2010393</v>
      </c>
      <c r="H24" s="31"/>
      <c r="I24" s="51">
        <v>2689695</v>
      </c>
    </row>
    <row r="25" spans="1:9" ht="20.25" customHeight="1">
      <c r="A25" s="2" t="s">
        <v>3</v>
      </c>
      <c r="B25" s="35"/>
      <c r="C25" s="70">
        <v>5767487</v>
      </c>
      <c r="D25" s="57"/>
      <c r="E25" s="70">
        <v>4887041</v>
      </c>
      <c r="F25" s="57"/>
      <c r="G25" s="57">
        <v>58762</v>
      </c>
      <c r="H25" s="57"/>
      <c r="I25" s="57">
        <v>60216</v>
      </c>
    </row>
    <row r="26" spans="1:9" ht="20.25" customHeight="1">
      <c r="A26" s="9" t="s">
        <v>190</v>
      </c>
      <c r="B26" s="35"/>
      <c r="C26" s="50">
        <v>0</v>
      </c>
      <c r="D26" s="31"/>
      <c r="E26" s="50">
        <v>0</v>
      </c>
      <c r="F26" s="31"/>
      <c r="G26" s="64">
        <v>1103291</v>
      </c>
      <c r="H26" s="31"/>
      <c r="I26" s="51">
        <v>1084291</v>
      </c>
    </row>
    <row r="27" spans="1:9" ht="20.25" customHeight="1">
      <c r="A27" s="1" t="s">
        <v>9</v>
      </c>
      <c r="B27" s="38"/>
      <c r="C27" s="48">
        <f>SUM(C12:C26)</f>
        <v>233785180</v>
      </c>
      <c r="D27" s="14"/>
      <c r="E27" s="55">
        <f>SUM(E12:E26)</f>
        <v>178646055</v>
      </c>
      <c r="F27" s="14"/>
      <c r="G27" s="48">
        <f>SUM(G12:G26)</f>
        <v>62927900</v>
      </c>
      <c r="H27" s="14"/>
      <c r="I27" s="55">
        <f>SUM(I12:I26)</f>
        <v>54386918</v>
      </c>
    </row>
    <row r="28" spans="1:9" ht="20.25" customHeight="1">
      <c r="A28" s="21"/>
      <c r="B28" s="35"/>
      <c r="C28" s="31"/>
      <c r="D28" s="31"/>
      <c r="E28" s="31"/>
      <c r="F28" s="31"/>
      <c r="G28" s="31"/>
      <c r="H28" s="31"/>
      <c r="I28" s="31"/>
    </row>
    <row r="29" spans="1:9" ht="20.25" customHeight="1">
      <c r="A29" s="5" t="s">
        <v>24</v>
      </c>
      <c r="B29" s="30"/>
      <c r="C29" s="31"/>
      <c r="D29" s="31"/>
      <c r="E29" s="31"/>
      <c r="F29" s="31"/>
      <c r="G29" s="31"/>
      <c r="H29" s="31"/>
      <c r="I29" s="31"/>
    </row>
    <row r="30" spans="1:9" ht="20.25" customHeight="1">
      <c r="A30" s="5" t="s">
        <v>25</v>
      </c>
      <c r="B30" s="30"/>
      <c r="C30" s="31"/>
      <c r="D30" s="31"/>
      <c r="E30" s="31"/>
      <c r="F30" s="31"/>
      <c r="G30" s="31"/>
      <c r="H30" s="31"/>
      <c r="I30" s="31"/>
    </row>
    <row r="31" spans="1:9" ht="20.25" customHeight="1">
      <c r="A31" s="6" t="s">
        <v>78</v>
      </c>
      <c r="B31" s="30"/>
      <c r="C31" s="31"/>
      <c r="D31" s="31"/>
      <c r="E31" s="31"/>
      <c r="F31" s="31"/>
      <c r="G31" s="31"/>
      <c r="H31" s="31"/>
      <c r="I31" s="31"/>
    </row>
    <row r="32" spans="1:9" ht="20.25" customHeight="1">
      <c r="A32" s="6"/>
      <c r="B32" s="30"/>
      <c r="C32" s="31"/>
      <c r="D32" s="31"/>
      <c r="E32" s="31"/>
      <c r="F32" s="31"/>
      <c r="G32" s="31"/>
      <c r="H32" s="31"/>
      <c r="I32" s="119" t="s">
        <v>77</v>
      </c>
    </row>
    <row r="33" spans="1:9" ht="20.25" customHeight="1">
      <c r="A33" s="15"/>
      <c r="B33" s="30"/>
      <c r="C33" s="235" t="s">
        <v>0</v>
      </c>
      <c r="D33" s="235"/>
      <c r="E33" s="235"/>
      <c r="F33" s="14"/>
      <c r="G33" s="235" t="s">
        <v>48</v>
      </c>
      <c r="H33" s="235"/>
      <c r="I33" s="235"/>
    </row>
    <row r="34" spans="2:9" ht="20.25" customHeight="1">
      <c r="B34" s="34"/>
      <c r="C34" s="237" t="s">
        <v>49</v>
      </c>
      <c r="D34" s="237"/>
      <c r="E34" s="237"/>
      <c r="F34" s="37"/>
      <c r="G34" s="236" t="s">
        <v>117</v>
      </c>
      <c r="H34" s="236"/>
      <c r="I34" s="236"/>
    </row>
    <row r="35" spans="2:9" ht="20.25" customHeight="1">
      <c r="B35" s="34"/>
      <c r="C35" s="72" t="s">
        <v>204</v>
      </c>
      <c r="D35" s="72"/>
      <c r="E35" s="72" t="s">
        <v>112</v>
      </c>
      <c r="F35" s="44"/>
      <c r="G35" s="72" t="s">
        <v>204</v>
      </c>
      <c r="H35" s="72"/>
      <c r="I35" s="72" t="s">
        <v>112</v>
      </c>
    </row>
    <row r="36" spans="2:9" ht="20.25" customHeight="1">
      <c r="B36" s="35" t="s">
        <v>29</v>
      </c>
      <c r="C36" s="45">
        <v>2020</v>
      </c>
      <c r="D36" s="45"/>
      <c r="E36" s="45">
        <v>2019</v>
      </c>
      <c r="F36" s="45"/>
      <c r="G36" s="45">
        <v>2020</v>
      </c>
      <c r="H36" s="45"/>
      <c r="I36" s="45">
        <v>2019</v>
      </c>
    </row>
    <row r="37" spans="1:9" ht="20.25" customHeight="1">
      <c r="A37" s="6" t="s">
        <v>75</v>
      </c>
      <c r="B37" s="35"/>
      <c r="C37" s="120" t="s">
        <v>199</v>
      </c>
      <c r="D37" s="98"/>
      <c r="E37" s="120"/>
      <c r="F37" s="121"/>
      <c r="G37" s="120" t="s">
        <v>199</v>
      </c>
      <c r="H37" s="98"/>
      <c r="I37" s="120"/>
    </row>
    <row r="38" spans="1:9" ht="11.25" customHeight="1">
      <c r="A38" s="6"/>
      <c r="B38" s="35"/>
      <c r="C38" s="45"/>
      <c r="D38" s="36"/>
      <c r="E38" s="45"/>
      <c r="F38" s="36"/>
      <c r="G38" s="45"/>
      <c r="H38" s="36"/>
      <c r="I38" s="45"/>
    </row>
    <row r="39" spans="1:9" ht="20.25" customHeight="1">
      <c r="A39" s="4" t="s">
        <v>14</v>
      </c>
      <c r="B39" s="35"/>
      <c r="C39" s="31"/>
      <c r="D39" s="31"/>
      <c r="E39" s="31"/>
      <c r="F39" s="31"/>
      <c r="G39" s="31"/>
      <c r="H39" s="31"/>
      <c r="I39" s="31"/>
    </row>
    <row r="40" spans="1:9" ht="20.25" customHeight="1">
      <c r="A40" s="7" t="s">
        <v>334</v>
      </c>
      <c r="B40" s="35"/>
      <c r="C40" s="49"/>
      <c r="D40" s="53"/>
      <c r="E40" s="49"/>
      <c r="F40" s="53"/>
      <c r="G40" s="51"/>
      <c r="H40" s="49"/>
      <c r="I40" s="51"/>
    </row>
    <row r="41" spans="1:9" ht="20.25" customHeight="1">
      <c r="A41" s="7" t="s">
        <v>335</v>
      </c>
      <c r="B41" s="35">
        <v>15</v>
      </c>
      <c r="C41" s="49">
        <v>12346851</v>
      </c>
      <c r="D41" s="53"/>
      <c r="E41" s="49">
        <v>5325590</v>
      </c>
      <c r="F41" s="53"/>
      <c r="G41" s="51">
        <v>663000</v>
      </c>
      <c r="H41" s="49"/>
      <c r="I41" s="51">
        <v>150291</v>
      </c>
    </row>
    <row r="42" spans="1:9" ht="20.25" customHeight="1">
      <c r="A42" s="46" t="s">
        <v>291</v>
      </c>
      <c r="B42" s="35">
        <v>15</v>
      </c>
      <c r="C42" s="49">
        <v>83141</v>
      </c>
      <c r="D42" s="31"/>
      <c r="E42" s="51">
        <v>0</v>
      </c>
      <c r="F42" s="31"/>
      <c r="G42" s="51">
        <v>18125</v>
      </c>
      <c r="H42" s="52"/>
      <c r="I42" s="51">
        <v>0</v>
      </c>
    </row>
    <row r="43" spans="1:9" ht="20.25" customHeight="1">
      <c r="A43" s="9" t="s">
        <v>73</v>
      </c>
      <c r="B43" s="35">
        <v>6</v>
      </c>
      <c r="C43" s="51">
        <v>0</v>
      </c>
      <c r="D43" s="52"/>
      <c r="E43" s="51">
        <v>0</v>
      </c>
      <c r="F43" s="31"/>
      <c r="G43" s="49">
        <v>191494961</v>
      </c>
      <c r="H43" s="49"/>
      <c r="I43" s="49">
        <v>191465717</v>
      </c>
    </row>
    <row r="44" spans="1:9" ht="20.25" customHeight="1">
      <c r="A44" s="7" t="s">
        <v>114</v>
      </c>
      <c r="B44" s="35">
        <v>7</v>
      </c>
      <c r="C44" s="49">
        <v>109684358</v>
      </c>
      <c r="D44" s="31"/>
      <c r="E44" s="49">
        <v>105893324</v>
      </c>
      <c r="F44" s="31"/>
      <c r="G44" s="49">
        <v>5712309</v>
      </c>
      <c r="H44" s="31"/>
      <c r="I44" s="49">
        <v>334809</v>
      </c>
    </row>
    <row r="45" spans="1:9" ht="20.25" customHeight="1">
      <c r="A45" s="7" t="s">
        <v>134</v>
      </c>
      <c r="B45" s="35">
        <v>8</v>
      </c>
      <c r="C45" s="49">
        <v>20178509</v>
      </c>
      <c r="D45" s="53"/>
      <c r="E45" s="49">
        <v>19434231</v>
      </c>
      <c r="F45" s="53"/>
      <c r="G45" s="51">
        <v>4360381</v>
      </c>
      <c r="H45" s="49"/>
      <c r="I45" s="51">
        <v>4360381</v>
      </c>
    </row>
    <row r="46" spans="1:12" ht="20.25" customHeight="1">
      <c r="A46" s="9" t="s">
        <v>276</v>
      </c>
      <c r="B46" s="35">
        <v>5</v>
      </c>
      <c r="C46" s="51">
        <v>0</v>
      </c>
      <c r="D46" s="52"/>
      <c r="E46" s="51">
        <v>0</v>
      </c>
      <c r="F46" s="31"/>
      <c r="G46" s="51">
        <v>570000</v>
      </c>
      <c r="H46" s="31"/>
      <c r="I46" s="51">
        <v>600000</v>
      </c>
      <c r="L46" s="16" t="s">
        <v>327</v>
      </c>
    </row>
    <row r="47" spans="1:9" ht="20.25" customHeight="1">
      <c r="A47" s="9" t="s">
        <v>277</v>
      </c>
      <c r="B47" s="35">
        <v>5</v>
      </c>
      <c r="C47" s="51">
        <v>41250</v>
      </c>
      <c r="D47" s="52"/>
      <c r="E47" s="51">
        <v>28650</v>
      </c>
      <c r="F47" s="31"/>
      <c r="G47" s="51">
        <v>0</v>
      </c>
      <c r="H47" s="31"/>
      <c r="I47" s="51">
        <v>0</v>
      </c>
    </row>
    <row r="48" spans="1:9" ht="20.25" customHeight="1">
      <c r="A48" s="7" t="s">
        <v>79</v>
      </c>
      <c r="B48" s="35"/>
      <c r="C48" s="49">
        <v>1634148</v>
      </c>
      <c r="D48" s="31"/>
      <c r="E48" s="49">
        <v>1647276</v>
      </c>
      <c r="F48" s="31"/>
      <c r="G48" s="49">
        <v>355333</v>
      </c>
      <c r="H48" s="31"/>
      <c r="I48" s="49">
        <v>354663</v>
      </c>
    </row>
    <row r="49" spans="1:9" ht="20.25" customHeight="1">
      <c r="A49" s="9" t="s">
        <v>40</v>
      </c>
      <c r="B49" s="35">
        <v>9</v>
      </c>
      <c r="C49" s="49">
        <v>214326072</v>
      </c>
      <c r="D49" s="31"/>
      <c r="E49" s="49">
        <v>197430375</v>
      </c>
      <c r="F49" s="31"/>
      <c r="G49" s="49">
        <v>17677062</v>
      </c>
      <c r="H49" s="31"/>
      <c r="I49" s="49">
        <v>15091603</v>
      </c>
    </row>
    <row r="50" spans="1:9" ht="20.25" customHeight="1">
      <c r="A50" s="95" t="s">
        <v>200</v>
      </c>
      <c r="B50" s="35">
        <v>10</v>
      </c>
      <c r="C50" s="49">
        <v>39070905</v>
      </c>
      <c r="D50" s="31"/>
      <c r="E50" s="51">
        <v>8520350</v>
      </c>
      <c r="F50" s="31"/>
      <c r="G50" s="49">
        <v>462898</v>
      </c>
      <c r="H50" s="31"/>
      <c r="I50" s="51">
        <v>0</v>
      </c>
    </row>
    <row r="51" spans="1:9" ht="20.25" customHeight="1">
      <c r="A51" s="7" t="s">
        <v>80</v>
      </c>
      <c r="B51" s="35"/>
      <c r="C51" s="49">
        <v>93008982</v>
      </c>
      <c r="D51" s="56"/>
      <c r="E51" s="49">
        <v>87761837</v>
      </c>
      <c r="F51" s="56"/>
      <c r="G51" s="51">
        <v>0</v>
      </c>
      <c r="H51" s="52"/>
      <c r="I51" s="51">
        <v>0</v>
      </c>
    </row>
    <row r="52" spans="1:9" ht="20.25" customHeight="1">
      <c r="A52" s="7" t="s">
        <v>81</v>
      </c>
      <c r="B52" s="35"/>
      <c r="C52" s="49">
        <v>15684666</v>
      </c>
      <c r="D52" s="31"/>
      <c r="E52" s="49">
        <v>14404897</v>
      </c>
      <c r="F52" s="31"/>
      <c r="G52" s="49">
        <v>26350</v>
      </c>
      <c r="H52" s="31"/>
      <c r="I52" s="49">
        <v>27869</v>
      </c>
    </row>
    <row r="53" spans="1:9" ht="20.25" customHeight="1">
      <c r="A53" s="7" t="s">
        <v>108</v>
      </c>
      <c r="B53" s="35"/>
      <c r="C53" s="49">
        <v>8357057</v>
      </c>
      <c r="D53" s="56"/>
      <c r="E53" s="49">
        <v>8057126</v>
      </c>
      <c r="F53" s="56"/>
      <c r="G53" s="51">
        <v>0</v>
      </c>
      <c r="H53" s="56"/>
      <c r="I53" s="51">
        <v>0</v>
      </c>
    </row>
    <row r="54" spans="1:9" ht="20.25" customHeight="1">
      <c r="A54" s="2" t="s">
        <v>115</v>
      </c>
      <c r="B54" s="35"/>
      <c r="C54" s="49">
        <v>3109509</v>
      </c>
      <c r="D54" s="31"/>
      <c r="E54" s="49">
        <v>3155636</v>
      </c>
      <c r="F54" s="31"/>
      <c r="G54" s="51">
        <v>84161</v>
      </c>
      <c r="H54" s="31"/>
      <c r="I54" s="51">
        <v>955778</v>
      </c>
    </row>
    <row r="55" spans="1:9" ht="20.25" customHeight="1">
      <c r="A55" s="9" t="s">
        <v>197</v>
      </c>
      <c r="B55" s="35"/>
      <c r="C55" s="49">
        <v>27873</v>
      </c>
      <c r="D55" s="31"/>
      <c r="E55" s="49">
        <v>2698</v>
      </c>
      <c r="F55" s="31"/>
      <c r="G55" s="51">
        <v>0</v>
      </c>
      <c r="H55" s="52"/>
      <c r="I55" s="51">
        <v>0</v>
      </c>
    </row>
    <row r="56" spans="1:9" ht="20.25" customHeight="1">
      <c r="A56" s="2" t="s">
        <v>4</v>
      </c>
      <c r="B56" s="38"/>
      <c r="C56" s="62">
        <v>3913907</v>
      </c>
      <c r="D56" s="31"/>
      <c r="E56" s="62">
        <v>3742514</v>
      </c>
      <c r="F56" s="31"/>
      <c r="G56" s="62">
        <v>196646</v>
      </c>
      <c r="H56" s="31"/>
      <c r="I56" s="62">
        <v>197004</v>
      </c>
    </row>
    <row r="57" spans="1:9" ht="20.25" customHeight="1">
      <c r="A57" s="1" t="s">
        <v>10</v>
      </c>
      <c r="B57" s="38"/>
      <c r="C57" s="48">
        <f>SUM(C40:C56)</f>
        <v>521467228</v>
      </c>
      <c r="D57" s="14"/>
      <c r="E57" s="48">
        <f>SUM(E40:E56)</f>
        <v>455404504</v>
      </c>
      <c r="F57" s="14"/>
      <c r="G57" s="48">
        <f>SUM(G40:G56)</f>
        <v>221621226</v>
      </c>
      <c r="H57" s="14"/>
      <c r="I57" s="48">
        <f>SUM(I40:I56)</f>
        <v>213538115</v>
      </c>
    </row>
    <row r="58" spans="1:9" ht="20.25" customHeight="1">
      <c r="A58" s="20"/>
      <c r="B58" s="38"/>
      <c r="C58" s="51"/>
      <c r="D58" s="14"/>
      <c r="E58" s="37"/>
      <c r="F58" s="14"/>
      <c r="G58" s="51"/>
      <c r="H58" s="14"/>
      <c r="I58" s="37"/>
    </row>
    <row r="59" spans="1:9" ht="20.25" customHeight="1" thickBot="1">
      <c r="A59" s="1" t="s">
        <v>15</v>
      </c>
      <c r="B59" s="35"/>
      <c r="C59" s="68">
        <f>C27+C57</f>
        <v>755252408</v>
      </c>
      <c r="D59" s="14"/>
      <c r="E59" s="42">
        <f>E27+E57</f>
        <v>634050559</v>
      </c>
      <c r="F59" s="14"/>
      <c r="G59" s="68">
        <f>G27+G57</f>
        <v>284549126</v>
      </c>
      <c r="H59" s="14"/>
      <c r="I59" s="42">
        <f>I27+I57</f>
        <v>267925033</v>
      </c>
    </row>
    <row r="60" spans="2:9" ht="20.25" customHeight="1" thickTop="1">
      <c r="B60" s="38"/>
      <c r="C60" s="31"/>
      <c r="D60" s="31"/>
      <c r="E60" s="31"/>
      <c r="F60" s="31"/>
      <c r="G60" s="31"/>
      <c r="H60" s="31"/>
      <c r="I60" s="31"/>
    </row>
    <row r="61" spans="1:9" ht="20.25" customHeight="1">
      <c r="A61" s="5" t="s">
        <v>24</v>
      </c>
      <c r="B61" s="38"/>
      <c r="C61" s="31"/>
      <c r="D61" s="31"/>
      <c r="E61" s="31"/>
      <c r="F61" s="31"/>
      <c r="G61" s="31"/>
      <c r="H61" s="31"/>
      <c r="I61" s="31"/>
    </row>
    <row r="62" spans="1:9" ht="20.25" customHeight="1">
      <c r="A62" s="5" t="s">
        <v>25</v>
      </c>
      <c r="B62" s="38"/>
      <c r="C62" s="31"/>
      <c r="D62" s="31"/>
      <c r="E62" s="31"/>
      <c r="F62" s="31"/>
      <c r="G62" s="31"/>
      <c r="H62" s="31"/>
      <c r="I62" s="31"/>
    </row>
    <row r="63" spans="1:9" ht="20.25" customHeight="1">
      <c r="A63" s="6" t="s">
        <v>78</v>
      </c>
      <c r="B63" s="38"/>
      <c r="C63" s="31"/>
      <c r="D63" s="31"/>
      <c r="E63" s="31"/>
      <c r="F63" s="31"/>
      <c r="G63" s="31"/>
      <c r="H63" s="31"/>
      <c r="I63" s="31"/>
    </row>
    <row r="64" spans="1:9" ht="20.25" customHeight="1">
      <c r="A64" s="15"/>
      <c r="B64" s="30"/>
      <c r="C64" s="31"/>
      <c r="D64" s="31"/>
      <c r="E64" s="31"/>
      <c r="F64" s="31"/>
      <c r="G64" s="31"/>
      <c r="H64" s="32"/>
      <c r="I64" s="119" t="s">
        <v>77</v>
      </c>
    </row>
    <row r="65" spans="1:9" ht="20.25" customHeight="1">
      <c r="A65" s="15"/>
      <c r="B65" s="30"/>
      <c r="C65" s="235" t="s">
        <v>0</v>
      </c>
      <c r="D65" s="235"/>
      <c r="E65" s="235"/>
      <c r="F65" s="14"/>
      <c r="G65" s="235" t="s">
        <v>48</v>
      </c>
      <c r="H65" s="235"/>
      <c r="I65" s="235"/>
    </row>
    <row r="66" spans="2:9" ht="20.25" customHeight="1">
      <c r="B66" s="34"/>
      <c r="C66" s="237" t="s">
        <v>49</v>
      </c>
      <c r="D66" s="237"/>
      <c r="E66" s="237"/>
      <c r="F66" s="37"/>
      <c r="G66" s="236" t="s">
        <v>117</v>
      </c>
      <c r="H66" s="236"/>
      <c r="I66" s="236"/>
    </row>
    <row r="67" spans="1:9" ht="20.25" customHeight="1">
      <c r="A67" s="22"/>
      <c r="B67" s="34"/>
      <c r="C67" s="72" t="s">
        <v>204</v>
      </c>
      <c r="D67" s="72"/>
      <c r="E67" s="72" t="s">
        <v>112</v>
      </c>
      <c r="F67" s="44"/>
      <c r="G67" s="72" t="s">
        <v>204</v>
      </c>
      <c r="H67" s="72"/>
      <c r="I67" s="72" t="s">
        <v>112</v>
      </c>
    </row>
    <row r="68" spans="1:9" ht="20.25" customHeight="1">
      <c r="A68" s="22"/>
      <c r="B68" s="35" t="s">
        <v>29</v>
      </c>
      <c r="C68" s="45">
        <v>2020</v>
      </c>
      <c r="D68" s="45"/>
      <c r="E68" s="45">
        <v>2019</v>
      </c>
      <c r="F68" s="45"/>
      <c r="G68" s="45">
        <v>2020</v>
      </c>
      <c r="H68" s="45"/>
      <c r="I68" s="45">
        <v>2019</v>
      </c>
    </row>
    <row r="69" spans="1:9" ht="20.25" customHeight="1">
      <c r="A69" s="6" t="s">
        <v>170</v>
      </c>
      <c r="B69" s="35"/>
      <c r="C69" s="120" t="s">
        <v>199</v>
      </c>
      <c r="D69" s="98"/>
      <c r="E69" s="120"/>
      <c r="F69" s="121"/>
      <c r="G69" s="120" t="s">
        <v>199</v>
      </c>
      <c r="H69" s="98"/>
      <c r="I69" s="120"/>
    </row>
    <row r="70" spans="1:9" ht="10.5" customHeight="1">
      <c r="A70" s="6"/>
      <c r="B70" s="35"/>
      <c r="C70" s="45"/>
      <c r="D70" s="36"/>
      <c r="E70" s="45"/>
      <c r="F70" s="36"/>
      <c r="G70" s="45"/>
      <c r="H70" s="36"/>
      <c r="I70" s="45"/>
    </row>
    <row r="71" spans="1:9" ht="20.25" customHeight="1">
      <c r="A71" s="4" t="s">
        <v>17</v>
      </c>
      <c r="B71" s="34"/>
      <c r="C71" s="31"/>
      <c r="D71" s="31"/>
      <c r="E71" s="31"/>
      <c r="F71" s="31"/>
      <c r="G71" s="31"/>
      <c r="H71" s="31"/>
      <c r="I71" s="31"/>
    </row>
    <row r="72" spans="1:9" ht="20.25" customHeight="1">
      <c r="A72" s="9" t="s">
        <v>178</v>
      </c>
      <c r="B72" s="35"/>
      <c r="C72" s="31"/>
      <c r="D72" s="31"/>
      <c r="E72" s="31"/>
      <c r="F72" s="31"/>
      <c r="G72" s="31"/>
      <c r="H72" s="31"/>
      <c r="I72" s="31"/>
    </row>
    <row r="73" spans="1:9" ht="20.25" customHeight="1">
      <c r="A73" s="2" t="s">
        <v>116</v>
      </c>
      <c r="B73" s="35"/>
      <c r="C73" s="49">
        <v>84908094</v>
      </c>
      <c r="D73" s="31"/>
      <c r="E73" s="49">
        <v>72204443</v>
      </c>
      <c r="F73" s="31"/>
      <c r="G73" s="31">
        <v>1503202</v>
      </c>
      <c r="H73" s="31"/>
      <c r="I73" s="31">
        <v>2852870</v>
      </c>
    </row>
    <row r="74" spans="1:9" ht="20.25" customHeight="1">
      <c r="A74" s="7" t="s">
        <v>109</v>
      </c>
      <c r="B74" s="35"/>
      <c r="C74" s="49">
        <v>53683600</v>
      </c>
      <c r="D74" s="31"/>
      <c r="E74" s="49">
        <v>21818185</v>
      </c>
      <c r="F74" s="31"/>
      <c r="G74" s="31">
        <v>33203200</v>
      </c>
      <c r="H74" s="31"/>
      <c r="I74" s="31">
        <v>16339484</v>
      </c>
    </row>
    <row r="75" spans="1:9" ht="20.25" customHeight="1">
      <c r="A75" s="2" t="s">
        <v>6</v>
      </c>
      <c r="B75" s="35"/>
      <c r="C75" s="49">
        <v>32497133</v>
      </c>
      <c r="D75" s="31"/>
      <c r="E75" s="49">
        <v>32184326</v>
      </c>
      <c r="F75" s="31"/>
      <c r="G75" s="31">
        <v>1087735</v>
      </c>
      <c r="H75" s="31"/>
      <c r="I75" s="31">
        <v>1168973</v>
      </c>
    </row>
    <row r="76" spans="1:9" ht="20.25" customHeight="1">
      <c r="A76" s="2" t="s">
        <v>55</v>
      </c>
      <c r="B76" s="30"/>
      <c r="C76" s="49">
        <v>13605634</v>
      </c>
      <c r="D76" s="31"/>
      <c r="E76" s="49">
        <v>13001271</v>
      </c>
      <c r="F76" s="31"/>
      <c r="G76" s="31">
        <v>283006</v>
      </c>
      <c r="H76" s="31"/>
      <c r="I76" s="31">
        <v>150132</v>
      </c>
    </row>
    <row r="77" spans="1:9" ht="20.25" customHeight="1">
      <c r="A77" s="9" t="s">
        <v>182</v>
      </c>
      <c r="B77" s="35"/>
      <c r="C77" s="49">
        <v>51924801</v>
      </c>
      <c r="D77" s="31"/>
      <c r="E77" s="49">
        <v>42403756</v>
      </c>
      <c r="F77" s="31"/>
      <c r="G77" s="31">
        <v>16260000</v>
      </c>
      <c r="H77" s="31"/>
      <c r="I77" s="31">
        <v>16519926</v>
      </c>
    </row>
    <row r="78" spans="1:9" ht="20.25" customHeight="1">
      <c r="A78" s="95" t="s">
        <v>201</v>
      </c>
      <c r="B78" s="35">
        <v>5</v>
      </c>
      <c r="C78" s="49">
        <v>3829839</v>
      </c>
      <c r="D78" s="31"/>
      <c r="E78" s="51">
        <v>323462</v>
      </c>
      <c r="F78" s="31"/>
      <c r="G78" s="31">
        <v>197371</v>
      </c>
      <c r="H78" s="31"/>
      <c r="I78" s="51">
        <v>0</v>
      </c>
    </row>
    <row r="79" spans="1:9" ht="20.25" customHeight="1">
      <c r="A79" s="46" t="s">
        <v>292</v>
      </c>
      <c r="B79" s="35">
        <v>5</v>
      </c>
      <c r="C79" s="51">
        <v>0</v>
      </c>
      <c r="D79" s="31"/>
      <c r="E79" s="51">
        <v>0</v>
      </c>
      <c r="F79" s="31"/>
      <c r="G79" s="31">
        <v>5650000</v>
      </c>
      <c r="H79" s="31"/>
      <c r="I79" s="51">
        <v>6500000</v>
      </c>
    </row>
    <row r="80" spans="1:9" ht="20.25" customHeight="1">
      <c r="A80" s="9" t="s">
        <v>294</v>
      </c>
      <c r="B80" s="35">
        <v>5</v>
      </c>
      <c r="C80" s="31">
        <v>786714</v>
      </c>
      <c r="D80" s="52"/>
      <c r="E80" s="51">
        <v>657200</v>
      </c>
      <c r="F80" s="31"/>
      <c r="G80" s="51">
        <v>0</v>
      </c>
      <c r="H80" s="31"/>
      <c r="I80" s="51">
        <v>0</v>
      </c>
    </row>
    <row r="81" spans="1:9" ht="20.25" customHeight="1">
      <c r="A81" s="9" t="s">
        <v>309</v>
      </c>
      <c r="B81" s="35"/>
      <c r="C81" s="31">
        <v>800</v>
      </c>
      <c r="D81" s="52"/>
      <c r="E81" s="51">
        <v>0</v>
      </c>
      <c r="F81" s="31"/>
      <c r="G81" s="51">
        <v>0</v>
      </c>
      <c r="H81" s="31"/>
      <c r="I81" s="51">
        <v>0</v>
      </c>
    </row>
    <row r="82" spans="1:9" ht="20.25" customHeight="1">
      <c r="A82" s="46" t="s">
        <v>183</v>
      </c>
      <c r="B82" s="30"/>
      <c r="C82" s="49">
        <v>2455762</v>
      </c>
      <c r="D82" s="31"/>
      <c r="E82" s="49">
        <v>1501248</v>
      </c>
      <c r="F82" s="31"/>
      <c r="G82" s="51">
        <v>0</v>
      </c>
      <c r="H82" s="52"/>
      <c r="I82" s="51">
        <v>0</v>
      </c>
    </row>
    <row r="83" spans="1:9" ht="20.25" customHeight="1">
      <c r="A83" s="46" t="s">
        <v>293</v>
      </c>
      <c r="B83" s="35">
        <v>15</v>
      </c>
      <c r="C83" s="51">
        <v>664191</v>
      </c>
      <c r="D83" s="31"/>
      <c r="E83" s="51">
        <v>0</v>
      </c>
      <c r="F83" s="31"/>
      <c r="G83" s="31">
        <v>84359</v>
      </c>
      <c r="H83" s="31"/>
      <c r="I83" s="51">
        <v>0</v>
      </c>
    </row>
    <row r="84" spans="1:9" ht="20.25" customHeight="1">
      <c r="A84" s="2" t="s">
        <v>8</v>
      </c>
      <c r="B84" s="35"/>
      <c r="C84" s="62">
        <v>15275565</v>
      </c>
      <c r="D84" s="31"/>
      <c r="E84" s="49">
        <v>13617219</v>
      </c>
      <c r="F84" s="31"/>
      <c r="G84" s="64">
        <v>1392154</v>
      </c>
      <c r="H84" s="31"/>
      <c r="I84" s="57">
        <v>1434108</v>
      </c>
    </row>
    <row r="85" spans="1:9" ht="20.25" customHeight="1">
      <c r="A85" s="1" t="s">
        <v>11</v>
      </c>
      <c r="B85" s="35"/>
      <c r="C85" s="67">
        <f>SUM(C73:C84)</f>
        <v>259632133</v>
      </c>
      <c r="D85" s="14"/>
      <c r="E85" s="55">
        <f>SUM(E73:E84)</f>
        <v>197711110</v>
      </c>
      <c r="F85" s="14"/>
      <c r="G85" s="67">
        <f>SUM(G73:G84)</f>
        <v>59661027</v>
      </c>
      <c r="H85" s="14"/>
      <c r="I85" s="55">
        <f>SUM(I73:I84)</f>
        <v>44965493</v>
      </c>
    </row>
    <row r="86" spans="2:9" ht="20.25" customHeight="1">
      <c r="B86" s="35"/>
      <c r="C86" s="31"/>
      <c r="D86" s="31"/>
      <c r="E86" s="31"/>
      <c r="F86" s="31"/>
      <c r="G86" s="31"/>
      <c r="H86" s="31"/>
      <c r="I86" s="31"/>
    </row>
    <row r="87" spans="1:9" ht="20.25" customHeight="1">
      <c r="A87" s="4" t="s">
        <v>18</v>
      </c>
      <c r="B87" s="35"/>
      <c r="C87" s="31"/>
      <c r="D87" s="31"/>
      <c r="E87" s="31"/>
      <c r="F87" s="31"/>
      <c r="G87" s="31"/>
      <c r="H87" s="31"/>
      <c r="I87" s="31"/>
    </row>
    <row r="88" spans="1:9" ht="20.25" customHeight="1">
      <c r="A88" s="9" t="s">
        <v>179</v>
      </c>
      <c r="B88" s="35">
        <v>15</v>
      </c>
      <c r="C88" s="49">
        <v>195439674</v>
      </c>
      <c r="D88" s="31"/>
      <c r="E88" s="49">
        <v>194023188</v>
      </c>
      <c r="F88" s="31"/>
      <c r="G88" s="31">
        <v>79335323</v>
      </c>
      <c r="H88" s="31"/>
      <c r="I88" s="31">
        <v>79207982</v>
      </c>
    </row>
    <row r="89" spans="1:9" ht="20.25" customHeight="1">
      <c r="A89" s="95" t="s">
        <v>202</v>
      </c>
      <c r="B89" s="35">
        <v>5</v>
      </c>
      <c r="C89" s="49">
        <v>28544037</v>
      </c>
      <c r="D89" s="31"/>
      <c r="E89" s="49">
        <v>2471463</v>
      </c>
      <c r="F89" s="31"/>
      <c r="G89" s="31">
        <v>230188</v>
      </c>
      <c r="H89" s="31"/>
      <c r="I89" s="122">
        <v>0</v>
      </c>
    </row>
    <row r="90" spans="1:9" ht="20.25" customHeight="1">
      <c r="A90" s="2" t="s">
        <v>68</v>
      </c>
      <c r="B90" s="35"/>
      <c r="C90" s="49">
        <v>10178217</v>
      </c>
      <c r="D90" s="31"/>
      <c r="E90" s="49">
        <v>7881843</v>
      </c>
      <c r="F90" s="31"/>
      <c r="G90" s="51">
        <v>0</v>
      </c>
      <c r="H90" s="31"/>
      <c r="I90" s="51">
        <v>0</v>
      </c>
    </row>
    <row r="91" spans="1:9" ht="20.25" customHeight="1">
      <c r="A91" s="8" t="s">
        <v>169</v>
      </c>
      <c r="B91" s="35"/>
      <c r="C91" s="49">
        <v>10508575</v>
      </c>
      <c r="D91" s="58"/>
      <c r="E91" s="49">
        <v>9595827</v>
      </c>
      <c r="F91" s="58"/>
      <c r="G91" s="58">
        <v>2978865</v>
      </c>
      <c r="H91" s="58"/>
      <c r="I91" s="58">
        <v>2725561</v>
      </c>
    </row>
    <row r="92" spans="1:9" ht="20.25" customHeight="1">
      <c r="A92" s="3" t="s">
        <v>54</v>
      </c>
      <c r="B92" s="35"/>
      <c r="C92" s="49">
        <v>3838152</v>
      </c>
      <c r="D92" s="31"/>
      <c r="E92" s="49">
        <v>3494734</v>
      </c>
      <c r="F92" s="31"/>
      <c r="G92" s="51">
        <v>0</v>
      </c>
      <c r="H92" s="31"/>
      <c r="I92" s="51">
        <v>0</v>
      </c>
    </row>
    <row r="93" spans="1:9" ht="20.25" customHeight="1">
      <c r="A93" s="46" t="s">
        <v>316</v>
      </c>
      <c r="B93" s="35">
        <v>15</v>
      </c>
      <c r="C93" s="49">
        <v>1405788</v>
      </c>
      <c r="D93" s="123"/>
      <c r="E93" s="122">
        <v>0</v>
      </c>
      <c r="F93" s="123"/>
      <c r="G93" s="122">
        <v>0</v>
      </c>
      <c r="H93" s="124"/>
      <c r="I93" s="122">
        <v>0</v>
      </c>
    </row>
    <row r="94" spans="1:9" ht="20.25" customHeight="1">
      <c r="A94" s="1" t="s">
        <v>28</v>
      </c>
      <c r="B94" s="35"/>
      <c r="C94" s="67">
        <f>SUM(C88:C93)</f>
        <v>249914443</v>
      </c>
      <c r="D94" s="14"/>
      <c r="E94" s="67">
        <f>SUM(E88:E93)</f>
        <v>217467055</v>
      </c>
      <c r="F94" s="14"/>
      <c r="G94" s="67">
        <f>SUM(G88:G93)</f>
        <v>82544376</v>
      </c>
      <c r="H94" s="14"/>
      <c r="I94" s="67">
        <f>SUM(I88:I93)</f>
        <v>81933543</v>
      </c>
    </row>
    <row r="95" spans="1:9" s="19" customFormat="1" ht="20.25" customHeight="1">
      <c r="A95" s="23"/>
      <c r="B95" s="59"/>
      <c r="C95" s="37"/>
      <c r="D95" s="37"/>
      <c r="E95" s="37"/>
      <c r="F95" s="37"/>
      <c r="G95" s="37"/>
      <c r="H95" s="37"/>
      <c r="I95" s="37"/>
    </row>
    <row r="96" spans="1:9" ht="20.25" customHeight="1">
      <c r="A96" s="1" t="s">
        <v>12</v>
      </c>
      <c r="B96" s="35"/>
      <c r="C96" s="40">
        <f>C85+C94</f>
        <v>509546576</v>
      </c>
      <c r="D96" s="14"/>
      <c r="E96" s="40">
        <f>E85+E94</f>
        <v>415178165</v>
      </c>
      <c r="F96" s="14"/>
      <c r="G96" s="40">
        <f>G85+G94</f>
        <v>142205403</v>
      </c>
      <c r="H96" s="14"/>
      <c r="I96" s="40">
        <f>I85+I94</f>
        <v>126899036</v>
      </c>
    </row>
    <row r="97" spans="1:9" ht="20.25" customHeight="1">
      <c r="A97" s="20"/>
      <c r="B97" s="35"/>
      <c r="C97" s="37"/>
      <c r="D97" s="14"/>
      <c r="E97" s="37"/>
      <c r="F97" s="14"/>
      <c r="G97" s="37"/>
      <c r="H97" s="14"/>
      <c r="I97" s="37"/>
    </row>
    <row r="98" spans="1:9" ht="20.25" customHeight="1">
      <c r="A98" s="5" t="s">
        <v>24</v>
      </c>
      <c r="B98" s="30"/>
      <c r="C98" s="31"/>
      <c r="D98" s="31"/>
      <c r="E98" s="31"/>
      <c r="F98" s="31"/>
      <c r="G98" s="31"/>
      <c r="H98" s="31"/>
      <c r="I98" s="31"/>
    </row>
    <row r="99" spans="1:9" ht="20.25" customHeight="1">
      <c r="A99" s="5" t="s">
        <v>25</v>
      </c>
      <c r="B99" s="30"/>
      <c r="C99" s="31"/>
      <c r="D99" s="31"/>
      <c r="E99" s="31"/>
      <c r="F99" s="31"/>
      <c r="G99" s="31"/>
      <c r="H99" s="31"/>
      <c r="I99" s="31"/>
    </row>
    <row r="100" spans="1:9" ht="20.25" customHeight="1">
      <c r="A100" s="6" t="s">
        <v>78</v>
      </c>
      <c r="B100" s="30"/>
      <c r="C100" s="31"/>
      <c r="D100" s="31"/>
      <c r="E100" s="31"/>
      <c r="F100" s="31"/>
      <c r="G100" s="31"/>
      <c r="H100" s="31"/>
      <c r="I100" s="31"/>
    </row>
    <row r="101" spans="1:9" ht="20.25" customHeight="1">
      <c r="A101" s="15"/>
      <c r="B101" s="30"/>
      <c r="C101" s="31"/>
      <c r="D101" s="31"/>
      <c r="E101" s="31"/>
      <c r="F101" s="31"/>
      <c r="G101" s="31"/>
      <c r="H101" s="32"/>
      <c r="I101" s="119" t="s">
        <v>77</v>
      </c>
    </row>
    <row r="102" spans="1:9" ht="20.25" customHeight="1">
      <c r="A102" s="15"/>
      <c r="B102" s="30"/>
      <c r="C102" s="235" t="s">
        <v>0</v>
      </c>
      <c r="D102" s="235"/>
      <c r="E102" s="235"/>
      <c r="F102" s="14"/>
      <c r="G102" s="235" t="s">
        <v>48</v>
      </c>
      <c r="H102" s="235"/>
      <c r="I102" s="235"/>
    </row>
    <row r="103" spans="2:9" ht="20.25" customHeight="1">
      <c r="B103" s="34"/>
      <c r="C103" s="237" t="s">
        <v>49</v>
      </c>
      <c r="D103" s="237"/>
      <c r="E103" s="237"/>
      <c r="F103" s="37"/>
      <c r="G103" s="236" t="s">
        <v>117</v>
      </c>
      <c r="H103" s="236"/>
      <c r="I103" s="236"/>
    </row>
    <row r="104" spans="1:9" ht="20.25" customHeight="1">
      <c r="A104" s="22"/>
      <c r="B104" s="34"/>
      <c r="C104" s="72" t="s">
        <v>204</v>
      </c>
      <c r="D104" s="72"/>
      <c r="E104" s="72" t="s">
        <v>112</v>
      </c>
      <c r="F104" s="44"/>
      <c r="G104" s="72" t="s">
        <v>204</v>
      </c>
      <c r="H104" s="72"/>
      <c r="I104" s="72" t="s">
        <v>112</v>
      </c>
    </row>
    <row r="105" spans="1:9" ht="20.25" customHeight="1">
      <c r="A105" s="22"/>
      <c r="B105" s="35" t="s">
        <v>29</v>
      </c>
      <c r="C105" s="45">
        <v>2020</v>
      </c>
      <c r="D105" s="45"/>
      <c r="E105" s="45">
        <v>2019</v>
      </c>
      <c r="F105" s="45"/>
      <c r="G105" s="45">
        <v>2020</v>
      </c>
      <c r="H105" s="45"/>
      <c r="I105" s="45">
        <v>2019</v>
      </c>
    </row>
    <row r="106" spans="1:9" ht="20.25" customHeight="1">
      <c r="A106" s="6" t="s">
        <v>176</v>
      </c>
      <c r="B106" s="35"/>
      <c r="C106" s="120" t="s">
        <v>199</v>
      </c>
      <c r="D106" s="98"/>
      <c r="E106" s="120"/>
      <c r="F106" s="121"/>
      <c r="G106" s="120" t="s">
        <v>199</v>
      </c>
      <c r="H106" s="98"/>
      <c r="I106" s="120"/>
    </row>
    <row r="107" spans="1:9" ht="21.75">
      <c r="A107" s="6" t="s">
        <v>100</v>
      </c>
      <c r="B107" s="35"/>
      <c r="C107" s="45"/>
      <c r="D107" s="36"/>
      <c r="E107" s="45"/>
      <c r="F107" s="36"/>
      <c r="G107" s="45"/>
      <c r="H107" s="36"/>
      <c r="I107" s="45"/>
    </row>
    <row r="108" spans="1:9" ht="20.25" customHeight="1">
      <c r="A108" s="4" t="s">
        <v>171</v>
      </c>
      <c r="B108" s="35"/>
      <c r="C108" s="31"/>
      <c r="D108" s="31"/>
      <c r="E108" s="31"/>
      <c r="F108" s="31"/>
      <c r="G108" s="31"/>
      <c r="H108" s="31"/>
      <c r="I108" s="31"/>
    </row>
    <row r="109" spans="1:9" ht="20.25" customHeight="1">
      <c r="A109" s="2" t="s">
        <v>30</v>
      </c>
      <c r="B109" s="35"/>
      <c r="C109" s="31"/>
      <c r="D109" s="31"/>
      <c r="E109" s="31"/>
      <c r="F109" s="31"/>
      <c r="G109" s="31"/>
      <c r="H109" s="31"/>
      <c r="I109" s="31"/>
    </row>
    <row r="110" spans="1:9" ht="20.25" customHeight="1">
      <c r="A110" s="66" t="s">
        <v>194</v>
      </c>
      <c r="B110" s="35"/>
      <c r="C110" s="31"/>
      <c r="D110" s="31"/>
      <c r="E110" s="31"/>
      <c r="F110" s="31"/>
      <c r="G110" s="31"/>
      <c r="H110" s="31"/>
      <c r="I110" s="31"/>
    </row>
    <row r="111" spans="1:9" ht="20.25" customHeight="1" thickBot="1">
      <c r="A111" s="66" t="s">
        <v>193</v>
      </c>
      <c r="B111" s="35"/>
      <c r="C111" s="60">
        <v>9291530</v>
      </c>
      <c r="D111" s="31"/>
      <c r="E111" s="60">
        <v>9291530</v>
      </c>
      <c r="F111" s="31"/>
      <c r="G111" s="61">
        <v>9291530</v>
      </c>
      <c r="H111" s="31"/>
      <c r="I111" s="61">
        <v>9291530</v>
      </c>
    </row>
    <row r="112" spans="1:9" ht="20.25" customHeight="1" thickTop="1">
      <c r="A112" s="66" t="s">
        <v>332</v>
      </c>
      <c r="B112" s="35"/>
      <c r="C112" s="71"/>
      <c r="D112" s="31"/>
      <c r="E112" s="71"/>
      <c r="F112" s="31"/>
      <c r="G112" s="57"/>
      <c r="H112" s="31"/>
      <c r="I112" s="57"/>
    </row>
    <row r="113" spans="1:9" ht="20.25" customHeight="1">
      <c r="A113" s="118" t="s">
        <v>336</v>
      </c>
      <c r="B113" s="35"/>
      <c r="C113" s="49">
        <v>8611242</v>
      </c>
      <c r="D113" s="31"/>
      <c r="E113" s="49">
        <v>8611242</v>
      </c>
      <c r="F113" s="31"/>
      <c r="G113" s="49">
        <v>8611242</v>
      </c>
      <c r="H113" s="31"/>
      <c r="I113" s="31">
        <v>8611242</v>
      </c>
    </row>
    <row r="114" spans="1:9" ht="20.25" customHeight="1">
      <c r="A114" s="9" t="s">
        <v>165</v>
      </c>
      <c r="B114" s="35"/>
      <c r="C114" s="57"/>
      <c r="D114" s="57"/>
      <c r="E114" s="57"/>
      <c r="F114" s="57"/>
      <c r="G114" s="57"/>
      <c r="H114" s="57"/>
      <c r="I114" s="57"/>
    </row>
    <row r="115" spans="1:9" ht="20.25" customHeight="1">
      <c r="A115" s="9" t="s">
        <v>166</v>
      </c>
      <c r="B115" s="35"/>
      <c r="C115" s="49">
        <v>57298909</v>
      </c>
      <c r="D115" s="31"/>
      <c r="E115" s="49">
        <v>57298909</v>
      </c>
      <c r="F115" s="31"/>
      <c r="G115" s="58">
        <v>56408882</v>
      </c>
      <c r="H115" s="31"/>
      <c r="I115" s="58">
        <v>56408882</v>
      </c>
    </row>
    <row r="116" spans="1:9" ht="20.25" customHeight="1">
      <c r="A116" s="7" t="s">
        <v>111</v>
      </c>
      <c r="B116" s="35"/>
      <c r="C116" s="49">
        <v>3470021</v>
      </c>
      <c r="D116" s="31"/>
      <c r="E116" s="49">
        <v>3470021</v>
      </c>
      <c r="F116" s="31"/>
      <c r="G116" s="58">
        <v>3470021</v>
      </c>
      <c r="H116" s="31"/>
      <c r="I116" s="58">
        <v>3470021</v>
      </c>
    </row>
    <row r="117" spans="1:9" ht="20.25" customHeight="1">
      <c r="A117" s="7" t="s">
        <v>172</v>
      </c>
      <c r="B117" s="35"/>
      <c r="C117" s="49"/>
      <c r="D117" s="31"/>
      <c r="E117" s="49"/>
      <c r="F117" s="31"/>
      <c r="G117" s="58"/>
      <c r="H117" s="31"/>
      <c r="I117" s="58"/>
    </row>
    <row r="118" spans="1:9" ht="20.25" customHeight="1">
      <c r="A118" s="7" t="s">
        <v>133</v>
      </c>
      <c r="B118" s="35"/>
      <c r="C118" s="49">
        <v>4024023</v>
      </c>
      <c r="D118" s="31"/>
      <c r="E118" s="49">
        <v>4072786</v>
      </c>
      <c r="F118" s="31"/>
      <c r="G118" s="51">
        <v>0</v>
      </c>
      <c r="H118" s="31"/>
      <c r="I118" s="51">
        <v>0</v>
      </c>
    </row>
    <row r="119" spans="1:9" ht="20.25" customHeight="1">
      <c r="A119" s="7" t="s">
        <v>110</v>
      </c>
      <c r="B119" s="35"/>
      <c r="C119" s="51">
        <v>-5159</v>
      </c>
      <c r="D119" s="31"/>
      <c r="E119" s="51">
        <v>-5159</v>
      </c>
      <c r="F119" s="31"/>
      <c r="G119" s="58">
        <v>490423</v>
      </c>
      <c r="H119" s="31"/>
      <c r="I119" s="58">
        <v>490423</v>
      </c>
    </row>
    <row r="120" spans="1:9" ht="20.25" customHeight="1">
      <c r="A120" s="2" t="s">
        <v>31</v>
      </c>
      <c r="B120" s="35"/>
      <c r="C120" s="31"/>
      <c r="D120" s="31"/>
      <c r="E120" s="31"/>
      <c r="F120" s="31"/>
      <c r="G120" s="31"/>
      <c r="H120" s="31"/>
      <c r="I120" s="31"/>
    </row>
    <row r="121" spans="1:9" ht="20.25" customHeight="1">
      <c r="A121" s="2" t="s">
        <v>32</v>
      </c>
      <c r="B121" s="35"/>
      <c r="C121" s="31"/>
      <c r="D121" s="31"/>
      <c r="E121" s="31"/>
      <c r="F121" s="31"/>
      <c r="G121" s="31"/>
      <c r="H121" s="31"/>
      <c r="I121" s="31"/>
    </row>
    <row r="122" spans="1:9" ht="20.25" customHeight="1">
      <c r="A122" s="9" t="s">
        <v>33</v>
      </c>
      <c r="B122" s="35"/>
      <c r="C122" s="49">
        <v>929166</v>
      </c>
      <c r="D122" s="31"/>
      <c r="E122" s="49">
        <v>929166</v>
      </c>
      <c r="F122" s="31"/>
      <c r="G122" s="49">
        <v>929166</v>
      </c>
      <c r="H122" s="31"/>
      <c r="I122" s="49">
        <v>929166</v>
      </c>
    </row>
    <row r="123" spans="1:9" s="19" customFormat="1" ht="20.25" customHeight="1">
      <c r="A123" s="2" t="s">
        <v>43</v>
      </c>
      <c r="B123" s="59"/>
      <c r="C123" s="49">
        <v>106589625</v>
      </c>
      <c r="D123" s="57"/>
      <c r="E123" s="49">
        <v>103579286</v>
      </c>
      <c r="F123" s="57"/>
      <c r="G123" s="57">
        <v>52040031</v>
      </c>
      <c r="H123" s="57"/>
      <c r="I123" s="57">
        <v>53294335</v>
      </c>
    </row>
    <row r="124" spans="1:9" ht="20.25" customHeight="1">
      <c r="A124" s="9" t="s">
        <v>353</v>
      </c>
      <c r="B124" s="35">
        <v>11</v>
      </c>
      <c r="C124" s="49">
        <v>-2909249</v>
      </c>
      <c r="D124" s="57"/>
      <c r="E124" s="49">
        <v>-2909249</v>
      </c>
      <c r="F124" s="57"/>
      <c r="G124" s="51">
        <v>0</v>
      </c>
      <c r="H124" s="57"/>
      <c r="I124" s="51">
        <v>0</v>
      </c>
    </row>
    <row r="125" spans="1:9" ht="20.25" customHeight="1">
      <c r="A125" s="7" t="s">
        <v>173</v>
      </c>
      <c r="B125" s="59"/>
      <c r="C125" s="62">
        <v>-2793496</v>
      </c>
      <c r="D125" s="58"/>
      <c r="E125" s="62">
        <v>-21771738</v>
      </c>
      <c r="F125" s="58"/>
      <c r="G125" s="63">
        <v>5393958</v>
      </c>
      <c r="H125" s="58"/>
      <c r="I125" s="63">
        <v>2821928</v>
      </c>
    </row>
    <row r="126" spans="1:9" s="24" customFormat="1" ht="20.25" customHeight="1">
      <c r="A126" s="1" t="s">
        <v>95</v>
      </c>
      <c r="B126" s="39"/>
      <c r="C126" s="69">
        <f>SUM(C113:C125)</f>
        <v>175215082</v>
      </c>
      <c r="D126" s="14"/>
      <c r="E126" s="14">
        <f>SUM(E113:E125)</f>
        <v>153275264</v>
      </c>
      <c r="F126" s="14"/>
      <c r="G126" s="69">
        <f>SUM(G113:G125)</f>
        <v>127343723</v>
      </c>
      <c r="H126" s="14"/>
      <c r="I126" s="14">
        <f>SUM(I113:I125)</f>
        <v>126025997</v>
      </c>
    </row>
    <row r="127" spans="1:9" s="24" customFormat="1" ht="20.25" customHeight="1">
      <c r="A127" s="46" t="s">
        <v>139</v>
      </c>
      <c r="B127" s="35">
        <v>12</v>
      </c>
      <c r="C127" s="64">
        <v>15000000</v>
      </c>
      <c r="D127" s="31"/>
      <c r="E127" s="64">
        <v>15000000</v>
      </c>
      <c r="F127" s="31"/>
      <c r="G127" s="31">
        <v>15000000</v>
      </c>
      <c r="H127" s="31"/>
      <c r="I127" s="31">
        <v>15000000</v>
      </c>
    </row>
    <row r="128" spans="1:9" s="24" customFormat="1" ht="20.25" customHeight="1">
      <c r="A128" s="41" t="s">
        <v>140</v>
      </c>
      <c r="B128" s="39"/>
      <c r="C128" s="14"/>
      <c r="D128" s="14"/>
      <c r="E128" s="14"/>
      <c r="F128" s="14"/>
      <c r="G128" s="65"/>
      <c r="H128" s="14"/>
      <c r="I128" s="65"/>
    </row>
    <row r="129" spans="1:9" s="24" customFormat="1" ht="20.25" customHeight="1">
      <c r="A129" s="41" t="s">
        <v>141</v>
      </c>
      <c r="B129" s="39"/>
      <c r="C129" s="69">
        <f>SUM(C126:C127)</f>
        <v>190215082</v>
      </c>
      <c r="D129" s="14"/>
      <c r="E129" s="14">
        <f>SUM(E126:E127)</f>
        <v>168275264</v>
      </c>
      <c r="F129" s="14"/>
      <c r="G129" s="69">
        <f>SUM(G126:G127)</f>
        <v>142343723</v>
      </c>
      <c r="H129" s="14"/>
      <c r="I129" s="14">
        <f>SUM(I126:I127)</f>
        <v>141025997</v>
      </c>
    </row>
    <row r="130" spans="1:9" ht="20.25" customHeight="1">
      <c r="A130" s="7" t="s">
        <v>83</v>
      </c>
      <c r="B130" s="35"/>
      <c r="C130" s="64">
        <v>55490750</v>
      </c>
      <c r="D130" s="31"/>
      <c r="E130" s="64">
        <v>50597130</v>
      </c>
      <c r="F130" s="31"/>
      <c r="G130" s="48">
        <v>0</v>
      </c>
      <c r="H130" s="52"/>
      <c r="I130" s="50">
        <v>0</v>
      </c>
    </row>
    <row r="131" spans="1:9" ht="20.25" customHeight="1">
      <c r="A131" s="1" t="s">
        <v>174</v>
      </c>
      <c r="B131" s="35"/>
      <c r="C131" s="48">
        <f>SUM(C129:C130)</f>
        <v>245705832</v>
      </c>
      <c r="D131" s="14"/>
      <c r="E131" s="40">
        <f>SUM(E129:E130)</f>
        <v>218872394</v>
      </c>
      <c r="F131" s="14"/>
      <c r="G131" s="48">
        <f>SUM(G129:G130)</f>
        <v>142343723</v>
      </c>
      <c r="H131" s="14"/>
      <c r="I131" s="40">
        <f>SUM(I129:I130)</f>
        <v>141025997</v>
      </c>
    </row>
    <row r="132" spans="1:9" ht="20.25" customHeight="1">
      <c r="A132" s="20"/>
      <c r="B132" s="35"/>
      <c r="C132" s="37"/>
      <c r="D132" s="14"/>
      <c r="E132" s="37"/>
      <c r="F132" s="14"/>
      <c r="G132" s="37"/>
      <c r="H132" s="14"/>
      <c r="I132" s="37"/>
    </row>
    <row r="133" spans="1:9" ht="20.25" customHeight="1" thickBot="1">
      <c r="A133" s="1" t="s">
        <v>175</v>
      </c>
      <c r="B133" s="35"/>
      <c r="C133" s="68">
        <f>C96+C131</f>
        <v>755252408</v>
      </c>
      <c r="D133" s="14"/>
      <c r="E133" s="42">
        <f>E96+E131</f>
        <v>634050559</v>
      </c>
      <c r="F133" s="14"/>
      <c r="G133" s="68">
        <f>G96+G131</f>
        <v>284549126</v>
      </c>
      <c r="H133" s="14"/>
      <c r="I133" s="42">
        <f>I96+I131</f>
        <v>267925033</v>
      </c>
    </row>
    <row r="134" spans="1:9" ht="20.25" customHeight="1" thickTop="1">
      <c r="A134" s="20"/>
      <c r="B134" s="35"/>
      <c r="C134" s="37"/>
      <c r="D134" s="14"/>
      <c r="E134" s="37"/>
      <c r="F134" s="14"/>
      <c r="G134" s="37"/>
      <c r="H134" s="14"/>
      <c r="I134" s="37"/>
    </row>
  </sheetData>
  <sheetProtection/>
  <mergeCells count="16">
    <mergeCell ref="G102:I102"/>
    <mergeCell ref="G103:I103"/>
    <mergeCell ref="C102:E102"/>
    <mergeCell ref="C103:E103"/>
    <mergeCell ref="G5:I5"/>
    <mergeCell ref="G33:I33"/>
    <mergeCell ref="G6:I6"/>
    <mergeCell ref="C5:E5"/>
    <mergeCell ref="C6:E6"/>
    <mergeCell ref="C33:E33"/>
    <mergeCell ref="G34:I34"/>
    <mergeCell ref="G66:I66"/>
    <mergeCell ref="G65:I65"/>
    <mergeCell ref="C34:E34"/>
    <mergeCell ref="C65:E65"/>
    <mergeCell ref="C66:E66"/>
  </mergeCells>
  <printOptions/>
  <pageMargins left="0.7" right="0.7" top="0.48" bottom="0.5" header="0.5" footer="0.5"/>
  <pageSetup firstPageNumber="2" useFirstPageNumber="1" fitToHeight="4" horizontalDpi="600" verticalDpi="600" orientation="portrait" paperSize="9" scale="85"/>
  <headerFooter alignWithMargins="0">
    <oddFooter>&amp;LThe accompanying notes are an integral part of these financial statements.
&amp;C&amp;P</oddFooter>
  </headerFooter>
  <rowBreaks count="3" manualBreakCount="3">
    <brk id="28" max="8" man="1"/>
    <brk id="60" max="8" man="1"/>
    <brk id="97" max="8" man="1"/>
  </rowBreaks>
  <ignoredErrors>
    <ignoredError sqref="F126 H1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view="pageBreakPreview" zoomScale="85" zoomScaleSheetLayoutView="85" zoomScalePageLayoutView="70" workbookViewId="0" topLeftCell="A1">
      <selection activeCell="A1" sqref="A1"/>
    </sheetView>
  </sheetViews>
  <sheetFormatPr defaultColWidth="9.140625" defaultRowHeight="20.25" customHeight="1"/>
  <cols>
    <col min="1" max="1" width="3.140625" style="96" customWidth="1"/>
    <col min="2" max="2" width="34.00390625" style="96" customWidth="1"/>
    <col min="3" max="3" width="6.421875" style="47" customWidth="1"/>
    <col min="4" max="4" width="0.85546875" style="98" customWidth="1"/>
    <col min="5" max="5" width="14.00390625" style="98" bestFit="1" customWidth="1"/>
    <col min="6" max="6" width="0.85546875" style="98" customWidth="1"/>
    <col min="7" max="7" width="14.00390625" style="98" bestFit="1" customWidth="1"/>
    <col min="8" max="8" width="0.85546875" style="98" customWidth="1"/>
    <col min="9" max="9" width="13.00390625" style="98" customWidth="1"/>
    <col min="10" max="10" width="0.85546875" style="98" customWidth="1"/>
    <col min="11" max="11" width="13.00390625" style="98" customWidth="1"/>
    <col min="12" max="16384" width="9.140625" style="98" customWidth="1"/>
  </cols>
  <sheetData>
    <row r="1" spans="1:7" ht="20.25" customHeight="1">
      <c r="A1" s="125" t="s">
        <v>24</v>
      </c>
      <c r="B1" s="125"/>
      <c r="C1" s="125"/>
      <c r="D1" s="125"/>
      <c r="E1" s="125"/>
      <c r="F1" s="125"/>
      <c r="G1" s="125"/>
    </row>
    <row r="2" spans="1:7" ht="20.25" customHeight="1">
      <c r="A2" s="125" t="s">
        <v>25</v>
      </c>
      <c r="B2" s="125"/>
      <c r="C2" s="125"/>
      <c r="D2" s="125"/>
      <c r="E2" s="125"/>
      <c r="F2" s="125"/>
      <c r="G2" s="125"/>
    </row>
    <row r="3" spans="1:7" ht="20.25" customHeight="1">
      <c r="A3" s="126" t="s">
        <v>205</v>
      </c>
      <c r="B3" s="126"/>
      <c r="C3" s="127"/>
      <c r="D3" s="79"/>
      <c r="E3" s="79"/>
      <c r="F3" s="79"/>
      <c r="G3" s="79"/>
    </row>
    <row r="4" spans="9:11" ht="20.25" customHeight="1">
      <c r="I4" s="128"/>
      <c r="J4" s="129"/>
      <c r="K4" s="130" t="s">
        <v>77</v>
      </c>
    </row>
    <row r="5" spans="1:11" ht="20.25" customHeight="1">
      <c r="A5" s="97"/>
      <c r="B5" s="97"/>
      <c r="E5" s="241" t="s">
        <v>0</v>
      </c>
      <c r="F5" s="241"/>
      <c r="G5" s="241"/>
      <c r="H5" s="131"/>
      <c r="I5" s="241" t="s">
        <v>48</v>
      </c>
      <c r="J5" s="241"/>
      <c r="K5" s="241"/>
    </row>
    <row r="6" spans="1:11" ht="20.25" customHeight="1">
      <c r="A6" s="97"/>
      <c r="B6" s="97"/>
      <c r="E6" s="238" t="s">
        <v>49</v>
      </c>
      <c r="F6" s="238"/>
      <c r="G6" s="238"/>
      <c r="H6" s="131"/>
      <c r="I6" s="238" t="s">
        <v>49</v>
      </c>
      <c r="J6" s="238"/>
      <c r="K6" s="238"/>
    </row>
    <row r="7" spans="1:11" ht="20.25" customHeight="1">
      <c r="A7" s="97"/>
      <c r="B7" s="97"/>
      <c r="E7" s="239" t="s">
        <v>203</v>
      </c>
      <c r="F7" s="239"/>
      <c r="G7" s="239"/>
      <c r="H7" s="132"/>
      <c r="I7" s="239" t="s">
        <v>203</v>
      </c>
      <c r="J7" s="239"/>
      <c r="K7" s="239"/>
    </row>
    <row r="8" spans="1:11" ht="20.25" customHeight="1">
      <c r="A8" s="98"/>
      <c r="B8" s="98"/>
      <c r="C8" s="98"/>
      <c r="E8" s="240" t="s">
        <v>204</v>
      </c>
      <c r="F8" s="240"/>
      <c r="G8" s="240"/>
      <c r="H8" s="132"/>
      <c r="I8" s="240" t="s">
        <v>204</v>
      </c>
      <c r="J8" s="240"/>
      <c r="K8" s="240"/>
    </row>
    <row r="9" spans="1:11" ht="20.25" customHeight="1">
      <c r="A9" s="97"/>
      <c r="B9" s="97"/>
      <c r="C9" s="47" t="s">
        <v>29</v>
      </c>
      <c r="E9" s="133" t="s">
        <v>230</v>
      </c>
      <c r="F9" s="132"/>
      <c r="G9" s="133" t="s">
        <v>206</v>
      </c>
      <c r="H9" s="132"/>
      <c r="I9" s="134" t="s">
        <v>230</v>
      </c>
      <c r="J9" s="132"/>
      <c r="K9" s="133" t="s">
        <v>206</v>
      </c>
    </row>
    <row r="10" spans="1:11" ht="20.25" customHeight="1">
      <c r="A10" s="135" t="s">
        <v>84</v>
      </c>
      <c r="B10" s="135"/>
      <c r="C10" s="47">
        <v>5</v>
      </c>
      <c r="D10" s="136"/>
      <c r="E10" s="137"/>
      <c r="F10" s="137"/>
      <c r="G10" s="137"/>
      <c r="H10" s="137"/>
      <c r="I10" s="137"/>
      <c r="J10" s="137"/>
      <c r="K10" s="137"/>
    </row>
    <row r="11" spans="1:11" ht="20.25" customHeight="1">
      <c r="A11" s="96" t="s">
        <v>207</v>
      </c>
      <c r="C11" s="47">
        <v>13</v>
      </c>
      <c r="D11" s="136"/>
      <c r="E11" s="90">
        <v>138134736</v>
      </c>
      <c r="F11" s="90"/>
      <c r="G11" s="90">
        <v>125286281</v>
      </c>
      <c r="H11" s="90"/>
      <c r="I11" s="90">
        <v>5738488</v>
      </c>
      <c r="J11" s="90"/>
      <c r="K11" s="90">
        <v>5485711</v>
      </c>
    </row>
    <row r="12" spans="1:11" ht="20.25" customHeight="1">
      <c r="A12" s="96" t="s">
        <v>22</v>
      </c>
      <c r="D12" s="136"/>
      <c r="E12" s="90">
        <v>217771</v>
      </c>
      <c r="F12" s="90"/>
      <c r="G12" s="90">
        <v>230751</v>
      </c>
      <c r="H12" s="90"/>
      <c r="I12" s="90">
        <v>746107</v>
      </c>
      <c r="J12" s="90"/>
      <c r="K12" s="90">
        <v>1181181</v>
      </c>
    </row>
    <row r="13" spans="1:11" ht="20.25" customHeight="1">
      <c r="A13" s="96" t="s">
        <v>121</v>
      </c>
      <c r="C13" s="47">
        <v>7</v>
      </c>
      <c r="D13" s="136"/>
      <c r="E13" s="90">
        <v>863645</v>
      </c>
      <c r="F13" s="90"/>
      <c r="G13" s="90">
        <v>2084720</v>
      </c>
      <c r="H13" s="90"/>
      <c r="I13" s="90">
        <v>0</v>
      </c>
      <c r="J13" s="90"/>
      <c r="K13" s="90">
        <v>0</v>
      </c>
    </row>
    <row r="14" spans="1:11" ht="20.25" customHeight="1">
      <c r="A14" s="95" t="s">
        <v>45</v>
      </c>
      <c r="D14" s="136"/>
      <c r="E14" s="138">
        <v>65849</v>
      </c>
      <c r="F14" s="90"/>
      <c r="G14" s="138">
        <v>66685</v>
      </c>
      <c r="H14" s="90"/>
      <c r="I14" s="90">
        <v>0</v>
      </c>
      <c r="J14" s="90"/>
      <c r="K14" s="90">
        <v>2430000</v>
      </c>
    </row>
    <row r="15" spans="1:11" ht="20.25" customHeight="1">
      <c r="A15" s="95" t="s">
        <v>208</v>
      </c>
      <c r="D15" s="136"/>
      <c r="E15" s="139">
        <v>348779</v>
      </c>
      <c r="F15" s="90"/>
      <c r="G15" s="139">
        <v>38506</v>
      </c>
      <c r="H15" s="90"/>
      <c r="I15" s="138">
        <v>245236</v>
      </c>
      <c r="J15" s="90"/>
      <c r="K15" s="138">
        <v>0</v>
      </c>
    </row>
    <row r="16" spans="1:11" ht="20.25" customHeight="1">
      <c r="A16" s="96" t="s">
        <v>34</v>
      </c>
      <c r="D16" s="136"/>
      <c r="E16" s="90">
        <v>618363</v>
      </c>
      <c r="F16" s="90"/>
      <c r="G16" s="90">
        <v>545664</v>
      </c>
      <c r="H16" s="90"/>
      <c r="I16" s="90">
        <v>5302</v>
      </c>
      <c r="J16" s="90"/>
      <c r="K16" s="90">
        <v>11180</v>
      </c>
    </row>
    <row r="17" spans="1:11" ht="20.25" customHeight="1">
      <c r="A17" s="97" t="s">
        <v>96</v>
      </c>
      <c r="B17" s="97"/>
      <c r="D17" s="136"/>
      <c r="E17" s="87">
        <f>SUM(E11:E16)</f>
        <v>140249143</v>
      </c>
      <c r="F17" s="94"/>
      <c r="G17" s="87">
        <f>SUM(G11:G16)</f>
        <v>128252607</v>
      </c>
      <c r="H17" s="94"/>
      <c r="I17" s="87">
        <f>SUM(I11:I16)</f>
        <v>6735133</v>
      </c>
      <c r="J17" s="94"/>
      <c r="K17" s="87">
        <f>SUM(K11:K16)</f>
        <v>9108072</v>
      </c>
    </row>
    <row r="18" spans="1:11" ht="10.5" customHeight="1">
      <c r="A18" s="97"/>
      <c r="B18" s="97"/>
      <c r="D18" s="136"/>
      <c r="E18" s="81"/>
      <c r="F18" s="94"/>
      <c r="G18" s="81"/>
      <c r="H18" s="94"/>
      <c r="I18" s="81"/>
      <c r="J18" s="94"/>
      <c r="K18" s="81"/>
    </row>
    <row r="19" spans="1:11" ht="20.25" customHeight="1">
      <c r="A19" s="135" t="s">
        <v>20</v>
      </c>
      <c r="B19" s="135"/>
      <c r="C19" s="47">
        <v>5</v>
      </c>
      <c r="D19" s="136"/>
      <c r="E19" s="140"/>
      <c r="F19" s="137"/>
      <c r="G19" s="140"/>
      <c r="H19" s="94"/>
      <c r="I19" s="140"/>
      <c r="J19" s="137"/>
      <c r="K19" s="140"/>
    </row>
    <row r="20" spans="1:11" ht="20.25" customHeight="1">
      <c r="A20" s="96" t="s">
        <v>52</v>
      </c>
      <c r="D20" s="136"/>
      <c r="E20" s="90">
        <v>112801829</v>
      </c>
      <c r="F20" s="137"/>
      <c r="G20" s="90">
        <v>107613996</v>
      </c>
      <c r="H20" s="90"/>
      <c r="I20" s="90">
        <v>5297766</v>
      </c>
      <c r="J20" s="90"/>
      <c r="K20" s="90">
        <v>5252530</v>
      </c>
    </row>
    <row r="21" spans="1:11" ht="20.25" customHeight="1">
      <c r="A21" s="96" t="s">
        <v>155</v>
      </c>
      <c r="D21" s="136"/>
      <c r="E21" s="90">
        <v>5647107</v>
      </c>
      <c r="F21" s="137"/>
      <c r="G21" s="90">
        <v>4910972</v>
      </c>
      <c r="H21" s="90"/>
      <c r="I21" s="90">
        <v>218457</v>
      </c>
      <c r="J21" s="90"/>
      <c r="K21" s="90">
        <v>178255</v>
      </c>
    </row>
    <row r="22" spans="1:11" ht="20.25" customHeight="1">
      <c r="A22" s="96" t="s">
        <v>60</v>
      </c>
      <c r="D22" s="136"/>
      <c r="E22" s="90">
        <v>8298227</v>
      </c>
      <c r="F22" s="137"/>
      <c r="G22" s="90">
        <v>7368464</v>
      </c>
      <c r="H22" s="90"/>
      <c r="I22" s="90">
        <v>527322</v>
      </c>
      <c r="J22" s="90"/>
      <c r="K22" s="90">
        <v>733840</v>
      </c>
    </row>
    <row r="23" spans="1:11" ht="20.25" customHeight="1">
      <c r="A23" s="95" t="s">
        <v>298</v>
      </c>
      <c r="D23" s="136"/>
      <c r="E23" s="90"/>
      <c r="F23" s="137"/>
      <c r="G23" s="90"/>
      <c r="H23" s="90"/>
      <c r="I23" s="90"/>
      <c r="J23" s="90"/>
      <c r="K23" s="90"/>
    </row>
    <row r="24" spans="1:11" ht="20.25" customHeight="1">
      <c r="A24" s="95" t="s">
        <v>136</v>
      </c>
      <c r="D24" s="136"/>
      <c r="E24" s="90">
        <v>1761640</v>
      </c>
      <c r="F24" s="137"/>
      <c r="G24" s="90">
        <v>1431188</v>
      </c>
      <c r="H24" s="90"/>
      <c r="I24" s="90">
        <v>0</v>
      </c>
      <c r="J24" s="90"/>
      <c r="K24" s="90">
        <v>0</v>
      </c>
    </row>
    <row r="25" spans="1:14" ht="20.25" customHeight="1">
      <c r="A25" s="141" t="s">
        <v>328</v>
      </c>
      <c r="D25" s="136"/>
      <c r="E25" s="90">
        <v>265825</v>
      </c>
      <c r="F25" s="137"/>
      <c r="G25" s="90">
        <v>-932</v>
      </c>
      <c r="H25" s="90"/>
      <c r="I25" s="90">
        <v>-20420</v>
      </c>
      <c r="J25" s="90"/>
      <c r="K25" s="90">
        <v>470000</v>
      </c>
      <c r="L25" s="90"/>
      <c r="M25" s="90"/>
      <c r="N25" s="90"/>
    </row>
    <row r="26" spans="1:11" ht="20.25" customHeight="1">
      <c r="A26" s="95" t="s">
        <v>360</v>
      </c>
      <c r="D26" s="136"/>
      <c r="E26" s="78">
        <v>0</v>
      </c>
      <c r="F26" s="137"/>
      <c r="G26" s="78">
        <v>0</v>
      </c>
      <c r="H26" s="90"/>
      <c r="I26" s="90">
        <v>0</v>
      </c>
      <c r="J26" s="90"/>
      <c r="K26" s="90">
        <v>383747</v>
      </c>
    </row>
    <row r="27" spans="1:11" ht="20.25" customHeight="1">
      <c r="A27" s="95" t="s">
        <v>347</v>
      </c>
      <c r="C27" s="47">
        <v>10</v>
      </c>
      <c r="D27" s="136"/>
      <c r="E27" s="78">
        <v>628668</v>
      </c>
      <c r="F27" s="137"/>
      <c r="G27" s="78">
        <v>36045</v>
      </c>
      <c r="H27" s="90"/>
      <c r="I27" s="90">
        <v>2658</v>
      </c>
      <c r="J27" s="90"/>
      <c r="K27" s="90">
        <v>0</v>
      </c>
    </row>
    <row r="28" spans="1:11" ht="20.25" customHeight="1">
      <c r="A28" s="95" t="s">
        <v>348</v>
      </c>
      <c r="D28" s="136"/>
      <c r="E28" s="78">
        <v>3036244</v>
      </c>
      <c r="F28" s="137"/>
      <c r="G28" s="78">
        <v>3377599</v>
      </c>
      <c r="H28" s="90"/>
      <c r="I28" s="90">
        <v>1120996</v>
      </c>
      <c r="J28" s="90"/>
      <c r="K28" s="90">
        <v>1149309</v>
      </c>
    </row>
    <row r="29" spans="1:11" ht="20.25" customHeight="1">
      <c r="A29" s="97" t="s">
        <v>21</v>
      </c>
      <c r="B29" s="97"/>
      <c r="D29" s="136"/>
      <c r="E29" s="87">
        <f>SUM(E20:E28)</f>
        <v>132439540</v>
      </c>
      <c r="F29" s="94"/>
      <c r="G29" s="87">
        <f>SUM(G20:G28)</f>
        <v>124737332</v>
      </c>
      <c r="H29" s="94"/>
      <c r="I29" s="87">
        <f>SUM(I20:I28)</f>
        <v>7146779</v>
      </c>
      <c r="J29" s="94"/>
      <c r="K29" s="87">
        <f>SUM(K20:K28)</f>
        <v>8167681</v>
      </c>
    </row>
    <row r="30" spans="1:11" ht="10.5" customHeight="1">
      <c r="A30" s="97"/>
      <c r="B30" s="97"/>
      <c r="D30" s="136"/>
      <c r="E30" s="81"/>
      <c r="F30" s="94"/>
      <c r="G30" s="81"/>
      <c r="H30" s="94"/>
      <c r="I30" s="81"/>
      <c r="J30" s="94"/>
      <c r="K30" s="81"/>
    </row>
    <row r="31" spans="1:11" ht="15" customHeight="1">
      <c r="A31" s="95" t="s">
        <v>209</v>
      </c>
      <c r="B31" s="97"/>
      <c r="D31" s="136"/>
      <c r="E31" s="81"/>
      <c r="F31" s="94"/>
      <c r="G31" s="81"/>
      <c r="H31" s="81"/>
      <c r="I31" s="81"/>
      <c r="J31" s="81"/>
      <c r="K31" s="81"/>
    </row>
    <row r="32" spans="1:11" ht="20.25" customHeight="1">
      <c r="A32" s="95" t="s">
        <v>180</v>
      </c>
      <c r="C32" s="47" t="s">
        <v>278</v>
      </c>
      <c r="D32" s="136"/>
      <c r="E32" s="115">
        <v>2679854</v>
      </c>
      <c r="F32" s="90"/>
      <c r="G32" s="115">
        <v>2348448</v>
      </c>
      <c r="H32" s="90"/>
      <c r="I32" s="115">
        <v>0</v>
      </c>
      <c r="J32" s="90"/>
      <c r="K32" s="115">
        <v>0</v>
      </c>
    </row>
    <row r="33" spans="1:11" ht="20.25" customHeight="1">
      <c r="A33" s="97" t="s">
        <v>354</v>
      </c>
      <c r="B33" s="97"/>
      <c r="D33" s="136"/>
      <c r="E33" s="90"/>
      <c r="F33" s="90"/>
      <c r="G33" s="90"/>
      <c r="H33" s="90"/>
      <c r="I33" s="52"/>
      <c r="J33" s="137"/>
      <c r="K33" s="52"/>
    </row>
    <row r="34" spans="1:11" s="144" customFormat="1" ht="20.25" customHeight="1">
      <c r="A34" s="97" t="s">
        <v>210</v>
      </c>
      <c r="B34" s="97"/>
      <c r="C34" s="142"/>
      <c r="D34" s="143"/>
      <c r="E34" s="81">
        <f>E17-E29+E32</f>
        <v>10489457</v>
      </c>
      <c r="F34" s="94"/>
      <c r="G34" s="81">
        <f>G17-G29+G32</f>
        <v>5863723</v>
      </c>
      <c r="H34" s="94"/>
      <c r="I34" s="81">
        <f>I17-I29</f>
        <v>-411646</v>
      </c>
      <c r="J34" s="94"/>
      <c r="K34" s="81">
        <f>K17-K29</f>
        <v>940391</v>
      </c>
    </row>
    <row r="35" spans="1:11" ht="20.25" customHeight="1">
      <c r="A35" s="95" t="s">
        <v>211</v>
      </c>
      <c r="D35" s="136"/>
      <c r="E35" s="90">
        <v>1995729</v>
      </c>
      <c r="F35" s="137"/>
      <c r="G35" s="90">
        <v>686709</v>
      </c>
      <c r="H35" s="94"/>
      <c r="I35" s="90">
        <v>271434</v>
      </c>
      <c r="J35" s="137"/>
      <c r="K35" s="90">
        <v>-5969</v>
      </c>
    </row>
    <row r="36" spans="1:11" ht="20.25" customHeight="1" thickBot="1">
      <c r="A36" s="97" t="s">
        <v>279</v>
      </c>
      <c r="B36" s="97"/>
      <c r="D36" s="136"/>
      <c r="E36" s="89">
        <f>E34-E35</f>
        <v>8493728</v>
      </c>
      <c r="F36" s="94"/>
      <c r="G36" s="89">
        <f>G34-G35</f>
        <v>5177014</v>
      </c>
      <c r="H36" s="94"/>
      <c r="I36" s="89">
        <f>I34-I35</f>
        <v>-683080</v>
      </c>
      <c r="J36" s="94"/>
      <c r="K36" s="89">
        <f>K34-K35</f>
        <v>946360</v>
      </c>
    </row>
    <row r="37" spans="1:11" ht="10.5" customHeight="1" thickTop="1">
      <c r="A37" s="97"/>
      <c r="B37" s="97"/>
      <c r="D37" s="136"/>
      <c r="E37" s="81"/>
      <c r="F37" s="94"/>
      <c r="G37" s="81"/>
      <c r="H37" s="94"/>
      <c r="I37" s="81"/>
      <c r="J37" s="94"/>
      <c r="K37" s="81"/>
    </row>
    <row r="38" spans="1:11" ht="20.25" customHeight="1">
      <c r="A38" s="97" t="s">
        <v>212</v>
      </c>
      <c r="D38" s="136"/>
      <c r="E38" s="140"/>
      <c r="F38" s="137"/>
      <c r="G38" s="140"/>
      <c r="H38" s="137"/>
      <c r="I38" s="145"/>
      <c r="J38" s="137"/>
      <c r="K38" s="145"/>
    </row>
    <row r="39" spans="1:11" ht="20.25" customHeight="1">
      <c r="A39" s="95" t="s">
        <v>213</v>
      </c>
      <c r="D39" s="136"/>
      <c r="E39" s="90">
        <v>6110928</v>
      </c>
      <c r="F39" s="137"/>
      <c r="G39" s="90">
        <v>4279405</v>
      </c>
      <c r="H39" s="137"/>
      <c r="I39" s="90">
        <v>-683080</v>
      </c>
      <c r="J39" s="137"/>
      <c r="K39" s="90">
        <v>946360</v>
      </c>
    </row>
    <row r="40" spans="1:11" ht="20.25" customHeight="1">
      <c r="A40" s="95" t="s">
        <v>214</v>
      </c>
      <c r="D40" s="136"/>
      <c r="E40" s="90">
        <v>2382800</v>
      </c>
      <c r="F40" s="137"/>
      <c r="G40" s="90">
        <v>897609</v>
      </c>
      <c r="H40" s="137"/>
      <c r="I40" s="115">
        <v>0</v>
      </c>
      <c r="J40" s="90"/>
      <c r="K40" s="115">
        <v>0</v>
      </c>
    </row>
    <row r="41" spans="1:11" ht="20.25" customHeight="1" thickBot="1">
      <c r="A41" s="97" t="s">
        <v>279</v>
      </c>
      <c r="B41" s="97"/>
      <c r="D41" s="136"/>
      <c r="E41" s="89">
        <f>SUM(E39:E40)</f>
        <v>8493728</v>
      </c>
      <c r="F41" s="94"/>
      <c r="G41" s="89">
        <f>SUM(G39:G40)</f>
        <v>5177014</v>
      </c>
      <c r="H41" s="94"/>
      <c r="I41" s="89">
        <f>SUM(I39:I40)</f>
        <v>-683080</v>
      </c>
      <c r="J41" s="94"/>
      <c r="K41" s="89">
        <f>SUM(K39:K40)</f>
        <v>946360</v>
      </c>
    </row>
    <row r="42" spans="1:11" ht="10.5" customHeight="1" thickTop="1">
      <c r="A42" s="97"/>
      <c r="B42" s="97"/>
      <c r="D42" s="136"/>
      <c r="E42" s="81"/>
      <c r="F42" s="94"/>
      <c r="G42" s="81"/>
      <c r="H42" s="94"/>
      <c r="I42" s="81"/>
      <c r="J42" s="94"/>
      <c r="K42" s="81"/>
    </row>
    <row r="43" spans="1:11" ht="20.25" customHeight="1" thickBot="1">
      <c r="A43" s="144" t="s">
        <v>337</v>
      </c>
      <c r="B43" s="97"/>
      <c r="C43" s="47">
        <v>14</v>
      </c>
      <c r="D43" s="143"/>
      <c r="E43" s="146">
        <v>0.73</v>
      </c>
      <c r="F43" s="147"/>
      <c r="G43" s="146">
        <v>0.5</v>
      </c>
      <c r="H43" s="147"/>
      <c r="I43" s="146">
        <v>-0.1</v>
      </c>
      <c r="J43" s="147"/>
      <c r="K43" s="146">
        <v>0.09</v>
      </c>
    </row>
    <row r="44" spans="1:11" ht="20.25" customHeight="1" thickTop="1">
      <c r="A44" s="97"/>
      <c r="B44" s="97"/>
      <c r="D44" s="136"/>
      <c r="E44" s="94"/>
      <c r="F44" s="94"/>
      <c r="G44" s="94"/>
      <c r="H44" s="94"/>
      <c r="I44" s="94"/>
      <c r="J44" s="94"/>
      <c r="K44" s="94"/>
    </row>
    <row r="45" spans="1:7" ht="20.25" customHeight="1">
      <c r="A45" s="125" t="s">
        <v>24</v>
      </c>
      <c r="B45" s="125"/>
      <c r="C45" s="125"/>
      <c r="D45" s="125"/>
      <c r="E45" s="125"/>
      <c r="F45" s="125"/>
      <c r="G45" s="125"/>
    </row>
    <row r="46" spans="1:7" ht="20.25" customHeight="1">
      <c r="A46" s="125" t="s">
        <v>25</v>
      </c>
      <c r="B46" s="125"/>
      <c r="C46" s="125"/>
      <c r="D46" s="125"/>
      <c r="E46" s="125"/>
      <c r="F46" s="125"/>
      <c r="G46" s="125"/>
    </row>
    <row r="47" spans="1:7" ht="20.25" customHeight="1">
      <c r="A47" s="126" t="s">
        <v>215</v>
      </c>
      <c r="B47" s="126"/>
      <c r="C47" s="127"/>
      <c r="D47" s="79"/>
      <c r="E47" s="79"/>
      <c r="F47" s="79"/>
      <c r="G47" s="79"/>
    </row>
    <row r="48" spans="9:11" ht="20.25" customHeight="1">
      <c r="I48" s="128"/>
      <c r="J48" s="129"/>
      <c r="K48" s="130" t="s">
        <v>77</v>
      </c>
    </row>
    <row r="49" spans="1:11" ht="20.25" customHeight="1">
      <c r="A49" s="97"/>
      <c r="B49" s="97"/>
      <c r="E49" s="241" t="s">
        <v>0</v>
      </c>
      <c r="F49" s="241"/>
      <c r="G49" s="241"/>
      <c r="H49" s="131"/>
      <c r="I49" s="241" t="s">
        <v>48</v>
      </c>
      <c r="J49" s="241"/>
      <c r="K49" s="241"/>
    </row>
    <row r="50" spans="1:11" ht="20.25" customHeight="1">
      <c r="A50" s="97"/>
      <c r="B50" s="97"/>
      <c r="E50" s="238" t="s">
        <v>49</v>
      </c>
      <c r="F50" s="238"/>
      <c r="G50" s="238"/>
      <c r="H50" s="131"/>
      <c r="I50" s="238" t="s">
        <v>49</v>
      </c>
      <c r="J50" s="238"/>
      <c r="K50" s="238"/>
    </row>
    <row r="51" spans="1:11" ht="20.25" customHeight="1">
      <c r="A51" s="97"/>
      <c r="B51" s="97"/>
      <c r="E51" s="239" t="s">
        <v>203</v>
      </c>
      <c r="F51" s="239"/>
      <c r="G51" s="239"/>
      <c r="H51" s="132"/>
      <c r="I51" s="239" t="s">
        <v>203</v>
      </c>
      <c r="J51" s="239"/>
      <c r="K51" s="239"/>
    </row>
    <row r="52" spans="1:11" ht="20.25" customHeight="1">
      <c r="A52" s="98"/>
      <c r="B52" s="98"/>
      <c r="C52" s="98"/>
      <c r="E52" s="240" t="s">
        <v>204</v>
      </c>
      <c r="F52" s="240"/>
      <c r="G52" s="240"/>
      <c r="H52" s="132"/>
      <c r="I52" s="240" t="s">
        <v>204</v>
      </c>
      <c r="J52" s="240"/>
      <c r="K52" s="240"/>
    </row>
    <row r="53" spans="1:11" ht="20.25" customHeight="1">
      <c r="A53" s="97"/>
      <c r="B53" s="97"/>
      <c r="C53" s="47" t="s">
        <v>29</v>
      </c>
      <c r="E53" s="133" t="s">
        <v>230</v>
      </c>
      <c r="F53" s="132"/>
      <c r="G53" s="133" t="s">
        <v>206</v>
      </c>
      <c r="H53" s="132"/>
      <c r="I53" s="133" t="s">
        <v>230</v>
      </c>
      <c r="J53" s="132"/>
      <c r="K53" s="133" t="s">
        <v>206</v>
      </c>
    </row>
    <row r="54" spans="1:11" ht="9" customHeight="1">
      <c r="A54" s="97"/>
      <c r="B54" s="97"/>
      <c r="E54" s="148"/>
      <c r="F54" s="132"/>
      <c r="G54" s="148"/>
      <c r="H54" s="132"/>
      <c r="I54" s="148"/>
      <c r="J54" s="132"/>
      <c r="K54" s="148"/>
    </row>
    <row r="55" spans="1:11" ht="20.25" customHeight="1">
      <c r="A55" s="97" t="s">
        <v>279</v>
      </c>
      <c r="D55" s="136"/>
      <c r="E55" s="81">
        <f>E36</f>
        <v>8493728</v>
      </c>
      <c r="F55" s="81"/>
      <c r="G55" s="81">
        <f>G36</f>
        <v>5177014</v>
      </c>
      <c r="H55" s="81"/>
      <c r="I55" s="81">
        <f>I36</f>
        <v>-683080</v>
      </c>
      <c r="J55" s="81"/>
      <c r="K55" s="81">
        <f>K36</f>
        <v>946360</v>
      </c>
    </row>
    <row r="56" spans="1:11" ht="9" customHeight="1">
      <c r="A56" s="97"/>
      <c r="D56" s="136"/>
      <c r="E56" s="81"/>
      <c r="F56" s="81"/>
      <c r="G56" s="81"/>
      <c r="H56" s="81"/>
      <c r="I56" s="81"/>
      <c r="J56" s="81"/>
      <c r="K56" s="81"/>
    </row>
    <row r="57" spans="1:11" ht="20.25" customHeight="1">
      <c r="A57" s="97" t="s">
        <v>85</v>
      </c>
      <c r="D57" s="136"/>
      <c r="E57" s="81"/>
      <c r="F57" s="81"/>
      <c r="G57" s="81"/>
      <c r="H57" s="81"/>
      <c r="I57" s="81"/>
      <c r="J57" s="81"/>
      <c r="K57" s="81"/>
    </row>
    <row r="58" spans="1:11" ht="20.25" customHeight="1">
      <c r="A58" s="135" t="s">
        <v>216</v>
      </c>
      <c r="D58" s="136"/>
      <c r="E58" s="90"/>
      <c r="F58" s="90"/>
      <c r="G58" s="90"/>
      <c r="H58" s="90"/>
      <c r="I58" s="90"/>
      <c r="J58" s="90"/>
      <c r="K58" s="90"/>
    </row>
    <row r="59" spans="1:11" ht="20.25" customHeight="1">
      <c r="A59" s="135" t="s">
        <v>217</v>
      </c>
      <c r="D59" s="136"/>
      <c r="E59" s="90"/>
      <c r="F59" s="90"/>
      <c r="G59" s="90"/>
      <c r="H59" s="90"/>
      <c r="I59" s="90"/>
      <c r="J59" s="90"/>
      <c r="K59" s="90"/>
    </row>
    <row r="60" spans="1:11" ht="20.25" customHeight="1">
      <c r="A60" s="86" t="s">
        <v>142</v>
      </c>
      <c r="D60" s="136"/>
      <c r="E60" s="90">
        <v>8196201</v>
      </c>
      <c r="F60" s="90"/>
      <c r="G60" s="90">
        <v>-377352</v>
      </c>
      <c r="H60" s="90"/>
      <c r="I60" s="78">
        <v>0</v>
      </c>
      <c r="J60" s="90"/>
      <c r="K60" s="78">
        <v>0</v>
      </c>
    </row>
    <row r="61" spans="1:11" ht="20.25" customHeight="1">
      <c r="A61" s="86" t="s">
        <v>361</v>
      </c>
      <c r="D61" s="136"/>
      <c r="E61" s="149">
        <v>-761571</v>
      </c>
      <c r="F61" s="90"/>
      <c r="G61" s="90">
        <v>0</v>
      </c>
      <c r="H61" s="90"/>
      <c r="I61" s="78">
        <v>-61678</v>
      </c>
      <c r="J61" s="90"/>
      <c r="K61" s="78">
        <v>0</v>
      </c>
    </row>
    <row r="62" spans="1:4" ht="20.25" customHeight="1">
      <c r="A62" s="95" t="s">
        <v>218</v>
      </c>
      <c r="D62" s="136"/>
    </row>
    <row r="63" spans="1:4" ht="20.25" customHeight="1">
      <c r="A63" s="95" t="s">
        <v>219</v>
      </c>
      <c r="D63" s="136"/>
    </row>
    <row r="64" spans="1:11" ht="20.25" customHeight="1">
      <c r="A64" s="95" t="s">
        <v>220</v>
      </c>
      <c r="B64" s="95"/>
      <c r="D64" s="136"/>
      <c r="E64" s="150">
        <v>-328375</v>
      </c>
      <c r="F64" s="90"/>
      <c r="G64" s="150">
        <v>-28865</v>
      </c>
      <c r="H64" s="90"/>
      <c r="I64" s="88">
        <v>12336</v>
      </c>
      <c r="J64" s="101"/>
      <c r="K64" s="88">
        <v>0</v>
      </c>
    </row>
    <row r="65" spans="1:11" ht="20.25" customHeight="1">
      <c r="A65" s="151" t="s">
        <v>221</v>
      </c>
      <c r="B65" s="95"/>
      <c r="D65" s="136"/>
      <c r="E65" s="90"/>
      <c r="F65" s="90"/>
      <c r="G65" s="90"/>
      <c r="H65" s="90"/>
      <c r="I65" s="78"/>
      <c r="J65" s="90"/>
      <c r="K65" s="78"/>
    </row>
    <row r="66" spans="1:11" ht="20.25" customHeight="1">
      <c r="A66" s="151" t="s">
        <v>217</v>
      </c>
      <c r="B66" s="98"/>
      <c r="C66" s="142"/>
      <c r="D66" s="143"/>
      <c r="E66" s="11">
        <f>SUM(E58:E64)</f>
        <v>7106255</v>
      </c>
      <c r="F66" s="94"/>
      <c r="G66" s="11">
        <f>SUM(G58:G64)</f>
        <v>-406217</v>
      </c>
      <c r="H66" s="94"/>
      <c r="I66" s="11">
        <f>SUM(I58:I64)</f>
        <v>-49342</v>
      </c>
      <c r="J66" s="94"/>
      <c r="K66" s="11">
        <f>SUM(K58:K64)</f>
        <v>0</v>
      </c>
    </row>
    <row r="67" spans="1:11" ht="20.25" customHeight="1">
      <c r="A67" s="151"/>
      <c r="B67" s="98"/>
      <c r="C67" s="142"/>
      <c r="D67" s="143"/>
      <c r="E67" s="81"/>
      <c r="F67" s="94"/>
      <c r="G67" s="81"/>
      <c r="H67" s="94"/>
      <c r="I67" s="81"/>
      <c r="J67" s="94"/>
      <c r="K67" s="81"/>
    </row>
    <row r="68" spans="1:11" ht="20.25" customHeight="1">
      <c r="A68" s="135" t="s">
        <v>168</v>
      </c>
      <c r="D68" s="136"/>
      <c r="E68" s="90"/>
      <c r="F68" s="90"/>
      <c r="G68" s="90"/>
      <c r="H68" s="90"/>
      <c r="I68" s="90"/>
      <c r="J68" s="90"/>
      <c r="K68" s="90"/>
    </row>
    <row r="69" spans="1:11" ht="20.25" customHeight="1">
      <c r="A69" s="135" t="s">
        <v>217</v>
      </c>
      <c r="D69" s="136"/>
      <c r="E69" s="90"/>
      <c r="F69" s="90"/>
      <c r="G69" s="90"/>
      <c r="H69" s="90"/>
      <c r="I69" s="90"/>
      <c r="J69" s="90"/>
      <c r="K69" s="90"/>
    </row>
    <row r="70" spans="1:14" ht="20.25" customHeight="1">
      <c r="A70" s="95" t="s">
        <v>362</v>
      </c>
      <c r="B70" s="95"/>
      <c r="D70" s="136"/>
      <c r="E70" s="90"/>
      <c r="F70" s="90"/>
      <c r="G70" s="90"/>
      <c r="H70" s="90"/>
      <c r="I70" s="90"/>
      <c r="J70" s="90"/>
      <c r="K70" s="90"/>
      <c r="M70" s="117"/>
      <c r="N70" s="117"/>
    </row>
    <row r="71" spans="1:14" ht="20.25" customHeight="1">
      <c r="A71" s="95" t="s">
        <v>349</v>
      </c>
      <c r="B71" s="95"/>
      <c r="D71" s="136"/>
      <c r="E71" s="90"/>
      <c r="F71" s="90"/>
      <c r="G71" s="90"/>
      <c r="H71" s="90"/>
      <c r="I71" s="90"/>
      <c r="J71" s="90"/>
      <c r="K71" s="90"/>
      <c r="M71" s="117"/>
      <c r="N71" s="117"/>
    </row>
    <row r="72" spans="1:14" ht="20.25" customHeight="1">
      <c r="A72" s="95" t="s">
        <v>350</v>
      </c>
      <c r="B72" s="95"/>
      <c r="D72" s="136"/>
      <c r="E72" s="90">
        <v>-1279206</v>
      </c>
      <c r="F72" s="90"/>
      <c r="G72" s="90">
        <v>-47172</v>
      </c>
      <c r="H72" s="90"/>
      <c r="I72" s="90">
        <v>0</v>
      </c>
      <c r="J72" s="90"/>
      <c r="K72" s="90">
        <v>0</v>
      </c>
      <c r="M72" s="117"/>
      <c r="N72" s="117"/>
    </row>
    <row r="73" spans="1:13" ht="20.25" customHeight="1">
      <c r="A73" s="95" t="s">
        <v>331</v>
      </c>
      <c r="B73" s="97"/>
      <c r="D73" s="136"/>
      <c r="M73" s="152"/>
    </row>
    <row r="74" spans="1:13" ht="20.25" customHeight="1">
      <c r="A74" s="95" t="s">
        <v>231</v>
      </c>
      <c r="B74" s="97"/>
      <c r="D74" s="136"/>
      <c r="E74" s="78">
        <v>-687929</v>
      </c>
      <c r="F74" s="94"/>
      <c r="G74" s="78">
        <v>-10605</v>
      </c>
      <c r="H74" s="94"/>
      <c r="I74" s="90">
        <v>-196685</v>
      </c>
      <c r="J74" s="90"/>
      <c r="K74" s="90">
        <v>0</v>
      </c>
      <c r="M74" s="152"/>
    </row>
    <row r="75" spans="1:11" ht="20.25" customHeight="1">
      <c r="A75" s="95" t="s">
        <v>280</v>
      </c>
      <c r="B75" s="97"/>
      <c r="C75" s="47">
        <v>9</v>
      </c>
      <c r="D75" s="136"/>
      <c r="E75" s="78">
        <v>11723058</v>
      </c>
      <c r="F75" s="94"/>
      <c r="G75" s="78">
        <v>0</v>
      </c>
      <c r="H75" s="94"/>
      <c r="I75" s="90">
        <v>2836974</v>
      </c>
      <c r="J75" s="90"/>
      <c r="K75" s="90">
        <v>0</v>
      </c>
    </row>
    <row r="76" spans="1:4" ht="20.25" customHeight="1">
      <c r="A76" s="95" t="s">
        <v>222</v>
      </c>
      <c r="B76" s="97"/>
      <c r="D76" s="136"/>
    </row>
    <row r="77" spans="1:11" ht="20.25" customHeight="1">
      <c r="A77" s="95" t="s">
        <v>223</v>
      </c>
      <c r="B77" s="97"/>
      <c r="D77" s="136"/>
      <c r="E77" s="78"/>
      <c r="F77" s="94"/>
      <c r="G77" s="78"/>
      <c r="H77" s="94"/>
      <c r="I77" s="90"/>
      <c r="J77" s="90"/>
      <c r="K77" s="90"/>
    </row>
    <row r="78" spans="1:11" ht="20.25" customHeight="1">
      <c r="A78" s="95" t="s">
        <v>224</v>
      </c>
      <c r="B78" s="97"/>
      <c r="D78" s="136"/>
      <c r="E78" s="115">
        <v>-2126730</v>
      </c>
      <c r="F78" s="94"/>
      <c r="G78" s="115">
        <v>3704</v>
      </c>
      <c r="H78" s="94"/>
      <c r="I78" s="90">
        <v>-528058</v>
      </c>
      <c r="J78" s="90"/>
      <c r="K78" s="90">
        <v>0</v>
      </c>
    </row>
    <row r="79" spans="1:11" ht="20.25" customHeight="1">
      <c r="A79" s="151" t="s">
        <v>225</v>
      </c>
      <c r="B79" s="97"/>
      <c r="D79" s="136"/>
      <c r="F79" s="94"/>
      <c r="H79" s="94"/>
      <c r="I79" s="153"/>
      <c r="J79" s="90"/>
      <c r="K79" s="153"/>
    </row>
    <row r="80" spans="1:11" ht="20.25" customHeight="1">
      <c r="A80" s="151" t="s">
        <v>217</v>
      </c>
      <c r="B80" s="97"/>
      <c r="D80" s="136"/>
      <c r="E80" s="11">
        <f>SUM(E70:E78)</f>
        <v>7629193</v>
      </c>
      <c r="F80" s="94"/>
      <c r="G80" s="11">
        <f>SUM(G70:G78)</f>
        <v>-54073</v>
      </c>
      <c r="H80" s="94"/>
      <c r="I80" s="11">
        <f>SUM(I70:I78)</f>
        <v>2112231</v>
      </c>
      <c r="J80" s="94"/>
      <c r="K80" s="11">
        <f>SUM(K70:K78)</f>
        <v>0</v>
      </c>
    </row>
    <row r="81" spans="1:11" ht="20.25" customHeight="1">
      <c r="A81" s="97" t="s">
        <v>226</v>
      </c>
      <c r="B81" s="97"/>
      <c r="D81" s="136"/>
      <c r="E81" s="90"/>
      <c r="F81" s="137"/>
      <c r="G81" s="90"/>
      <c r="H81" s="90"/>
      <c r="I81" s="90"/>
      <c r="J81" s="90"/>
      <c r="K81" s="90"/>
    </row>
    <row r="82" spans="1:11" ht="20.25" customHeight="1">
      <c r="A82" s="97" t="s">
        <v>227</v>
      </c>
      <c r="B82" s="97"/>
      <c r="D82" s="136"/>
      <c r="E82" s="11">
        <f>E80+E66</f>
        <v>14735448</v>
      </c>
      <c r="F82" s="94"/>
      <c r="G82" s="11">
        <f>G80+G66</f>
        <v>-460290</v>
      </c>
      <c r="H82" s="81"/>
      <c r="I82" s="11">
        <f>I80+I66</f>
        <v>2062889</v>
      </c>
      <c r="J82" s="81"/>
      <c r="K82" s="11">
        <f>SUM(K66:K66)</f>
        <v>0</v>
      </c>
    </row>
    <row r="83" spans="1:11" ht="20.25" customHeight="1" thickBot="1">
      <c r="A83" s="97" t="s">
        <v>338</v>
      </c>
      <c r="D83" s="136"/>
      <c r="E83" s="12">
        <f>E55+E82</f>
        <v>23229176</v>
      </c>
      <c r="F83" s="94"/>
      <c r="G83" s="12">
        <f>G55+G82</f>
        <v>4716724</v>
      </c>
      <c r="H83" s="81"/>
      <c r="I83" s="12">
        <f>I55+I82</f>
        <v>1379809</v>
      </c>
      <c r="J83" s="81"/>
      <c r="K83" s="12">
        <f>K55+K82</f>
        <v>946360</v>
      </c>
    </row>
    <row r="84" spans="4:11" ht="20.25" customHeight="1" thickTop="1">
      <c r="D84" s="136"/>
      <c r="E84" s="52"/>
      <c r="F84" s="52"/>
      <c r="G84" s="52"/>
      <c r="H84" s="52"/>
      <c r="I84" s="138"/>
      <c r="J84" s="90"/>
      <c r="K84" s="138"/>
    </row>
    <row r="85" spans="1:7" ht="20.25" customHeight="1">
      <c r="A85" s="125" t="s">
        <v>24</v>
      </c>
      <c r="B85" s="125"/>
      <c r="C85" s="125"/>
      <c r="D85" s="125"/>
      <c r="E85" s="125"/>
      <c r="F85" s="125"/>
      <c r="G85" s="125"/>
    </row>
    <row r="86" spans="1:7" ht="20.25" customHeight="1">
      <c r="A86" s="125" t="s">
        <v>25</v>
      </c>
      <c r="B86" s="125"/>
      <c r="C86" s="125"/>
      <c r="D86" s="125"/>
      <c r="E86" s="125"/>
      <c r="F86" s="125"/>
      <c r="G86" s="125"/>
    </row>
    <row r="87" spans="1:7" ht="20.25" customHeight="1">
      <c r="A87" s="126" t="s">
        <v>215</v>
      </c>
      <c r="B87" s="126"/>
      <c r="C87" s="127"/>
      <c r="D87" s="79"/>
      <c r="E87" s="79"/>
      <c r="F87" s="79"/>
      <c r="G87" s="79"/>
    </row>
    <row r="88" spans="9:11" ht="20.25" customHeight="1">
      <c r="I88" s="128"/>
      <c r="J88" s="129"/>
      <c r="K88" s="130" t="s">
        <v>77</v>
      </c>
    </row>
    <row r="89" spans="1:11" ht="20.25" customHeight="1">
      <c r="A89" s="97"/>
      <c r="B89" s="97"/>
      <c r="E89" s="241" t="s">
        <v>0</v>
      </c>
      <c r="F89" s="241"/>
      <c r="G89" s="241"/>
      <c r="H89" s="131"/>
      <c r="I89" s="241" t="s">
        <v>48</v>
      </c>
      <c r="J89" s="241"/>
      <c r="K89" s="241"/>
    </row>
    <row r="90" spans="1:11" ht="20.25" customHeight="1">
      <c r="A90" s="97"/>
      <c r="B90" s="97"/>
      <c r="E90" s="238" t="s">
        <v>49</v>
      </c>
      <c r="F90" s="238"/>
      <c r="G90" s="238"/>
      <c r="H90" s="131"/>
      <c r="I90" s="238" t="s">
        <v>49</v>
      </c>
      <c r="J90" s="238"/>
      <c r="K90" s="238"/>
    </row>
    <row r="91" spans="1:11" ht="20.25" customHeight="1">
      <c r="A91" s="97"/>
      <c r="B91" s="97"/>
      <c r="E91" s="239" t="s">
        <v>203</v>
      </c>
      <c r="F91" s="239"/>
      <c r="G91" s="239"/>
      <c r="H91" s="132"/>
      <c r="I91" s="239" t="s">
        <v>203</v>
      </c>
      <c r="J91" s="239"/>
      <c r="K91" s="239"/>
    </row>
    <row r="92" spans="1:11" ht="20.25" customHeight="1">
      <c r="A92" s="98"/>
      <c r="B92" s="98"/>
      <c r="C92" s="98"/>
      <c r="E92" s="240" t="s">
        <v>204</v>
      </c>
      <c r="F92" s="240"/>
      <c r="G92" s="240"/>
      <c r="H92" s="132"/>
      <c r="I92" s="240" t="s">
        <v>204</v>
      </c>
      <c r="J92" s="240"/>
      <c r="K92" s="240"/>
    </row>
    <row r="93" spans="1:11" ht="20.25" customHeight="1">
      <c r="A93" s="97"/>
      <c r="B93" s="97"/>
      <c r="E93" s="133" t="s">
        <v>230</v>
      </c>
      <c r="F93" s="132"/>
      <c r="G93" s="133" t="s">
        <v>206</v>
      </c>
      <c r="H93" s="132"/>
      <c r="I93" s="133" t="s">
        <v>230</v>
      </c>
      <c r="J93" s="132"/>
      <c r="K93" s="133" t="s">
        <v>206</v>
      </c>
    </row>
    <row r="94" spans="1:11" ht="20.25" customHeight="1">
      <c r="A94" s="97" t="s">
        <v>246</v>
      </c>
      <c r="B94" s="97"/>
      <c r="D94" s="136"/>
      <c r="E94" s="81"/>
      <c r="F94" s="94"/>
      <c r="G94" s="81"/>
      <c r="H94" s="94"/>
      <c r="I94" s="81"/>
      <c r="J94" s="94"/>
      <c r="K94" s="81"/>
    </row>
    <row r="95" spans="1:11" ht="20.25" customHeight="1">
      <c r="A95" s="97" t="s">
        <v>229</v>
      </c>
      <c r="B95" s="97"/>
      <c r="D95" s="136"/>
      <c r="E95" s="81"/>
      <c r="F95" s="94"/>
      <c r="G95" s="81"/>
      <c r="H95" s="94"/>
      <c r="I95" s="81"/>
      <c r="J95" s="94"/>
      <c r="K95" s="81"/>
    </row>
    <row r="96" spans="1:11" ht="20.25" customHeight="1">
      <c r="A96" s="95" t="s">
        <v>213</v>
      </c>
      <c r="D96" s="136"/>
      <c r="E96" s="90">
        <v>18070640</v>
      </c>
      <c r="F96" s="90"/>
      <c r="G96" s="90">
        <v>4008290</v>
      </c>
      <c r="H96" s="86"/>
      <c r="I96" s="154">
        <v>1379809</v>
      </c>
      <c r="J96" s="86"/>
      <c r="K96" s="154">
        <v>946360</v>
      </c>
    </row>
    <row r="97" spans="1:11" ht="20.25" customHeight="1">
      <c r="A97" s="95" t="s">
        <v>214</v>
      </c>
      <c r="B97" s="97"/>
      <c r="D97" s="136"/>
      <c r="E97" s="88">
        <v>5158536</v>
      </c>
      <c r="F97" s="137"/>
      <c r="G97" s="88">
        <v>708434</v>
      </c>
      <c r="H97" s="94"/>
      <c r="I97" s="88">
        <v>0</v>
      </c>
      <c r="J97" s="155"/>
      <c r="K97" s="88">
        <v>0</v>
      </c>
    </row>
    <row r="98" spans="1:11" ht="20.25" customHeight="1" thickBot="1">
      <c r="A98" s="97" t="s">
        <v>338</v>
      </c>
      <c r="D98" s="136"/>
      <c r="E98" s="12">
        <f>SUM(E96:E97)</f>
        <v>23229176</v>
      </c>
      <c r="F98" s="94"/>
      <c r="G98" s="12">
        <f>SUM(G96:G97)</f>
        <v>4716724</v>
      </c>
      <c r="H98" s="94"/>
      <c r="I98" s="12">
        <f>SUM(I96:I97)</f>
        <v>1379809</v>
      </c>
      <c r="J98" s="94"/>
      <c r="K98" s="12">
        <f>SUM(K96:K97)</f>
        <v>946360</v>
      </c>
    </row>
    <row r="99" spans="1:11" ht="20.25" customHeight="1" thickTop="1">
      <c r="A99" s="97"/>
      <c r="D99" s="136"/>
      <c r="E99" s="81"/>
      <c r="F99" s="90"/>
      <c r="G99" s="81"/>
      <c r="H99" s="90"/>
      <c r="I99" s="81"/>
      <c r="J99" s="137"/>
      <c r="K99" s="81"/>
    </row>
    <row r="100" spans="5:11" ht="20.25" customHeight="1">
      <c r="E100" s="90"/>
      <c r="G100" s="90"/>
      <c r="I100" s="90"/>
      <c r="K100" s="90"/>
    </row>
  </sheetData>
  <sheetProtection/>
  <mergeCells count="24">
    <mergeCell ref="E5:G5"/>
    <mergeCell ref="I5:K5"/>
    <mergeCell ref="E6:G6"/>
    <mergeCell ref="I6:K6"/>
    <mergeCell ref="E7:G7"/>
    <mergeCell ref="I7:K7"/>
    <mergeCell ref="E8:G8"/>
    <mergeCell ref="I8:K8"/>
    <mergeCell ref="E49:G49"/>
    <mergeCell ref="I49:K49"/>
    <mergeCell ref="E50:G50"/>
    <mergeCell ref="I50:K50"/>
    <mergeCell ref="E51:G51"/>
    <mergeCell ref="I51:K51"/>
    <mergeCell ref="E52:G52"/>
    <mergeCell ref="I52:K52"/>
    <mergeCell ref="E89:G89"/>
    <mergeCell ref="I89:K89"/>
    <mergeCell ref="E90:G90"/>
    <mergeCell ref="I90:K90"/>
    <mergeCell ref="E91:G91"/>
    <mergeCell ref="I91:K91"/>
    <mergeCell ref="E92:G92"/>
    <mergeCell ref="I92:K92"/>
  </mergeCells>
  <printOptions/>
  <pageMargins left="0.7" right="0.7" top="0.48" bottom="0.5" header="0.5" footer="0.5"/>
  <pageSetup firstPageNumber="6" useFirstPageNumber="1" fitToHeight="2" horizontalDpi="600" verticalDpi="600" orientation="portrait" paperSize="9" scale="83"/>
  <headerFooter>
    <oddFooter>&amp;LThe accompanying notes are an integral part of these financial statements.
&amp;C&amp;P</oddFooter>
  </headerFooter>
  <rowBreaks count="2" manualBreakCount="2">
    <brk id="44" max="10" man="1"/>
    <brk id="84" max="10" man="1"/>
  </rowBreaks>
  <ignoredErrors>
    <ignoredError sqref="F9 H9 J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view="pageBreakPreview" zoomScale="85" zoomScaleNormal="55" zoomScaleSheetLayoutView="85" zoomScalePageLayoutView="0" workbookViewId="0" topLeftCell="A1">
      <selection activeCell="A47" sqref="A47"/>
    </sheetView>
  </sheetViews>
  <sheetFormatPr defaultColWidth="8.7109375" defaultRowHeight="15"/>
  <cols>
    <col min="1" max="1" width="43.28125" style="86" customWidth="1"/>
    <col min="2" max="2" width="8.7109375" style="86" customWidth="1"/>
    <col min="3" max="3" width="11.00390625" style="86" bestFit="1" customWidth="1"/>
    <col min="4" max="4" width="0.9921875" style="86" customWidth="1"/>
    <col min="5" max="5" width="15.7109375" style="86" bestFit="1" customWidth="1"/>
    <col min="6" max="6" width="0.9921875" style="86" customWidth="1"/>
    <col min="7" max="7" width="10.28125" style="86" bestFit="1" customWidth="1"/>
    <col min="8" max="8" width="0.9921875" style="86" customWidth="1"/>
    <col min="9" max="9" width="18.140625" style="86" bestFit="1" customWidth="1"/>
    <col min="10" max="10" width="0.9921875" style="86" customWidth="1"/>
    <col min="11" max="11" width="14.140625" style="86" bestFit="1" customWidth="1"/>
    <col min="12" max="12" width="0.9921875" style="86" customWidth="1"/>
    <col min="13" max="13" width="8.8515625" style="86" bestFit="1" customWidth="1"/>
    <col min="14" max="14" width="0.9921875" style="86" customWidth="1"/>
    <col min="15" max="15" width="14.140625" style="86" bestFit="1" customWidth="1"/>
    <col min="16" max="16" width="0.9921875" style="86" customWidth="1"/>
    <col min="17" max="17" width="11.00390625" style="86" bestFit="1" customWidth="1"/>
    <col min="18" max="18" width="0.9921875" style="86" customWidth="1"/>
    <col min="19" max="19" width="11.28125" style="86" bestFit="1" customWidth="1"/>
    <col min="20" max="20" width="0.9921875" style="86" customWidth="1"/>
    <col min="21" max="21" width="15.421875" style="86" bestFit="1" customWidth="1"/>
    <col min="22" max="22" width="0.9921875" style="86" customWidth="1"/>
    <col min="23" max="23" width="12.00390625" style="86" bestFit="1" customWidth="1"/>
    <col min="24" max="24" width="0.9921875" style="86" customWidth="1"/>
    <col min="25" max="25" width="15.00390625" style="86" bestFit="1" customWidth="1"/>
    <col min="26" max="26" width="0.9921875" style="86" customWidth="1"/>
    <col min="27" max="27" width="12.8515625" style="86" customWidth="1"/>
    <col min="28" max="28" width="0.9921875" style="86" customWidth="1"/>
    <col min="29" max="29" width="11.421875" style="86" bestFit="1" customWidth="1"/>
    <col min="30" max="30" width="0.9921875" style="86" customWidth="1"/>
    <col min="31" max="31" width="18.8515625" style="86" bestFit="1" customWidth="1"/>
    <col min="32" max="32" width="0.9921875" style="86" customWidth="1"/>
    <col min="33" max="33" width="11.28125" style="86" bestFit="1" customWidth="1"/>
    <col min="34" max="34" width="0.9921875" style="86" customWidth="1"/>
    <col min="35" max="35" width="13.7109375" style="86" customWidth="1"/>
    <col min="36" max="16384" width="8.7109375" style="86" customWidth="1"/>
  </cols>
  <sheetData>
    <row r="1" spans="1:35" ht="18">
      <c r="A1" s="157" t="s">
        <v>26</v>
      </c>
      <c r="B1" s="158"/>
      <c r="C1" s="159"/>
      <c r="D1" s="15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5" ht="18">
      <c r="A2" s="157" t="s">
        <v>27</v>
      </c>
      <c r="B2" s="15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35" ht="15.75">
      <c r="A3" s="160" t="s">
        <v>232</v>
      </c>
      <c r="B3" s="161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80"/>
      <c r="Q3" s="79"/>
      <c r="R3" s="79"/>
      <c r="S3" s="80"/>
      <c r="T3" s="79"/>
      <c r="U3" s="80"/>
      <c r="V3" s="80"/>
      <c r="W3" s="80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5" ht="15.75">
      <c r="A4" s="80"/>
      <c r="B4" s="16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130" t="s">
        <v>77</v>
      </c>
    </row>
    <row r="5" spans="1:35" ht="13.5">
      <c r="A5" s="98"/>
      <c r="B5" s="162"/>
      <c r="C5" s="238" t="s">
        <v>50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</row>
    <row r="6" spans="1:35" ht="13.5">
      <c r="A6" s="98"/>
      <c r="B6" s="163"/>
      <c r="C6" s="131"/>
      <c r="D6" s="131"/>
      <c r="E6" s="131"/>
      <c r="F6" s="131"/>
      <c r="G6" s="131"/>
      <c r="H6" s="131"/>
      <c r="I6" s="76"/>
      <c r="J6" s="131"/>
      <c r="K6" s="131"/>
      <c r="L6" s="131"/>
      <c r="M6" s="131"/>
      <c r="N6" s="131"/>
      <c r="O6" s="131"/>
      <c r="P6" s="131"/>
      <c r="Q6" s="131"/>
      <c r="R6" s="131"/>
      <c r="S6" s="242" t="s">
        <v>82</v>
      </c>
      <c r="T6" s="243"/>
      <c r="U6" s="243"/>
      <c r="V6" s="243"/>
      <c r="W6" s="243"/>
      <c r="X6" s="243"/>
      <c r="Y6" s="243"/>
      <c r="Z6" s="131"/>
      <c r="AA6" s="131"/>
      <c r="AB6" s="131"/>
      <c r="AC6" s="131"/>
      <c r="AD6" s="131"/>
      <c r="AE6" s="131"/>
      <c r="AF6" s="131"/>
      <c r="AG6" s="131"/>
      <c r="AH6" s="131"/>
      <c r="AI6" s="131"/>
    </row>
    <row r="7" spans="1:35" ht="13.5">
      <c r="A7" s="98"/>
      <c r="B7" s="163"/>
      <c r="C7" s="131"/>
      <c r="D7" s="131"/>
      <c r="E7" s="131"/>
      <c r="F7" s="131"/>
      <c r="G7" s="131"/>
      <c r="H7" s="131"/>
      <c r="I7" s="76"/>
      <c r="J7" s="131"/>
      <c r="K7" s="131"/>
      <c r="L7" s="131"/>
      <c r="M7" s="131"/>
      <c r="N7" s="131"/>
      <c r="O7" s="131"/>
      <c r="P7" s="131"/>
      <c r="Q7" s="131"/>
      <c r="R7" s="131"/>
      <c r="S7" s="77"/>
      <c r="T7" s="13"/>
      <c r="U7" s="13" t="s">
        <v>250</v>
      </c>
      <c r="V7" s="13"/>
      <c r="W7" s="13"/>
      <c r="X7" s="13"/>
      <c r="Y7" s="13"/>
      <c r="Z7" s="131"/>
      <c r="AA7" s="131"/>
      <c r="AB7" s="131"/>
      <c r="AC7" s="131"/>
      <c r="AD7" s="131"/>
      <c r="AE7" s="131"/>
      <c r="AF7" s="131"/>
      <c r="AG7" s="131"/>
      <c r="AH7" s="131"/>
      <c r="AI7" s="131"/>
    </row>
    <row r="8" spans="1:35" ht="13.5">
      <c r="A8" s="98"/>
      <c r="B8" s="163"/>
      <c r="C8" s="131"/>
      <c r="D8" s="131"/>
      <c r="E8" s="131"/>
      <c r="F8" s="131"/>
      <c r="G8" s="131"/>
      <c r="H8" s="131"/>
      <c r="I8" s="76"/>
      <c r="J8" s="131"/>
      <c r="K8" s="131"/>
      <c r="L8" s="131"/>
      <c r="M8" s="131"/>
      <c r="N8" s="131"/>
      <c r="O8" s="131"/>
      <c r="P8" s="131"/>
      <c r="Q8" s="131"/>
      <c r="R8" s="131"/>
      <c r="S8" s="77"/>
      <c r="T8" s="13"/>
      <c r="U8" s="116" t="s">
        <v>340</v>
      </c>
      <c r="V8" s="13"/>
      <c r="W8" s="13"/>
      <c r="X8" s="13"/>
      <c r="Y8" s="13"/>
      <c r="Z8" s="131"/>
      <c r="AA8" s="131"/>
      <c r="AB8" s="131"/>
      <c r="AC8" s="131"/>
      <c r="AD8" s="131"/>
      <c r="AE8" s="131"/>
      <c r="AF8" s="131"/>
      <c r="AG8" s="131"/>
      <c r="AH8" s="131"/>
      <c r="AI8" s="131"/>
    </row>
    <row r="9" spans="1:35" ht="13.5">
      <c r="A9" s="98"/>
      <c r="B9" s="163"/>
      <c r="C9" s="131"/>
      <c r="D9" s="131"/>
      <c r="E9" s="131"/>
      <c r="F9" s="131"/>
      <c r="G9" s="131"/>
      <c r="H9" s="131"/>
      <c r="I9" s="76" t="s">
        <v>123</v>
      </c>
      <c r="J9" s="131"/>
      <c r="K9" s="131"/>
      <c r="L9" s="131"/>
      <c r="M9" s="131"/>
      <c r="N9" s="131"/>
      <c r="O9" s="131"/>
      <c r="P9" s="131"/>
      <c r="Q9" s="131"/>
      <c r="R9" s="131"/>
      <c r="S9" s="77"/>
      <c r="T9" s="13"/>
      <c r="U9" s="116" t="s">
        <v>339</v>
      </c>
      <c r="V9" s="13"/>
      <c r="W9" s="13"/>
      <c r="X9" s="13"/>
      <c r="Y9" s="13"/>
      <c r="Z9" s="131"/>
      <c r="AA9" s="131"/>
      <c r="AB9" s="131"/>
      <c r="AC9" s="131"/>
      <c r="AD9" s="131"/>
      <c r="AE9" s="131"/>
      <c r="AF9" s="131"/>
      <c r="AG9" s="131"/>
      <c r="AH9" s="131"/>
      <c r="AI9" s="131"/>
    </row>
    <row r="10" spans="1:35" ht="13.5">
      <c r="A10" s="98"/>
      <c r="B10" s="163"/>
      <c r="C10" s="98"/>
      <c r="D10" s="98"/>
      <c r="E10" s="164"/>
      <c r="F10" s="164"/>
      <c r="G10" s="164"/>
      <c r="H10" s="164"/>
      <c r="I10" s="76" t="s">
        <v>157</v>
      </c>
      <c r="J10" s="164"/>
      <c r="K10" s="76"/>
      <c r="L10" s="164"/>
      <c r="M10" s="164"/>
      <c r="N10" s="164"/>
      <c r="O10" s="98"/>
      <c r="P10" s="98"/>
      <c r="Q10" s="98"/>
      <c r="R10" s="164"/>
      <c r="S10" s="98"/>
      <c r="T10" s="98"/>
      <c r="U10" s="76" t="s">
        <v>329</v>
      </c>
      <c r="V10" s="164"/>
      <c r="W10" s="76" t="s">
        <v>143</v>
      </c>
      <c r="X10" s="164"/>
      <c r="Y10" s="164" t="s">
        <v>86</v>
      </c>
      <c r="Z10" s="98"/>
      <c r="AA10" s="148"/>
      <c r="AB10" s="98"/>
      <c r="AC10" s="76"/>
      <c r="AD10" s="98"/>
      <c r="AE10" s="148" t="s">
        <v>233</v>
      </c>
      <c r="AF10" s="164"/>
      <c r="AG10" s="164"/>
      <c r="AH10" s="164"/>
      <c r="AI10" s="98"/>
    </row>
    <row r="11" spans="1:35" ht="13.5">
      <c r="A11" s="98"/>
      <c r="B11" s="47"/>
      <c r="C11" s="164" t="s">
        <v>44</v>
      </c>
      <c r="D11" s="164"/>
      <c r="E11" s="76" t="s">
        <v>163</v>
      </c>
      <c r="F11" s="164"/>
      <c r="G11" s="98"/>
      <c r="H11" s="164"/>
      <c r="I11" s="76" t="s">
        <v>158</v>
      </c>
      <c r="J11" s="164"/>
      <c r="K11" s="76" t="s">
        <v>103</v>
      </c>
      <c r="L11" s="164"/>
      <c r="M11" s="98"/>
      <c r="N11" s="164"/>
      <c r="O11" s="164" t="s">
        <v>58</v>
      </c>
      <c r="P11" s="98"/>
      <c r="Q11" s="164"/>
      <c r="R11" s="164"/>
      <c r="S11" s="76" t="s">
        <v>281</v>
      </c>
      <c r="T11" s="164"/>
      <c r="U11" s="76" t="s">
        <v>330</v>
      </c>
      <c r="V11" s="164"/>
      <c r="W11" s="76" t="s">
        <v>144</v>
      </c>
      <c r="X11" s="164"/>
      <c r="Y11" s="76" t="s">
        <v>87</v>
      </c>
      <c r="Z11" s="98"/>
      <c r="AA11" s="148"/>
      <c r="AB11" s="98"/>
      <c r="AC11" s="76" t="s">
        <v>148</v>
      </c>
      <c r="AD11" s="98"/>
      <c r="AE11" s="148" t="s">
        <v>161</v>
      </c>
      <c r="AF11" s="164"/>
      <c r="AG11" s="76" t="s">
        <v>90</v>
      </c>
      <c r="AH11" s="164"/>
      <c r="AI11" s="164" t="s">
        <v>7</v>
      </c>
    </row>
    <row r="12" spans="1:35" ht="13.5">
      <c r="A12" s="98"/>
      <c r="B12" s="47"/>
      <c r="C12" s="76" t="s">
        <v>234</v>
      </c>
      <c r="D12" s="164"/>
      <c r="E12" s="164" t="s">
        <v>235</v>
      </c>
      <c r="F12" s="164"/>
      <c r="G12" s="76" t="s">
        <v>106</v>
      </c>
      <c r="H12" s="164"/>
      <c r="I12" s="76" t="s">
        <v>124</v>
      </c>
      <c r="J12" s="164"/>
      <c r="K12" s="76" t="s">
        <v>104</v>
      </c>
      <c r="L12" s="164"/>
      <c r="M12" s="164" t="s">
        <v>53</v>
      </c>
      <c r="N12" s="164"/>
      <c r="O12" s="164" t="s">
        <v>63</v>
      </c>
      <c r="P12" s="98"/>
      <c r="Q12" s="164" t="s">
        <v>56</v>
      </c>
      <c r="R12" s="164"/>
      <c r="S12" s="76" t="s">
        <v>248</v>
      </c>
      <c r="T12" s="164"/>
      <c r="U12" s="76" t="s">
        <v>251</v>
      </c>
      <c r="V12" s="164"/>
      <c r="W12" s="76" t="s">
        <v>236</v>
      </c>
      <c r="X12" s="164"/>
      <c r="Y12" s="164" t="s">
        <v>237</v>
      </c>
      <c r="Z12" s="164"/>
      <c r="AA12" s="76"/>
      <c r="AB12" s="164"/>
      <c r="AC12" s="76" t="s">
        <v>149</v>
      </c>
      <c r="AD12" s="164"/>
      <c r="AE12" s="76" t="s">
        <v>88</v>
      </c>
      <c r="AF12" s="164"/>
      <c r="AG12" s="164" t="s">
        <v>91</v>
      </c>
      <c r="AH12" s="164"/>
      <c r="AI12" s="76" t="s">
        <v>162</v>
      </c>
    </row>
    <row r="13" spans="1:35" ht="13.5">
      <c r="A13" s="98"/>
      <c r="B13" s="47"/>
      <c r="C13" s="165" t="s">
        <v>35</v>
      </c>
      <c r="D13" s="164"/>
      <c r="E13" s="165" t="s">
        <v>57</v>
      </c>
      <c r="F13" s="164"/>
      <c r="G13" s="99" t="s">
        <v>102</v>
      </c>
      <c r="H13" s="164"/>
      <c r="I13" s="99" t="s">
        <v>132</v>
      </c>
      <c r="J13" s="164"/>
      <c r="K13" s="99" t="s">
        <v>105</v>
      </c>
      <c r="L13" s="164"/>
      <c r="M13" s="165" t="s">
        <v>37</v>
      </c>
      <c r="N13" s="164"/>
      <c r="O13" s="165" t="s">
        <v>64</v>
      </c>
      <c r="P13" s="98"/>
      <c r="Q13" s="165" t="s">
        <v>57</v>
      </c>
      <c r="R13" s="164"/>
      <c r="S13" s="99" t="s">
        <v>249</v>
      </c>
      <c r="T13" s="164"/>
      <c r="U13" s="99" t="s">
        <v>252</v>
      </c>
      <c r="V13" s="164"/>
      <c r="W13" s="99" t="s">
        <v>62</v>
      </c>
      <c r="X13" s="164"/>
      <c r="Y13" s="99" t="s">
        <v>36</v>
      </c>
      <c r="Z13" s="164"/>
      <c r="AA13" s="99" t="s">
        <v>95</v>
      </c>
      <c r="AB13" s="164"/>
      <c r="AC13" s="99" t="s">
        <v>150</v>
      </c>
      <c r="AD13" s="164"/>
      <c r="AE13" s="99" t="s">
        <v>89</v>
      </c>
      <c r="AF13" s="98"/>
      <c r="AG13" s="165" t="s">
        <v>59</v>
      </c>
      <c r="AH13" s="98"/>
      <c r="AI13" s="165" t="s">
        <v>36</v>
      </c>
    </row>
    <row r="14" spans="2:35" ht="13.5">
      <c r="B14" s="142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1:35" ht="13.5">
      <c r="A15" s="144" t="s">
        <v>238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98"/>
      <c r="AI15" s="98"/>
    </row>
    <row r="16" spans="1:35" ht="13.5">
      <c r="A16" s="144" t="s">
        <v>188</v>
      </c>
      <c r="B16" s="142"/>
      <c r="C16" s="10">
        <v>8611242</v>
      </c>
      <c r="D16" s="166"/>
      <c r="E16" s="10">
        <v>57298909</v>
      </c>
      <c r="F16" s="166"/>
      <c r="G16" s="10">
        <v>3470021</v>
      </c>
      <c r="H16" s="166"/>
      <c r="I16" s="10">
        <v>3500083</v>
      </c>
      <c r="J16" s="166"/>
      <c r="K16" s="10">
        <v>-5159</v>
      </c>
      <c r="L16" s="166"/>
      <c r="M16" s="10">
        <v>929166</v>
      </c>
      <c r="N16" s="166"/>
      <c r="O16" s="10">
        <v>91815106</v>
      </c>
      <c r="P16" s="166"/>
      <c r="Q16" s="10">
        <v>-2909249</v>
      </c>
      <c r="R16" s="166"/>
      <c r="S16" s="10">
        <v>13812039</v>
      </c>
      <c r="T16" s="166"/>
      <c r="U16" s="10">
        <v>-3799448</v>
      </c>
      <c r="V16" s="166"/>
      <c r="W16" s="10">
        <v>-22453189</v>
      </c>
      <c r="X16" s="166"/>
      <c r="Y16" s="10">
        <v>-12440598</v>
      </c>
      <c r="Z16" s="166"/>
      <c r="AA16" s="10">
        <v>150269521</v>
      </c>
      <c r="AB16" s="166"/>
      <c r="AC16" s="10">
        <v>15000000</v>
      </c>
      <c r="AD16" s="166"/>
      <c r="AE16" s="10">
        <v>165269521</v>
      </c>
      <c r="AF16" s="166"/>
      <c r="AG16" s="10">
        <v>53032698</v>
      </c>
      <c r="AH16" s="166"/>
      <c r="AI16" s="10">
        <v>218302219</v>
      </c>
    </row>
    <row r="17" spans="1:35" ht="13.5">
      <c r="A17" s="144" t="s">
        <v>240</v>
      </c>
      <c r="B17" s="47"/>
      <c r="C17" s="78"/>
      <c r="D17" s="94"/>
      <c r="E17" s="82"/>
      <c r="F17" s="94"/>
      <c r="G17" s="144"/>
      <c r="H17" s="94"/>
      <c r="I17" s="94"/>
      <c r="J17" s="94"/>
      <c r="K17" s="94"/>
      <c r="L17" s="94"/>
      <c r="M17" s="82"/>
      <c r="N17" s="94"/>
      <c r="O17" s="82"/>
      <c r="P17" s="94"/>
      <c r="Q17" s="82"/>
      <c r="R17" s="94"/>
      <c r="S17" s="167"/>
      <c r="T17" s="94"/>
      <c r="U17" s="82"/>
      <c r="V17" s="94"/>
      <c r="W17" s="82"/>
      <c r="X17" s="94"/>
      <c r="Y17" s="167"/>
      <c r="Z17" s="94"/>
      <c r="AA17" s="167"/>
      <c r="AB17" s="94"/>
      <c r="AC17" s="167"/>
      <c r="AD17" s="94"/>
      <c r="AE17" s="167"/>
      <c r="AF17" s="94"/>
      <c r="AG17" s="167"/>
      <c r="AH17" s="94"/>
      <c r="AI17" s="167"/>
    </row>
    <row r="18" spans="1:35" ht="13.5">
      <c r="A18" s="144" t="s">
        <v>92</v>
      </c>
      <c r="B18" s="47"/>
      <c r="C18" s="83"/>
      <c r="D18" s="101"/>
      <c r="E18" s="83"/>
      <c r="F18" s="101"/>
      <c r="H18" s="101"/>
      <c r="I18" s="101"/>
      <c r="J18" s="101"/>
      <c r="K18" s="101"/>
      <c r="L18" s="101"/>
      <c r="M18" s="83"/>
      <c r="N18" s="101"/>
      <c r="O18" s="83"/>
      <c r="P18" s="101"/>
      <c r="Q18" s="83"/>
      <c r="R18" s="101"/>
      <c r="S18" s="168"/>
      <c r="T18" s="101"/>
      <c r="U18" s="83"/>
      <c r="V18" s="101"/>
      <c r="W18" s="83"/>
      <c r="X18" s="101"/>
      <c r="Y18" s="168"/>
      <c r="Z18" s="101"/>
      <c r="AA18" s="168"/>
      <c r="AB18" s="101"/>
      <c r="AC18" s="168"/>
      <c r="AD18" s="101"/>
      <c r="AE18" s="168"/>
      <c r="AF18" s="101"/>
      <c r="AG18" s="168"/>
      <c r="AH18" s="101"/>
      <c r="AI18" s="168"/>
    </row>
    <row r="19" spans="1:35" ht="13.5">
      <c r="A19" s="113" t="s">
        <v>241</v>
      </c>
      <c r="B19" s="142"/>
      <c r="C19" s="83"/>
      <c r="D19" s="101"/>
      <c r="E19" s="83"/>
      <c r="F19" s="101"/>
      <c r="H19" s="101"/>
      <c r="I19" s="101"/>
      <c r="J19" s="101"/>
      <c r="K19" s="101"/>
      <c r="L19" s="101"/>
      <c r="M19" s="83"/>
      <c r="N19" s="101"/>
      <c r="O19" s="83"/>
      <c r="P19" s="101"/>
      <c r="Q19" s="83"/>
      <c r="R19" s="101"/>
      <c r="S19" s="168"/>
      <c r="T19" s="101"/>
      <c r="U19" s="83"/>
      <c r="V19" s="101"/>
      <c r="W19" s="83"/>
      <c r="X19" s="101"/>
      <c r="Y19" s="168"/>
      <c r="Z19" s="101"/>
      <c r="AA19" s="168"/>
      <c r="AB19" s="101"/>
      <c r="AC19" s="168"/>
      <c r="AD19" s="101"/>
      <c r="AE19" s="168"/>
      <c r="AF19" s="101"/>
      <c r="AG19" s="168"/>
      <c r="AH19" s="101"/>
      <c r="AI19" s="168"/>
    </row>
    <row r="20" spans="1:35" ht="13.5">
      <c r="A20" s="86" t="s">
        <v>317</v>
      </c>
      <c r="B20" s="47"/>
      <c r="C20" s="78">
        <v>0</v>
      </c>
      <c r="D20" s="101"/>
      <c r="E20" s="78">
        <v>0</v>
      </c>
      <c r="F20" s="78"/>
      <c r="G20" s="78">
        <v>0</v>
      </c>
      <c r="H20" s="78"/>
      <c r="I20" s="78">
        <v>0</v>
      </c>
      <c r="J20" s="78"/>
      <c r="K20" s="78">
        <v>0</v>
      </c>
      <c r="L20" s="78"/>
      <c r="M20" s="78">
        <v>0</v>
      </c>
      <c r="N20" s="78"/>
      <c r="O20" s="78">
        <v>0</v>
      </c>
      <c r="P20" s="78"/>
      <c r="Q20" s="78">
        <v>0</v>
      </c>
      <c r="R20" s="78"/>
      <c r="S20" s="78">
        <v>0</v>
      </c>
      <c r="T20" s="78"/>
      <c r="U20" s="78">
        <v>0</v>
      </c>
      <c r="V20" s="78"/>
      <c r="W20" s="78">
        <v>0</v>
      </c>
      <c r="X20" s="78"/>
      <c r="Y20" s="78">
        <f>SUM(W20,U20,S20)</f>
        <v>0</v>
      </c>
      <c r="Z20" s="78"/>
      <c r="AA20" s="78">
        <v>0</v>
      </c>
      <c r="AB20" s="78"/>
      <c r="AC20" s="78">
        <v>0</v>
      </c>
      <c r="AD20" s="78"/>
      <c r="AE20" s="78">
        <f>SUM(AA20:AC20)</f>
        <v>0</v>
      </c>
      <c r="AF20" s="101"/>
      <c r="AG20" s="49">
        <v>-43972</v>
      </c>
      <c r="AH20" s="168"/>
      <c r="AI20" s="49">
        <f>SUM(AE20,AG20)</f>
        <v>-43972</v>
      </c>
    </row>
    <row r="21" spans="1:35" ht="13.5">
      <c r="A21" s="113" t="s">
        <v>184</v>
      </c>
      <c r="B21" s="47"/>
      <c r="C21" s="87">
        <f>SUM(C20:C20)</f>
        <v>0</v>
      </c>
      <c r="D21" s="167"/>
      <c r="E21" s="87">
        <f>SUM(E20:E20)</f>
        <v>0</v>
      </c>
      <c r="F21" s="167"/>
      <c r="G21" s="87">
        <f>SUM(G20:G20)</f>
        <v>0</v>
      </c>
      <c r="H21" s="167"/>
      <c r="I21" s="87">
        <f>SUM(I20:I20)</f>
        <v>0</v>
      </c>
      <c r="J21" s="167"/>
      <c r="K21" s="87">
        <f>SUM(K20:K20)</f>
        <v>0</v>
      </c>
      <c r="L21" s="167"/>
      <c r="M21" s="87">
        <f>SUM(M20:M20)</f>
        <v>0</v>
      </c>
      <c r="N21" s="167"/>
      <c r="O21" s="87">
        <f>SUM(O20:O20)</f>
        <v>0</v>
      </c>
      <c r="P21" s="169"/>
      <c r="Q21" s="87">
        <f>SUM(Q20:Q20)</f>
        <v>0</v>
      </c>
      <c r="R21" s="167"/>
      <c r="S21" s="87">
        <f>SUM(S20:S20)</f>
        <v>0</v>
      </c>
      <c r="T21" s="167"/>
      <c r="U21" s="87">
        <f>SUM(U20:U20)</f>
        <v>0</v>
      </c>
      <c r="V21" s="170"/>
      <c r="W21" s="87">
        <f>SUM(W20:W20)</f>
        <v>0</v>
      </c>
      <c r="X21" s="170"/>
      <c r="Y21" s="87">
        <f>SUM(W21,U21,S21)</f>
        <v>0</v>
      </c>
      <c r="Z21" s="170"/>
      <c r="AA21" s="87">
        <f>SUM(AA20:AA20)</f>
        <v>0</v>
      </c>
      <c r="AB21" s="170"/>
      <c r="AC21" s="87">
        <f>SUM(AC20:AC20)</f>
        <v>0</v>
      </c>
      <c r="AD21" s="170"/>
      <c r="AE21" s="87">
        <f>SUM(AE20:AE20)</f>
        <v>0</v>
      </c>
      <c r="AF21" s="167"/>
      <c r="AG21" s="87">
        <f>SUM(AG20:AG20)</f>
        <v>-43972</v>
      </c>
      <c r="AH21" s="167"/>
      <c r="AI21" s="87">
        <f>AE21+AG21</f>
        <v>-43972</v>
      </c>
    </row>
    <row r="22" spans="1:35" ht="13.5">
      <c r="A22" s="113" t="s">
        <v>101</v>
      </c>
      <c r="B22" s="47"/>
      <c r="C22" s="84"/>
      <c r="D22" s="167"/>
      <c r="E22" s="84"/>
      <c r="F22" s="167"/>
      <c r="G22" s="144"/>
      <c r="H22" s="167"/>
      <c r="I22" s="167"/>
      <c r="J22" s="167"/>
      <c r="K22" s="167"/>
      <c r="L22" s="167"/>
      <c r="M22" s="84"/>
      <c r="N22" s="167"/>
      <c r="O22" s="84"/>
      <c r="P22" s="169"/>
      <c r="Q22" s="84"/>
      <c r="R22" s="167"/>
      <c r="S22" s="84"/>
      <c r="T22" s="167"/>
      <c r="U22" s="84"/>
      <c r="V22" s="170"/>
      <c r="W22" s="84"/>
      <c r="X22" s="170"/>
      <c r="Y22" s="84"/>
      <c r="Z22" s="170"/>
      <c r="AA22" s="84"/>
      <c r="AB22" s="170"/>
      <c r="AC22" s="84"/>
      <c r="AD22" s="170"/>
      <c r="AE22" s="84"/>
      <c r="AF22" s="167"/>
      <c r="AG22" s="167"/>
      <c r="AH22" s="167"/>
      <c r="AI22" s="167"/>
    </row>
    <row r="23" spans="1:35" ht="13.5">
      <c r="A23" s="113" t="s">
        <v>242</v>
      </c>
      <c r="B23" s="47"/>
      <c r="C23" s="84"/>
      <c r="D23" s="167"/>
      <c r="E23" s="84"/>
      <c r="F23" s="167"/>
      <c r="G23" s="144"/>
      <c r="H23" s="167"/>
      <c r="I23" s="167"/>
      <c r="J23" s="167"/>
      <c r="K23" s="167"/>
      <c r="L23" s="167"/>
      <c r="M23" s="84"/>
      <c r="N23" s="167"/>
      <c r="O23" s="84"/>
      <c r="P23" s="169"/>
      <c r="Q23" s="84"/>
      <c r="R23" s="167"/>
      <c r="S23" s="84"/>
      <c r="T23" s="167"/>
      <c r="U23" s="84"/>
      <c r="V23" s="170"/>
      <c r="W23" s="84"/>
      <c r="X23" s="170"/>
      <c r="Y23" s="84"/>
      <c r="Z23" s="170"/>
      <c r="AA23" s="84"/>
      <c r="AB23" s="170"/>
      <c r="AC23" s="84"/>
      <c r="AD23" s="170"/>
      <c r="AE23" s="84"/>
      <c r="AF23" s="167"/>
      <c r="AG23" s="167"/>
      <c r="AH23" s="167"/>
      <c r="AI23" s="167"/>
    </row>
    <row r="24" spans="1:35" ht="14.25" customHeight="1">
      <c r="A24" s="86" t="s">
        <v>318</v>
      </c>
      <c r="B24" s="47"/>
      <c r="C24" s="78"/>
      <c r="D24" s="168"/>
      <c r="E24" s="78"/>
      <c r="F24" s="168"/>
      <c r="G24" s="78"/>
      <c r="H24" s="168"/>
      <c r="I24" s="78"/>
      <c r="J24" s="168"/>
      <c r="K24" s="78"/>
      <c r="L24" s="168"/>
      <c r="M24" s="78"/>
      <c r="N24" s="168"/>
      <c r="O24" s="78"/>
      <c r="P24" s="154"/>
      <c r="Q24" s="78"/>
      <c r="R24" s="168"/>
      <c r="S24" s="78"/>
      <c r="T24" s="168"/>
      <c r="U24" s="78"/>
      <c r="V24" s="171"/>
      <c r="W24" s="78"/>
      <c r="X24" s="171"/>
      <c r="Y24" s="78"/>
      <c r="Z24" s="171"/>
      <c r="AA24" s="78"/>
      <c r="AB24" s="171"/>
      <c r="AC24" s="78"/>
      <c r="AD24" s="171"/>
      <c r="AE24" s="49"/>
      <c r="AF24" s="168"/>
      <c r="AG24" s="78"/>
      <c r="AH24" s="168"/>
      <c r="AI24" s="49"/>
    </row>
    <row r="25" spans="1:35" s="114" customFormat="1" ht="13.5" customHeight="1">
      <c r="A25" s="114" t="s">
        <v>319</v>
      </c>
      <c r="B25" s="172"/>
      <c r="C25" s="110">
        <v>0</v>
      </c>
      <c r="D25" s="110"/>
      <c r="E25" s="110">
        <v>0</v>
      </c>
      <c r="F25" s="110"/>
      <c r="G25" s="110">
        <v>0</v>
      </c>
      <c r="H25" s="109"/>
      <c r="I25" s="109">
        <v>-187408</v>
      </c>
      <c r="J25" s="109"/>
      <c r="K25" s="110">
        <v>0</v>
      </c>
      <c r="L25" s="110"/>
      <c r="M25" s="110">
        <v>0</v>
      </c>
      <c r="N25" s="110"/>
      <c r="O25" s="110">
        <v>0</v>
      </c>
      <c r="P25" s="110"/>
      <c r="Q25" s="110">
        <v>0</v>
      </c>
      <c r="R25" s="110"/>
      <c r="S25" s="110">
        <v>0</v>
      </c>
      <c r="T25" s="109"/>
      <c r="U25" s="109">
        <v>1635</v>
      </c>
      <c r="V25" s="109"/>
      <c r="W25" s="109">
        <v>14025</v>
      </c>
      <c r="X25" s="109"/>
      <c r="Y25" s="109">
        <f>SUM(S25:W25)</f>
        <v>15660</v>
      </c>
      <c r="Z25" s="109"/>
      <c r="AA25" s="109">
        <f>SUM(C25:Q25)+(Y25)</f>
        <v>-171748</v>
      </c>
      <c r="AB25" s="173"/>
      <c r="AC25" s="110">
        <v>0</v>
      </c>
      <c r="AD25" s="173"/>
      <c r="AE25" s="109">
        <f>SUM(AA25:AC25)</f>
        <v>-171748</v>
      </c>
      <c r="AF25" s="174"/>
      <c r="AG25" s="110">
        <v>-283143</v>
      </c>
      <c r="AH25" s="174"/>
      <c r="AI25" s="109">
        <f>SUM(AE25,AG25)</f>
        <v>-454891</v>
      </c>
    </row>
    <row r="26" spans="1:35" s="114" customFormat="1" ht="13.5" customHeight="1">
      <c r="A26" s="114" t="s">
        <v>320</v>
      </c>
      <c r="B26" s="172"/>
      <c r="C26" s="110">
        <v>0</v>
      </c>
      <c r="D26" s="174"/>
      <c r="E26" s="110">
        <v>0</v>
      </c>
      <c r="F26" s="174"/>
      <c r="G26" s="110">
        <v>0</v>
      </c>
      <c r="H26" s="174"/>
      <c r="I26" s="110">
        <v>-80995</v>
      </c>
      <c r="J26" s="174"/>
      <c r="K26" s="110">
        <v>0</v>
      </c>
      <c r="L26" s="174"/>
      <c r="M26" s="110">
        <v>0</v>
      </c>
      <c r="N26" s="174"/>
      <c r="O26" s="110">
        <v>0</v>
      </c>
      <c r="P26" s="175"/>
      <c r="Q26" s="110">
        <v>0</v>
      </c>
      <c r="R26" s="174"/>
      <c r="S26" s="110">
        <v>0</v>
      </c>
      <c r="T26" s="174"/>
      <c r="U26" s="110">
        <v>0</v>
      </c>
      <c r="V26" s="173"/>
      <c r="W26" s="110">
        <v>0</v>
      </c>
      <c r="X26" s="173"/>
      <c r="Y26" s="110">
        <v>0</v>
      </c>
      <c r="Z26" s="173"/>
      <c r="AA26" s="109">
        <f>SUM(C26:Q26)+(Y26)</f>
        <v>-80995</v>
      </c>
      <c r="AB26" s="173"/>
      <c r="AC26" s="110">
        <v>0</v>
      </c>
      <c r="AD26" s="173"/>
      <c r="AE26" s="110">
        <f>SUM(AA26:AC26)</f>
        <v>-80995</v>
      </c>
      <c r="AF26" s="174"/>
      <c r="AG26" s="110">
        <v>0</v>
      </c>
      <c r="AH26" s="174"/>
      <c r="AI26" s="109">
        <f>SUM(AE26,AG26)</f>
        <v>-80995</v>
      </c>
    </row>
    <row r="27" spans="1:35" ht="13.5">
      <c r="A27" s="86" t="s">
        <v>321</v>
      </c>
      <c r="B27" s="47"/>
      <c r="C27" s="78">
        <v>0</v>
      </c>
      <c r="D27" s="168"/>
      <c r="E27" s="78">
        <v>0</v>
      </c>
      <c r="F27" s="168"/>
      <c r="G27" s="78">
        <v>0</v>
      </c>
      <c r="H27" s="168"/>
      <c r="I27" s="78">
        <v>0</v>
      </c>
      <c r="J27" s="168"/>
      <c r="K27" s="78">
        <v>0</v>
      </c>
      <c r="L27" s="168"/>
      <c r="M27" s="78">
        <v>0</v>
      </c>
      <c r="N27" s="168"/>
      <c r="O27" s="78">
        <v>0</v>
      </c>
      <c r="P27" s="154"/>
      <c r="Q27" s="78">
        <v>0</v>
      </c>
      <c r="R27" s="168"/>
      <c r="S27" s="78">
        <v>0</v>
      </c>
      <c r="T27" s="168"/>
      <c r="U27" s="78">
        <v>0</v>
      </c>
      <c r="V27" s="171"/>
      <c r="W27" s="78">
        <v>0</v>
      </c>
      <c r="X27" s="171"/>
      <c r="Y27" s="78">
        <v>0</v>
      </c>
      <c r="Z27" s="171"/>
      <c r="AA27" s="78">
        <f>SUM(C27:Q27)+(Y27)</f>
        <v>0</v>
      </c>
      <c r="AB27" s="171"/>
      <c r="AC27" s="78">
        <v>0</v>
      </c>
      <c r="AD27" s="171"/>
      <c r="AE27" s="110">
        <v>0</v>
      </c>
      <c r="AF27" s="168"/>
      <c r="AG27" s="78">
        <v>65465</v>
      </c>
      <c r="AH27" s="168"/>
      <c r="AI27" s="49">
        <f>SUM(AE27,AG27)</f>
        <v>65465</v>
      </c>
    </row>
    <row r="28" spans="1:35" ht="13.5">
      <c r="A28" s="86" t="s">
        <v>322</v>
      </c>
      <c r="B28" s="47"/>
      <c r="C28" s="88">
        <v>0</v>
      </c>
      <c r="D28" s="168"/>
      <c r="E28" s="88">
        <v>0</v>
      </c>
      <c r="F28" s="168"/>
      <c r="G28" s="88">
        <v>0</v>
      </c>
      <c r="H28" s="168"/>
      <c r="I28" s="88">
        <v>0</v>
      </c>
      <c r="J28" s="168"/>
      <c r="K28" s="88">
        <v>0</v>
      </c>
      <c r="L28" s="168"/>
      <c r="M28" s="88">
        <v>0</v>
      </c>
      <c r="N28" s="168"/>
      <c r="O28" s="88">
        <v>0</v>
      </c>
      <c r="P28" s="154"/>
      <c r="Q28" s="88">
        <v>0</v>
      </c>
      <c r="R28" s="168"/>
      <c r="S28" s="88">
        <v>0</v>
      </c>
      <c r="T28" s="168"/>
      <c r="U28" s="88">
        <v>0</v>
      </c>
      <c r="V28" s="171"/>
      <c r="W28" s="88">
        <v>0</v>
      </c>
      <c r="X28" s="171"/>
      <c r="Y28" s="88">
        <v>0</v>
      </c>
      <c r="Z28" s="171"/>
      <c r="AA28" s="88">
        <f>SUM(C28:Q28)+(Y28)</f>
        <v>0</v>
      </c>
      <c r="AB28" s="171"/>
      <c r="AC28" s="88">
        <v>0</v>
      </c>
      <c r="AD28" s="171"/>
      <c r="AE28" s="88">
        <v>0</v>
      </c>
      <c r="AF28" s="168"/>
      <c r="AG28" s="88">
        <v>1792</v>
      </c>
      <c r="AH28" s="168"/>
      <c r="AI28" s="62">
        <f>SUM(AE28,AG28)</f>
        <v>1792</v>
      </c>
    </row>
    <row r="29" spans="1:35" ht="13.5">
      <c r="A29" s="113" t="s">
        <v>160</v>
      </c>
      <c r="B29" s="47"/>
      <c r="C29" s="78"/>
      <c r="D29" s="167"/>
      <c r="E29" s="78"/>
      <c r="F29" s="167"/>
      <c r="G29" s="78"/>
      <c r="H29" s="167"/>
      <c r="I29" s="78"/>
      <c r="J29" s="167"/>
      <c r="K29" s="78"/>
      <c r="L29" s="167"/>
      <c r="M29" s="78"/>
      <c r="N29" s="167"/>
      <c r="O29" s="84"/>
      <c r="P29" s="169"/>
      <c r="Q29" s="78"/>
      <c r="R29" s="167"/>
      <c r="S29" s="84"/>
      <c r="T29" s="167"/>
      <c r="U29" s="84"/>
      <c r="V29" s="170"/>
      <c r="W29" s="84"/>
      <c r="X29" s="170"/>
      <c r="Y29" s="84"/>
      <c r="Z29" s="170"/>
      <c r="AA29" s="84"/>
      <c r="AB29" s="170"/>
      <c r="AC29" s="84"/>
      <c r="AD29" s="170"/>
      <c r="AE29" s="84"/>
      <c r="AF29" s="167"/>
      <c r="AG29" s="167"/>
      <c r="AH29" s="167"/>
      <c r="AI29" s="167"/>
    </row>
    <row r="30" spans="1:35" ht="13.5">
      <c r="A30" s="113" t="s">
        <v>131</v>
      </c>
      <c r="B30" s="47"/>
      <c r="C30" s="11">
        <f>SUM(C25:C28)</f>
        <v>0</v>
      </c>
      <c r="D30" s="81"/>
      <c r="E30" s="11">
        <f>SUM(E25:E28)</f>
        <v>0</v>
      </c>
      <c r="F30" s="81"/>
      <c r="G30" s="11">
        <f>SUM(G25:G28)</f>
        <v>0</v>
      </c>
      <c r="H30" s="81"/>
      <c r="I30" s="11">
        <f>SUM(I25:I28)</f>
        <v>-268403</v>
      </c>
      <c r="J30" s="81"/>
      <c r="K30" s="11">
        <f>SUM(K25:K28)</f>
        <v>0</v>
      </c>
      <c r="L30" s="81"/>
      <c r="M30" s="11">
        <f>SUM(M25:M28)</f>
        <v>0</v>
      </c>
      <c r="N30" s="81"/>
      <c r="O30" s="11">
        <f>SUM(O25:O28)</f>
        <v>0</v>
      </c>
      <c r="P30" s="81"/>
      <c r="Q30" s="11">
        <f>SUM(Q25:Q28)</f>
        <v>0</v>
      </c>
      <c r="R30" s="81"/>
      <c r="S30" s="11">
        <f>SUM(S25:S28)</f>
        <v>0</v>
      </c>
      <c r="T30" s="81"/>
      <c r="U30" s="11">
        <f>SUM(U25:U28)</f>
        <v>1635</v>
      </c>
      <c r="V30" s="81"/>
      <c r="W30" s="11">
        <f>SUM(W25:W28)</f>
        <v>14025</v>
      </c>
      <c r="X30" s="81"/>
      <c r="Y30" s="11">
        <f>SUM(Y25:Y28)</f>
        <v>15660</v>
      </c>
      <c r="Z30" s="81"/>
      <c r="AA30" s="11">
        <f>SUM(AA25:AA28)</f>
        <v>-252743</v>
      </c>
      <c r="AB30" s="81"/>
      <c r="AC30" s="11">
        <f>SUM(AC25:AC28)</f>
        <v>0</v>
      </c>
      <c r="AD30" s="81"/>
      <c r="AE30" s="11">
        <f>SUM(AA30:AC30)</f>
        <v>-252743</v>
      </c>
      <c r="AF30" s="81"/>
      <c r="AG30" s="11">
        <f>SUM(AG25:AG28)</f>
        <v>-215886</v>
      </c>
      <c r="AH30" s="81"/>
      <c r="AI30" s="11">
        <f>SUM(AI25:AI28)</f>
        <v>-468629</v>
      </c>
    </row>
    <row r="31" spans="1:35" ht="13.5">
      <c r="A31" s="144" t="s">
        <v>156</v>
      </c>
      <c r="B31" s="47"/>
      <c r="C31" s="52"/>
      <c r="D31" s="94"/>
      <c r="E31" s="52"/>
      <c r="F31" s="94"/>
      <c r="G31" s="52"/>
      <c r="H31" s="94"/>
      <c r="I31" s="94"/>
      <c r="J31" s="94"/>
      <c r="K31" s="94"/>
      <c r="L31" s="94"/>
      <c r="M31" s="52"/>
      <c r="N31" s="94"/>
      <c r="O31" s="52"/>
      <c r="P31" s="144"/>
      <c r="Q31" s="52"/>
      <c r="R31" s="94"/>
      <c r="S31" s="52"/>
      <c r="T31" s="94"/>
      <c r="U31" s="52"/>
      <c r="V31" s="176"/>
      <c r="W31" s="52"/>
      <c r="X31" s="176"/>
      <c r="Y31" s="52"/>
      <c r="Z31" s="176"/>
      <c r="AA31" s="177"/>
      <c r="AB31" s="176"/>
      <c r="AC31" s="177"/>
      <c r="AD31" s="176"/>
      <c r="AE31" s="177"/>
      <c r="AF31" s="94"/>
      <c r="AG31" s="178"/>
      <c r="AH31" s="94"/>
      <c r="AI31" s="178"/>
    </row>
    <row r="32" spans="1:35" ht="13.5">
      <c r="A32" s="144" t="s">
        <v>243</v>
      </c>
      <c r="B32" s="47"/>
      <c r="C32" s="11">
        <f>C21+C30</f>
        <v>0</v>
      </c>
      <c r="D32" s="94"/>
      <c r="E32" s="11">
        <f>E21+E30</f>
        <v>0</v>
      </c>
      <c r="F32" s="94"/>
      <c r="G32" s="11">
        <f>G21+G30</f>
        <v>0</v>
      </c>
      <c r="H32" s="94"/>
      <c r="I32" s="11">
        <f>I21+I30</f>
        <v>-268403</v>
      </c>
      <c r="J32" s="94"/>
      <c r="K32" s="11">
        <f>K21+K30</f>
        <v>0</v>
      </c>
      <c r="L32" s="94"/>
      <c r="M32" s="11">
        <f>M21+M30</f>
        <v>0</v>
      </c>
      <c r="N32" s="94"/>
      <c r="O32" s="11">
        <f>O21+O30</f>
        <v>0</v>
      </c>
      <c r="P32" s="144"/>
      <c r="Q32" s="11">
        <f>Q21+Q30</f>
        <v>0</v>
      </c>
      <c r="R32" s="94"/>
      <c r="S32" s="11">
        <f>S21+S30</f>
        <v>0</v>
      </c>
      <c r="T32" s="94"/>
      <c r="U32" s="11">
        <f>U21+U30</f>
        <v>1635</v>
      </c>
      <c r="V32" s="81"/>
      <c r="W32" s="11">
        <f>W21+W30</f>
        <v>14025</v>
      </c>
      <c r="X32" s="81"/>
      <c r="Y32" s="11">
        <f>Y21+Y30</f>
        <v>15660</v>
      </c>
      <c r="Z32" s="176"/>
      <c r="AA32" s="11">
        <f>AA21+AA30</f>
        <v>-252743</v>
      </c>
      <c r="AB32" s="176"/>
      <c r="AC32" s="11">
        <f>AC21+AC30</f>
        <v>0</v>
      </c>
      <c r="AD32" s="176"/>
      <c r="AE32" s="11">
        <f>SUM(AA32:AC32)</f>
        <v>-252743</v>
      </c>
      <c r="AF32" s="94"/>
      <c r="AG32" s="11">
        <f>AG21+AG30</f>
        <v>-259858</v>
      </c>
      <c r="AH32" s="94"/>
      <c r="AI32" s="11">
        <f>AI21+AI30</f>
        <v>-512601</v>
      </c>
    </row>
    <row r="33" spans="1:35" ht="13.5">
      <c r="A33" s="144" t="s">
        <v>244</v>
      </c>
      <c r="B33" s="47"/>
      <c r="C33" s="52"/>
      <c r="D33" s="94"/>
      <c r="E33" s="52"/>
      <c r="F33" s="94"/>
      <c r="G33" s="52"/>
      <c r="H33" s="94"/>
      <c r="I33" s="94"/>
      <c r="J33" s="94"/>
      <c r="K33" s="94"/>
      <c r="L33" s="94"/>
      <c r="M33" s="52"/>
      <c r="N33" s="94"/>
      <c r="O33" s="52"/>
      <c r="P33" s="144"/>
      <c r="Q33" s="52"/>
      <c r="R33" s="94"/>
      <c r="S33" s="52"/>
      <c r="T33" s="94"/>
      <c r="U33" s="52"/>
      <c r="V33" s="176"/>
      <c r="W33" s="52"/>
      <c r="X33" s="176"/>
      <c r="Y33" s="52"/>
      <c r="Z33" s="176"/>
      <c r="AA33" s="177"/>
      <c r="AB33" s="176"/>
      <c r="AC33" s="177"/>
      <c r="AD33" s="176"/>
      <c r="AE33" s="177"/>
      <c r="AF33" s="94"/>
      <c r="AG33" s="178"/>
      <c r="AH33" s="94"/>
      <c r="AI33" s="178"/>
    </row>
    <row r="34" spans="1:35" ht="13.5">
      <c r="A34" s="144" t="s">
        <v>228</v>
      </c>
      <c r="B34" s="47"/>
      <c r="C34" s="52"/>
      <c r="D34" s="94"/>
      <c r="E34" s="52"/>
      <c r="F34" s="94"/>
      <c r="G34" s="52"/>
      <c r="H34" s="94"/>
      <c r="I34" s="94"/>
      <c r="J34" s="94"/>
      <c r="K34" s="94"/>
      <c r="L34" s="94"/>
      <c r="M34" s="52"/>
      <c r="N34" s="94"/>
      <c r="O34" s="52"/>
      <c r="P34" s="144"/>
      <c r="Q34" s="52"/>
      <c r="R34" s="94"/>
      <c r="S34" s="52"/>
      <c r="T34" s="94"/>
      <c r="U34" s="52"/>
      <c r="V34" s="176"/>
      <c r="W34" s="52"/>
      <c r="X34" s="176"/>
      <c r="Y34" s="52"/>
      <c r="Z34" s="176"/>
      <c r="AA34" s="177"/>
      <c r="AB34" s="176"/>
      <c r="AC34" s="177"/>
      <c r="AD34" s="176"/>
      <c r="AE34" s="177"/>
      <c r="AF34" s="94"/>
      <c r="AG34" s="178"/>
      <c r="AH34" s="94"/>
      <c r="AI34" s="178"/>
    </row>
    <row r="35" spans="1:35" ht="13.5">
      <c r="A35" s="86" t="s">
        <v>93</v>
      </c>
      <c r="B35" s="47"/>
      <c r="C35" s="78">
        <v>0</v>
      </c>
      <c r="D35" s="168"/>
      <c r="E35" s="78">
        <v>0</v>
      </c>
      <c r="F35" s="168"/>
      <c r="G35" s="78">
        <v>0</v>
      </c>
      <c r="H35" s="168"/>
      <c r="I35" s="78">
        <v>0</v>
      </c>
      <c r="J35" s="168"/>
      <c r="K35" s="78">
        <v>0</v>
      </c>
      <c r="L35" s="168"/>
      <c r="M35" s="78">
        <v>0</v>
      </c>
      <c r="N35" s="168"/>
      <c r="O35" s="49">
        <v>4279405</v>
      </c>
      <c r="P35" s="154"/>
      <c r="Q35" s="78">
        <v>0</v>
      </c>
      <c r="R35" s="168"/>
      <c r="S35" s="78">
        <v>0</v>
      </c>
      <c r="T35" s="168"/>
      <c r="U35" s="78">
        <v>0</v>
      </c>
      <c r="V35" s="171"/>
      <c r="W35" s="78">
        <v>0</v>
      </c>
      <c r="X35" s="171"/>
      <c r="Y35" s="78">
        <f>SUM(S35:W35)</f>
        <v>0</v>
      </c>
      <c r="Z35" s="171"/>
      <c r="AA35" s="78">
        <f>SUM(C35:Q35,Y35)</f>
        <v>4279405</v>
      </c>
      <c r="AB35" s="171"/>
      <c r="AC35" s="78">
        <v>0</v>
      </c>
      <c r="AD35" s="171"/>
      <c r="AE35" s="49">
        <f>SUM(AA35:AC35)</f>
        <v>4279405</v>
      </c>
      <c r="AF35" s="168"/>
      <c r="AG35" s="78">
        <v>897609</v>
      </c>
      <c r="AH35" s="78"/>
      <c r="AI35" s="78">
        <f>AE35+AG35</f>
        <v>5177014</v>
      </c>
    </row>
    <row r="36" spans="1:35" ht="13.5">
      <c r="A36" s="86" t="s">
        <v>94</v>
      </c>
      <c r="B36" s="47"/>
      <c r="C36" s="49"/>
      <c r="D36" s="168"/>
      <c r="E36" s="49"/>
      <c r="F36" s="168"/>
      <c r="G36" s="49"/>
      <c r="H36" s="168"/>
      <c r="I36" s="49"/>
      <c r="J36" s="168"/>
      <c r="K36" s="49"/>
      <c r="L36" s="168"/>
      <c r="M36" s="49"/>
      <c r="N36" s="168"/>
      <c r="O36" s="49"/>
      <c r="P36" s="154"/>
      <c r="Q36" s="49"/>
      <c r="R36" s="168"/>
      <c r="S36" s="49"/>
      <c r="T36" s="168"/>
      <c r="U36" s="49"/>
      <c r="V36" s="171"/>
      <c r="W36" s="49"/>
      <c r="X36" s="171"/>
      <c r="Y36" s="78"/>
      <c r="Z36" s="171"/>
      <c r="AA36" s="78"/>
      <c r="AB36" s="171"/>
      <c r="AC36" s="78"/>
      <c r="AD36" s="171"/>
      <c r="AE36" s="78"/>
      <c r="AF36" s="168"/>
      <c r="AG36" s="78"/>
      <c r="AH36" s="78"/>
      <c r="AI36" s="78"/>
    </row>
    <row r="37" spans="1:35" ht="13.5">
      <c r="A37" s="86" t="s">
        <v>245</v>
      </c>
      <c r="B37" s="47"/>
      <c r="C37" s="49"/>
      <c r="D37" s="168"/>
      <c r="E37" s="49"/>
      <c r="F37" s="168"/>
      <c r="G37" s="49"/>
      <c r="H37" s="168"/>
      <c r="I37" s="49"/>
      <c r="J37" s="168"/>
      <c r="K37" s="49"/>
      <c r="L37" s="168"/>
      <c r="M37" s="49"/>
      <c r="N37" s="168"/>
      <c r="O37" s="49"/>
      <c r="P37" s="154"/>
      <c r="Q37" s="49"/>
      <c r="R37" s="168"/>
      <c r="S37" s="49"/>
      <c r="T37" s="168"/>
      <c r="U37" s="49"/>
      <c r="V37" s="171"/>
      <c r="W37" s="49"/>
      <c r="X37" s="171"/>
      <c r="Y37" s="78"/>
      <c r="Z37" s="171"/>
      <c r="AA37" s="78"/>
      <c r="AB37" s="171"/>
      <c r="AC37" s="78"/>
      <c r="AD37" s="171"/>
      <c r="AE37" s="78"/>
      <c r="AF37" s="168"/>
      <c r="AG37" s="78"/>
      <c r="AH37" s="78"/>
      <c r="AI37" s="78"/>
    </row>
    <row r="38" spans="1:35" ht="13.5">
      <c r="A38" s="86" t="s">
        <v>145</v>
      </c>
      <c r="B38" s="47"/>
      <c r="C38" s="78">
        <v>0</v>
      </c>
      <c r="D38" s="168"/>
      <c r="E38" s="78">
        <v>0</v>
      </c>
      <c r="F38" s="168"/>
      <c r="G38" s="78">
        <v>0</v>
      </c>
      <c r="H38" s="168"/>
      <c r="I38" s="78">
        <v>0</v>
      </c>
      <c r="J38" s="168"/>
      <c r="K38" s="78">
        <v>0</v>
      </c>
      <c r="L38" s="168"/>
      <c r="M38" s="78">
        <v>0</v>
      </c>
      <c r="N38" s="168"/>
      <c r="O38" s="78">
        <v>-6896</v>
      </c>
      <c r="P38" s="154"/>
      <c r="Q38" s="78">
        <v>0</v>
      </c>
      <c r="R38" s="168"/>
      <c r="S38" s="78">
        <v>0</v>
      </c>
      <c r="T38" s="168"/>
      <c r="U38" s="78">
        <v>0</v>
      </c>
      <c r="V38" s="171"/>
      <c r="W38" s="78">
        <v>0</v>
      </c>
      <c r="X38" s="171"/>
      <c r="Y38" s="78">
        <f>SUM(S38:W38)</f>
        <v>0</v>
      </c>
      <c r="Z38" s="171"/>
      <c r="AA38" s="78">
        <f>SUM(C38:Q38,Y38)</f>
        <v>-6896</v>
      </c>
      <c r="AB38" s="171"/>
      <c r="AC38" s="78">
        <v>0</v>
      </c>
      <c r="AD38" s="171"/>
      <c r="AE38" s="49">
        <f>SUM(AA38:AC38)</f>
        <v>-6896</v>
      </c>
      <c r="AF38" s="168"/>
      <c r="AG38" s="78">
        <v>-5</v>
      </c>
      <c r="AH38" s="78"/>
      <c r="AI38" s="78">
        <f>AE38+AG38</f>
        <v>-6901</v>
      </c>
    </row>
    <row r="39" spans="1:35" ht="13.5">
      <c r="A39" s="86" t="s">
        <v>167</v>
      </c>
      <c r="B39" s="47"/>
      <c r="C39" s="88">
        <v>0</v>
      </c>
      <c r="D39" s="168"/>
      <c r="E39" s="88">
        <v>0</v>
      </c>
      <c r="F39" s="168"/>
      <c r="G39" s="88">
        <v>0</v>
      </c>
      <c r="H39" s="168"/>
      <c r="I39" s="88">
        <v>0</v>
      </c>
      <c r="J39" s="168"/>
      <c r="K39" s="88">
        <v>0</v>
      </c>
      <c r="L39" s="168"/>
      <c r="M39" s="88">
        <v>0</v>
      </c>
      <c r="N39" s="168"/>
      <c r="O39" s="88">
        <v>0</v>
      </c>
      <c r="P39" s="154"/>
      <c r="Q39" s="88">
        <v>0</v>
      </c>
      <c r="R39" s="168"/>
      <c r="S39" s="88">
        <v>0</v>
      </c>
      <c r="T39" s="168"/>
      <c r="U39" s="88">
        <v>-151845</v>
      </c>
      <c r="V39" s="78"/>
      <c r="W39" s="88">
        <v>-112374</v>
      </c>
      <c r="X39" s="171"/>
      <c r="Y39" s="88">
        <f>SUM(S39:W39)</f>
        <v>-264219</v>
      </c>
      <c r="Z39" s="171"/>
      <c r="AA39" s="88">
        <f>SUM(C39:Q39,Y39)</f>
        <v>-264219</v>
      </c>
      <c r="AB39" s="171"/>
      <c r="AC39" s="88">
        <v>0</v>
      </c>
      <c r="AD39" s="171"/>
      <c r="AE39" s="88">
        <f>SUM(AA39:AC39)</f>
        <v>-264219</v>
      </c>
      <c r="AF39" s="168"/>
      <c r="AG39" s="88">
        <v>-189170</v>
      </c>
      <c r="AH39" s="78"/>
      <c r="AI39" s="88">
        <f>SUM(AE39:AG39)</f>
        <v>-453389</v>
      </c>
    </row>
    <row r="40" spans="1:35" ht="13.5">
      <c r="A40" s="144" t="s">
        <v>246</v>
      </c>
      <c r="B40" s="47"/>
      <c r="C40" s="179"/>
      <c r="D40" s="94"/>
      <c r="E40" s="179"/>
      <c r="F40" s="94"/>
      <c r="G40" s="179"/>
      <c r="H40" s="94"/>
      <c r="I40" s="94"/>
      <c r="J40" s="94"/>
      <c r="K40" s="94"/>
      <c r="L40" s="94"/>
      <c r="M40" s="179"/>
      <c r="N40" s="94"/>
      <c r="O40" s="179"/>
      <c r="P40" s="144"/>
      <c r="Q40" s="179"/>
      <c r="R40" s="94"/>
      <c r="S40" s="179"/>
      <c r="T40" s="94"/>
      <c r="U40" s="49"/>
      <c r="V40" s="176"/>
      <c r="W40" s="49"/>
      <c r="X40" s="176"/>
      <c r="Y40" s="49"/>
      <c r="Z40" s="176"/>
      <c r="AA40" s="49"/>
      <c r="AB40" s="176"/>
      <c r="AC40" s="49"/>
      <c r="AD40" s="176"/>
      <c r="AE40" s="49"/>
      <c r="AF40" s="94"/>
      <c r="AG40" s="49"/>
      <c r="AH40" s="94"/>
      <c r="AI40" s="49"/>
    </row>
    <row r="41" spans="1:35" ht="13.5">
      <c r="A41" s="144" t="s">
        <v>228</v>
      </c>
      <c r="B41" s="47"/>
      <c r="C41" s="11">
        <f>SUM(C35:C39)</f>
        <v>0</v>
      </c>
      <c r="D41" s="167"/>
      <c r="E41" s="11">
        <f>SUM(E35:E39)</f>
        <v>0</v>
      </c>
      <c r="F41" s="167"/>
      <c r="G41" s="11">
        <f>SUM(G35:G39)</f>
        <v>0</v>
      </c>
      <c r="H41" s="167"/>
      <c r="I41" s="11">
        <f>SUM(I35:I39)</f>
        <v>0</v>
      </c>
      <c r="J41" s="167"/>
      <c r="K41" s="11">
        <f>SUM(K35:K39)</f>
        <v>0</v>
      </c>
      <c r="L41" s="167"/>
      <c r="M41" s="11">
        <f>SUM(M35:M39)</f>
        <v>0</v>
      </c>
      <c r="N41" s="167"/>
      <c r="O41" s="11">
        <f>SUM(O35:O39)</f>
        <v>4272509</v>
      </c>
      <c r="P41" s="169"/>
      <c r="Q41" s="11">
        <f>SUM(Q35:Q39)</f>
        <v>0</v>
      </c>
      <c r="R41" s="167"/>
      <c r="S41" s="11">
        <f>SUM(S35:S39)</f>
        <v>0</v>
      </c>
      <c r="T41" s="167"/>
      <c r="U41" s="11">
        <f>SUM(U35:U39)</f>
        <v>-151845</v>
      </c>
      <c r="V41" s="170"/>
      <c r="W41" s="11">
        <f>SUM(W35:W39)</f>
        <v>-112374</v>
      </c>
      <c r="X41" s="170"/>
      <c r="Y41" s="11">
        <f>SUM(Y35:Y39)</f>
        <v>-264219</v>
      </c>
      <c r="Z41" s="170"/>
      <c r="AA41" s="11">
        <f>SUM(AA35:AA39)</f>
        <v>4008290</v>
      </c>
      <c r="AB41" s="170"/>
      <c r="AC41" s="11">
        <v>0</v>
      </c>
      <c r="AD41" s="170"/>
      <c r="AE41" s="11">
        <f>SUM(AA41:AC41)</f>
        <v>4008290</v>
      </c>
      <c r="AF41" s="167"/>
      <c r="AG41" s="11">
        <f>SUM(AG35:AG39)</f>
        <v>708434</v>
      </c>
      <c r="AH41" s="167"/>
      <c r="AI41" s="11">
        <f>AE41+AG41</f>
        <v>4716724</v>
      </c>
    </row>
    <row r="42" spans="1:35" ht="13.5">
      <c r="A42" s="86" t="s">
        <v>147</v>
      </c>
      <c r="B42" s="47"/>
      <c r="C42" s="81"/>
      <c r="D42" s="167"/>
      <c r="E42" s="81"/>
      <c r="F42" s="167"/>
      <c r="G42" s="81"/>
      <c r="H42" s="167"/>
      <c r="I42" s="81"/>
      <c r="J42" s="167"/>
      <c r="K42" s="81"/>
      <c r="L42" s="167"/>
      <c r="M42" s="81"/>
      <c r="N42" s="167"/>
      <c r="O42" s="81"/>
      <c r="P42" s="169"/>
      <c r="Q42" s="81"/>
      <c r="R42" s="167"/>
      <c r="S42" s="81"/>
      <c r="T42" s="167"/>
      <c r="U42" s="81"/>
      <c r="V42" s="170"/>
      <c r="W42" s="81"/>
      <c r="X42" s="170"/>
      <c r="Y42" s="81"/>
      <c r="Z42" s="170"/>
      <c r="AA42" s="81"/>
      <c r="AB42" s="170"/>
      <c r="AC42" s="81"/>
      <c r="AD42" s="170"/>
      <c r="AE42" s="81"/>
      <c r="AF42" s="167"/>
      <c r="AG42" s="81"/>
      <c r="AH42" s="167"/>
      <c r="AI42" s="81"/>
    </row>
    <row r="43" spans="1:35" s="114" customFormat="1" ht="13.5" customHeight="1">
      <c r="A43" s="114" t="s">
        <v>146</v>
      </c>
      <c r="B43" s="172"/>
      <c r="C43" s="112">
        <v>0</v>
      </c>
      <c r="D43" s="180"/>
      <c r="E43" s="112">
        <v>0</v>
      </c>
      <c r="F43" s="174"/>
      <c r="G43" s="112">
        <v>0</v>
      </c>
      <c r="H43" s="174"/>
      <c r="I43" s="112">
        <v>0</v>
      </c>
      <c r="J43" s="174"/>
      <c r="K43" s="112">
        <v>0</v>
      </c>
      <c r="L43" s="174"/>
      <c r="M43" s="112">
        <v>0</v>
      </c>
      <c r="N43" s="174"/>
      <c r="O43" s="112">
        <v>-322849</v>
      </c>
      <c r="Q43" s="112">
        <v>0</v>
      </c>
      <c r="R43" s="174"/>
      <c r="S43" s="112">
        <v>0</v>
      </c>
      <c r="T43" s="180"/>
      <c r="U43" s="112">
        <v>0</v>
      </c>
      <c r="V43" s="181"/>
      <c r="W43" s="112">
        <v>0</v>
      </c>
      <c r="X43" s="181"/>
      <c r="Y43" s="112">
        <f>SUM(S43:W43)</f>
        <v>0</v>
      </c>
      <c r="Z43" s="181"/>
      <c r="AA43" s="112">
        <f>SUM(C43:Q43,Y43)</f>
        <v>-322849</v>
      </c>
      <c r="AB43" s="181"/>
      <c r="AC43" s="112">
        <v>0</v>
      </c>
      <c r="AD43" s="181"/>
      <c r="AE43" s="112">
        <f>SUM(AA43:AC43)</f>
        <v>-322849</v>
      </c>
      <c r="AF43" s="180"/>
      <c r="AG43" s="112">
        <v>0</v>
      </c>
      <c r="AH43" s="180"/>
      <c r="AI43" s="112">
        <f>SUM(AE43:AG43)</f>
        <v>-322849</v>
      </c>
    </row>
    <row r="44" spans="1:35" ht="15" thickBot="1">
      <c r="A44" s="144" t="s">
        <v>247</v>
      </c>
      <c r="B44" s="47"/>
      <c r="C44" s="12">
        <f>C16+C32+C41+C43</f>
        <v>8611242</v>
      </c>
      <c r="D44" s="94"/>
      <c r="E44" s="12">
        <f>E16+E32+E41+E43</f>
        <v>57298909</v>
      </c>
      <c r="F44" s="94"/>
      <c r="G44" s="12">
        <f>G16+G32+G41+G43</f>
        <v>3470021</v>
      </c>
      <c r="H44" s="94"/>
      <c r="I44" s="12">
        <f>I16+I32+I41+I43</f>
        <v>3231680</v>
      </c>
      <c r="J44" s="94"/>
      <c r="K44" s="12">
        <f>K16+K32+K41+K43</f>
        <v>-5159</v>
      </c>
      <c r="L44" s="94"/>
      <c r="M44" s="12">
        <f>M16+M32+M41+M43</f>
        <v>929166</v>
      </c>
      <c r="N44" s="94"/>
      <c r="O44" s="12">
        <f>O16+O32+O41+O43</f>
        <v>95764766</v>
      </c>
      <c r="P44" s="144"/>
      <c r="Q44" s="12">
        <f>Q16+Q32+Q41+Q43</f>
        <v>-2909249</v>
      </c>
      <c r="R44" s="94"/>
      <c r="S44" s="12">
        <f>S16+S32+S41+S43</f>
        <v>13812039</v>
      </c>
      <c r="T44" s="94"/>
      <c r="U44" s="12">
        <f>U16+U32+U41+U43</f>
        <v>-3949658</v>
      </c>
      <c r="V44" s="94"/>
      <c r="W44" s="12">
        <f>W16+W32+W41+W43</f>
        <v>-22551538</v>
      </c>
      <c r="X44" s="94"/>
      <c r="Y44" s="12">
        <f>Y16+Y32+Y41+Y43</f>
        <v>-12689157</v>
      </c>
      <c r="Z44" s="94"/>
      <c r="AA44" s="12">
        <f>AA16+AA32+AA41+AA43</f>
        <v>153702219</v>
      </c>
      <c r="AB44" s="94"/>
      <c r="AC44" s="12">
        <f>AC16+AC32+AC41+AC43</f>
        <v>15000000</v>
      </c>
      <c r="AD44" s="94"/>
      <c r="AE44" s="12">
        <f>SUM(AA44:AC44)</f>
        <v>168702219</v>
      </c>
      <c r="AF44" s="94"/>
      <c r="AG44" s="12">
        <f>AG16+AG32+AG41+AG43</f>
        <v>53481274</v>
      </c>
      <c r="AH44" s="94"/>
      <c r="AI44" s="12">
        <f>SUM(AE44:AG44)</f>
        <v>222183493</v>
      </c>
    </row>
    <row r="45" ht="15" thickTop="1"/>
  </sheetData>
  <sheetProtection/>
  <mergeCells count="2">
    <mergeCell ref="C5:AI5"/>
    <mergeCell ref="S6:Y6"/>
  </mergeCells>
  <printOptions/>
  <pageMargins left="0.45" right="0.45" top="0.48" bottom="0.5" header="0.5" footer="0.5"/>
  <pageSetup firstPageNumber="9" useFirstPageNumber="1" fitToHeight="1" fitToWidth="1" horizontalDpi="600" verticalDpi="600" orientation="landscape" paperSize="9" scale="44"/>
  <headerFooter>
    <oddFooter>&amp;L&amp;13The accompanying notes are an integral part of these financial statements.&amp;C&amp;13&amp;P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view="pageBreakPreview" zoomScale="85" zoomScaleNormal="55" zoomScaleSheetLayoutView="85" zoomScalePageLayoutView="0" workbookViewId="0" topLeftCell="A1">
      <selection activeCell="C35" sqref="C35"/>
    </sheetView>
  </sheetViews>
  <sheetFormatPr defaultColWidth="8.7109375" defaultRowHeight="15"/>
  <cols>
    <col min="1" max="1" width="43.28125" style="86" customWidth="1"/>
    <col min="2" max="2" width="8.7109375" style="86" customWidth="1"/>
    <col min="3" max="3" width="11.00390625" style="86" bestFit="1" customWidth="1"/>
    <col min="4" max="4" width="0.9921875" style="86" customWidth="1"/>
    <col min="5" max="5" width="15.7109375" style="86" bestFit="1" customWidth="1"/>
    <col min="6" max="6" width="0.9921875" style="86" customWidth="1"/>
    <col min="7" max="7" width="10.28125" style="86" bestFit="1" customWidth="1"/>
    <col min="8" max="8" width="0.9921875" style="86" customWidth="1"/>
    <col min="9" max="9" width="18.140625" style="86" bestFit="1" customWidth="1"/>
    <col min="10" max="10" width="0.9921875" style="86" customWidth="1"/>
    <col min="11" max="11" width="14.140625" style="86" bestFit="1" customWidth="1"/>
    <col min="12" max="12" width="0.9921875" style="86" customWidth="1"/>
    <col min="13" max="13" width="8.8515625" style="86" bestFit="1" customWidth="1"/>
    <col min="14" max="14" width="0.9921875" style="86" customWidth="1"/>
    <col min="15" max="15" width="14.140625" style="86" bestFit="1" customWidth="1"/>
    <col min="16" max="16" width="0.9921875" style="86" customWidth="1"/>
    <col min="17" max="17" width="11.00390625" style="86" bestFit="1" customWidth="1"/>
    <col min="18" max="18" width="0.9921875" style="86" customWidth="1"/>
    <col min="19" max="19" width="11.28125" style="86" bestFit="1" customWidth="1"/>
    <col min="20" max="20" width="0.9921875" style="86" customWidth="1"/>
    <col min="21" max="21" width="11.00390625" style="86" customWidth="1"/>
    <col min="22" max="22" width="0.9921875" style="86" customWidth="1"/>
    <col min="23" max="23" width="15.421875" style="86" bestFit="1" customWidth="1"/>
    <col min="24" max="24" width="0.9921875" style="86" customWidth="1"/>
    <col min="25" max="25" width="12.00390625" style="86" customWidth="1"/>
    <col min="26" max="26" width="0.9921875" style="86" customWidth="1"/>
    <col min="27" max="27" width="15.00390625" style="86" bestFit="1" customWidth="1"/>
    <col min="28" max="28" width="0.9921875" style="86" customWidth="1"/>
    <col min="29" max="29" width="14.00390625" style="86" customWidth="1"/>
    <col min="30" max="30" width="0.9921875" style="86" customWidth="1"/>
    <col min="31" max="31" width="11.421875" style="86" customWidth="1"/>
    <col min="32" max="32" width="0.9921875" style="86" customWidth="1"/>
    <col min="33" max="33" width="18.8515625" style="86" bestFit="1" customWidth="1"/>
    <col min="34" max="34" width="0.9921875" style="86" customWidth="1"/>
    <col min="35" max="35" width="11.28125" style="86" bestFit="1" customWidth="1"/>
    <col min="36" max="36" width="0.9921875" style="86" customWidth="1"/>
    <col min="37" max="37" width="13.140625" style="86" customWidth="1"/>
    <col min="38" max="16384" width="8.7109375" style="86" customWidth="1"/>
  </cols>
  <sheetData>
    <row r="1" spans="1:37" ht="18">
      <c r="A1" s="157" t="s">
        <v>26</v>
      </c>
      <c r="B1" s="158"/>
      <c r="C1" s="159"/>
      <c r="D1" s="15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37" ht="18">
      <c r="A2" s="157" t="s">
        <v>27</v>
      </c>
      <c r="B2" s="15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1:37" ht="15.75">
      <c r="A3" s="160" t="s">
        <v>232</v>
      </c>
      <c r="B3" s="161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80"/>
      <c r="Q3" s="79"/>
      <c r="R3" s="79"/>
      <c r="S3" s="80"/>
      <c r="T3" s="79"/>
      <c r="U3" s="79"/>
      <c r="V3" s="79"/>
      <c r="W3" s="80"/>
      <c r="X3" s="80"/>
      <c r="Y3" s="80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15.75">
      <c r="A4" s="80"/>
      <c r="B4" s="16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130" t="s">
        <v>77</v>
      </c>
    </row>
    <row r="5" spans="1:37" ht="13.5">
      <c r="A5" s="98"/>
      <c r="B5" s="162"/>
      <c r="C5" s="238" t="s">
        <v>50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</row>
    <row r="6" spans="1:37" ht="13.5">
      <c r="A6" s="98"/>
      <c r="B6" s="163"/>
      <c r="C6" s="131"/>
      <c r="D6" s="131"/>
      <c r="E6" s="131"/>
      <c r="F6" s="131"/>
      <c r="G6" s="131"/>
      <c r="H6" s="131"/>
      <c r="I6" s="76"/>
      <c r="J6" s="131"/>
      <c r="K6" s="131"/>
      <c r="L6" s="131"/>
      <c r="M6" s="131"/>
      <c r="N6" s="131"/>
      <c r="O6" s="131"/>
      <c r="P6" s="131"/>
      <c r="Q6" s="131"/>
      <c r="R6" s="131"/>
      <c r="S6" s="242" t="s">
        <v>82</v>
      </c>
      <c r="T6" s="243"/>
      <c r="U6" s="243"/>
      <c r="V6" s="243"/>
      <c r="W6" s="243"/>
      <c r="X6" s="243"/>
      <c r="Y6" s="243"/>
      <c r="Z6" s="243"/>
      <c r="AA6" s="243"/>
      <c r="AB6" s="131"/>
      <c r="AC6" s="131"/>
      <c r="AD6" s="131"/>
      <c r="AE6" s="131"/>
      <c r="AF6" s="131"/>
      <c r="AG6" s="131"/>
      <c r="AH6" s="131"/>
      <c r="AI6" s="131"/>
      <c r="AJ6" s="131"/>
      <c r="AK6" s="131"/>
    </row>
    <row r="7" spans="1:37" ht="13.5">
      <c r="A7" s="98"/>
      <c r="B7" s="163"/>
      <c r="C7" s="131"/>
      <c r="D7" s="131"/>
      <c r="E7" s="131"/>
      <c r="F7" s="131"/>
      <c r="G7" s="131"/>
      <c r="H7" s="131"/>
      <c r="I7" s="76"/>
      <c r="J7" s="131"/>
      <c r="K7" s="131"/>
      <c r="L7" s="131"/>
      <c r="M7" s="131"/>
      <c r="N7" s="131"/>
      <c r="O7" s="131"/>
      <c r="P7" s="131"/>
      <c r="Q7" s="131"/>
      <c r="R7" s="131"/>
      <c r="S7" s="77"/>
      <c r="T7" s="13"/>
      <c r="U7" s="13"/>
      <c r="V7" s="13"/>
      <c r="W7" s="13" t="s">
        <v>250</v>
      </c>
      <c r="X7" s="13"/>
      <c r="Y7" s="13"/>
      <c r="Z7" s="13"/>
      <c r="AA7" s="13"/>
      <c r="AB7" s="131"/>
      <c r="AC7" s="131"/>
      <c r="AD7" s="131"/>
      <c r="AE7" s="131"/>
      <c r="AF7" s="131"/>
      <c r="AG7" s="131"/>
      <c r="AH7" s="131"/>
      <c r="AI7" s="131"/>
      <c r="AJ7" s="131"/>
      <c r="AK7" s="131"/>
    </row>
    <row r="8" spans="1:37" ht="13.5">
      <c r="A8" s="98"/>
      <c r="B8" s="163"/>
      <c r="C8" s="131"/>
      <c r="D8" s="131"/>
      <c r="E8" s="131"/>
      <c r="F8" s="131"/>
      <c r="G8" s="131"/>
      <c r="H8" s="131"/>
      <c r="I8" s="76"/>
      <c r="J8" s="131"/>
      <c r="K8" s="131"/>
      <c r="L8" s="131"/>
      <c r="M8" s="131"/>
      <c r="N8" s="131"/>
      <c r="O8" s="131"/>
      <c r="P8" s="131"/>
      <c r="Q8" s="131"/>
      <c r="R8" s="131"/>
      <c r="S8" s="77"/>
      <c r="T8" s="13"/>
      <c r="U8" s="13"/>
      <c r="V8" s="13"/>
      <c r="W8" s="116" t="s">
        <v>340</v>
      </c>
      <c r="X8" s="13"/>
      <c r="Y8" s="13"/>
      <c r="Z8" s="13"/>
      <c r="AA8" s="13"/>
      <c r="AB8" s="131"/>
      <c r="AC8" s="131"/>
      <c r="AD8" s="131"/>
      <c r="AE8" s="131"/>
      <c r="AF8" s="131"/>
      <c r="AG8" s="131"/>
      <c r="AH8" s="131"/>
      <c r="AI8" s="131"/>
      <c r="AJ8" s="131"/>
      <c r="AK8" s="131"/>
    </row>
    <row r="9" spans="1:37" ht="13.5">
      <c r="A9" s="98"/>
      <c r="B9" s="163"/>
      <c r="C9" s="131"/>
      <c r="D9" s="131"/>
      <c r="E9" s="131"/>
      <c r="F9" s="131"/>
      <c r="G9" s="131"/>
      <c r="H9" s="131"/>
      <c r="I9" s="76" t="s">
        <v>123</v>
      </c>
      <c r="J9" s="131"/>
      <c r="K9" s="131"/>
      <c r="L9" s="131"/>
      <c r="M9" s="131"/>
      <c r="N9" s="131"/>
      <c r="O9" s="131"/>
      <c r="P9" s="131"/>
      <c r="Q9" s="131"/>
      <c r="R9" s="131"/>
      <c r="S9" s="77"/>
      <c r="T9" s="13"/>
      <c r="V9" s="13"/>
      <c r="W9" s="116" t="s">
        <v>339</v>
      </c>
      <c r="X9" s="13"/>
      <c r="Y9" s="13"/>
      <c r="Z9" s="13"/>
      <c r="AA9" s="13"/>
      <c r="AB9" s="131"/>
      <c r="AC9" s="131"/>
      <c r="AD9" s="131"/>
      <c r="AE9" s="131"/>
      <c r="AF9" s="131"/>
      <c r="AG9" s="131"/>
      <c r="AH9" s="131"/>
      <c r="AI9" s="131"/>
      <c r="AJ9" s="131"/>
      <c r="AK9" s="131"/>
    </row>
    <row r="10" spans="1:37" ht="13.5">
      <c r="A10" s="98"/>
      <c r="B10" s="163"/>
      <c r="C10" s="98"/>
      <c r="D10" s="98"/>
      <c r="E10" s="164"/>
      <c r="F10" s="164"/>
      <c r="G10" s="164"/>
      <c r="H10" s="164"/>
      <c r="I10" s="76" t="s">
        <v>157</v>
      </c>
      <c r="J10" s="164"/>
      <c r="K10" s="76"/>
      <c r="L10" s="164"/>
      <c r="M10" s="164"/>
      <c r="N10" s="164"/>
      <c r="O10" s="98"/>
      <c r="P10" s="98"/>
      <c r="Q10" s="98"/>
      <c r="R10" s="164"/>
      <c r="S10" s="100"/>
      <c r="T10" s="98"/>
      <c r="U10" s="116"/>
      <c r="V10" s="98"/>
      <c r="W10" s="76" t="s">
        <v>329</v>
      </c>
      <c r="X10" s="76"/>
      <c r="Y10" s="76" t="s">
        <v>143</v>
      </c>
      <c r="Z10" s="164"/>
      <c r="AA10" s="164" t="s">
        <v>86</v>
      </c>
      <c r="AB10" s="98"/>
      <c r="AC10" s="148"/>
      <c r="AD10" s="98"/>
      <c r="AE10" s="76"/>
      <c r="AF10" s="98"/>
      <c r="AG10" s="148" t="s">
        <v>233</v>
      </c>
      <c r="AH10" s="164"/>
      <c r="AI10" s="164"/>
      <c r="AJ10" s="164"/>
      <c r="AK10" s="98"/>
    </row>
    <row r="11" spans="1:37" ht="13.5">
      <c r="A11" s="98"/>
      <c r="B11" s="47"/>
      <c r="C11" s="164" t="s">
        <v>44</v>
      </c>
      <c r="D11" s="164"/>
      <c r="E11" s="76" t="s">
        <v>163</v>
      </c>
      <c r="F11" s="164"/>
      <c r="G11" s="98"/>
      <c r="H11" s="164"/>
      <c r="I11" s="76" t="s">
        <v>158</v>
      </c>
      <c r="J11" s="164"/>
      <c r="K11" s="76" t="s">
        <v>103</v>
      </c>
      <c r="L11" s="164"/>
      <c r="M11" s="98"/>
      <c r="N11" s="164"/>
      <c r="O11" s="164" t="s">
        <v>58</v>
      </c>
      <c r="P11" s="98"/>
      <c r="Q11" s="164"/>
      <c r="R11" s="164"/>
      <c r="S11" s="76" t="s">
        <v>281</v>
      </c>
      <c r="T11" s="164"/>
      <c r="U11" s="100" t="s">
        <v>341</v>
      </c>
      <c r="V11" s="164"/>
      <c r="W11" s="76" t="s">
        <v>330</v>
      </c>
      <c r="X11" s="76"/>
      <c r="Y11" s="76" t="s">
        <v>144</v>
      </c>
      <c r="Z11" s="164"/>
      <c r="AA11" s="76" t="s">
        <v>87</v>
      </c>
      <c r="AB11" s="98"/>
      <c r="AC11" s="148"/>
      <c r="AD11" s="98"/>
      <c r="AE11" s="76" t="s">
        <v>148</v>
      </c>
      <c r="AF11" s="98"/>
      <c r="AG11" s="148" t="s">
        <v>161</v>
      </c>
      <c r="AH11" s="164"/>
      <c r="AI11" s="76" t="s">
        <v>90</v>
      </c>
      <c r="AJ11" s="164"/>
      <c r="AK11" s="164" t="s">
        <v>7</v>
      </c>
    </row>
    <row r="12" spans="1:37" ht="13.5">
      <c r="A12" s="98"/>
      <c r="B12" s="47"/>
      <c r="C12" s="76" t="s">
        <v>234</v>
      </c>
      <c r="D12" s="164"/>
      <c r="E12" s="164" t="s">
        <v>235</v>
      </c>
      <c r="F12" s="164"/>
      <c r="G12" s="76" t="s">
        <v>106</v>
      </c>
      <c r="H12" s="164"/>
      <c r="I12" s="76" t="s">
        <v>124</v>
      </c>
      <c r="J12" s="164"/>
      <c r="K12" s="76" t="s">
        <v>104</v>
      </c>
      <c r="L12" s="164"/>
      <c r="M12" s="164" t="s">
        <v>53</v>
      </c>
      <c r="N12" s="164"/>
      <c r="O12" s="164" t="s">
        <v>63</v>
      </c>
      <c r="P12" s="98"/>
      <c r="Q12" s="164" t="s">
        <v>56</v>
      </c>
      <c r="R12" s="164"/>
      <c r="S12" s="76" t="s">
        <v>248</v>
      </c>
      <c r="T12" s="164"/>
      <c r="U12" s="100" t="s">
        <v>283</v>
      </c>
      <c r="V12" s="164"/>
      <c r="W12" s="76" t="s">
        <v>251</v>
      </c>
      <c r="X12" s="76"/>
      <c r="Y12" s="76" t="s">
        <v>236</v>
      </c>
      <c r="Z12" s="164"/>
      <c r="AA12" s="164" t="s">
        <v>237</v>
      </c>
      <c r="AB12" s="164"/>
      <c r="AC12" s="76"/>
      <c r="AD12" s="164"/>
      <c r="AE12" s="76" t="s">
        <v>149</v>
      </c>
      <c r="AF12" s="164"/>
      <c r="AG12" s="76" t="s">
        <v>88</v>
      </c>
      <c r="AH12" s="164"/>
      <c r="AI12" s="164" t="s">
        <v>91</v>
      </c>
      <c r="AJ12" s="164"/>
      <c r="AK12" s="76" t="s">
        <v>162</v>
      </c>
    </row>
    <row r="13" spans="1:37" ht="13.5">
      <c r="A13" s="98"/>
      <c r="B13" s="47" t="s">
        <v>29</v>
      </c>
      <c r="C13" s="165" t="s">
        <v>35</v>
      </c>
      <c r="D13" s="164"/>
      <c r="E13" s="165" t="s">
        <v>57</v>
      </c>
      <c r="F13" s="164"/>
      <c r="G13" s="99" t="s">
        <v>102</v>
      </c>
      <c r="H13" s="164"/>
      <c r="I13" s="99" t="s">
        <v>132</v>
      </c>
      <c r="J13" s="164"/>
      <c r="K13" s="99" t="s">
        <v>105</v>
      </c>
      <c r="L13" s="164"/>
      <c r="M13" s="165" t="s">
        <v>37</v>
      </c>
      <c r="N13" s="164"/>
      <c r="O13" s="165" t="s">
        <v>64</v>
      </c>
      <c r="P13" s="98"/>
      <c r="Q13" s="165" t="s">
        <v>57</v>
      </c>
      <c r="R13" s="164"/>
      <c r="S13" s="99" t="s">
        <v>249</v>
      </c>
      <c r="T13" s="164"/>
      <c r="U13" s="165" t="s">
        <v>282</v>
      </c>
      <c r="V13" s="164"/>
      <c r="W13" s="99" t="s">
        <v>252</v>
      </c>
      <c r="X13" s="77"/>
      <c r="Y13" s="99" t="s">
        <v>62</v>
      </c>
      <c r="Z13" s="164"/>
      <c r="AA13" s="99" t="s">
        <v>36</v>
      </c>
      <c r="AB13" s="164"/>
      <c r="AC13" s="99" t="s">
        <v>95</v>
      </c>
      <c r="AD13" s="164"/>
      <c r="AE13" s="99" t="s">
        <v>150</v>
      </c>
      <c r="AF13" s="164"/>
      <c r="AG13" s="99" t="s">
        <v>89</v>
      </c>
      <c r="AH13" s="98"/>
      <c r="AI13" s="165" t="s">
        <v>59</v>
      </c>
      <c r="AJ13" s="98"/>
      <c r="AK13" s="165" t="s">
        <v>36</v>
      </c>
    </row>
    <row r="14" spans="2:37" ht="13.5">
      <c r="B14" s="142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ht="13.5">
      <c r="A15" s="144" t="s">
        <v>253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98"/>
      <c r="AK15" s="98"/>
    </row>
    <row r="16" spans="1:37" ht="13.5">
      <c r="A16" s="144" t="s">
        <v>254</v>
      </c>
      <c r="B16" s="47"/>
      <c r="C16" s="81">
        <v>8611242</v>
      </c>
      <c r="D16" s="81"/>
      <c r="E16" s="81">
        <v>57298909</v>
      </c>
      <c r="F16" s="81"/>
      <c r="G16" s="81">
        <v>3470021</v>
      </c>
      <c r="H16" s="81"/>
      <c r="I16" s="81">
        <v>4072786</v>
      </c>
      <c r="J16" s="81"/>
      <c r="K16" s="81">
        <v>-5159</v>
      </c>
      <c r="L16" s="81"/>
      <c r="M16" s="81">
        <v>929166</v>
      </c>
      <c r="N16" s="81"/>
      <c r="O16" s="81">
        <v>103579286</v>
      </c>
      <c r="P16" s="81"/>
      <c r="Q16" s="81">
        <v>-2909249</v>
      </c>
      <c r="R16" s="81"/>
      <c r="S16" s="81">
        <v>13977518</v>
      </c>
      <c r="T16" s="81"/>
      <c r="U16" s="81">
        <v>0</v>
      </c>
      <c r="V16" s="81"/>
      <c r="W16" s="81">
        <v>-3951357</v>
      </c>
      <c r="X16" s="81"/>
      <c r="Y16" s="81">
        <v>-31797899</v>
      </c>
      <c r="Z16" s="81"/>
      <c r="AA16" s="81">
        <f>SUM(S16:Y16)</f>
        <v>-21771738</v>
      </c>
      <c r="AB16" s="81"/>
      <c r="AC16" s="81">
        <f>AA16+SUM(C16:Q16)</f>
        <v>153275264</v>
      </c>
      <c r="AD16" s="81"/>
      <c r="AE16" s="81">
        <v>15000000</v>
      </c>
      <c r="AF16" s="81"/>
      <c r="AG16" s="81">
        <f>SUM(AC16:AE16)</f>
        <v>168275264</v>
      </c>
      <c r="AH16" s="81"/>
      <c r="AI16" s="81">
        <v>50597130</v>
      </c>
      <c r="AJ16" s="81"/>
      <c r="AK16" s="81">
        <f>SUM(AG16:AI16)</f>
        <v>218872394</v>
      </c>
    </row>
    <row r="17" spans="1:37" ht="13.5">
      <c r="A17" s="86" t="s">
        <v>239</v>
      </c>
      <c r="B17" s="47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</row>
    <row r="18" spans="1:37" ht="13.5">
      <c r="A18" s="86" t="s">
        <v>189</v>
      </c>
      <c r="B18" s="47">
        <v>3</v>
      </c>
      <c r="C18" s="78">
        <v>0</v>
      </c>
      <c r="D18" s="101"/>
      <c r="E18" s="78">
        <v>0</v>
      </c>
      <c r="F18" s="78"/>
      <c r="G18" s="78">
        <v>0</v>
      </c>
      <c r="H18" s="78"/>
      <c r="I18" s="78">
        <v>0</v>
      </c>
      <c r="J18" s="78"/>
      <c r="K18" s="78">
        <v>0</v>
      </c>
      <c r="L18" s="78"/>
      <c r="M18" s="78">
        <v>0</v>
      </c>
      <c r="N18" s="78"/>
      <c r="O18" s="49">
        <v>-2175091</v>
      </c>
      <c r="P18" s="49"/>
      <c r="Q18" s="78">
        <v>0</v>
      </c>
      <c r="R18" s="78"/>
      <c r="S18" s="78">
        <v>0</v>
      </c>
      <c r="T18" s="78"/>
      <c r="U18" s="78">
        <v>-611448</v>
      </c>
      <c r="V18" s="78"/>
      <c r="W18" s="78">
        <v>7075936</v>
      </c>
      <c r="X18" s="78"/>
      <c r="Y18" s="78">
        <v>0</v>
      </c>
      <c r="Z18" s="78"/>
      <c r="AA18" s="78">
        <f>SUM(S18:Y18)</f>
        <v>6464488</v>
      </c>
      <c r="AB18" s="78"/>
      <c r="AC18" s="78">
        <f>AA18+SUM(C18:Q18)</f>
        <v>4289397</v>
      </c>
      <c r="AD18" s="78"/>
      <c r="AE18" s="78">
        <v>0</v>
      </c>
      <c r="AF18" s="78"/>
      <c r="AG18" s="78">
        <f>SUM(AC18:AE18)</f>
        <v>4289397</v>
      </c>
      <c r="AH18" s="49"/>
      <c r="AI18" s="49">
        <v>-484972</v>
      </c>
      <c r="AJ18" s="49"/>
      <c r="AK18" s="49">
        <f>SUM(AG18:AI18)</f>
        <v>3804425</v>
      </c>
    </row>
    <row r="19" spans="1:37" ht="13.5">
      <c r="A19" s="144" t="s">
        <v>255</v>
      </c>
      <c r="B19" s="142"/>
      <c r="C19" s="87">
        <f>SUM(C16:C18)</f>
        <v>8611242</v>
      </c>
      <c r="D19" s="84"/>
      <c r="E19" s="87">
        <f>SUM(E16:E18)</f>
        <v>57298909</v>
      </c>
      <c r="F19" s="84"/>
      <c r="G19" s="87">
        <f>SUM(G16:G18)</f>
        <v>3470021</v>
      </c>
      <c r="H19" s="84"/>
      <c r="I19" s="87">
        <f>SUM(I16:I18)</f>
        <v>4072786</v>
      </c>
      <c r="J19" s="84"/>
      <c r="K19" s="87">
        <f>SUM(K16:K18)</f>
        <v>-5159</v>
      </c>
      <c r="L19" s="84"/>
      <c r="M19" s="87">
        <f>SUM(M16:M18)</f>
        <v>929166</v>
      </c>
      <c r="N19" s="84"/>
      <c r="O19" s="87">
        <f>SUM(O16:O18)</f>
        <v>101404195</v>
      </c>
      <c r="P19" s="84"/>
      <c r="Q19" s="87">
        <f>SUM(Q16:Q18)</f>
        <v>-2909249</v>
      </c>
      <c r="R19" s="84"/>
      <c r="S19" s="87">
        <f>SUM(S16:S18)</f>
        <v>13977518</v>
      </c>
      <c r="T19" s="84"/>
      <c r="U19" s="87">
        <f>SUM(U16:U18)</f>
        <v>-611448</v>
      </c>
      <c r="V19" s="84"/>
      <c r="W19" s="87">
        <f>SUM(W16:W18)</f>
        <v>3124579</v>
      </c>
      <c r="X19" s="10"/>
      <c r="Y19" s="87">
        <f>SUM(Y16:Y18)</f>
        <v>-31797899</v>
      </c>
      <c r="Z19" s="84"/>
      <c r="AA19" s="87">
        <f>SUM(AA16:AA18)</f>
        <v>-15307250</v>
      </c>
      <c r="AB19" s="84"/>
      <c r="AC19" s="87">
        <f>SUM(AC16:AC18)</f>
        <v>157564661</v>
      </c>
      <c r="AD19" s="84"/>
      <c r="AE19" s="87">
        <f>SUM(AE16:AE18)</f>
        <v>15000000</v>
      </c>
      <c r="AF19" s="84"/>
      <c r="AG19" s="87">
        <f>SUM(AG16:AG18)</f>
        <v>172564661</v>
      </c>
      <c r="AH19" s="84"/>
      <c r="AI19" s="87">
        <f>SUM(AI16:AI18)</f>
        <v>50112158</v>
      </c>
      <c r="AJ19" s="84"/>
      <c r="AK19" s="87">
        <f>SUM(AK16:AK18)</f>
        <v>222676819</v>
      </c>
    </row>
    <row r="20" spans="1:37" ht="13.5">
      <c r="A20" s="144" t="s">
        <v>240</v>
      </c>
      <c r="B20" s="47"/>
      <c r="C20" s="78"/>
      <c r="D20" s="94"/>
      <c r="E20" s="82"/>
      <c r="F20" s="94"/>
      <c r="G20" s="144"/>
      <c r="H20" s="94"/>
      <c r="I20" s="94"/>
      <c r="J20" s="94"/>
      <c r="K20" s="94"/>
      <c r="L20" s="94"/>
      <c r="M20" s="82"/>
      <c r="N20" s="94"/>
      <c r="O20" s="82"/>
      <c r="P20" s="94"/>
      <c r="Q20" s="82"/>
      <c r="R20" s="94"/>
      <c r="S20" s="167"/>
      <c r="T20" s="94"/>
      <c r="U20" s="94"/>
      <c r="V20" s="94"/>
      <c r="W20" s="82"/>
      <c r="X20" s="82"/>
      <c r="Y20" s="82"/>
      <c r="Z20" s="94"/>
      <c r="AA20" s="167"/>
      <c r="AB20" s="94"/>
      <c r="AC20" s="167"/>
      <c r="AD20" s="94"/>
      <c r="AE20" s="167"/>
      <c r="AF20" s="94"/>
      <c r="AG20" s="167"/>
      <c r="AH20" s="94"/>
      <c r="AI20" s="167"/>
      <c r="AJ20" s="94"/>
      <c r="AK20" s="167"/>
    </row>
    <row r="21" spans="1:37" ht="13.5">
      <c r="A21" s="144" t="s">
        <v>92</v>
      </c>
      <c r="B21" s="47"/>
      <c r="C21" s="83"/>
      <c r="D21" s="101"/>
      <c r="E21" s="83"/>
      <c r="F21" s="101"/>
      <c r="H21" s="101"/>
      <c r="I21" s="101"/>
      <c r="J21" s="101"/>
      <c r="K21" s="101"/>
      <c r="L21" s="101"/>
      <c r="M21" s="83"/>
      <c r="N21" s="101"/>
      <c r="O21" s="83"/>
      <c r="P21" s="101"/>
      <c r="Q21" s="83"/>
      <c r="R21" s="101"/>
      <c r="S21" s="168"/>
      <c r="T21" s="101"/>
      <c r="U21" s="101"/>
      <c r="V21" s="101"/>
      <c r="W21" s="83"/>
      <c r="X21" s="83"/>
      <c r="Y21" s="83"/>
      <c r="Z21" s="101"/>
      <c r="AA21" s="168"/>
      <c r="AB21" s="101"/>
      <c r="AC21" s="168"/>
      <c r="AD21" s="101"/>
      <c r="AE21" s="168"/>
      <c r="AF21" s="101"/>
      <c r="AG21" s="168"/>
      <c r="AH21" s="101"/>
      <c r="AI21" s="168"/>
      <c r="AJ21" s="101"/>
      <c r="AK21" s="168"/>
    </row>
    <row r="22" spans="1:37" ht="13.5">
      <c r="A22" s="113" t="s">
        <v>241</v>
      </c>
      <c r="B22" s="142"/>
      <c r="C22" s="83"/>
      <c r="D22" s="101"/>
      <c r="E22" s="83"/>
      <c r="F22" s="101"/>
      <c r="H22" s="101"/>
      <c r="I22" s="101"/>
      <c r="J22" s="101"/>
      <c r="K22" s="101"/>
      <c r="L22" s="101"/>
      <c r="M22" s="83"/>
      <c r="N22" s="101"/>
      <c r="O22" s="83"/>
      <c r="P22" s="101"/>
      <c r="Q22" s="83"/>
      <c r="R22" s="101"/>
      <c r="S22" s="168"/>
      <c r="T22" s="101"/>
      <c r="U22" s="101"/>
      <c r="V22" s="101"/>
      <c r="W22" s="83"/>
      <c r="X22" s="83"/>
      <c r="Y22" s="83"/>
      <c r="Z22" s="101"/>
      <c r="AA22" s="168"/>
      <c r="AB22" s="101"/>
      <c r="AC22" s="168"/>
      <c r="AD22" s="101"/>
      <c r="AE22" s="168"/>
      <c r="AF22" s="101"/>
      <c r="AG22" s="168"/>
      <c r="AH22" s="101"/>
      <c r="AI22" s="168"/>
      <c r="AJ22" s="101"/>
      <c r="AK22" s="168"/>
    </row>
    <row r="23" spans="1:37" ht="13.5">
      <c r="A23" s="86" t="s">
        <v>317</v>
      </c>
      <c r="B23" s="47"/>
      <c r="C23" s="78">
        <v>0</v>
      </c>
      <c r="D23" s="101"/>
      <c r="E23" s="78">
        <v>0</v>
      </c>
      <c r="F23" s="78"/>
      <c r="G23" s="78">
        <v>0</v>
      </c>
      <c r="H23" s="78"/>
      <c r="I23" s="78">
        <v>0</v>
      </c>
      <c r="J23" s="78"/>
      <c r="K23" s="78">
        <v>0</v>
      </c>
      <c r="L23" s="78"/>
      <c r="M23" s="78">
        <v>0</v>
      </c>
      <c r="N23" s="78"/>
      <c r="O23" s="78">
        <v>0</v>
      </c>
      <c r="P23" s="78"/>
      <c r="Q23" s="78">
        <v>0</v>
      </c>
      <c r="R23" s="78"/>
      <c r="S23" s="78">
        <v>0</v>
      </c>
      <c r="T23" s="78"/>
      <c r="U23" s="78">
        <v>0</v>
      </c>
      <c r="V23" s="78"/>
      <c r="W23" s="78">
        <v>0</v>
      </c>
      <c r="X23" s="78"/>
      <c r="Y23" s="78">
        <v>0</v>
      </c>
      <c r="Z23" s="78"/>
      <c r="AA23" s="78">
        <f>SUM(S23:Y23)</f>
        <v>0</v>
      </c>
      <c r="AB23" s="78"/>
      <c r="AC23" s="78">
        <f>AA23+SUM(C23:Q23)</f>
        <v>0</v>
      </c>
      <c r="AD23" s="78"/>
      <c r="AE23" s="78">
        <v>0</v>
      </c>
      <c r="AF23" s="78"/>
      <c r="AG23" s="78">
        <f>SUM(AG22:AG22)</f>
        <v>0</v>
      </c>
      <c r="AH23" s="101"/>
      <c r="AI23" s="49">
        <v>-50156</v>
      </c>
      <c r="AJ23" s="168"/>
      <c r="AK23" s="78">
        <f>SUM(AG23,AI23)</f>
        <v>-50156</v>
      </c>
    </row>
    <row r="24" spans="1:37" ht="13.5">
      <c r="A24" s="113" t="s">
        <v>184</v>
      </c>
      <c r="B24" s="47"/>
      <c r="C24" s="87">
        <f>SUM(C23:C23)</f>
        <v>0</v>
      </c>
      <c r="D24" s="167"/>
      <c r="E24" s="87">
        <f>SUM(E23:E23)</f>
        <v>0</v>
      </c>
      <c r="F24" s="167"/>
      <c r="G24" s="87">
        <f>SUM(G23:G23)</f>
        <v>0</v>
      </c>
      <c r="H24" s="167"/>
      <c r="I24" s="87">
        <f>SUM(I23:I23)</f>
        <v>0</v>
      </c>
      <c r="J24" s="167"/>
      <c r="K24" s="87">
        <f>SUM(K23:K23)</f>
        <v>0</v>
      </c>
      <c r="L24" s="167"/>
      <c r="M24" s="87">
        <f>SUM(M23:M23)</f>
        <v>0</v>
      </c>
      <c r="N24" s="167"/>
      <c r="O24" s="87">
        <f>SUM(O23:O23)</f>
        <v>0</v>
      </c>
      <c r="P24" s="169"/>
      <c r="Q24" s="87">
        <f>SUM(Q23:Q23)</f>
        <v>0</v>
      </c>
      <c r="R24" s="167"/>
      <c r="S24" s="87">
        <f>SUM(S23:S23)</f>
        <v>0</v>
      </c>
      <c r="T24" s="167"/>
      <c r="U24" s="87">
        <f>SUM(U23:U23)</f>
        <v>0</v>
      </c>
      <c r="V24" s="167"/>
      <c r="W24" s="87">
        <f>SUM(W23:W23)</f>
        <v>0</v>
      </c>
      <c r="X24" s="10"/>
      <c r="Y24" s="87">
        <f>SUM(Y23:Y23)</f>
        <v>0</v>
      </c>
      <c r="Z24" s="170"/>
      <c r="AA24" s="87">
        <f>SUM(Y24,W24,S24)</f>
        <v>0</v>
      </c>
      <c r="AB24" s="170"/>
      <c r="AC24" s="87">
        <f>SUM(AC23:AC23)</f>
        <v>0</v>
      </c>
      <c r="AD24" s="170"/>
      <c r="AE24" s="87">
        <f>SUM(AE23:AE23)</f>
        <v>0</v>
      </c>
      <c r="AF24" s="170"/>
      <c r="AG24" s="87">
        <f>SUM(AG23:AG23)</f>
        <v>0</v>
      </c>
      <c r="AH24" s="167"/>
      <c r="AI24" s="87">
        <f>SUM(AI23:AI23)</f>
        <v>-50156</v>
      </c>
      <c r="AJ24" s="167"/>
      <c r="AK24" s="87">
        <f>AG24+AI24</f>
        <v>-50156</v>
      </c>
    </row>
    <row r="25" spans="1:37" ht="13.5">
      <c r="A25" s="113" t="s">
        <v>101</v>
      </c>
      <c r="B25" s="47"/>
      <c r="C25" s="84"/>
      <c r="D25" s="167"/>
      <c r="E25" s="84"/>
      <c r="F25" s="167"/>
      <c r="G25" s="144"/>
      <c r="H25" s="167"/>
      <c r="I25" s="167"/>
      <c r="J25" s="167"/>
      <c r="K25" s="167"/>
      <c r="L25" s="167"/>
      <c r="M25" s="84"/>
      <c r="N25" s="167"/>
      <c r="O25" s="84"/>
      <c r="P25" s="169"/>
      <c r="Q25" s="84"/>
      <c r="R25" s="167"/>
      <c r="S25" s="84"/>
      <c r="T25" s="167"/>
      <c r="U25" s="167"/>
      <c r="V25" s="167"/>
      <c r="W25" s="84"/>
      <c r="X25" s="84"/>
      <c r="Y25" s="84"/>
      <c r="Z25" s="170"/>
      <c r="AA25" s="84"/>
      <c r="AB25" s="170"/>
      <c r="AC25" s="84"/>
      <c r="AD25" s="170"/>
      <c r="AE25" s="84"/>
      <c r="AF25" s="170"/>
      <c r="AG25" s="84"/>
      <c r="AH25" s="167"/>
      <c r="AI25" s="167"/>
      <c r="AJ25" s="167"/>
      <c r="AK25" s="167"/>
    </row>
    <row r="26" spans="1:37" ht="13.5">
      <c r="A26" s="113" t="s">
        <v>242</v>
      </c>
      <c r="B26" s="47"/>
      <c r="C26" s="84"/>
      <c r="D26" s="167"/>
      <c r="E26" s="84"/>
      <c r="F26" s="167"/>
      <c r="G26" s="144"/>
      <c r="H26" s="167"/>
      <c r="I26" s="167"/>
      <c r="J26" s="167"/>
      <c r="K26" s="167"/>
      <c r="L26" s="167"/>
      <c r="M26" s="84"/>
      <c r="N26" s="167"/>
      <c r="O26" s="84"/>
      <c r="P26" s="169"/>
      <c r="Q26" s="84"/>
      <c r="R26" s="167"/>
      <c r="S26" s="84"/>
      <c r="T26" s="167"/>
      <c r="U26" s="167"/>
      <c r="V26" s="167"/>
      <c r="W26" s="84"/>
      <c r="X26" s="84"/>
      <c r="Y26" s="84"/>
      <c r="Z26" s="170"/>
      <c r="AA26" s="84"/>
      <c r="AB26" s="170"/>
      <c r="AC26" s="84"/>
      <c r="AD26" s="170"/>
      <c r="AE26" s="84"/>
      <c r="AF26" s="170"/>
      <c r="AG26" s="84"/>
      <c r="AH26" s="167"/>
      <c r="AI26" s="167"/>
      <c r="AJ26" s="167"/>
      <c r="AK26" s="167"/>
    </row>
    <row r="27" spans="1:37" ht="13.5">
      <c r="A27" s="114" t="s">
        <v>323</v>
      </c>
      <c r="B27" s="47"/>
      <c r="C27" s="84"/>
      <c r="D27" s="167"/>
      <c r="E27" s="84"/>
      <c r="F27" s="167"/>
      <c r="G27" s="144"/>
      <c r="H27" s="167"/>
      <c r="I27" s="167"/>
      <c r="J27" s="167"/>
      <c r="K27" s="167"/>
      <c r="L27" s="167"/>
      <c r="M27" s="84"/>
      <c r="N27" s="167"/>
      <c r="O27" s="84"/>
      <c r="P27" s="169"/>
      <c r="Q27" s="84"/>
      <c r="R27" s="167"/>
      <c r="S27" s="84"/>
      <c r="T27" s="167"/>
      <c r="U27" s="167"/>
      <c r="V27" s="167"/>
      <c r="W27" s="84"/>
      <c r="X27" s="84"/>
      <c r="Y27" s="84"/>
      <c r="Z27" s="170"/>
      <c r="AA27" s="84"/>
      <c r="AB27" s="170"/>
      <c r="AC27" s="84"/>
      <c r="AD27" s="170"/>
      <c r="AE27" s="84"/>
      <c r="AF27" s="170"/>
      <c r="AG27" s="84"/>
      <c r="AH27" s="167"/>
      <c r="AI27" s="167"/>
      <c r="AJ27" s="167"/>
      <c r="AK27" s="167"/>
    </row>
    <row r="28" spans="1:37" s="114" customFormat="1" ht="13.5" customHeight="1">
      <c r="A28" s="114" t="s">
        <v>319</v>
      </c>
      <c r="B28" s="172"/>
      <c r="C28" s="110">
        <v>0</v>
      </c>
      <c r="D28" s="110"/>
      <c r="E28" s="110">
        <v>0</v>
      </c>
      <c r="F28" s="110"/>
      <c r="G28" s="110">
        <v>0</v>
      </c>
      <c r="H28" s="109"/>
      <c r="I28" s="109">
        <v>-50726</v>
      </c>
      <c r="J28" s="109"/>
      <c r="K28" s="110">
        <v>0</v>
      </c>
      <c r="L28" s="110"/>
      <c r="M28" s="110">
        <v>0</v>
      </c>
      <c r="N28" s="110"/>
      <c r="O28" s="110">
        <v>0</v>
      </c>
      <c r="P28" s="110"/>
      <c r="Q28" s="110">
        <v>0</v>
      </c>
      <c r="R28" s="110"/>
      <c r="S28" s="110">
        <v>0</v>
      </c>
      <c r="T28" s="109"/>
      <c r="U28" s="110">
        <v>0</v>
      </c>
      <c r="V28" s="109"/>
      <c r="W28" s="110">
        <v>0</v>
      </c>
      <c r="X28" s="109"/>
      <c r="Y28" s="109">
        <v>3174</v>
      </c>
      <c r="Z28" s="109"/>
      <c r="AA28" s="109">
        <f>SUM(S28:Y28)</f>
        <v>3174</v>
      </c>
      <c r="AB28" s="109"/>
      <c r="AC28" s="109">
        <f>AA28+SUM(C28:Q28)</f>
        <v>-47552</v>
      </c>
      <c r="AD28" s="173"/>
      <c r="AE28" s="110">
        <v>0</v>
      </c>
      <c r="AF28" s="173"/>
      <c r="AG28" s="109">
        <f>SUM(AC28:AE28)</f>
        <v>-47552</v>
      </c>
      <c r="AH28" s="174"/>
      <c r="AI28" s="110">
        <v>70955</v>
      </c>
      <c r="AJ28" s="174"/>
      <c r="AK28" s="109">
        <f>SUM(AG28,AI28)</f>
        <v>23403</v>
      </c>
    </row>
    <row r="29" spans="1:37" s="114" customFormat="1" ht="13.5" customHeight="1">
      <c r="A29" s="114" t="s">
        <v>320</v>
      </c>
      <c r="B29" s="172"/>
      <c r="C29" s="110">
        <v>0</v>
      </c>
      <c r="D29" s="174"/>
      <c r="E29" s="110">
        <v>0</v>
      </c>
      <c r="F29" s="174"/>
      <c r="G29" s="110">
        <v>0</v>
      </c>
      <c r="H29" s="174"/>
      <c r="I29" s="110">
        <v>1963</v>
      </c>
      <c r="J29" s="174"/>
      <c r="K29" s="110">
        <v>0</v>
      </c>
      <c r="L29" s="174"/>
      <c r="M29" s="110">
        <v>0</v>
      </c>
      <c r="N29" s="174"/>
      <c r="O29" s="110">
        <v>0</v>
      </c>
      <c r="P29" s="175"/>
      <c r="Q29" s="110">
        <v>0</v>
      </c>
      <c r="R29" s="174"/>
      <c r="S29" s="110">
        <v>0</v>
      </c>
      <c r="T29" s="174"/>
      <c r="U29" s="110">
        <v>0</v>
      </c>
      <c r="V29" s="174"/>
      <c r="W29" s="110">
        <v>0</v>
      </c>
      <c r="X29" s="110"/>
      <c r="Y29" s="110">
        <v>0</v>
      </c>
      <c r="Z29" s="173"/>
      <c r="AA29" s="110">
        <f>SUM(S29:Y29)</f>
        <v>0</v>
      </c>
      <c r="AB29" s="173"/>
      <c r="AC29" s="109">
        <f>AA29+SUM(C29:Q29)</f>
        <v>1963</v>
      </c>
      <c r="AD29" s="173"/>
      <c r="AE29" s="110">
        <v>0</v>
      </c>
      <c r="AF29" s="173"/>
      <c r="AG29" s="109">
        <f>SUM(AC29:AE29)</f>
        <v>1963</v>
      </c>
      <c r="AH29" s="174"/>
      <c r="AI29" s="110">
        <v>0</v>
      </c>
      <c r="AJ29" s="174"/>
      <c r="AK29" s="109">
        <f>SUM(AG29,AI29)</f>
        <v>1963</v>
      </c>
    </row>
    <row r="30" spans="1:37" ht="13.5">
      <c r="A30" s="86" t="s">
        <v>321</v>
      </c>
      <c r="B30" s="47"/>
      <c r="C30" s="88">
        <v>0</v>
      </c>
      <c r="D30" s="168"/>
      <c r="E30" s="88">
        <v>0</v>
      </c>
      <c r="F30" s="168"/>
      <c r="G30" s="88">
        <v>0</v>
      </c>
      <c r="H30" s="168"/>
      <c r="I30" s="88">
        <v>0</v>
      </c>
      <c r="J30" s="168"/>
      <c r="K30" s="88">
        <v>0</v>
      </c>
      <c r="L30" s="168"/>
      <c r="M30" s="88">
        <v>0</v>
      </c>
      <c r="N30" s="168"/>
      <c r="O30" s="88">
        <v>0</v>
      </c>
      <c r="P30" s="154"/>
      <c r="Q30" s="88">
        <v>0</v>
      </c>
      <c r="R30" s="168"/>
      <c r="S30" s="88">
        <v>0</v>
      </c>
      <c r="T30" s="168"/>
      <c r="U30" s="88">
        <v>0</v>
      </c>
      <c r="V30" s="168"/>
      <c r="W30" s="88">
        <v>0</v>
      </c>
      <c r="X30" s="85"/>
      <c r="Y30" s="88">
        <v>0</v>
      </c>
      <c r="Z30" s="171"/>
      <c r="AA30" s="88">
        <f>SUM(S30:Y30)</f>
        <v>0</v>
      </c>
      <c r="AB30" s="171"/>
      <c r="AC30" s="88">
        <f>SUM(C30:O30)+(AA30)</f>
        <v>0</v>
      </c>
      <c r="AD30" s="171"/>
      <c r="AE30" s="88">
        <v>0</v>
      </c>
      <c r="AF30" s="171"/>
      <c r="AG30" s="88">
        <f>SUM(AC30:AE30)</f>
        <v>0</v>
      </c>
      <c r="AH30" s="168"/>
      <c r="AI30" s="88">
        <v>199257</v>
      </c>
      <c r="AJ30" s="168"/>
      <c r="AK30" s="62">
        <f>SUM(AG30,AI30)</f>
        <v>199257</v>
      </c>
    </row>
    <row r="31" spans="1:37" ht="13.5">
      <c r="A31" s="113" t="s">
        <v>160</v>
      </c>
      <c r="B31" s="47"/>
      <c r="C31" s="78"/>
      <c r="D31" s="167"/>
      <c r="E31" s="78"/>
      <c r="F31" s="167"/>
      <c r="G31" s="78"/>
      <c r="H31" s="167"/>
      <c r="I31" s="78"/>
      <c r="J31" s="167"/>
      <c r="K31" s="78"/>
      <c r="L31" s="167"/>
      <c r="M31" s="78"/>
      <c r="N31" s="167"/>
      <c r="O31" s="84"/>
      <c r="P31" s="169"/>
      <c r="Q31" s="78"/>
      <c r="R31" s="167"/>
      <c r="S31" s="84"/>
      <c r="T31" s="167"/>
      <c r="U31" s="84"/>
      <c r="V31" s="167"/>
      <c r="W31" s="84"/>
      <c r="X31" s="84"/>
      <c r="Y31" s="84"/>
      <c r="Z31" s="170"/>
      <c r="AA31" s="84"/>
      <c r="AB31" s="170"/>
      <c r="AC31" s="84"/>
      <c r="AD31" s="170"/>
      <c r="AE31" s="84"/>
      <c r="AF31" s="170"/>
      <c r="AG31" s="84"/>
      <c r="AH31" s="167"/>
      <c r="AI31" s="167"/>
      <c r="AJ31" s="167"/>
      <c r="AK31" s="167"/>
    </row>
    <row r="32" spans="1:37" ht="13.5">
      <c r="A32" s="113" t="s">
        <v>131</v>
      </c>
      <c r="B32" s="47"/>
      <c r="C32" s="11">
        <f>SUM(C28:C30)</f>
        <v>0</v>
      </c>
      <c r="D32" s="81"/>
      <c r="E32" s="11">
        <f>SUM(E28:E30)</f>
        <v>0</v>
      </c>
      <c r="F32" s="81"/>
      <c r="G32" s="11">
        <f>SUM(G28:G30)</f>
        <v>0</v>
      </c>
      <c r="H32" s="81"/>
      <c r="I32" s="11">
        <f>SUM(I28:I30)</f>
        <v>-48763</v>
      </c>
      <c r="J32" s="81"/>
      <c r="K32" s="11">
        <f>SUM(K28:K30)</f>
        <v>0</v>
      </c>
      <c r="L32" s="81"/>
      <c r="M32" s="11">
        <f>SUM(M28:M30)</f>
        <v>0</v>
      </c>
      <c r="N32" s="81"/>
      <c r="O32" s="11">
        <f>SUM(O28:O30)</f>
        <v>0</v>
      </c>
      <c r="P32" s="81"/>
      <c r="Q32" s="11">
        <f>SUM(Q28:Q30)</f>
        <v>0</v>
      </c>
      <c r="R32" s="81"/>
      <c r="S32" s="11">
        <f>SUM(S28:S30)</f>
        <v>0</v>
      </c>
      <c r="T32" s="81"/>
      <c r="U32" s="11">
        <f>SUM(U28:U30)</f>
        <v>0</v>
      </c>
      <c r="V32" s="81"/>
      <c r="W32" s="11">
        <f>SUM(W28:W30)</f>
        <v>0</v>
      </c>
      <c r="X32" s="10"/>
      <c r="Y32" s="11">
        <f>SUM(Y28:Y30)</f>
        <v>3174</v>
      </c>
      <c r="Z32" s="81"/>
      <c r="AA32" s="11">
        <f>SUM(AA28:AA30)</f>
        <v>3174</v>
      </c>
      <c r="AB32" s="81"/>
      <c r="AC32" s="11">
        <f>SUM(AC28:AC30)</f>
        <v>-45589</v>
      </c>
      <c r="AD32" s="81"/>
      <c r="AE32" s="11">
        <f>SUM(AE28:AE30)</f>
        <v>0</v>
      </c>
      <c r="AF32" s="81"/>
      <c r="AG32" s="11">
        <f>SUM(AG28:AG30)</f>
        <v>-45589</v>
      </c>
      <c r="AH32" s="81"/>
      <c r="AI32" s="11">
        <f>SUM(AI28:AI30)</f>
        <v>270212</v>
      </c>
      <c r="AJ32" s="81"/>
      <c r="AK32" s="11">
        <f>SUM(AK28:AK30)</f>
        <v>224623</v>
      </c>
    </row>
    <row r="33" spans="1:37" ht="13.5">
      <c r="A33" s="144" t="s">
        <v>156</v>
      </c>
      <c r="B33" s="47"/>
      <c r="C33" s="52"/>
      <c r="D33" s="94"/>
      <c r="E33" s="52"/>
      <c r="F33" s="94"/>
      <c r="G33" s="52"/>
      <c r="H33" s="94"/>
      <c r="I33" s="94"/>
      <c r="J33" s="94"/>
      <c r="K33" s="94"/>
      <c r="L33" s="94"/>
      <c r="M33" s="52"/>
      <c r="N33" s="94"/>
      <c r="O33" s="52"/>
      <c r="P33" s="144"/>
      <c r="Q33" s="52"/>
      <c r="R33" s="94"/>
      <c r="S33" s="52"/>
      <c r="T33" s="94"/>
      <c r="U33" s="52"/>
      <c r="V33" s="94"/>
      <c r="W33" s="52"/>
      <c r="X33" s="52"/>
      <c r="Y33" s="52"/>
      <c r="Z33" s="176"/>
      <c r="AA33" s="52"/>
      <c r="AB33" s="176"/>
      <c r="AC33" s="177"/>
      <c r="AD33" s="176"/>
      <c r="AE33" s="177"/>
      <c r="AF33" s="176"/>
      <c r="AG33" s="177"/>
      <c r="AH33" s="94"/>
      <c r="AI33" s="178"/>
      <c r="AJ33" s="94"/>
      <c r="AK33" s="178"/>
    </row>
    <row r="34" spans="1:37" ht="13.5">
      <c r="A34" s="144" t="s">
        <v>243</v>
      </c>
      <c r="B34" s="47"/>
      <c r="C34" s="11">
        <f>C24+C32</f>
        <v>0</v>
      </c>
      <c r="D34" s="94"/>
      <c r="E34" s="11">
        <f>E24+E32</f>
        <v>0</v>
      </c>
      <c r="F34" s="94"/>
      <c r="G34" s="11">
        <f>G24+G32</f>
        <v>0</v>
      </c>
      <c r="H34" s="94"/>
      <c r="I34" s="11">
        <f>I24+I32</f>
        <v>-48763</v>
      </c>
      <c r="J34" s="94"/>
      <c r="K34" s="11">
        <f>K24+K32</f>
        <v>0</v>
      </c>
      <c r="L34" s="94"/>
      <c r="M34" s="11">
        <f>M24+M32</f>
        <v>0</v>
      </c>
      <c r="N34" s="94"/>
      <c r="O34" s="11">
        <f>O24+O32</f>
        <v>0</v>
      </c>
      <c r="P34" s="144"/>
      <c r="Q34" s="11">
        <f>Q24+Q32</f>
        <v>0</v>
      </c>
      <c r="R34" s="94"/>
      <c r="S34" s="11">
        <f>S24+S32</f>
        <v>0</v>
      </c>
      <c r="T34" s="94"/>
      <c r="U34" s="11">
        <f>U24+U32</f>
        <v>0</v>
      </c>
      <c r="V34" s="94"/>
      <c r="W34" s="11">
        <f>W24+W32</f>
        <v>0</v>
      </c>
      <c r="X34" s="10"/>
      <c r="Y34" s="11">
        <f>Y24+Y32</f>
        <v>3174</v>
      </c>
      <c r="Z34" s="81"/>
      <c r="AA34" s="11">
        <f>AA24+AA32</f>
        <v>3174</v>
      </c>
      <c r="AB34" s="176"/>
      <c r="AC34" s="11">
        <f>AA34+SUM(C34:Q34)</f>
        <v>-45589</v>
      </c>
      <c r="AD34" s="176"/>
      <c r="AE34" s="11">
        <f>AE24+AE32</f>
        <v>0</v>
      </c>
      <c r="AF34" s="176"/>
      <c r="AG34" s="11">
        <f>AG24+AG32</f>
        <v>-45589</v>
      </c>
      <c r="AH34" s="94"/>
      <c r="AI34" s="11">
        <f>AI24+AI32</f>
        <v>220056</v>
      </c>
      <c r="AJ34" s="94"/>
      <c r="AK34" s="11">
        <f>AK24+AK32</f>
        <v>174467</v>
      </c>
    </row>
    <row r="35" spans="1:37" ht="13.5">
      <c r="A35" s="144" t="s">
        <v>244</v>
      </c>
      <c r="B35" s="47"/>
      <c r="C35" s="52"/>
      <c r="D35" s="94"/>
      <c r="E35" s="52"/>
      <c r="F35" s="94"/>
      <c r="G35" s="52"/>
      <c r="H35" s="94"/>
      <c r="I35" s="94"/>
      <c r="J35" s="94"/>
      <c r="K35" s="94"/>
      <c r="L35" s="94"/>
      <c r="M35" s="52"/>
      <c r="N35" s="94"/>
      <c r="O35" s="52"/>
      <c r="P35" s="144"/>
      <c r="Q35" s="52"/>
      <c r="R35" s="94"/>
      <c r="S35" s="52"/>
      <c r="T35" s="94"/>
      <c r="U35" s="94"/>
      <c r="V35" s="94"/>
      <c r="W35" s="52"/>
      <c r="X35" s="52"/>
      <c r="Y35" s="52"/>
      <c r="Z35" s="176"/>
      <c r="AA35" s="52"/>
      <c r="AB35" s="176"/>
      <c r="AC35" s="177"/>
      <c r="AD35" s="176"/>
      <c r="AE35" s="177"/>
      <c r="AF35" s="176"/>
      <c r="AG35" s="177"/>
      <c r="AH35" s="94"/>
      <c r="AI35" s="178"/>
      <c r="AJ35" s="94"/>
      <c r="AK35" s="178"/>
    </row>
    <row r="36" spans="1:37" ht="13.5">
      <c r="A36" s="144" t="s">
        <v>228</v>
      </c>
      <c r="B36" s="47"/>
      <c r="C36" s="52"/>
      <c r="D36" s="94"/>
      <c r="E36" s="52"/>
      <c r="F36" s="94"/>
      <c r="G36" s="52"/>
      <c r="H36" s="94"/>
      <c r="I36" s="94"/>
      <c r="J36" s="94"/>
      <c r="K36" s="94"/>
      <c r="L36" s="94"/>
      <c r="M36" s="52"/>
      <c r="N36" s="94"/>
      <c r="O36" s="52"/>
      <c r="P36" s="144"/>
      <c r="Q36" s="52"/>
      <c r="R36" s="94"/>
      <c r="S36" s="52"/>
      <c r="T36" s="94"/>
      <c r="U36" s="94"/>
      <c r="V36" s="94"/>
      <c r="W36" s="52"/>
      <c r="X36" s="52"/>
      <c r="Y36" s="52"/>
      <c r="Z36" s="176"/>
      <c r="AA36" s="52"/>
      <c r="AB36" s="176"/>
      <c r="AC36" s="177"/>
      <c r="AD36" s="176"/>
      <c r="AE36" s="177"/>
      <c r="AF36" s="176"/>
      <c r="AG36" s="177"/>
      <c r="AH36" s="94"/>
      <c r="AI36" s="178"/>
      <c r="AJ36" s="94"/>
      <c r="AK36" s="178"/>
    </row>
    <row r="37" spans="1:37" ht="13.5">
      <c r="A37" s="86" t="s">
        <v>93</v>
      </c>
      <c r="B37" s="47"/>
      <c r="C37" s="51">
        <v>0</v>
      </c>
      <c r="D37" s="51"/>
      <c r="E37" s="51">
        <v>0</v>
      </c>
      <c r="F37" s="51"/>
      <c r="G37" s="51">
        <v>0</v>
      </c>
      <c r="H37" s="51"/>
      <c r="I37" s="51">
        <v>0</v>
      </c>
      <c r="J37" s="51"/>
      <c r="K37" s="51">
        <v>0</v>
      </c>
      <c r="L37" s="51"/>
      <c r="M37" s="51">
        <v>0</v>
      </c>
      <c r="N37" s="51"/>
      <c r="O37" s="51">
        <v>6110928</v>
      </c>
      <c r="P37" s="51"/>
      <c r="Q37" s="51">
        <v>0</v>
      </c>
      <c r="R37" s="51"/>
      <c r="S37" s="51">
        <v>0</v>
      </c>
      <c r="T37" s="51"/>
      <c r="U37" s="51">
        <v>0</v>
      </c>
      <c r="V37" s="51"/>
      <c r="W37" s="51">
        <v>0</v>
      </c>
      <c r="X37" s="51"/>
      <c r="Y37" s="51">
        <v>0</v>
      </c>
      <c r="Z37" s="51"/>
      <c r="AA37" s="51">
        <f>SUM(S37:Y37)</f>
        <v>0</v>
      </c>
      <c r="AB37" s="51"/>
      <c r="AC37" s="49">
        <f>SUM(C37:Q37)+(AA37)</f>
        <v>6110928</v>
      </c>
      <c r="AD37" s="51"/>
      <c r="AE37" s="51">
        <v>0</v>
      </c>
      <c r="AF37" s="51"/>
      <c r="AG37" s="51">
        <f>SUM(C37:O37,AA37,AE37)</f>
        <v>6110928</v>
      </c>
      <c r="AH37" s="51"/>
      <c r="AI37" s="51">
        <v>2382800</v>
      </c>
      <c r="AJ37" s="51"/>
      <c r="AK37" s="51">
        <f>AG37+AI37</f>
        <v>8493728</v>
      </c>
    </row>
    <row r="38" spans="1:37" ht="13.5">
      <c r="A38" s="86" t="s">
        <v>94</v>
      </c>
      <c r="B38" s="47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37" ht="13.5">
      <c r="A39" s="86" t="s">
        <v>245</v>
      </c>
      <c r="B39" s="47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ht="13.5">
      <c r="A40" s="86" t="s">
        <v>145</v>
      </c>
      <c r="B40" s="47"/>
      <c r="C40" s="51">
        <v>0</v>
      </c>
      <c r="D40" s="51"/>
      <c r="E40" s="51">
        <v>0</v>
      </c>
      <c r="F40" s="51"/>
      <c r="G40" s="51">
        <v>0</v>
      </c>
      <c r="H40" s="51"/>
      <c r="I40" s="51">
        <v>0</v>
      </c>
      <c r="J40" s="51"/>
      <c r="K40" s="51">
        <v>0</v>
      </c>
      <c r="L40" s="51"/>
      <c r="M40" s="51">
        <v>0</v>
      </c>
      <c r="N40" s="51"/>
      <c r="O40" s="51">
        <v>-550868</v>
      </c>
      <c r="P40" s="51"/>
      <c r="Q40" s="51">
        <v>0</v>
      </c>
      <c r="R40" s="51"/>
      <c r="S40" s="51">
        <v>0</v>
      </c>
      <c r="T40" s="51"/>
      <c r="U40" s="51">
        <v>0</v>
      </c>
      <c r="V40" s="51"/>
      <c r="W40" s="51">
        <v>0</v>
      </c>
      <c r="X40" s="51"/>
      <c r="Y40" s="51">
        <v>0</v>
      </c>
      <c r="Z40" s="51"/>
      <c r="AA40" s="51">
        <f>SUM(S40:Y40)</f>
        <v>0</v>
      </c>
      <c r="AB40" s="51"/>
      <c r="AC40" s="49">
        <f>SUM(C40:Q40)+(AA40)</f>
        <v>-550868</v>
      </c>
      <c r="AD40" s="51"/>
      <c r="AE40" s="51">
        <v>0</v>
      </c>
      <c r="AF40" s="51"/>
      <c r="AG40" s="51">
        <f>SUM(C40:O40,AA40,AE40)</f>
        <v>-550868</v>
      </c>
      <c r="AH40" s="51"/>
      <c r="AI40" s="51">
        <v>-227</v>
      </c>
      <c r="AJ40" s="51"/>
      <c r="AK40" s="51">
        <f>AG40+AI40</f>
        <v>-551095</v>
      </c>
    </row>
    <row r="41" spans="1:37" ht="13.5">
      <c r="A41" s="86" t="s">
        <v>167</v>
      </c>
      <c r="B41" s="47"/>
      <c r="C41" s="88">
        <v>0</v>
      </c>
      <c r="D41" s="168"/>
      <c r="E41" s="88">
        <v>0</v>
      </c>
      <c r="F41" s="168"/>
      <c r="G41" s="88">
        <v>0</v>
      </c>
      <c r="H41" s="168"/>
      <c r="I41" s="88">
        <v>0</v>
      </c>
      <c r="J41" s="168"/>
      <c r="K41" s="88">
        <v>0</v>
      </c>
      <c r="L41" s="168"/>
      <c r="M41" s="88">
        <v>0</v>
      </c>
      <c r="N41" s="168"/>
      <c r="O41" s="88">
        <v>0</v>
      </c>
      <c r="P41" s="154"/>
      <c r="Q41" s="88">
        <v>0</v>
      </c>
      <c r="R41" s="168"/>
      <c r="S41" s="88">
        <v>9371395</v>
      </c>
      <c r="T41" s="168"/>
      <c r="U41" s="88">
        <v>-885481</v>
      </c>
      <c r="V41" s="168"/>
      <c r="W41" s="88">
        <v>-862687</v>
      </c>
      <c r="X41" s="85"/>
      <c r="Y41" s="88">
        <v>4887353</v>
      </c>
      <c r="Z41" s="171"/>
      <c r="AA41" s="88">
        <f>SUM(S41:Y41)</f>
        <v>12510580</v>
      </c>
      <c r="AB41" s="171"/>
      <c r="AC41" s="88">
        <f>SUM(C41:Q41)+(AA41)</f>
        <v>12510580</v>
      </c>
      <c r="AD41" s="171"/>
      <c r="AE41" s="88">
        <v>0</v>
      </c>
      <c r="AF41" s="171"/>
      <c r="AG41" s="88">
        <f>SUM(C41:O41,AA41,AE41)</f>
        <v>12510580</v>
      </c>
      <c r="AH41" s="168"/>
      <c r="AI41" s="88">
        <v>2775963</v>
      </c>
      <c r="AJ41" s="78"/>
      <c r="AK41" s="88">
        <f>SUM(AG41:AI41)</f>
        <v>15286543</v>
      </c>
    </row>
    <row r="42" spans="1:37" ht="13.5">
      <c r="A42" s="144" t="s">
        <v>246</v>
      </c>
      <c r="B42" s="47"/>
      <c r="C42" s="179"/>
      <c r="D42" s="94"/>
      <c r="E42" s="179"/>
      <c r="F42" s="94"/>
      <c r="G42" s="179"/>
      <c r="H42" s="94"/>
      <c r="I42" s="94"/>
      <c r="J42" s="94"/>
      <c r="K42" s="94"/>
      <c r="L42" s="94"/>
      <c r="M42" s="179"/>
      <c r="N42" s="94"/>
      <c r="O42" s="179"/>
      <c r="P42" s="144"/>
      <c r="Q42" s="179"/>
      <c r="R42" s="94"/>
      <c r="S42" s="179"/>
      <c r="T42" s="94"/>
      <c r="U42" s="179"/>
      <c r="V42" s="94"/>
      <c r="W42" s="49"/>
      <c r="X42" s="49"/>
      <c r="Y42" s="49"/>
      <c r="Z42" s="176"/>
      <c r="AA42" s="49"/>
      <c r="AB42" s="176"/>
      <c r="AC42" s="49"/>
      <c r="AD42" s="176"/>
      <c r="AE42" s="49"/>
      <c r="AF42" s="176"/>
      <c r="AG42" s="49"/>
      <c r="AH42" s="94"/>
      <c r="AI42" s="49"/>
      <c r="AJ42" s="94"/>
      <c r="AK42" s="49"/>
    </row>
    <row r="43" spans="1:37" ht="13.5">
      <c r="A43" s="144" t="s">
        <v>228</v>
      </c>
      <c r="B43" s="47"/>
      <c r="C43" s="11">
        <f>SUM(C37:C41)</f>
        <v>0</v>
      </c>
      <c r="D43" s="167"/>
      <c r="E43" s="11">
        <f>SUM(E37:E41)</f>
        <v>0</v>
      </c>
      <c r="F43" s="167"/>
      <c r="G43" s="11">
        <f>SUM(G37:G41)</f>
        <v>0</v>
      </c>
      <c r="H43" s="167"/>
      <c r="I43" s="11">
        <f>SUM(I37:I41)</f>
        <v>0</v>
      </c>
      <c r="J43" s="167"/>
      <c r="K43" s="11">
        <f>SUM(K37:K41)</f>
        <v>0</v>
      </c>
      <c r="L43" s="167"/>
      <c r="M43" s="11">
        <f>SUM(M37:M41)</f>
        <v>0</v>
      </c>
      <c r="N43" s="167"/>
      <c r="O43" s="11">
        <f>SUM(O37:O41)</f>
        <v>5560060</v>
      </c>
      <c r="P43" s="169"/>
      <c r="Q43" s="11">
        <f>SUM(Q37:Q41)</f>
        <v>0</v>
      </c>
      <c r="R43" s="167"/>
      <c r="S43" s="11">
        <f>SUM(S37:S41)</f>
        <v>9371395</v>
      </c>
      <c r="T43" s="167"/>
      <c r="U43" s="11">
        <f>SUM(U37:U41)</f>
        <v>-885481</v>
      </c>
      <c r="V43" s="167"/>
      <c r="W43" s="11">
        <f>SUM(W37:W41)</f>
        <v>-862687</v>
      </c>
      <c r="X43" s="10"/>
      <c r="Y43" s="11">
        <f>SUM(Y37:Y41)</f>
        <v>4887353</v>
      </c>
      <c r="Z43" s="170"/>
      <c r="AA43" s="11">
        <f>SUM(AA37:AA41)</f>
        <v>12510580</v>
      </c>
      <c r="AB43" s="170"/>
      <c r="AC43" s="11">
        <f>SUM(AC37:AC41)</f>
        <v>18070640</v>
      </c>
      <c r="AD43" s="170"/>
      <c r="AE43" s="11">
        <f>SUM(AE37:AE41)</f>
        <v>0</v>
      </c>
      <c r="AF43" s="170"/>
      <c r="AG43" s="11">
        <f>SUM(AG37:AG41)</f>
        <v>18070640</v>
      </c>
      <c r="AH43" s="167"/>
      <c r="AI43" s="11">
        <f>SUM(AI37:AI41)</f>
        <v>5158536</v>
      </c>
      <c r="AJ43" s="167"/>
      <c r="AK43" s="11">
        <f>AG43+AI43</f>
        <v>23229176</v>
      </c>
    </row>
    <row r="44" spans="1:37" ht="13.5">
      <c r="A44" s="86" t="s">
        <v>147</v>
      </c>
      <c r="B44" s="47"/>
      <c r="C44" s="81"/>
      <c r="D44" s="167"/>
      <c r="E44" s="81"/>
      <c r="F44" s="167"/>
      <c r="G44" s="81"/>
      <c r="H44" s="167"/>
      <c r="I44" s="81"/>
      <c r="J44" s="167"/>
      <c r="K44" s="81"/>
      <c r="L44" s="167"/>
      <c r="M44" s="81"/>
      <c r="N44" s="167"/>
      <c r="O44" s="81"/>
      <c r="P44" s="169"/>
      <c r="Q44" s="81"/>
      <c r="R44" s="167"/>
      <c r="S44" s="81"/>
      <c r="T44" s="167"/>
      <c r="U44" s="167"/>
      <c r="V44" s="167"/>
      <c r="W44" s="81"/>
      <c r="X44" s="81"/>
      <c r="Y44" s="81"/>
      <c r="Z44" s="170"/>
      <c r="AA44" s="81"/>
      <c r="AB44" s="170"/>
      <c r="AC44" s="81"/>
      <c r="AD44" s="170"/>
      <c r="AE44" s="81"/>
      <c r="AF44" s="170"/>
      <c r="AG44" s="81"/>
      <c r="AH44" s="167"/>
      <c r="AI44" s="81"/>
      <c r="AJ44" s="167"/>
      <c r="AK44" s="81"/>
    </row>
    <row r="45" spans="1:37" s="114" customFormat="1" ht="13.5" customHeight="1">
      <c r="A45" s="114" t="s">
        <v>146</v>
      </c>
      <c r="B45" s="172"/>
      <c r="C45" s="112">
        <v>0</v>
      </c>
      <c r="D45" s="180"/>
      <c r="E45" s="112">
        <v>0</v>
      </c>
      <c r="F45" s="174"/>
      <c r="G45" s="112">
        <v>0</v>
      </c>
      <c r="H45" s="174"/>
      <c r="I45" s="112">
        <v>0</v>
      </c>
      <c r="J45" s="174"/>
      <c r="K45" s="112">
        <v>0</v>
      </c>
      <c r="L45" s="174"/>
      <c r="M45" s="112">
        <v>0</v>
      </c>
      <c r="N45" s="174"/>
      <c r="O45" s="112">
        <v>-374630</v>
      </c>
      <c r="Q45" s="112">
        <v>0</v>
      </c>
      <c r="R45" s="174"/>
      <c r="S45" s="112">
        <v>0</v>
      </c>
      <c r="T45" s="180"/>
      <c r="U45" s="112">
        <v>0</v>
      </c>
      <c r="V45" s="180"/>
      <c r="W45" s="112">
        <v>0</v>
      </c>
      <c r="X45" s="111"/>
      <c r="Y45" s="112">
        <v>0</v>
      </c>
      <c r="Z45" s="181"/>
      <c r="AA45" s="112">
        <f>SUM(S45:Y45)</f>
        <v>0</v>
      </c>
      <c r="AB45" s="181"/>
      <c r="AC45" s="112">
        <f>SUM(C45:Q45)+(AA45)</f>
        <v>-374630</v>
      </c>
      <c r="AD45" s="181"/>
      <c r="AE45" s="112">
        <v>0</v>
      </c>
      <c r="AF45" s="181"/>
      <c r="AG45" s="112">
        <f>AA45+SUM(C45:O45)+AE45</f>
        <v>-374630</v>
      </c>
      <c r="AH45" s="180"/>
      <c r="AI45" s="112">
        <v>0</v>
      </c>
      <c r="AJ45" s="180"/>
      <c r="AK45" s="112">
        <f>SUM(AG45:AI45)</f>
        <v>-374630</v>
      </c>
    </row>
    <row r="46" spans="1:37" ht="15" thickBot="1">
      <c r="A46" s="144" t="s">
        <v>256</v>
      </c>
      <c r="B46" s="47"/>
      <c r="C46" s="12">
        <f>C19+C34+C43+C45</f>
        <v>8611242</v>
      </c>
      <c r="D46" s="94"/>
      <c r="E46" s="12">
        <f>E19+E34+E43+E45</f>
        <v>57298909</v>
      </c>
      <c r="F46" s="94"/>
      <c r="G46" s="12">
        <f>G19+G34+G43+G45</f>
        <v>3470021</v>
      </c>
      <c r="H46" s="94"/>
      <c r="I46" s="12">
        <f>I19+I34+I43+I45</f>
        <v>4024023</v>
      </c>
      <c r="J46" s="94"/>
      <c r="K46" s="12">
        <f>K19+K34+K43+K45</f>
        <v>-5159</v>
      </c>
      <c r="L46" s="94"/>
      <c r="M46" s="12">
        <f>M19+M34+M43+M45</f>
        <v>929166</v>
      </c>
      <c r="N46" s="94"/>
      <c r="O46" s="12">
        <f>O19+O34+O43+O45</f>
        <v>106589625</v>
      </c>
      <c r="P46" s="144"/>
      <c r="Q46" s="12">
        <f>Q19+Q34+Q43+Q45</f>
        <v>-2909249</v>
      </c>
      <c r="R46" s="94"/>
      <c r="S46" s="12">
        <f>S19+S34+S43+S45</f>
        <v>23348913</v>
      </c>
      <c r="T46" s="94"/>
      <c r="U46" s="12">
        <f>U19+U34+U43+U45</f>
        <v>-1496929</v>
      </c>
      <c r="V46" s="94"/>
      <c r="W46" s="12">
        <f>W19+W34+W43+W45</f>
        <v>2261892</v>
      </c>
      <c r="X46" s="10"/>
      <c r="Y46" s="12">
        <f>Y19+Y34+Y43+Y45</f>
        <v>-26907372</v>
      </c>
      <c r="Z46" s="94"/>
      <c r="AA46" s="12">
        <f>AA19+AA34+AA43+AA45</f>
        <v>-2793496</v>
      </c>
      <c r="AB46" s="94"/>
      <c r="AC46" s="12">
        <f>AC19+AC34+AC43+AC45</f>
        <v>175215082</v>
      </c>
      <c r="AD46" s="94"/>
      <c r="AE46" s="12">
        <f>AE19+AE34+AE43+AE45</f>
        <v>15000000</v>
      </c>
      <c r="AF46" s="94"/>
      <c r="AG46" s="12">
        <f>AG19+AG34+AG43+AG45</f>
        <v>190215082</v>
      </c>
      <c r="AH46" s="94"/>
      <c r="AI46" s="12">
        <f>AI19+AI34+AI43+AI45</f>
        <v>55490750</v>
      </c>
      <c r="AJ46" s="94"/>
      <c r="AK46" s="12">
        <f>SUM(AG46:AI46)</f>
        <v>245705832</v>
      </c>
    </row>
    <row r="47" ht="15" thickTop="1"/>
  </sheetData>
  <sheetProtection/>
  <mergeCells count="2">
    <mergeCell ref="S6:AA6"/>
    <mergeCell ref="C5:AK5"/>
  </mergeCells>
  <printOptions/>
  <pageMargins left="0.45" right="0.45" top="0.48" bottom="0.5" header="0.5" footer="0.5"/>
  <pageSetup firstPageNumber="10" useFirstPageNumber="1" fitToHeight="1" fitToWidth="1" horizontalDpi="600" verticalDpi="600" orientation="landscape" paperSize="9" scale="42"/>
  <headerFooter>
    <oddFooter>&amp;L&amp;13The accompanying notes are an integral part of these financial statements.&amp;C&amp;13&amp;P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140625" defaultRowHeight="20.25" customHeight="1"/>
  <cols>
    <col min="1" max="1" width="39.00390625" style="98" customWidth="1"/>
    <col min="2" max="2" width="5.421875" style="98" customWidth="1"/>
    <col min="3" max="3" width="15.421875" style="98" customWidth="1"/>
    <col min="4" max="4" width="1.421875" style="98" customWidth="1"/>
    <col min="5" max="5" width="15.421875" style="98" customWidth="1"/>
    <col min="6" max="6" width="1.421875" style="98" customWidth="1"/>
    <col min="7" max="7" width="15.421875" style="98" customWidth="1"/>
    <col min="8" max="8" width="1.421875" style="98" customWidth="1"/>
    <col min="9" max="9" width="15.421875" style="98" customWidth="1"/>
    <col min="10" max="10" width="1.421875" style="98" customWidth="1"/>
    <col min="11" max="11" width="15.421875" style="98" customWidth="1"/>
    <col min="12" max="12" width="1.421875" style="98" customWidth="1"/>
    <col min="13" max="13" width="15.421875" style="98" customWidth="1"/>
    <col min="14" max="14" width="1.421875" style="98" customWidth="1"/>
    <col min="15" max="15" width="15.421875" style="98" customWidth="1"/>
    <col min="16" max="16" width="1.421875" style="98" customWidth="1"/>
    <col min="17" max="17" width="15.421875" style="98" customWidth="1"/>
    <col min="18" max="18" width="1.421875" style="98" customWidth="1"/>
    <col min="19" max="19" width="16.140625" style="98" bestFit="1" customWidth="1"/>
    <col min="20" max="20" width="1.421875" style="98" customWidth="1"/>
    <col min="21" max="21" width="15.8515625" style="98" customWidth="1"/>
    <col min="22" max="22" width="0.85546875" style="98" customWidth="1"/>
    <col min="23" max="23" width="14.421875" style="98" customWidth="1"/>
    <col min="24" max="24" width="0.85546875" style="98" customWidth="1"/>
    <col min="25" max="25" width="15.421875" style="98" customWidth="1"/>
    <col min="26" max="16384" width="9.140625" style="98" customWidth="1"/>
  </cols>
  <sheetData>
    <row r="1" spans="1:20" ht="20.25" customHeight="1">
      <c r="A1" s="157" t="s">
        <v>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ht="20.25" customHeight="1">
      <c r="A2" s="157" t="s">
        <v>27</v>
      </c>
      <c r="B2" s="157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20.25" customHeight="1">
      <c r="A3" s="160" t="s">
        <v>232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5" ht="20.25" customHeight="1">
      <c r="A4" s="183"/>
      <c r="B4" s="183"/>
      <c r="Y4" s="130"/>
    </row>
    <row r="5" spans="1:25" s="144" customFormat="1" ht="20.25" customHeight="1">
      <c r="A5" s="183"/>
      <c r="B5" s="18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130" t="s">
        <v>77</v>
      </c>
    </row>
    <row r="6" spans="1:25" s="144" customFormat="1" ht="20.25" customHeight="1">
      <c r="A6" s="184"/>
      <c r="B6" s="184"/>
      <c r="C6" s="238" t="s">
        <v>51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5" s="144" customFormat="1" ht="20.25" customHeight="1">
      <c r="A7" s="184"/>
      <c r="B7" s="184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243" t="s">
        <v>82</v>
      </c>
      <c r="P7" s="243"/>
      <c r="Q7" s="243"/>
      <c r="R7" s="243"/>
      <c r="S7" s="243"/>
      <c r="T7" s="243"/>
      <c r="U7" s="243"/>
      <c r="V7" s="131"/>
      <c r="W7" s="131"/>
      <c r="X7" s="131"/>
      <c r="Y7" s="131"/>
    </row>
    <row r="8" spans="1:25" s="144" customFormat="1" ht="20.25" customHeight="1">
      <c r="A8" s="184"/>
      <c r="B8" s="184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"/>
      <c r="P8" s="13"/>
      <c r="Q8" s="13"/>
      <c r="R8" s="13"/>
      <c r="S8" s="116" t="s">
        <v>344</v>
      </c>
      <c r="T8" s="13"/>
      <c r="U8" s="13"/>
      <c r="V8" s="131"/>
      <c r="W8" s="131"/>
      <c r="X8" s="131"/>
      <c r="Y8" s="131"/>
    </row>
    <row r="9" spans="1:25" s="144" customFormat="1" ht="20.25" customHeight="1">
      <c r="A9" s="98"/>
      <c r="B9" s="98"/>
      <c r="C9" s="164"/>
      <c r="D9" s="164"/>
      <c r="E9" s="76"/>
      <c r="F9" s="164"/>
      <c r="G9" s="98"/>
      <c r="H9" s="164"/>
      <c r="I9" s="76"/>
      <c r="J9" s="164"/>
      <c r="K9" s="98"/>
      <c r="L9" s="164"/>
      <c r="M9" s="164"/>
      <c r="N9" s="164"/>
      <c r="P9" s="164"/>
      <c r="Q9" s="13"/>
      <c r="R9" s="164"/>
      <c r="S9" s="13" t="s">
        <v>340</v>
      </c>
      <c r="T9" s="164"/>
      <c r="U9" s="76"/>
      <c r="V9" s="164"/>
      <c r="W9" s="164"/>
      <c r="X9" s="164"/>
      <c r="Y9" s="164"/>
    </row>
    <row r="10" spans="1:25" s="144" customFormat="1" ht="20.25" customHeight="1">
      <c r="A10" s="98"/>
      <c r="B10" s="98"/>
      <c r="C10" s="164"/>
      <c r="D10" s="164"/>
      <c r="E10" s="76"/>
      <c r="F10" s="164"/>
      <c r="G10" s="98"/>
      <c r="H10" s="164"/>
      <c r="I10" s="76"/>
      <c r="J10" s="164"/>
      <c r="K10" s="98"/>
      <c r="L10" s="164"/>
      <c r="M10" s="164"/>
      <c r="N10" s="164"/>
      <c r="P10" s="164"/>
      <c r="Q10" s="13"/>
      <c r="R10" s="164"/>
      <c r="S10" s="13" t="s">
        <v>339</v>
      </c>
      <c r="T10" s="164"/>
      <c r="U10" s="76"/>
      <c r="V10" s="164"/>
      <c r="W10" s="164"/>
      <c r="X10" s="164"/>
      <c r="Y10" s="164"/>
    </row>
    <row r="11" spans="1:25" s="144" customFormat="1" ht="20.25" customHeight="1">
      <c r="A11" s="98"/>
      <c r="B11" s="98"/>
      <c r="C11" s="164"/>
      <c r="D11" s="164"/>
      <c r="E11" s="76"/>
      <c r="F11" s="164"/>
      <c r="G11" s="98"/>
      <c r="H11" s="164"/>
      <c r="I11" s="76"/>
      <c r="J11" s="164"/>
      <c r="K11" s="98"/>
      <c r="L11" s="164"/>
      <c r="M11" s="164"/>
      <c r="N11" s="164"/>
      <c r="P11" s="164"/>
      <c r="Q11" s="116"/>
      <c r="R11" s="164"/>
      <c r="S11" s="76" t="s">
        <v>329</v>
      </c>
      <c r="T11" s="164"/>
      <c r="U11" s="76" t="s">
        <v>86</v>
      </c>
      <c r="V11" s="164"/>
      <c r="W11" s="164"/>
      <c r="X11" s="164"/>
      <c r="Y11" s="164"/>
    </row>
    <row r="12" spans="1:25" s="144" customFormat="1" ht="20.25" customHeight="1">
      <c r="A12" s="98"/>
      <c r="B12" s="98"/>
      <c r="C12" s="76" t="s">
        <v>44</v>
      </c>
      <c r="D12" s="164"/>
      <c r="E12" s="164" t="s">
        <v>163</v>
      </c>
      <c r="F12" s="164"/>
      <c r="G12" s="76"/>
      <c r="H12" s="164"/>
      <c r="I12" s="76" t="s">
        <v>103</v>
      </c>
      <c r="J12" s="164"/>
      <c r="K12" s="164"/>
      <c r="L12" s="164"/>
      <c r="M12" s="164" t="s">
        <v>58</v>
      </c>
      <c r="N12" s="164"/>
      <c r="O12" s="76" t="s">
        <v>281</v>
      </c>
      <c r="P12" s="164"/>
      <c r="Q12" s="100" t="s">
        <v>341</v>
      </c>
      <c r="R12" s="164"/>
      <c r="S12" s="76" t="s">
        <v>330</v>
      </c>
      <c r="T12" s="164"/>
      <c r="U12" s="164" t="s">
        <v>87</v>
      </c>
      <c r="V12" s="164"/>
      <c r="W12" s="164" t="s">
        <v>148</v>
      </c>
      <c r="X12" s="164"/>
      <c r="Y12" s="76" t="s">
        <v>7</v>
      </c>
    </row>
    <row r="13" spans="1:25" s="144" customFormat="1" ht="20.25" customHeight="1">
      <c r="A13" s="98"/>
      <c r="B13" s="98"/>
      <c r="C13" s="76" t="s">
        <v>234</v>
      </c>
      <c r="D13" s="164"/>
      <c r="E13" s="164" t="s">
        <v>235</v>
      </c>
      <c r="F13" s="164"/>
      <c r="G13" s="76" t="s">
        <v>106</v>
      </c>
      <c r="H13" s="164"/>
      <c r="I13" s="76" t="s">
        <v>104</v>
      </c>
      <c r="J13" s="164"/>
      <c r="K13" s="164" t="s">
        <v>53</v>
      </c>
      <c r="L13" s="164"/>
      <c r="M13" s="164" t="s">
        <v>63</v>
      </c>
      <c r="N13" s="164"/>
      <c r="O13" s="76" t="s">
        <v>248</v>
      </c>
      <c r="P13" s="164"/>
      <c r="Q13" s="100" t="s">
        <v>283</v>
      </c>
      <c r="R13" s="164"/>
      <c r="S13" s="76" t="s">
        <v>251</v>
      </c>
      <c r="T13" s="164"/>
      <c r="U13" s="164" t="s">
        <v>257</v>
      </c>
      <c r="V13" s="164"/>
      <c r="W13" s="164" t="s">
        <v>149</v>
      </c>
      <c r="X13" s="164"/>
      <c r="Y13" s="76" t="s">
        <v>162</v>
      </c>
    </row>
    <row r="14" spans="2:25" ht="20.25" customHeight="1">
      <c r="B14" s="185" t="s">
        <v>29</v>
      </c>
      <c r="C14" s="165" t="s">
        <v>35</v>
      </c>
      <c r="D14" s="164"/>
      <c r="E14" s="165" t="s">
        <v>57</v>
      </c>
      <c r="F14" s="164"/>
      <c r="G14" s="99" t="s">
        <v>102</v>
      </c>
      <c r="H14" s="164"/>
      <c r="I14" s="99" t="s">
        <v>105</v>
      </c>
      <c r="J14" s="164"/>
      <c r="K14" s="165" t="s">
        <v>37</v>
      </c>
      <c r="L14" s="164"/>
      <c r="M14" s="165" t="s">
        <v>64</v>
      </c>
      <c r="N14" s="164"/>
      <c r="O14" s="99" t="s">
        <v>249</v>
      </c>
      <c r="P14" s="164"/>
      <c r="Q14" s="165" t="s">
        <v>282</v>
      </c>
      <c r="R14" s="164"/>
      <c r="S14" s="99" t="s">
        <v>252</v>
      </c>
      <c r="T14" s="164"/>
      <c r="U14" s="99" t="s">
        <v>159</v>
      </c>
      <c r="V14" s="164"/>
      <c r="W14" s="165" t="s">
        <v>150</v>
      </c>
      <c r="X14" s="164"/>
      <c r="Y14" s="165" t="s">
        <v>36</v>
      </c>
    </row>
    <row r="15" spans="3:25" s="144" customFormat="1" ht="20.25" customHeight="1"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</row>
    <row r="16" ht="20.25" customHeight="1">
      <c r="A16" s="144" t="s">
        <v>238</v>
      </c>
    </row>
    <row r="17" spans="1:25" ht="20.25" customHeight="1">
      <c r="A17" s="144" t="s">
        <v>188</v>
      </c>
      <c r="C17" s="69">
        <v>8611242</v>
      </c>
      <c r="D17" s="69"/>
      <c r="E17" s="69">
        <v>56408882</v>
      </c>
      <c r="F17" s="69"/>
      <c r="G17" s="69">
        <v>3470021</v>
      </c>
      <c r="H17" s="69"/>
      <c r="I17" s="69">
        <v>490423</v>
      </c>
      <c r="J17" s="69"/>
      <c r="K17" s="69">
        <v>929166</v>
      </c>
      <c r="L17" s="69"/>
      <c r="M17" s="69">
        <v>53265283</v>
      </c>
      <c r="N17" s="69"/>
      <c r="O17" s="69">
        <v>2821928</v>
      </c>
      <c r="P17" s="69"/>
      <c r="Q17" s="69">
        <v>0</v>
      </c>
      <c r="R17" s="69"/>
      <c r="S17" s="69">
        <v>0</v>
      </c>
      <c r="T17" s="69"/>
      <c r="U17" s="69">
        <f>SUM(O17:S17)</f>
        <v>2821928</v>
      </c>
      <c r="V17" s="69"/>
      <c r="W17" s="103">
        <v>15000000</v>
      </c>
      <c r="X17" s="69"/>
      <c r="Y17" s="103">
        <f>SUM(C17:M17,U17:W17)</f>
        <v>140996945</v>
      </c>
    </row>
    <row r="18" spans="1:25" ht="20.25" customHeight="1">
      <c r="A18" s="144" t="s">
        <v>258</v>
      </c>
      <c r="B18" s="144"/>
      <c r="C18" s="69"/>
      <c r="D18" s="186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186"/>
      <c r="W18" s="69"/>
      <c r="X18" s="186"/>
      <c r="Y18" s="69"/>
    </row>
    <row r="19" spans="1:25" ht="20.25" customHeight="1">
      <c r="A19" s="86" t="s">
        <v>93</v>
      </c>
      <c r="C19" s="104">
        <v>0</v>
      </c>
      <c r="D19" s="107"/>
      <c r="E19" s="104">
        <v>0</v>
      </c>
      <c r="F19" s="51"/>
      <c r="G19" s="104">
        <v>0</v>
      </c>
      <c r="H19" s="187"/>
      <c r="I19" s="104">
        <v>0</v>
      </c>
      <c r="J19" s="187"/>
      <c r="K19" s="104">
        <v>0</v>
      </c>
      <c r="L19" s="187"/>
      <c r="M19" s="104">
        <v>946360</v>
      </c>
      <c r="N19" s="187"/>
      <c r="O19" s="104">
        <v>0</v>
      </c>
      <c r="P19" s="187"/>
      <c r="Q19" s="104">
        <v>0</v>
      </c>
      <c r="R19" s="187"/>
      <c r="S19" s="104">
        <v>0</v>
      </c>
      <c r="T19" s="187"/>
      <c r="U19" s="102">
        <f>SUM(O19:S19)</f>
        <v>0</v>
      </c>
      <c r="V19" s="187"/>
      <c r="W19" s="104">
        <v>0</v>
      </c>
      <c r="X19" s="187"/>
      <c r="Y19" s="102">
        <f>SUM(C19:M19,U19:W19)</f>
        <v>946360</v>
      </c>
    </row>
    <row r="20" spans="1:25" ht="20.25" customHeight="1">
      <c r="A20" s="144" t="s">
        <v>246</v>
      </c>
      <c r="C20" s="107"/>
      <c r="D20" s="107"/>
      <c r="E20" s="107"/>
      <c r="F20" s="51"/>
      <c r="G20" s="107"/>
      <c r="H20" s="187"/>
      <c r="I20" s="107"/>
      <c r="J20" s="187"/>
      <c r="K20" s="107"/>
      <c r="L20" s="187"/>
      <c r="M20" s="51"/>
      <c r="N20" s="187"/>
      <c r="O20" s="107"/>
      <c r="P20" s="187"/>
      <c r="Q20" s="107"/>
      <c r="R20" s="187"/>
      <c r="S20" s="187"/>
      <c r="T20" s="187"/>
      <c r="U20" s="107"/>
      <c r="V20" s="187"/>
      <c r="W20" s="107"/>
      <c r="X20" s="187"/>
      <c r="Y20" s="107"/>
    </row>
    <row r="21" spans="1:25" ht="20.25" customHeight="1">
      <c r="A21" s="144" t="s">
        <v>228</v>
      </c>
      <c r="B21" s="144"/>
      <c r="C21" s="105">
        <f>SUM(C19:C20)</f>
        <v>0</v>
      </c>
      <c r="D21" s="103"/>
      <c r="E21" s="105">
        <f>SUM(E19:E20)</f>
        <v>0</v>
      </c>
      <c r="F21" s="69"/>
      <c r="G21" s="105">
        <f>SUM(G19:G20)</f>
        <v>0</v>
      </c>
      <c r="H21" s="69"/>
      <c r="I21" s="105">
        <f>SUM(I19:I20)</f>
        <v>0</v>
      </c>
      <c r="J21" s="69"/>
      <c r="K21" s="105">
        <f>SUM(K19:K20)</f>
        <v>0</v>
      </c>
      <c r="L21" s="69"/>
      <c r="M21" s="105">
        <f>SUM(M19:M20)</f>
        <v>946360</v>
      </c>
      <c r="N21" s="69"/>
      <c r="O21" s="105">
        <f>SUM(O19:O20)</f>
        <v>0</v>
      </c>
      <c r="P21" s="69"/>
      <c r="Q21" s="105">
        <f>SUM(Q19:Q20)</f>
        <v>0</v>
      </c>
      <c r="R21" s="69"/>
      <c r="S21" s="105">
        <f>SUM(S19:S20)</f>
        <v>0</v>
      </c>
      <c r="T21" s="69"/>
      <c r="U21" s="105">
        <f>U19</f>
        <v>0</v>
      </c>
      <c r="V21" s="69"/>
      <c r="W21" s="105">
        <v>0</v>
      </c>
      <c r="X21" s="69"/>
      <c r="Y21" s="105">
        <f>SUM(C21:M21,U21:W21)</f>
        <v>946360</v>
      </c>
    </row>
    <row r="22" spans="1:25" ht="20.25" customHeight="1">
      <c r="A22" s="86" t="s">
        <v>147</v>
      </c>
      <c r="B22" s="144"/>
      <c r="C22" s="103"/>
      <c r="D22" s="103"/>
      <c r="E22" s="103"/>
      <c r="F22" s="69"/>
      <c r="G22" s="103"/>
      <c r="H22" s="69"/>
      <c r="I22" s="103"/>
      <c r="J22" s="69"/>
      <c r="K22" s="103"/>
      <c r="L22" s="69"/>
      <c r="M22" s="103"/>
      <c r="N22" s="69"/>
      <c r="O22" s="103"/>
      <c r="P22" s="69"/>
      <c r="Q22" s="69"/>
      <c r="R22" s="69"/>
      <c r="S22" s="69"/>
      <c r="T22" s="69"/>
      <c r="U22" s="103"/>
      <c r="V22" s="69"/>
      <c r="W22" s="103"/>
      <c r="X22" s="69"/>
      <c r="Y22" s="103"/>
    </row>
    <row r="23" spans="1:25" ht="20.25" customHeight="1">
      <c r="A23" s="86" t="s">
        <v>146</v>
      </c>
      <c r="B23" s="47"/>
      <c r="C23" s="107">
        <v>0</v>
      </c>
      <c r="D23" s="107"/>
      <c r="E23" s="107">
        <v>0</v>
      </c>
      <c r="F23" s="51"/>
      <c r="G23" s="107">
        <v>0</v>
      </c>
      <c r="H23" s="187"/>
      <c r="I23" s="107">
        <v>0</v>
      </c>
      <c r="J23" s="187"/>
      <c r="K23" s="107">
        <v>0</v>
      </c>
      <c r="L23" s="187"/>
      <c r="M23" s="107">
        <v>-322849</v>
      </c>
      <c r="N23" s="187"/>
      <c r="O23" s="107">
        <v>0</v>
      </c>
      <c r="P23" s="187"/>
      <c r="Q23" s="187">
        <v>0</v>
      </c>
      <c r="R23" s="187"/>
      <c r="S23" s="187">
        <v>0</v>
      </c>
      <c r="T23" s="187"/>
      <c r="U23" s="107">
        <v>0</v>
      </c>
      <c r="V23" s="187"/>
      <c r="W23" s="107">
        <v>0</v>
      </c>
      <c r="X23" s="187"/>
      <c r="Y23" s="156">
        <f>SUM(C23:M23,U23:W23)</f>
        <v>-322849</v>
      </c>
    </row>
    <row r="24" spans="1:25" ht="20.25" customHeight="1" thickBot="1">
      <c r="A24" s="144" t="s">
        <v>247</v>
      </c>
      <c r="C24" s="106">
        <f>SUM(C17,C21,C23)</f>
        <v>8611242</v>
      </c>
      <c r="D24" s="103"/>
      <c r="E24" s="106">
        <f>SUM(E17,E21,E23)</f>
        <v>56408882</v>
      </c>
      <c r="F24" s="103"/>
      <c r="G24" s="106">
        <f>SUM(G17,G21,G23)</f>
        <v>3470021</v>
      </c>
      <c r="H24" s="103"/>
      <c r="I24" s="106">
        <f>SUM(I17,I21,I23)</f>
        <v>490423</v>
      </c>
      <c r="J24" s="103"/>
      <c r="K24" s="106">
        <f>SUM(K17,K21,K23)</f>
        <v>929166</v>
      </c>
      <c r="L24" s="103"/>
      <c r="M24" s="106">
        <f>SUM(M17,M21,M23)</f>
        <v>53888794</v>
      </c>
      <c r="N24" s="103"/>
      <c r="O24" s="106">
        <f>SUM(O17,O21,O23)</f>
        <v>2821928</v>
      </c>
      <c r="P24" s="103"/>
      <c r="Q24" s="106">
        <f>SUM(Q17,Q21,Q23)</f>
        <v>0</v>
      </c>
      <c r="R24" s="103"/>
      <c r="S24" s="106">
        <f>SUM(S17,S21,S23)</f>
        <v>0</v>
      </c>
      <c r="T24" s="103"/>
      <c r="U24" s="106">
        <f>SUM(U17,U21,U23)</f>
        <v>2821928</v>
      </c>
      <c r="V24" s="103"/>
      <c r="W24" s="106">
        <f>SUM(W17,W21,W23)</f>
        <v>15000000</v>
      </c>
      <c r="X24" s="103"/>
      <c r="Y24" s="106">
        <f>SUM(Y17,Y21,Y23)</f>
        <v>141620456</v>
      </c>
    </row>
    <row r="25" spans="3:25" ht="20.25" customHeight="1" thickTop="1"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5" ht="20.25" customHeight="1">
      <c r="A26" s="144" t="s">
        <v>253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</row>
    <row r="27" spans="1:25" ht="20.25" customHeight="1">
      <c r="A27" s="144" t="s">
        <v>259</v>
      </c>
      <c r="C27" s="69">
        <v>8611242</v>
      </c>
      <c r="D27" s="69"/>
      <c r="E27" s="69">
        <v>56408882</v>
      </c>
      <c r="F27" s="69"/>
      <c r="G27" s="69">
        <v>3470021</v>
      </c>
      <c r="H27" s="69"/>
      <c r="I27" s="69">
        <v>490423</v>
      </c>
      <c r="J27" s="69"/>
      <c r="K27" s="69">
        <v>929166</v>
      </c>
      <c r="L27" s="69"/>
      <c r="M27" s="69">
        <v>53294335</v>
      </c>
      <c r="N27" s="69"/>
      <c r="O27" s="69">
        <v>2821928</v>
      </c>
      <c r="P27" s="69"/>
      <c r="Q27" s="69">
        <v>0</v>
      </c>
      <c r="R27" s="69"/>
      <c r="S27" s="69">
        <v>0</v>
      </c>
      <c r="T27" s="69"/>
      <c r="U27" s="69">
        <f>SUM(O27:S27)</f>
        <v>2821928</v>
      </c>
      <c r="V27" s="69"/>
      <c r="W27" s="103">
        <v>15000000</v>
      </c>
      <c r="X27" s="69"/>
      <c r="Y27" s="103">
        <f>SUM(C27:M27,U27:W27)</f>
        <v>141025997</v>
      </c>
    </row>
    <row r="28" spans="1:25" ht="20.25" customHeight="1">
      <c r="A28" s="86" t="s">
        <v>239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103"/>
      <c r="X28" s="69"/>
      <c r="Y28" s="103"/>
    </row>
    <row r="29" spans="1:25" ht="20.25" customHeight="1">
      <c r="A29" s="86" t="s">
        <v>189</v>
      </c>
      <c r="B29" s="47">
        <v>3</v>
      </c>
      <c r="C29" s="105">
        <v>0</v>
      </c>
      <c r="D29" s="103"/>
      <c r="E29" s="105">
        <v>0</v>
      </c>
      <c r="F29" s="103"/>
      <c r="G29" s="105">
        <v>0</v>
      </c>
      <c r="H29" s="103"/>
      <c r="I29" s="105">
        <v>0</v>
      </c>
      <c r="J29" s="103"/>
      <c r="K29" s="105">
        <v>0</v>
      </c>
      <c r="L29" s="69"/>
      <c r="M29" s="51">
        <v>-39246</v>
      </c>
      <c r="N29" s="69"/>
      <c r="O29" s="105">
        <v>0</v>
      </c>
      <c r="P29" s="103"/>
      <c r="Q29" s="156">
        <v>-58374</v>
      </c>
      <c r="R29" s="156"/>
      <c r="S29" s="156">
        <v>410167</v>
      </c>
      <c r="T29" s="103"/>
      <c r="U29" s="102">
        <f>SUM(O29:S29)</f>
        <v>351793</v>
      </c>
      <c r="V29" s="103"/>
      <c r="W29" s="105">
        <v>0</v>
      </c>
      <c r="X29" s="69"/>
      <c r="Y29" s="156">
        <f>SUM(C29:M29,U29:W29)</f>
        <v>312547</v>
      </c>
    </row>
    <row r="30" spans="1:25" ht="20.25" customHeight="1">
      <c r="A30" s="144" t="s">
        <v>255</v>
      </c>
      <c r="B30" s="47"/>
      <c r="C30" s="67">
        <f>SUM(C27:C29)</f>
        <v>8611242</v>
      </c>
      <c r="D30" s="69"/>
      <c r="E30" s="67">
        <f>SUM(E27:E29)</f>
        <v>56408882</v>
      </c>
      <c r="F30" s="69"/>
      <c r="G30" s="67">
        <f>SUM(G27:G29)</f>
        <v>3470021</v>
      </c>
      <c r="H30" s="69"/>
      <c r="I30" s="67">
        <f>SUM(I27:I29)</f>
        <v>490423</v>
      </c>
      <c r="J30" s="69"/>
      <c r="K30" s="67">
        <f>SUM(K27:K29)</f>
        <v>929166</v>
      </c>
      <c r="L30" s="69"/>
      <c r="M30" s="67">
        <f>SUM(M27:M29)</f>
        <v>53255089</v>
      </c>
      <c r="N30" s="69"/>
      <c r="O30" s="67">
        <f>SUM(O27:O29)</f>
        <v>2821928</v>
      </c>
      <c r="P30" s="69"/>
      <c r="Q30" s="67">
        <f>SUM(Q27:Q29)</f>
        <v>-58374</v>
      </c>
      <c r="R30" s="69"/>
      <c r="S30" s="67">
        <f>SUM(S27:S29)</f>
        <v>410167</v>
      </c>
      <c r="T30" s="69"/>
      <c r="U30" s="67">
        <f>SUM(U27:U29)</f>
        <v>3173721</v>
      </c>
      <c r="V30" s="69"/>
      <c r="W30" s="67">
        <f>SUM(W27:W29)</f>
        <v>15000000</v>
      </c>
      <c r="X30" s="69"/>
      <c r="Y30" s="67">
        <f>SUM(Y27:Y29)</f>
        <v>141338544</v>
      </c>
    </row>
    <row r="31" spans="1:25" ht="20.25" customHeight="1">
      <c r="A31" s="144" t="s">
        <v>258</v>
      </c>
      <c r="B31" s="144"/>
      <c r="C31" s="69"/>
      <c r="D31" s="186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186"/>
      <c r="W31" s="69"/>
      <c r="X31" s="186"/>
      <c r="Y31" s="69"/>
    </row>
    <row r="32" spans="1:25" ht="20.25" customHeight="1">
      <c r="A32" s="86" t="s">
        <v>315</v>
      </c>
      <c r="B32" s="144"/>
      <c r="C32" s="51">
        <v>0</v>
      </c>
      <c r="D32" s="188"/>
      <c r="E32" s="51">
        <v>0</v>
      </c>
      <c r="F32" s="51"/>
      <c r="G32" s="51">
        <v>0</v>
      </c>
      <c r="H32" s="51"/>
      <c r="I32" s="51">
        <v>0</v>
      </c>
      <c r="J32" s="51"/>
      <c r="K32" s="51">
        <v>0</v>
      </c>
      <c r="L32" s="51"/>
      <c r="M32" s="51">
        <v>-683080</v>
      </c>
      <c r="N32" s="51"/>
      <c r="O32" s="51">
        <v>0</v>
      </c>
      <c r="P32" s="51"/>
      <c r="Q32" s="51">
        <v>0</v>
      </c>
      <c r="R32" s="51"/>
      <c r="S32" s="51">
        <v>0</v>
      </c>
      <c r="T32" s="51"/>
      <c r="U32" s="51">
        <f>SUM(O32:S32)</f>
        <v>0</v>
      </c>
      <c r="V32" s="188"/>
      <c r="W32" s="51">
        <v>0</v>
      </c>
      <c r="X32" s="188"/>
      <c r="Y32" s="51">
        <f>SUM(C32:M32,U32:W32)</f>
        <v>-683080</v>
      </c>
    </row>
    <row r="33" spans="1:25" ht="20.25" customHeight="1">
      <c r="A33" s="86" t="s">
        <v>94</v>
      </c>
      <c r="B33" s="144"/>
      <c r="C33" s="51"/>
      <c r="D33" s="188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188"/>
      <c r="W33" s="51"/>
      <c r="X33" s="188"/>
      <c r="Y33" s="51"/>
    </row>
    <row r="34" spans="1:25" ht="20.25" customHeight="1">
      <c r="A34" s="86" t="s">
        <v>359</v>
      </c>
      <c r="B34" s="144"/>
      <c r="C34" s="51"/>
      <c r="D34" s="188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188"/>
      <c r="W34" s="51"/>
      <c r="X34" s="188"/>
      <c r="Y34" s="51"/>
    </row>
    <row r="35" spans="1:25" ht="20.25" customHeight="1">
      <c r="A35" s="86" t="s">
        <v>145</v>
      </c>
      <c r="B35" s="144"/>
      <c r="C35" s="51">
        <v>0</v>
      </c>
      <c r="D35" s="188"/>
      <c r="E35" s="51">
        <v>0</v>
      </c>
      <c r="F35" s="51"/>
      <c r="G35" s="51">
        <v>0</v>
      </c>
      <c r="H35" s="51"/>
      <c r="I35" s="51">
        <v>0</v>
      </c>
      <c r="J35" s="51"/>
      <c r="K35" s="51">
        <v>0</v>
      </c>
      <c r="L35" s="51"/>
      <c r="M35" s="51">
        <v>-157348</v>
      </c>
      <c r="N35" s="51"/>
      <c r="O35" s="51">
        <v>0</v>
      </c>
      <c r="P35" s="51"/>
      <c r="Q35" s="51">
        <v>0</v>
      </c>
      <c r="R35" s="51"/>
      <c r="S35" s="51">
        <v>0</v>
      </c>
      <c r="T35" s="51"/>
      <c r="U35" s="51">
        <f>SUM(O35:S35)</f>
        <v>0</v>
      </c>
      <c r="V35" s="188"/>
      <c r="W35" s="51">
        <v>0</v>
      </c>
      <c r="X35" s="188"/>
      <c r="Y35" s="51">
        <f>SUM(C35:M35,U35:W35)</f>
        <v>-157348</v>
      </c>
    </row>
    <row r="36" spans="1:25" ht="20.25" customHeight="1">
      <c r="A36" s="86" t="s">
        <v>167</v>
      </c>
      <c r="C36" s="102">
        <v>0</v>
      </c>
      <c r="D36" s="156"/>
      <c r="E36" s="102">
        <v>0</v>
      </c>
      <c r="F36" s="51"/>
      <c r="G36" s="102">
        <v>0</v>
      </c>
      <c r="H36" s="51"/>
      <c r="I36" s="102">
        <v>0</v>
      </c>
      <c r="J36" s="51"/>
      <c r="K36" s="102">
        <v>0</v>
      </c>
      <c r="L36" s="51"/>
      <c r="M36" s="102">
        <v>0</v>
      </c>
      <c r="N36" s="51"/>
      <c r="O36" s="102">
        <v>2269579</v>
      </c>
      <c r="P36" s="51"/>
      <c r="Q36" s="102">
        <v>-49342</v>
      </c>
      <c r="R36" s="51"/>
      <c r="S36" s="102">
        <v>0</v>
      </c>
      <c r="T36" s="51"/>
      <c r="U36" s="102">
        <f>SUM(O36:S36)</f>
        <v>2220237</v>
      </c>
      <c r="V36" s="51"/>
      <c r="W36" s="102">
        <v>0</v>
      </c>
      <c r="X36" s="51"/>
      <c r="Y36" s="102">
        <f>SUM(C36:M36,U36:W36)</f>
        <v>2220237</v>
      </c>
    </row>
    <row r="37" spans="1:25" ht="20.25" customHeight="1">
      <c r="A37" s="144" t="s">
        <v>246</v>
      </c>
      <c r="C37" s="107"/>
      <c r="D37" s="107"/>
      <c r="E37" s="107"/>
      <c r="F37" s="51"/>
      <c r="G37" s="107"/>
      <c r="H37" s="187"/>
      <c r="I37" s="107"/>
      <c r="J37" s="187"/>
      <c r="K37" s="107"/>
      <c r="L37" s="187"/>
      <c r="M37" s="51"/>
      <c r="N37" s="187"/>
      <c r="O37" s="107"/>
      <c r="P37" s="187"/>
      <c r="Q37" s="107"/>
      <c r="R37" s="187"/>
      <c r="S37" s="107"/>
      <c r="T37" s="187"/>
      <c r="U37" s="107"/>
      <c r="V37" s="187"/>
      <c r="W37" s="107"/>
      <c r="X37" s="187"/>
      <c r="Y37" s="107"/>
    </row>
    <row r="38" spans="1:25" ht="20.25" customHeight="1">
      <c r="A38" s="144" t="s">
        <v>228</v>
      </c>
      <c r="B38" s="144"/>
      <c r="C38" s="105">
        <f>SUM(C32:C36)</f>
        <v>0</v>
      </c>
      <c r="D38" s="103"/>
      <c r="E38" s="105">
        <f>SUM(E32:E36)</f>
        <v>0</v>
      </c>
      <c r="F38" s="69"/>
      <c r="G38" s="105">
        <f>SUM(G32:G36)</f>
        <v>0</v>
      </c>
      <c r="H38" s="69"/>
      <c r="I38" s="105">
        <f>SUM(I32:I36)</f>
        <v>0</v>
      </c>
      <c r="J38" s="69"/>
      <c r="K38" s="105">
        <f>SUM(K32:K36)</f>
        <v>0</v>
      </c>
      <c r="L38" s="69"/>
      <c r="M38" s="48">
        <f>SUM(M32:M36)</f>
        <v>-840428</v>
      </c>
      <c r="N38" s="69"/>
      <c r="O38" s="105">
        <f>SUM(O32:O36)</f>
        <v>2269579</v>
      </c>
      <c r="P38" s="69"/>
      <c r="Q38" s="105">
        <f>SUM(Q32:Q36)</f>
        <v>-49342</v>
      </c>
      <c r="R38" s="69"/>
      <c r="S38" s="105">
        <f>SUM(S32:S36)</f>
        <v>0</v>
      </c>
      <c r="T38" s="69"/>
      <c r="U38" s="105">
        <f>SUM(U32:U36)</f>
        <v>2220237</v>
      </c>
      <c r="V38" s="69"/>
      <c r="W38" s="105">
        <f>SUM(W32:W36)</f>
        <v>0</v>
      </c>
      <c r="X38" s="69"/>
      <c r="Y38" s="105">
        <f>SUM(C38:M38,U38:W38)</f>
        <v>1379809</v>
      </c>
    </row>
    <row r="39" spans="1:25" ht="20.25" customHeight="1">
      <c r="A39" s="86" t="s">
        <v>147</v>
      </c>
      <c r="B39" s="144"/>
      <c r="C39" s="103"/>
      <c r="D39" s="103"/>
      <c r="E39" s="103"/>
      <c r="F39" s="69"/>
      <c r="G39" s="103"/>
      <c r="H39" s="69"/>
      <c r="I39" s="103"/>
      <c r="J39" s="69"/>
      <c r="K39" s="103"/>
      <c r="L39" s="69"/>
      <c r="M39" s="103"/>
      <c r="N39" s="69"/>
      <c r="O39" s="103"/>
      <c r="P39" s="69"/>
      <c r="Q39" s="69"/>
      <c r="R39" s="69"/>
      <c r="S39" s="69"/>
      <c r="T39" s="69"/>
      <c r="U39" s="103"/>
      <c r="V39" s="69"/>
      <c r="W39" s="103"/>
      <c r="X39" s="69"/>
      <c r="Y39" s="103"/>
    </row>
    <row r="40" spans="1:25" ht="20.25" customHeight="1">
      <c r="A40" s="86" t="s">
        <v>146</v>
      </c>
      <c r="B40" s="47"/>
      <c r="C40" s="107">
        <v>0</v>
      </c>
      <c r="D40" s="107"/>
      <c r="E40" s="107">
        <v>0</v>
      </c>
      <c r="F40" s="51"/>
      <c r="G40" s="107">
        <v>0</v>
      </c>
      <c r="H40" s="187"/>
      <c r="I40" s="107">
        <v>0</v>
      </c>
      <c r="J40" s="187"/>
      <c r="K40" s="107">
        <v>0</v>
      </c>
      <c r="L40" s="187"/>
      <c r="M40" s="107">
        <v>-374630</v>
      </c>
      <c r="N40" s="187"/>
      <c r="O40" s="107">
        <v>0</v>
      </c>
      <c r="P40" s="187"/>
      <c r="Q40" s="107">
        <v>0</v>
      </c>
      <c r="R40" s="187"/>
      <c r="S40" s="107">
        <v>0</v>
      </c>
      <c r="T40" s="187"/>
      <c r="U40" s="102">
        <f>SUM(O40:S40)</f>
        <v>0</v>
      </c>
      <c r="V40" s="187"/>
      <c r="W40" s="107">
        <v>0</v>
      </c>
      <c r="X40" s="187"/>
      <c r="Y40" s="102">
        <f>SUM(C40:M40,U40:W40)</f>
        <v>-374630</v>
      </c>
    </row>
    <row r="41" spans="1:25" ht="20.25" customHeight="1" thickBot="1">
      <c r="A41" s="144" t="s">
        <v>256</v>
      </c>
      <c r="C41" s="106">
        <f>SUM(C30,C38,C40)</f>
        <v>8611242</v>
      </c>
      <c r="D41" s="103"/>
      <c r="E41" s="106">
        <f>SUM(E30,E38,E40)</f>
        <v>56408882</v>
      </c>
      <c r="F41" s="103"/>
      <c r="G41" s="106">
        <f>SUM(G30,G38,G40)</f>
        <v>3470021</v>
      </c>
      <c r="H41" s="103"/>
      <c r="I41" s="106">
        <f>SUM(I30,I38,I40)</f>
        <v>490423</v>
      </c>
      <c r="J41" s="103"/>
      <c r="K41" s="106">
        <f>SUM(K30,K38,K40)</f>
        <v>929166</v>
      </c>
      <c r="L41" s="103"/>
      <c r="M41" s="106">
        <f>SUM(M30,M38,M40)</f>
        <v>52040031</v>
      </c>
      <c r="N41" s="103"/>
      <c r="O41" s="106">
        <f>SUM(O30,O38,O40)</f>
        <v>5091507</v>
      </c>
      <c r="P41" s="103"/>
      <c r="Q41" s="106">
        <f>SUM(Q30,Q38,Q40)</f>
        <v>-107716</v>
      </c>
      <c r="R41" s="103"/>
      <c r="S41" s="106">
        <f>SUM(S30,S38,S40)</f>
        <v>410167</v>
      </c>
      <c r="T41" s="103"/>
      <c r="U41" s="106">
        <f>SUM(U30,U38,U40)</f>
        <v>5393958</v>
      </c>
      <c r="V41" s="103"/>
      <c r="W41" s="106">
        <f>SUM(W30,W38,W40)</f>
        <v>15000000</v>
      </c>
      <c r="X41" s="103"/>
      <c r="Y41" s="106">
        <f>SUM(W41,U41,C41,E41,G41,I41,K41,M41)</f>
        <v>142343723</v>
      </c>
    </row>
    <row r="42" spans="3:25" ht="20.25" customHeight="1" thickTop="1"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</sheetData>
  <sheetProtection/>
  <mergeCells count="2">
    <mergeCell ref="C6:Y6"/>
    <mergeCell ref="O7:U7"/>
  </mergeCells>
  <printOptions/>
  <pageMargins left="0.45" right="0.45" top="0.48" bottom="0.5" header="0.5" footer="0.5"/>
  <pageSetup firstPageNumber="11" useFirstPageNumber="1" fitToHeight="1" fitToWidth="1" horizontalDpi="600" verticalDpi="600" orientation="landscape" paperSize="9" scale="52"/>
  <headerFooter>
    <oddFooter>&amp;L&amp;13The accompanying notes are an integral part of these financial statements.
&amp;11
&amp;C&amp;13&amp;P</oddFooter>
  </headerFooter>
  <ignoredErrors>
    <ignoredError sqref="Y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156"/>
  <sheetViews>
    <sheetView view="pageBreakPreview" zoomScaleSheetLayoutView="100" zoomScalePageLayoutView="70" workbookViewId="0" topLeftCell="A1">
      <selection activeCell="C10" sqref="C10"/>
    </sheetView>
  </sheetViews>
  <sheetFormatPr defaultColWidth="9.140625" defaultRowHeight="20.25" customHeight="1"/>
  <cols>
    <col min="1" max="1" width="3.140625" style="96" customWidth="1"/>
    <col min="2" max="2" width="4.421875" style="96" customWidth="1"/>
    <col min="3" max="3" width="35.00390625" style="96" customWidth="1"/>
    <col min="4" max="4" width="6.8515625" style="47" bestFit="1" customWidth="1"/>
    <col min="5" max="5" width="1.1484375" style="98" customWidth="1"/>
    <col min="6" max="6" width="13.421875" style="98" customWidth="1"/>
    <col min="7" max="7" width="1.1484375" style="98" customWidth="1"/>
    <col min="8" max="8" width="13.421875" style="98" customWidth="1"/>
    <col min="9" max="9" width="1.1484375" style="98" customWidth="1"/>
    <col min="10" max="10" width="13.421875" style="98" customWidth="1"/>
    <col min="11" max="11" width="1.1484375" style="98" customWidth="1"/>
    <col min="12" max="12" width="13.421875" style="98" customWidth="1"/>
    <col min="13" max="16384" width="9.140625" style="98" customWidth="1"/>
  </cols>
  <sheetData>
    <row r="1" spans="1:12" s="144" customFormat="1" ht="20.25" customHeight="1">
      <c r="A1" s="125" t="s">
        <v>24</v>
      </c>
      <c r="B1" s="97"/>
      <c r="C1" s="97"/>
      <c r="D1" s="47"/>
      <c r="E1" s="143"/>
      <c r="F1" s="189"/>
      <c r="G1" s="147"/>
      <c r="H1" s="189"/>
      <c r="I1" s="147"/>
      <c r="J1" s="189"/>
      <c r="K1" s="147"/>
      <c r="L1" s="189"/>
    </row>
    <row r="2" spans="1:3" ht="20.25" customHeight="1">
      <c r="A2" s="125" t="s">
        <v>25</v>
      </c>
      <c r="B2" s="125"/>
      <c r="C2" s="125"/>
    </row>
    <row r="3" spans="1:3" ht="20.25" customHeight="1">
      <c r="A3" s="190" t="s">
        <v>260</v>
      </c>
      <c r="B3" s="190"/>
      <c r="C3" s="190"/>
    </row>
    <row r="4" spans="1:12" ht="19.5" customHeight="1">
      <c r="A4" s="97"/>
      <c r="B4" s="97"/>
      <c r="C4" s="97"/>
      <c r="L4" s="130" t="s">
        <v>77</v>
      </c>
    </row>
    <row r="5" spans="1:12" ht="18.75" customHeight="1">
      <c r="A5" s="97"/>
      <c r="B5" s="97"/>
      <c r="C5" s="97"/>
      <c r="F5" s="241" t="s">
        <v>0</v>
      </c>
      <c r="G5" s="241"/>
      <c r="H5" s="241"/>
      <c r="I5" s="131"/>
      <c r="J5" s="241" t="s">
        <v>48</v>
      </c>
      <c r="K5" s="241"/>
      <c r="L5" s="241"/>
    </row>
    <row r="6" spans="1:12" ht="18.75" customHeight="1">
      <c r="A6" s="97"/>
      <c r="B6" s="97"/>
      <c r="C6" s="97"/>
      <c r="F6" s="238" t="s">
        <v>49</v>
      </c>
      <c r="G6" s="238"/>
      <c r="H6" s="238"/>
      <c r="I6" s="131"/>
      <c r="J6" s="238" t="s">
        <v>49</v>
      </c>
      <c r="K6" s="238"/>
      <c r="L6" s="238"/>
    </row>
    <row r="7" spans="1:12" ht="18.75" customHeight="1">
      <c r="A7" s="97"/>
      <c r="B7" s="97"/>
      <c r="C7" s="97"/>
      <c r="F7" s="246" t="s">
        <v>203</v>
      </c>
      <c r="G7" s="246"/>
      <c r="H7" s="246"/>
      <c r="I7" s="132"/>
      <c r="J7" s="246" t="s">
        <v>203</v>
      </c>
      <c r="K7" s="246"/>
      <c r="L7" s="246"/>
    </row>
    <row r="8" spans="1:12" ht="18.75" customHeight="1">
      <c r="A8" s="97"/>
      <c r="B8" s="97"/>
      <c r="C8" s="97"/>
      <c r="D8" s="98"/>
      <c r="F8" s="247" t="s">
        <v>204</v>
      </c>
      <c r="G8" s="248"/>
      <c r="H8" s="248"/>
      <c r="I8" s="132"/>
      <c r="J8" s="247" t="s">
        <v>204</v>
      </c>
      <c r="K8" s="248"/>
      <c r="L8" s="248"/>
    </row>
    <row r="9" spans="1:12" ht="18.75" customHeight="1">
      <c r="A9" s="97"/>
      <c r="B9" s="97"/>
      <c r="C9" s="97"/>
      <c r="D9" s="47" t="s">
        <v>29</v>
      </c>
      <c r="F9" s="133" t="s">
        <v>230</v>
      </c>
      <c r="G9" s="132"/>
      <c r="H9" s="133" t="s">
        <v>206</v>
      </c>
      <c r="I9" s="132"/>
      <c r="J9" s="133" t="s">
        <v>230</v>
      </c>
      <c r="K9" s="132"/>
      <c r="L9" s="133" t="s">
        <v>206</v>
      </c>
    </row>
    <row r="10" spans="1:12" ht="13.5">
      <c r="A10" s="97"/>
      <c r="B10" s="97"/>
      <c r="C10" s="97"/>
      <c r="F10" s="234"/>
      <c r="G10" s="234"/>
      <c r="H10" s="234"/>
      <c r="I10" s="234"/>
      <c r="J10" s="234"/>
      <c r="K10" s="234"/>
      <c r="L10" s="234"/>
    </row>
    <row r="11" spans="1:12" ht="20.25" customHeight="1">
      <c r="A11" s="245" t="s">
        <v>23</v>
      </c>
      <c r="B11" s="245"/>
      <c r="C11" s="245"/>
      <c r="D11" s="245"/>
      <c r="E11" s="245"/>
      <c r="F11" s="137"/>
      <c r="G11" s="137"/>
      <c r="H11" s="137"/>
      <c r="I11" s="137"/>
      <c r="J11" s="137"/>
      <c r="K11" s="137"/>
      <c r="L11" s="137"/>
    </row>
    <row r="12" spans="1:12" ht="20.25" customHeight="1">
      <c r="A12" s="141" t="s">
        <v>342</v>
      </c>
      <c r="B12" s="191"/>
      <c r="C12" s="191"/>
      <c r="D12" s="191"/>
      <c r="E12" s="191"/>
      <c r="F12" s="78">
        <v>8493728</v>
      </c>
      <c r="G12" s="90"/>
      <c r="H12" s="78">
        <v>5177014</v>
      </c>
      <c r="I12" s="90"/>
      <c r="J12" s="90">
        <v>-683080</v>
      </c>
      <c r="K12" s="90"/>
      <c r="L12" s="90">
        <v>946360</v>
      </c>
    </row>
    <row r="13" spans="1:12" ht="20.25" customHeight="1">
      <c r="A13" s="192" t="s">
        <v>151</v>
      </c>
      <c r="B13" s="192"/>
      <c r="C13" s="192"/>
      <c r="E13" s="136"/>
      <c r="F13" s="90"/>
      <c r="G13" s="90"/>
      <c r="H13" s="90"/>
      <c r="I13" s="90"/>
      <c r="J13" s="90"/>
      <c r="K13" s="90"/>
      <c r="L13" s="90"/>
    </row>
    <row r="14" spans="1:12" ht="20.25" customHeight="1">
      <c r="A14" s="192" t="s">
        <v>152</v>
      </c>
      <c r="B14" s="192"/>
      <c r="C14" s="192"/>
      <c r="E14" s="136"/>
      <c r="F14" s="90"/>
      <c r="G14" s="90"/>
      <c r="H14" s="90"/>
      <c r="I14" s="90"/>
      <c r="J14" s="90"/>
      <c r="K14" s="90"/>
      <c r="L14" s="90"/>
    </row>
    <row r="15" spans="1:12" ht="20.25" customHeight="1">
      <c r="A15" s="96" t="s">
        <v>127</v>
      </c>
      <c r="E15" s="136"/>
      <c r="F15" s="90">
        <v>5032821</v>
      </c>
      <c r="G15" s="90"/>
      <c r="H15" s="90">
        <v>3785148</v>
      </c>
      <c r="I15" s="90"/>
      <c r="J15" s="90">
        <v>403524</v>
      </c>
      <c r="K15" s="90"/>
      <c r="L15" s="90">
        <v>388012</v>
      </c>
    </row>
    <row r="16" spans="1:12" ht="20.25" customHeight="1">
      <c r="A16" s="96" t="s">
        <v>118</v>
      </c>
      <c r="E16" s="136"/>
      <c r="F16" s="90">
        <v>343864</v>
      </c>
      <c r="G16" s="90"/>
      <c r="H16" s="90">
        <v>347641</v>
      </c>
      <c r="I16" s="90"/>
      <c r="J16" s="90">
        <v>1685</v>
      </c>
      <c r="K16" s="90"/>
      <c r="L16" s="90">
        <v>1871</v>
      </c>
    </row>
    <row r="17" spans="1:12" ht="20.25" customHeight="1">
      <c r="A17" s="95" t="s">
        <v>137</v>
      </c>
      <c r="E17" s="136"/>
      <c r="F17" s="90">
        <v>1491550</v>
      </c>
      <c r="G17" s="90"/>
      <c r="H17" s="90">
        <v>1473160</v>
      </c>
      <c r="I17" s="90"/>
      <c r="J17" s="90">
        <v>40487</v>
      </c>
      <c r="K17" s="90"/>
      <c r="L17" s="90">
        <v>36392</v>
      </c>
    </row>
    <row r="18" spans="1:12" ht="20.25" customHeight="1">
      <c r="A18" s="95" t="s">
        <v>186</v>
      </c>
      <c r="E18" s="136"/>
      <c r="F18" s="90">
        <v>63109</v>
      </c>
      <c r="G18" s="90"/>
      <c r="H18" s="90">
        <v>21641</v>
      </c>
      <c r="I18" s="90"/>
      <c r="J18" s="90">
        <v>14591</v>
      </c>
      <c r="K18" s="90"/>
      <c r="L18" s="90">
        <v>-42</v>
      </c>
    </row>
    <row r="19" spans="1:12" ht="20.25" customHeight="1">
      <c r="A19" s="95" t="s">
        <v>261</v>
      </c>
      <c r="E19" s="136"/>
      <c r="F19" s="128">
        <v>28963</v>
      </c>
      <c r="G19" s="90"/>
      <c r="H19" s="128">
        <v>14085</v>
      </c>
      <c r="I19" s="90"/>
      <c r="J19" s="90">
        <v>-41150</v>
      </c>
      <c r="K19" s="90"/>
      <c r="L19" s="90">
        <v>-415</v>
      </c>
    </row>
    <row r="20" spans="1:12" ht="20.25" customHeight="1">
      <c r="A20" s="96" t="s">
        <v>22</v>
      </c>
      <c r="E20" s="136"/>
      <c r="F20" s="90">
        <v>-217771</v>
      </c>
      <c r="G20" s="90"/>
      <c r="H20" s="90">
        <v>-230751</v>
      </c>
      <c r="I20" s="90"/>
      <c r="J20" s="90">
        <v>-746107</v>
      </c>
      <c r="K20" s="90"/>
      <c r="L20" s="90">
        <v>-1181181</v>
      </c>
    </row>
    <row r="21" spans="1:12" ht="20.25" customHeight="1">
      <c r="A21" s="95" t="s">
        <v>45</v>
      </c>
      <c r="E21" s="136"/>
      <c r="F21" s="138">
        <v>-65849</v>
      </c>
      <c r="G21" s="138"/>
      <c r="H21" s="138">
        <v>-66685</v>
      </c>
      <c r="I21" s="90"/>
      <c r="J21" s="90">
        <v>0</v>
      </c>
      <c r="K21" s="90"/>
      <c r="L21" s="90">
        <v>-2430000</v>
      </c>
    </row>
    <row r="22" spans="1:12" ht="20.25" customHeight="1">
      <c r="A22" s="96" t="s">
        <v>61</v>
      </c>
      <c r="E22" s="136"/>
      <c r="F22" s="90">
        <v>3664912</v>
      </c>
      <c r="G22" s="90"/>
      <c r="H22" s="90">
        <v>3413644</v>
      </c>
      <c r="I22" s="90"/>
      <c r="J22" s="90">
        <v>1123654</v>
      </c>
      <c r="K22" s="90"/>
      <c r="L22" s="90">
        <v>1149309</v>
      </c>
    </row>
    <row r="23" spans="1:12" ht="18.75" customHeight="1">
      <c r="A23" s="95" t="s">
        <v>121</v>
      </c>
      <c r="D23" s="47">
        <v>7</v>
      </c>
      <c r="E23" s="136"/>
      <c r="F23" s="90">
        <v>-863645</v>
      </c>
      <c r="G23" s="90"/>
      <c r="H23" s="90">
        <v>-2084720</v>
      </c>
      <c r="I23" s="90"/>
      <c r="J23" s="138">
        <v>0</v>
      </c>
      <c r="K23" s="90"/>
      <c r="L23" s="138">
        <v>0</v>
      </c>
    </row>
    <row r="24" spans="1:12" ht="18.75" customHeight="1">
      <c r="A24" s="95" t="s">
        <v>262</v>
      </c>
      <c r="E24" s="136"/>
      <c r="F24" s="90">
        <v>0</v>
      </c>
      <c r="G24" s="90"/>
      <c r="H24" s="90">
        <v>1596</v>
      </c>
      <c r="I24" s="90"/>
      <c r="J24" s="138">
        <v>0</v>
      </c>
      <c r="K24" s="90"/>
      <c r="L24" s="138">
        <v>0</v>
      </c>
    </row>
    <row r="25" spans="1:12" ht="20.25" customHeight="1">
      <c r="A25" s="95" t="s">
        <v>177</v>
      </c>
      <c r="E25" s="136"/>
      <c r="F25" s="138">
        <v>219627</v>
      </c>
      <c r="G25" s="90"/>
      <c r="H25" s="138">
        <v>147880</v>
      </c>
      <c r="I25" s="90"/>
      <c r="J25" s="49">
        <v>56619</v>
      </c>
      <c r="K25" s="90"/>
      <c r="L25" s="49">
        <v>38510</v>
      </c>
    </row>
    <row r="26" spans="1:12" ht="20.25" customHeight="1">
      <c r="A26" s="95" t="s">
        <v>297</v>
      </c>
      <c r="E26" s="136"/>
      <c r="F26" s="138"/>
      <c r="G26" s="90"/>
      <c r="H26" s="138"/>
      <c r="I26" s="90"/>
      <c r="J26" s="78"/>
      <c r="K26" s="90"/>
      <c r="L26" s="78"/>
    </row>
    <row r="27" spans="1:11" ht="20.25" customHeight="1">
      <c r="A27" s="95" t="s">
        <v>263</v>
      </c>
      <c r="E27" s="136"/>
      <c r="F27" s="138"/>
      <c r="G27" s="90"/>
      <c r="H27" s="138"/>
      <c r="I27" s="90"/>
      <c r="K27" s="90"/>
    </row>
    <row r="28" spans="1:12" ht="20.25" customHeight="1">
      <c r="A28" s="95" t="s">
        <v>345</v>
      </c>
      <c r="E28" s="136"/>
      <c r="F28" s="138">
        <v>82998</v>
      </c>
      <c r="G28" s="90"/>
      <c r="H28" s="138">
        <v>131730</v>
      </c>
      <c r="I28" s="90"/>
      <c r="J28" s="78">
        <v>-1089</v>
      </c>
      <c r="K28" s="90"/>
      <c r="L28" s="78">
        <v>146781</v>
      </c>
    </row>
    <row r="29" spans="1:12" ht="20.25" customHeight="1">
      <c r="A29" s="95" t="s">
        <v>351</v>
      </c>
      <c r="E29" s="136"/>
      <c r="F29" s="138"/>
      <c r="G29" s="90"/>
      <c r="H29" s="138"/>
      <c r="I29" s="90"/>
      <c r="J29" s="78"/>
      <c r="K29" s="90"/>
      <c r="L29" s="78"/>
    </row>
    <row r="30" spans="1:12" ht="20.25" customHeight="1">
      <c r="A30" s="95" t="s">
        <v>352</v>
      </c>
      <c r="E30" s="136"/>
      <c r="F30" s="138">
        <v>21472</v>
      </c>
      <c r="G30" s="90"/>
      <c r="H30" s="138">
        <v>-932</v>
      </c>
      <c r="I30" s="90"/>
      <c r="J30" s="78">
        <v>-1420</v>
      </c>
      <c r="K30" s="90"/>
      <c r="L30" s="78">
        <v>0</v>
      </c>
    </row>
    <row r="31" spans="1:12" ht="20.25" customHeight="1">
      <c r="A31" s="95" t="s">
        <v>264</v>
      </c>
      <c r="E31" s="136"/>
      <c r="F31" s="90">
        <v>59742</v>
      </c>
      <c r="G31" s="90"/>
      <c r="H31" s="90">
        <v>115553</v>
      </c>
      <c r="I31" s="90"/>
      <c r="J31" s="138">
        <v>-232358</v>
      </c>
      <c r="K31" s="90"/>
      <c r="L31" s="138">
        <v>384245</v>
      </c>
    </row>
    <row r="32" spans="1:12" ht="20.25" customHeight="1">
      <c r="A32" s="95" t="s">
        <v>298</v>
      </c>
      <c r="E32" s="136"/>
      <c r="F32" s="90"/>
      <c r="G32" s="90"/>
      <c r="H32" s="90"/>
      <c r="I32" s="90"/>
      <c r="J32" s="90"/>
      <c r="K32" s="90"/>
      <c r="L32" s="90"/>
    </row>
    <row r="33" spans="1:12" ht="20.25" customHeight="1">
      <c r="A33" s="95" t="s">
        <v>136</v>
      </c>
      <c r="E33" s="136"/>
      <c r="F33" s="90">
        <v>1761640</v>
      </c>
      <c r="G33" s="90"/>
      <c r="H33" s="90">
        <v>1431188</v>
      </c>
      <c r="I33" s="90"/>
      <c r="J33" s="90">
        <v>0</v>
      </c>
      <c r="K33" s="90"/>
      <c r="L33" s="90">
        <v>0</v>
      </c>
    </row>
    <row r="34" spans="1:12" ht="20.25" customHeight="1">
      <c r="A34" s="95" t="s">
        <v>328</v>
      </c>
      <c r="B34" s="141"/>
      <c r="E34" s="136"/>
      <c r="F34" s="138">
        <v>244353</v>
      </c>
      <c r="G34" s="90"/>
      <c r="H34" s="90">
        <v>0</v>
      </c>
      <c r="I34" s="90"/>
      <c r="J34" s="90">
        <v>-19000</v>
      </c>
      <c r="K34" s="90"/>
      <c r="L34" s="90">
        <v>470000</v>
      </c>
    </row>
    <row r="35" spans="1:12" ht="20.25" customHeight="1">
      <c r="A35" s="95" t="s">
        <v>265</v>
      </c>
      <c r="D35" s="47" t="s">
        <v>278</v>
      </c>
      <c r="E35" s="136"/>
      <c r="F35" s="90">
        <v>-2679854</v>
      </c>
      <c r="G35" s="90"/>
      <c r="H35" s="90">
        <v>-2348448</v>
      </c>
      <c r="I35" s="90"/>
      <c r="J35" s="90">
        <v>0</v>
      </c>
      <c r="K35" s="90"/>
      <c r="L35" s="90">
        <v>0</v>
      </c>
    </row>
    <row r="36" spans="1:12" ht="20.25" customHeight="1">
      <c r="A36" s="95" t="s">
        <v>211</v>
      </c>
      <c r="E36" s="136"/>
      <c r="F36" s="115">
        <v>1995729</v>
      </c>
      <c r="G36" s="90"/>
      <c r="H36" s="115">
        <v>686709</v>
      </c>
      <c r="I36" s="90"/>
      <c r="J36" s="115">
        <v>271434</v>
      </c>
      <c r="K36" s="90"/>
      <c r="L36" s="115">
        <v>-5969</v>
      </c>
    </row>
    <row r="37" spans="1:12" ht="20.25" customHeight="1">
      <c r="A37" s="95"/>
      <c r="E37" s="136"/>
      <c r="F37" s="90">
        <f>SUM(F12:F36)</f>
        <v>19677389</v>
      </c>
      <c r="G37" s="90"/>
      <c r="H37" s="90">
        <f>SUM(H12:H36)</f>
        <v>12015453</v>
      </c>
      <c r="I37" s="90"/>
      <c r="J37" s="90">
        <f>SUM(J12:J36)</f>
        <v>187790</v>
      </c>
      <c r="K37" s="90"/>
      <c r="L37" s="90">
        <f>SUM(L12:L36)</f>
        <v>-56127</v>
      </c>
    </row>
    <row r="38" spans="1:12" ht="18" customHeight="1">
      <c r="A38" s="192" t="s">
        <v>135</v>
      </c>
      <c r="B38" s="192"/>
      <c r="C38" s="192"/>
      <c r="E38" s="136"/>
      <c r="F38" s="90"/>
      <c r="G38" s="90"/>
      <c r="H38" s="90"/>
      <c r="I38" s="90"/>
      <c r="J38" s="90"/>
      <c r="K38" s="90"/>
      <c r="L38" s="90"/>
    </row>
    <row r="39" spans="1:12" ht="18" customHeight="1">
      <c r="A39" s="96" t="s">
        <v>76</v>
      </c>
      <c r="E39" s="136"/>
      <c r="F39" s="90">
        <v>-296594</v>
      </c>
      <c r="G39" s="90"/>
      <c r="H39" s="90">
        <v>1448926</v>
      </c>
      <c r="I39" s="90"/>
      <c r="J39" s="90">
        <v>-211157</v>
      </c>
      <c r="K39" s="90"/>
      <c r="L39" s="90">
        <v>326350</v>
      </c>
    </row>
    <row r="40" spans="1:12" ht="18" customHeight="1">
      <c r="A40" s="96" t="s">
        <v>2</v>
      </c>
      <c r="E40" s="136"/>
      <c r="F40" s="90">
        <v>-939573</v>
      </c>
      <c r="G40" s="90"/>
      <c r="H40" s="90">
        <v>-553785</v>
      </c>
      <c r="I40" s="90"/>
      <c r="J40" s="90">
        <v>326810</v>
      </c>
      <c r="K40" s="90"/>
      <c r="L40" s="90">
        <v>516580</v>
      </c>
    </row>
    <row r="41" spans="1:12" ht="18" customHeight="1">
      <c r="A41" s="95" t="s">
        <v>355</v>
      </c>
      <c r="E41" s="136"/>
      <c r="F41" s="90">
        <v>-1927438</v>
      </c>
      <c r="G41" s="90"/>
      <c r="H41" s="90">
        <v>-2960501</v>
      </c>
      <c r="I41" s="90"/>
      <c r="J41" s="90">
        <v>-197593</v>
      </c>
      <c r="K41" s="90"/>
      <c r="L41" s="90">
        <v>-195812</v>
      </c>
    </row>
    <row r="42" spans="1:12" ht="18" customHeight="1">
      <c r="A42" s="96" t="s">
        <v>3</v>
      </c>
      <c r="E42" s="136"/>
      <c r="F42" s="90">
        <v>-397585</v>
      </c>
      <c r="G42" s="90"/>
      <c r="H42" s="90">
        <v>-2735775</v>
      </c>
      <c r="I42" s="90"/>
      <c r="J42" s="193">
        <v>4178</v>
      </c>
      <c r="K42" s="90"/>
      <c r="L42" s="193">
        <v>-56103</v>
      </c>
    </row>
    <row r="43" spans="1:12" ht="18" customHeight="1">
      <c r="A43" s="96" t="s">
        <v>4</v>
      </c>
      <c r="E43" s="136"/>
      <c r="F43" s="90">
        <v>-396170</v>
      </c>
      <c r="G43" s="90"/>
      <c r="H43" s="90">
        <v>-330447</v>
      </c>
      <c r="I43" s="90"/>
      <c r="J43" s="193">
        <v>3023</v>
      </c>
      <c r="K43" s="90"/>
      <c r="L43" s="193">
        <v>23438</v>
      </c>
    </row>
    <row r="44" spans="1:12" ht="18" customHeight="1">
      <c r="A44" s="141" t="s">
        <v>299</v>
      </c>
      <c r="E44" s="136"/>
      <c r="F44" s="90">
        <v>-96551</v>
      </c>
      <c r="G44" s="90"/>
      <c r="H44" s="90">
        <v>0</v>
      </c>
      <c r="I44" s="90"/>
      <c r="J44" s="90">
        <v>0</v>
      </c>
      <c r="K44" s="90"/>
      <c r="L44" s="90">
        <v>0</v>
      </c>
    </row>
    <row r="45" spans="1:12" ht="18" customHeight="1">
      <c r="A45" s="98" t="s">
        <v>6</v>
      </c>
      <c r="B45" s="98"/>
      <c r="C45" s="98"/>
      <c r="D45" s="98"/>
      <c r="F45" s="90">
        <v>-1737945</v>
      </c>
      <c r="H45" s="90">
        <v>509288</v>
      </c>
      <c r="J45" s="90">
        <v>-81237</v>
      </c>
      <c r="L45" s="90">
        <v>47055</v>
      </c>
    </row>
    <row r="46" spans="1:12" ht="18.75" customHeight="1">
      <c r="A46" s="125" t="s">
        <v>24</v>
      </c>
      <c r="B46" s="125"/>
      <c r="C46" s="125"/>
      <c r="E46" s="136"/>
      <c r="F46" s="90"/>
      <c r="G46" s="90"/>
      <c r="H46" s="90"/>
      <c r="I46" s="90"/>
      <c r="J46" s="90"/>
      <c r="K46" s="90"/>
      <c r="L46" s="90"/>
    </row>
    <row r="47" spans="1:12" ht="18.75" customHeight="1">
      <c r="A47" s="125" t="s">
        <v>25</v>
      </c>
      <c r="B47" s="125"/>
      <c r="C47" s="125"/>
      <c r="E47" s="136"/>
      <c r="F47" s="90"/>
      <c r="G47" s="90"/>
      <c r="H47" s="90"/>
      <c r="I47" s="90"/>
      <c r="J47" s="90"/>
      <c r="K47" s="90"/>
      <c r="L47" s="90"/>
    </row>
    <row r="48" spans="1:12" ht="18.75" customHeight="1">
      <c r="A48" s="190" t="s">
        <v>260</v>
      </c>
      <c r="B48" s="190"/>
      <c r="C48" s="190"/>
      <c r="E48" s="136"/>
      <c r="F48" s="90"/>
      <c r="G48" s="90"/>
      <c r="H48" s="90"/>
      <c r="I48" s="90"/>
      <c r="J48" s="90"/>
      <c r="K48" s="90"/>
      <c r="L48" s="130" t="s">
        <v>77</v>
      </c>
    </row>
    <row r="49" spans="1:12" ht="18.75" customHeight="1">
      <c r="A49" s="194"/>
      <c r="B49" s="194"/>
      <c r="C49" s="194"/>
      <c r="E49" s="136"/>
      <c r="F49" s="90"/>
      <c r="G49" s="90"/>
      <c r="H49" s="90"/>
      <c r="I49" s="90"/>
      <c r="J49" s="90"/>
      <c r="K49" s="90"/>
      <c r="L49" s="90"/>
    </row>
    <row r="50" spans="1:12" ht="18" customHeight="1">
      <c r="A50" s="97"/>
      <c r="B50" s="97"/>
      <c r="C50" s="97"/>
      <c r="F50" s="241" t="s">
        <v>0</v>
      </c>
      <c r="G50" s="241"/>
      <c r="H50" s="241"/>
      <c r="I50" s="131"/>
      <c r="J50" s="241" t="s">
        <v>48</v>
      </c>
      <c r="K50" s="241"/>
      <c r="L50" s="241"/>
    </row>
    <row r="51" spans="1:12" ht="18" customHeight="1">
      <c r="A51" s="97"/>
      <c r="B51" s="97"/>
      <c r="C51" s="97"/>
      <c r="F51" s="238" t="s">
        <v>49</v>
      </c>
      <c r="G51" s="238"/>
      <c r="H51" s="238"/>
      <c r="I51" s="131"/>
      <c r="J51" s="238" t="s">
        <v>49</v>
      </c>
      <c r="K51" s="238"/>
      <c r="L51" s="238"/>
    </row>
    <row r="52" spans="1:12" ht="18.75" customHeight="1">
      <c r="A52" s="97"/>
      <c r="B52" s="97"/>
      <c r="C52" s="97"/>
      <c r="F52" s="246" t="s">
        <v>203</v>
      </c>
      <c r="G52" s="246"/>
      <c r="H52" s="246"/>
      <c r="I52" s="132"/>
      <c r="J52" s="246" t="s">
        <v>203</v>
      </c>
      <c r="K52" s="246"/>
      <c r="L52" s="246"/>
    </row>
    <row r="53" spans="1:12" ht="18.75" customHeight="1">
      <c r="A53" s="97"/>
      <c r="B53" s="97"/>
      <c r="C53" s="97"/>
      <c r="D53" s="98"/>
      <c r="F53" s="247" t="s">
        <v>204</v>
      </c>
      <c r="G53" s="248"/>
      <c r="H53" s="248"/>
      <c r="I53" s="132"/>
      <c r="J53" s="247" t="s">
        <v>204</v>
      </c>
      <c r="K53" s="248"/>
      <c r="L53" s="248"/>
    </row>
    <row r="54" spans="1:12" ht="18.75" customHeight="1">
      <c r="A54" s="97"/>
      <c r="B54" s="97"/>
      <c r="C54" s="97"/>
      <c r="F54" s="133" t="s">
        <v>230</v>
      </c>
      <c r="G54" s="132"/>
      <c r="H54" s="133" t="s">
        <v>206</v>
      </c>
      <c r="I54" s="132"/>
      <c r="J54" s="133" t="s">
        <v>230</v>
      </c>
      <c r="K54" s="132"/>
      <c r="L54" s="133" t="s">
        <v>206</v>
      </c>
    </row>
    <row r="55" spans="1:12" ht="13.5">
      <c r="A55" s="97"/>
      <c r="B55" s="97"/>
      <c r="C55" s="97"/>
      <c r="F55" s="244"/>
      <c r="G55" s="244"/>
      <c r="H55" s="244"/>
      <c r="I55" s="244"/>
      <c r="J55" s="244"/>
      <c r="K55" s="244"/>
      <c r="L55" s="244"/>
    </row>
    <row r="56" spans="1:12" ht="18" customHeight="1">
      <c r="A56" s="245" t="s">
        <v>98</v>
      </c>
      <c r="B56" s="245"/>
      <c r="C56" s="245"/>
      <c r="D56" s="245"/>
      <c r="E56" s="245"/>
      <c r="F56" s="245"/>
      <c r="G56" s="47"/>
      <c r="H56" s="47"/>
      <c r="I56" s="47"/>
      <c r="J56" s="47"/>
      <c r="K56" s="47"/>
      <c r="L56" s="47"/>
    </row>
    <row r="57" spans="1:12" ht="18" customHeight="1">
      <c r="A57" s="191" t="s">
        <v>100</v>
      </c>
      <c r="B57" s="98"/>
      <c r="C57" s="98"/>
      <c r="D57" s="191"/>
      <c r="E57" s="191"/>
      <c r="F57" s="191"/>
      <c r="G57" s="47"/>
      <c r="H57" s="191"/>
      <c r="I57" s="47"/>
      <c r="J57" s="47"/>
      <c r="K57" s="90"/>
      <c r="L57" s="47"/>
    </row>
    <row r="58" spans="1:12" ht="18" customHeight="1">
      <c r="A58" s="96" t="s">
        <v>5</v>
      </c>
      <c r="E58" s="136"/>
      <c r="F58" s="90">
        <v>203472</v>
      </c>
      <c r="G58" s="90"/>
      <c r="H58" s="90">
        <v>218070</v>
      </c>
      <c r="I58" s="90"/>
      <c r="J58" s="193">
        <v>70012</v>
      </c>
      <c r="K58" s="90"/>
      <c r="L58" s="193">
        <v>19986</v>
      </c>
    </row>
    <row r="59" spans="1:12" ht="18" customHeight="1">
      <c r="A59" s="141" t="s">
        <v>300</v>
      </c>
      <c r="E59" s="136"/>
      <c r="F59" s="90">
        <v>223261</v>
      </c>
      <c r="G59" s="90"/>
      <c r="H59" s="90">
        <v>0</v>
      </c>
      <c r="I59" s="90"/>
      <c r="J59" s="195">
        <v>0</v>
      </c>
      <c r="K59" s="90"/>
      <c r="L59" s="90">
        <v>0</v>
      </c>
    </row>
    <row r="60" spans="1:12" ht="18" customHeight="1">
      <c r="A60" s="95" t="s">
        <v>181</v>
      </c>
      <c r="E60" s="136"/>
      <c r="F60" s="90">
        <v>-20371</v>
      </c>
      <c r="G60" s="90"/>
      <c r="H60" s="90">
        <v>-20798</v>
      </c>
      <c r="I60" s="90"/>
      <c r="J60" s="195">
        <v>0</v>
      </c>
      <c r="K60" s="90"/>
      <c r="L60" s="90">
        <v>0</v>
      </c>
    </row>
    <row r="61" spans="1:12" ht="18" customHeight="1">
      <c r="A61" s="96" t="s">
        <v>41</v>
      </c>
      <c r="E61" s="136"/>
      <c r="F61" s="115">
        <v>-1527055</v>
      </c>
      <c r="G61" s="90"/>
      <c r="H61" s="115">
        <v>-1057183</v>
      </c>
      <c r="I61" s="90"/>
      <c r="J61" s="115">
        <v>-7420</v>
      </c>
      <c r="K61" s="90"/>
      <c r="L61" s="115">
        <v>-9529</v>
      </c>
    </row>
    <row r="62" spans="1:12" ht="18" customHeight="1">
      <c r="A62" s="196" t="s">
        <v>324</v>
      </c>
      <c r="B62" s="97"/>
      <c r="C62" s="97"/>
      <c r="E62" s="136"/>
      <c r="F62" s="91">
        <f>F37+SUM(F58:F61)+SUM(F39:F45)</f>
        <v>12764840</v>
      </c>
      <c r="G62" s="197"/>
      <c r="H62" s="91">
        <f>H37+SUM(H58:H61)+SUM(H39:H45)</f>
        <v>6533248</v>
      </c>
      <c r="I62" s="197"/>
      <c r="J62" s="91">
        <f>J37+SUM(J58:J61)+SUM(J39:J45)</f>
        <v>94406</v>
      </c>
      <c r="K62" s="197"/>
      <c r="L62" s="91">
        <f>L37+SUM(L58:L61)+SUM(L39:L45)</f>
        <v>615838</v>
      </c>
    </row>
    <row r="63" spans="1:12" ht="13.5">
      <c r="A63" s="97"/>
      <c r="B63" s="97"/>
      <c r="C63" s="97"/>
      <c r="F63" s="185"/>
      <c r="G63" s="185"/>
      <c r="H63" s="185"/>
      <c r="I63" s="185"/>
      <c r="J63" s="185"/>
      <c r="K63" s="185"/>
      <c r="L63" s="185"/>
    </row>
    <row r="64" spans="1:12" s="113" customFormat="1" ht="18" customHeight="1">
      <c r="A64" s="198" t="s">
        <v>74</v>
      </c>
      <c r="B64" s="135"/>
      <c r="C64" s="135"/>
      <c r="D64" s="142"/>
      <c r="E64" s="199"/>
      <c r="F64" s="200"/>
      <c r="G64" s="200"/>
      <c r="H64" s="200"/>
      <c r="I64" s="200"/>
      <c r="J64" s="201"/>
      <c r="K64" s="200"/>
      <c r="L64" s="201"/>
    </row>
    <row r="65" spans="1:12" ht="18" customHeight="1">
      <c r="A65" s="202" t="s">
        <v>46</v>
      </c>
      <c r="B65" s="202"/>
      <c r="C65" s="202"/>
      <c r="E65" s="136"/>
      <c r="F65" s="203">
        <v>199283</v>
      </c>
      <c r="G65" s="204"/>
      <c r="H65" s="203">
        <v>197939</v>
      </c>
      <c r="I65" s="204"/>
      <c r="J65" s="203">
        <v>739616</v>
      </c>
      <c r="K65" s="204"/>
      <c r="L65" s="203">
        <v>942080</v>
      </c>
    </row>
    <row r="66" spans="1:12" ht="18" customHeight="1">
      <c r="A66" s="202" t="s">
        <v>47</v>
      </c>
      <c r="B66" s="202"/>
      <c r="C66" s="202"/>
      <c r="E66" s="136"/>
      <c r="F66" s="195">
        <v>0</v>
      </c>
      <c r="G66" s="204"/>
      <c r="H66" s="195">
        <v>22078</v>
      </c>
      <c r="I66" s="204"/>
      <c r="J66" s="195">
        <v>911120</v>
      </c>
      <c r="K66" s="204"/>
      <c r="L66" s="90">
        <v>0</v>
      </c>
    </row>
    <row r="67" spans="1:12" ht="18" customHeight="1">
      <c r="A67" s="205" t="s">
        <v>284</v>
      </c>
      <c r="B67" s="202"/>
      <c r="C67" s="202"/>
      <c r="E67" s="136"/>
      <c r="F67" s="195">
        <v>0</v>
      </c>
      <c r="G67" s="204"/>
      <c r="H67" s="195">
        <v>0</v>
      </c>
      <c r="I67" s="204"/>
      <c r="J67" s="203">
        <v>140000</v>
      </c>
      <c r="K67" s="204"/>
      <c r="L67" s="203">
        <v>9896000</v>
      </c>
    </row>
    <row r="68" spans="1:12" ht="18" customHeight="1">
      <c r="A68" s="205" t="s">
        <v>301</v>
      </c>
      <c r="B68" s="202"/>
      <c r="C68" s="202"/>
      <c r="E68" s="136"/>
      <c r="F68" s="195"/>
      <c r="G68" s="204"/>
      <c r="H68" s="195"/>
      <c r="I68" s="204"/>
      <c r="J68" s="203"/>
      <c r="K68" s="204"/>
      <c r="L68" s="203"/>
    </row>
    <row r="69" spans="1:12" ht="18" customHeight="1">
      <c r="A69" s="205" t="s">
        <v>363</v>
      </c>
      <c r="B69" s="202"/>
      <c r="C69" s="202"/>
      <c r="E69" s="136"/>
      <c r="F69" s="206">
        <v>111123</v>
      </c>
      <c r="G69" s="204"/>
      <c r="H69" s="206">
        <v>-63434</v>
      </c>
      <c r="I69" s="204"/>
      <c r="J69" s="195">
        <v>0</v>
      </c>
      <c r="K69" s="195"/>
      <c r="L69" s="195">
        <v>0</v>
      </c>
    </row>
    <row r="70" spans="1:12" ht="18" customHeight="1">
      <c r="A70" s="205" t="s">
        <v>266</v>
      </c>
      <c r="B70" s="202"/>
      <c r="C70" s="202"/>
      <c r="E70" s="136"/>
      <c r="F70" s="206">
        <v>-340073</v>
      </c>
      <c r="G70" s="204"/>
      <c r="H70" s="206">
        <v>-281138</v>
      </c>
      <c r="I70" s="204"/>
      <c r="J70" s="206">
        <v>0</v>
      </c>
      <c r="K70" s="206"/>
      <c r="L70" s="206">
        <v>0</v>
      </c>
    </row>
    <row r="71" spans="1:12" ht="18" customHeight="1">
      <c r="A71" s="205" t="s">
        <v>267</v>
      </c>
      <c r="B71" s="202"/>
      <c r="C71" s="202"/>
      <c r="E71" s="136"/>
      <c r="F71" s="207">
        <v>-2629883</v>
      </c>
      <c r="G71" s="204"/>
      <c r="H71" s="207">
        <v>-877562</v>
      </c>
      <c r="I71" s="204"/>
      <c r="J71" s="206">
        <v>-29244</v>
      </c>
      <c r="K71" s="206"/>
      <c r="L71" s="206">
        <v>-9764019</v>
      </c>
    </row>
    <row r="72" spans="1:12" ht="18" customHeight="1">
      <c r="A72" s="202" t="s">
        <v>153</v>
      </c>
      <c r="B72" s="202"/>
      <c r="C72" s="202"/>
      <c r="E72" s="136"/>
      <c r="F72" s="206">
        <v>1714540</v>
      </c>
      <c r="G72" s="204"/>
      <c r="H72" s="206">
        <v>3332686</v>
      </c>
      <c r="I72" s="204"/>
      <c r="J72" s="206">
        <v>0</v>
      </c>
      <c r="K72" s="206"/>
      <c r="L72" s="206">
        <v>0</v>
      </c>
    </row>
    <row r="73" spans="1:7" ht="18" customHeight="1">
      <c r="A73" s="205" t="s">
        <v>285</v>
      </c>
      <c r="B73" s="202"/>
      <c r="C73" s="202"/>
      <c r="E73" s="136"/>
      <c r="F73" s="206"/>
      <c r="G73" s="204"/>
    </row>
    <row r="74" spans="1:12" ht="18" customHeight="1">
      <c r="A74" s="205" t="s">
        <v>286</v>
      </c>
      <c r="F74" s="208">
        <v>0</v>
      </c>
      <c r="H74" s="206">
        <v>0</v>
      </c>
      <c r="I74" s="204"/>
      <c r="J74" s="206">
        <v>30000</v>
      </c>
      <c r="K74" s="206"/>
      <c r="L74" s="206">
        <v>-4184975</v>
      </c>
    </row>
    <row r="75" spans="1:12" ht="18" customHeight="1">
      <c r="A75" s="205" t="s">
        <v>302</v>
      </c>
      <c r="F75" s="208"/>
      <c r="H75" s="206"/>
      <c r="I75" s="204"/>
      <c r="J75" s="206"/>
      <c r="K75" s="206"/>
      <c r="L75" s="206"/>
    </row>
    <row r="76" spans="1:12" ht="18" customHeight="1">
      <c r="A76" s="205" t="s">
        <v>364</v>
      </c>
      <c r="B76" s="202"/>
      <c r="C76" s="202"/>
      <c r="E76" s="136"/>
      <c r="F76" s="206">
        <v>-12600</v>
      </c>
      <c r="G76" s="204"/>
      <c r="H76" s="206">
        <v>6150</v>
      </c>
      <c r="I76" s="204"/>
      <c r="J76" s="206">
        <v>0</v>
      </c>
      <c r="K76" s="206"/>
      <c r="L76" s="206">
        <v>0</v>
      </c>
    </row>
    <row r="77" spans="1:12" ht="18" customHeight="1">
      <c r="A77" s="205" t="s">
        <v>268</v>
      </c>
      <c r="B77" s="202"/>
      <c r="C77" s="202"/>
      <c r="E77" s="136"/>
      <c r="F77" s="206"/>
      <c r="G77" s="204"/>
      <c r="H77" s="206"/>
      <c r="I77" s="204"/>
      <c r="J77" s="206"/>
      <c r="K77" s="206"/>
      <c r="L77" s="206"/>
    </row>
    <row r="78" spans="1:12" ht="18" customHeight="1">
      <c r="A78" s="205" t="s">
        <v>269</v>
      </c>
      <c r="B78" s="202"/>
      <c r="C78" s="202"/>
      <c r="E78" s="136"/>
      <c r="F78" s="206">
        <v>-6034200</v>
      </c>
      <c r="G78" s="204"/>
      <c r="H78" s="206">
        <v>-4679191</v>
      </c>
      <c r="I78" s="204"/>
      <c r="J78" s="206">
        <v>-99948</v>
      </c>
      <c r="K78" s="206"/>
      <c r="L78" s="206">
        <v>-147948</v>
      </c>
    </row>
    <row r="79" spans="1:12" ht="18" customHeight="1">
      <c r="A79" s="202" t="s">
        <v>270</v>
      </c>
      <c r="B79" s="202"/>
      <c r="C79" s="202"/>
      <c r="E79" s="136"/>
      <c r="F79" s="206"/>
      <c r="G79" s="204"/>
      <c r="H79" s="206"/>
      <c r="I79" s="204"/>
      <c r="J79" s="206"/>
      <c r="K79" s="206"/>
      <c r="L79" s="206"/>
    </row>
    <row r="80" spans="1:12" ht="18" customHeight="1">
      <c r="A80" s="202" t="s">
        <v>269</v>
      </c>
      <c r="B80" s="202"/>
      <c r="C80" s="202"/>
      <c r="E80" s="136"/>
      <c r="F80" s="206">
        <v>558677</v>
      </c>
      <c r="G80" s="204"/>
      <c r="H80" s="206">
        <v>250954</v>
      </c>
      <c r="I80" s="204"/>
      <c r="J80" s="203">
        <v>2499</v>
      </c>
      <c r="K80" s="204"/>
      <c r="L80" s="203">
        <v>25352</v>
      </c>
    </row>
    <row r="81" spans="1:12" ht="18" customHeight="1">
      <c r="A81" s="205" t="s">
        <v>187</v>
      </c>
      <c r="B81" s="202"/>
      <c r="C81" s="202"/>
      <c r="E81" s="136"/>
      <c r="F81" s="206">
        <v>-379542</v>
      </c>
      <c r="G81" s="204"/>
      <c r="H81" s="206">
        <v>-13450</v>
      </c>
      <c r="I81" s="204"/>
      <c r="J81" s="203">
        <v>-218</v>
      </c>
      <c r="K81" s="204"/>
      <c r="L81" s="203">
        <v>-359</v>
      </c>
    </row>
    <row r="82" spans="1:12" ht="18" customHeight="1">
      <c r="A82" s="209" t="s">
        <v>343</v>
      </c>
      <c r="B82" s="202"/>
      <c r="C82" s="202"/>
      <c r="E82" s="136"/>
      <c r="F82" s="206">
        <v>109</v>
      </c>
      <c r="G82" s="204"/>
      <c r="H82" s="206">
        <v>411</v>
      </c>
      <c r="I82" s="204"/>
      <c r="J82" s="206">
        <v>56</v>
      </c>
      <c r="K82" s="204"/>
      <c r="L82" s="206">
        <v>0</v>
      </c>
    </row>
    <row r="83" spans="1:12" ht="18" customHeight="1">
      <c r="A83" s="205" t="s">
        <v>346</v>
      </c>
      <c r="B83" s="202"/>
      <c r="C83" s="202"/>
      <c r="E83" s="136"/>
      <c r="F83" s="210">
        <v>0</v>
      </c>
      <c r="G83" s="211"/>
      <c r="H83" s="210">
        <v>-152403</v>
      </c>
      <c r="I83" s="211"/>
      <c r="J83" s="212">
        <v>0</v>
      </c>
      <c r="K83" s="211"/>
      <c r="L83" s="210">
        <v>0</v>
      </c>
    </row>
    <row r="84" spans="1:12" ht="18" customHeight="1">
      <c r="A84" s="196" t="s">
        <v>325</v>
      </c>
      <c r="B84" s="97"/>
      <c r="C84" s="97"/>
      <c r="E84" s="136"/>
      <c r="F84" s="108">
        <f>SUM(F65:F83)</f>
        <v>-6812566</v>
      </c>
      <c r="G84" s="213"/>
      <c r="H84" s="108">
        <f>SUM(H65:H83)</f>
        <v>-2256960</v>
      </c>
      <c r="I84" s="213"/>
      <c r="J84" s="108">
        <f>SUM(J65:J83)</f>
        <v>1693881</v>
      </c>
      <c r="K84" s="213"/>
      <c r="L84" s="108">
        <f>SUM(L65:L83)</f>
        <v>-3233869</v>
      </c>
    </row>
    <row r="85" spans="1:12" ht="13.5">
      <c r="A85" s="97"/>
      <c r="B85" s="97"/>
      <c r="C85" s="97"/>
      <c r="F85" s="185"/>
      <c r="G85" s="185"/>
      <c r="H85" s="185"/>
      <c r="I85" s="185"/>
      <c r="J85" s="185"/>
      <c r="K85" s="185"/>
      <c r="L85" s="185"/>
    </row>
    <row r="86" spans="1:12" s="217" customFormat="1" ht="18" customHeight="1">
      <c r="A86" s="198" t="s">
        <v>19</v>
      </c>
      <c r="B86" s="214"/>
      <c r="C86" s="214"/>
      <c r="D86" s="172"/>
      <c r="E86" s="215"/>
      <c r="F86" s="216"/>
      <c r="G86" s="216"/>
      <c r="H86" s="216"/>
      <c r="I86" s="216"/>
      <c r="J86" s="216"/>
      <c r="K86" s="216"/>
      <c r="L86" s="216"/>
    </row>
    <row r="87" spans="1:12" ht="18" customHeight="1">
      <c r="A87" s="95" t="s">
        <v>304</v>
      </c>
      <c r="B87" s="95"/>
      <c r="C87" s="95"/>
      <c r="E87" s="136"/>
      <c r="G87" s="90"/>
      <c r="J87" s="90"/>
      <c r="L87" s="90"/>
    </row>
    <row r="88" spans="1:12" ht="18" customHeight="1">
      <c r="A88" s="95" t="s">
        <v>303</v>
      </c>
      <c r="E88" s="136"/>
      <c r="F88" s="90">
        <v>9704008</v>
      </c>
      <c r="G88" s="90"/>
      <c r="H88" s="90">
        <v>3400557</v>
      </c>
      <c r="I88" s="90"/>
      <c r="J88" s="128">
        <v>-1350000</v>
      </c>
      <c r="K88" s="206"/>
      <c r="L88" s="206">
        <v>0</v>
      </c>
    </row>
    <row r="89" spans="1:12" ht="18" customHeight="1">
      <c r="A89" s="95" t="s">
        <v>305</v>
      </c>
      <c r="E89" s="136"/>
      <c r="F89" s="90">
        <v>31752176</v>
      </c>
      <c r="G89" s="90"/>
      <c r="H89" s="90">
        <v>1168662</v>
      </c>
      <c r="I89" s="90"/>
      <c r="J89" s="128">
        <v>16778747</v>
      </c>
      <c r="K89" s="90"/>
      <c r="L89" s="128">
        <v>2900292</v>
      </c>
    </row>
    <row r="90" spans="1:7" ht="18" customHeight="1">
      <c r="A90" s="95" t="s">
        <v>164</v>
      </c>
      <c r="E90" s="136"/>
      <c r="G90" s="90"/>
    </row>
    <row r="91" spans="1:12" ht="18" customHeight="1">
      <c r="A91" s="95" t="s">
        <v>365</v>
      </c>
      <c r="E91" s="136"/>
      <c r="F91" s="90">
        <v>73556</v>
      </c>
      <c r="G91" s="90"/>
      <c r="H91" s="90">
        <v>-58552</v>
      </c>
      <c r="J91" s="206">
        <v>0</v>
      </c>
      <c r="L91" s="206">
        <v>0</v>
      </c>
    </row>
    <row r="92" spans="1:12" ht="18" customHeight="1">
      <c r="A92" s="95" t="s">
        <v>306</v>
      </c>
      <c r="E92" s="136"/>
      <c r="F92" s="90"/>
      <c r="G92" s="90"/>
      <c r="H92" s="90"/>
      <c r="J92" s="206"/>
      <c r="L92" s="206"/>
    </row>
    <row r="93" spans="1:12" ht="18" customHeight="1">
      <c r="A93" s="95" t="s">
        <v>307</v>
      </c>
      <c r="E93" s="136"/>
      <c r="F93" s="90">
        <v>800</v>
      </c>
      <c r="G93" s="90"/>
      <c r="H93" s="90">
        <v>0</v>
      </c>
      <c r="J93" s="206">
        <v>0</v>
      </c>
      <c r="L93" s="206">
        <v>0</v>
      </c>
    </row>
    <row r="94" spans="1:12" ht="18" customHeight="1">
      <c r="A94" s="95" t="s">
        <v>287</v>
      </c>
      <c r="E94" s="136"/>
      <c r="F94" s="90">
        <v>0</v>
      </c>
      <c r="G94" s="90"/>
      <c r="H94" s="90">
        <v>0</v>
      </c>
      <c r="J94" s="206">
        <v>-850000</v>
      </c>
      <c r="L94" s="206">
        <v>0</v>
      </c>
    </row>
    <row r="95" spans="1:12" ht="18" customHeight="1">
      <c r="A95" s="95" t="s">
        <v>358</v>
      </c>
      <c r="E95" s="136"/>
      <c r="F95" s="90">
        <v>-897832</v>
      </c>
      <c r="G95" s="90"/>
      <c r="H95" s="90">
        <v>-17012</v>
      </c>
      <c r="I95" s="90"/>
      <c r="J95" s="206">
        <v>-63348</v>
      </c>
      <c r="K95" s="90"/>
      <c r="L95" s="206">
        <v>0</v>
      </c>
    </row>
    <row r="96" spans="1:12" ht="18" customHeight="1">
      <c r="A96" s="96" t="s">
        <v>69</v>
      </c>
      <c r="E96" s="136"/>
      <c r="F96" s="90"/>
      <c r="G96" s="90"/>
      <c r="H96" s="90"/>
      <c r="J96" s="138"/>
      <c r="L96" s="138"/>
    </row>
    <row r="97" spans="1:12" ht="18" customHeight="1">
      <c r="A97" s="96" t="s">
        <v>42</v>
      </c>
      <c r="E97" s="136"/>
      <c r="F97" s="90">
        <v>10588817</v>
      </c>
      <c r="G97" s="90"/>
      <c r="H97" s="90">
        <v>1612151</v>
      </c>
      <c r="I97" s="90"/>
      <c r="J97" s="206">
        <v>0</v>
      </c>
      <c r="K97" s="90"/>
      <c r="L97" s="138">
        <v>0</v>
      </c>
    </row>
    <row r="98" spans="1:12" ht="18.75" customHeight="1">
      <c r="A98" s="125" t="s">
        <v>24</v>
      </c>
      <c r="B98" s="125"/>
      <c r="C98" s="125"/>
      <c r="E98" s="136"/>
      <c r="F98" s="90"/>
      <c r="G98" s="90"/>
      <c r="H98" s="90"/>
      <c r="I98" s="90"/>
      <c r="J98" s="90"/>
      <c r="K98" s="90"/>
      <c r="L98" s="90"/>
    </row>
    <row r="99" spans="1:12" ht="18.75" customHeight="1">
      <c r="A99" s="125" t="s">
        <v>25</v>
      </c>
      <c r="B99" s="125"/>
      <c r="C99" s="125"/>
      <c r="E99" s="136"/>
      <c r="F99" s="90"/>
      <c r="G99" s="90"/>
      <c r="H99" s="90"/>
      <c r="I99" s="90"/>
      <c r="J99" s="90"/>
      <c r="K99" s="90"/>
      <c r="L99" s="90"/>
    </row>
    <row r="100" spans="1:12" ht="18.75" customHeight="1">
      <c r="A100" s="190" t="s">
        <v>260</v>
      </c>
      <c r="B100" s="190"/>
      <c r="C100" s="190"/>
      <c r="E100" s="136"/>
      <c r="F100" s="90"/>
      <c r="G100" s="90"/>
      <c r="H100" s="90"/>
      <c r="I100" s="90"/>
      <c r="J100" s="90"/>
      <c r="K100" s="90"/>
      <c r="L100" s="90"/>
    </row>
    <row r="101" spans="1:12" ht="18.75" customHeight="1">
      <c r="A101" s="194"/>
      <c r="B101" s="194"/>
      <c r="C101" s="194"/>
      <c r="E101" s="136"/>
      <c r="F101" s="90"/>
      <c r="G101" s="90"/>
      <c r="H101" s="90"/>
      <c r="I101" s="90"/>
      <c r="J101" s="90"/>
      <c r="K101" s="90"/>
      <c r="L101" s="130" t="s">
        <v>77</v>
      </c>
    </row>
    <row r="102" spans="1:12" ht="18.75" customHeight="1">
      <c r="A102" s="97"/>
      <c r="B102" s="97"/>
      <c r="C102" s="97"/>
      <c r="F102" s="241" t="s">
        <v>0</v>
      </c>
      <c r="G102" s="241"/>
      <c r="H102" s="241"/>
      <c r="I102" s="131"/>
      <c r="J102" s="241" t="s">
        <v>48</v>
      </c>
      <c r="K102" s="241"/>
      <c r="L102" s="241"/>
    </row>
    <row r="103" spans="1:12" ht="18.75" customHeight="1">
      <c r="A103" s="97"/>
      <c r="B103" s="97"/>
      <c r="C103" s="97"/>
      <c r="F103" s="238" t="s">
        <v>49</v>
      </c>
      <c r="G103" s="238"/>
      <c r="H103" s="238"/>
      <c r="I103" s="131"/>
      <c r="J103" s="238" t="s">
        <v>49</v>
      </c>
      <c r="K103" s="238"/>
      <c r="L103" s="238"/>
    </row>
    <row r="104" spans="1:12" ht="18.75" customHeight="1">
      <c r="A104" s="97"/>
      <c r="B104" s="97"/>
      <c r="C104" s="97"/>
      <c r="F104" s="246" t="s">
        <v>203</v>
      </c>
      <c r="G104" s="246"/>
      <c r="H104" s="246"/>
      <c r="I104" s="132"/>
      <c r="J104" s="246" t="s">
        <v>203</v>
      </c>
      <c r="K104" s="246"/>
      <c r="L104" s="246"/>
    </row>
    <row r="105" spans="1:12" ht="18.75" customHeight="1">
      <c r="A105" s="97"/>
      <c r="B105" s="97"/>
      <c r="C105" s="97"/>
      <c r="D105" s="98"/>
      <c r="F105" s="247" t="s">
        <v>204</v>
      </c>
      <c r="G105" s="248"/>
      <c r="H105" s="248"/>
      <c r="I105" s="132"/>
      <c r="J105" s="247" t="s">
        <v>204</v>
      </c>
      <c r="K105" s="248"/>
      <c r="L105" s="248"/>
    </row>
    <row r="106" spans="1:12" ht="18.75" customHeight="1">
      <c r="A106" s="97"/>
      <c r="B106" s="97"/>
      <c r="C106" s="97"/>
      <c r="F106" s="133" t="s">
        <v>230</v>
      </c>
      <c r="G106" s="132"/>
      <c r="H106" s="133" t="s">
        <v>206</v>
      </c>
      <c r="I106" s="132"/>
      <c r="J106" s="133" t="s">
        <v>230</v>
      </c>
      <c r="K106" s="132"/>
      <c r="L106" s="133" t="s">
        <v>206</v>
      </c>
    </row>
    <row r="107" spans="1:12" ht="7.5" customHeight="1">
      <c r="A107" s="97"/>
      <c r="B107" s="97"/>
      <c r="C107" s="97"/>
      <c r="F107" s="244"/>
      <c r="G107" s="244"/>
      <c r="H107" s="244"/>
      <c r="I107" s="244"/>
      <c r="J107" s="244"/>
      <c r="K107" s="244"/>
      <c r="L107" s="244"/>
    </row>
    <row r="108" spans="1:4" ht="18" customHeight="1">
      <c r="A108" s="135" t="s">
        <v>19</v>
      </c>
      <c r="B108" s="98"/>
      <c r="C108" s="98"/>
      <c r="D108" s="98"/>
    </row>
    <row r="109" spans="1:4" ht="18" customHeight="1">
      <c r="A109" s="191" t="s">
        <v>100</v>
      </c>
      <c r="B109" s="98"/>
      <c r="C109" s="98"/>
      <c r="D109" s="98"/>
    </row>
    <row r="110" spans="1:12" ht="18" customHeight="1">
      <c r="A110" s="96" t="s">
        <v>70</v>
      </c>
      <c r="E110" s="136"/>
      <c r="G110" s="90"/>
      <c r="J110" s="128"/>
      <c r="L110" s="128"/>
    </row>
    <row r="111" spans="1:12" ht="18" customHeight="1">
      <c r="A111" s="96" t="s">
        <v>138</v>
      </c>
      <c r="E111" s="136"/>
      <c r="F111" s="90">
        <v>-6558512</v>
      </c>
      <c r="G111" s="90"/>
      <c r="H111" s="90">
        <v>-6811475</v>
      </c>
      <c r="I111" s="90"/>
      <c r="J111" s="138">
        <v>-259926</v>
      </c>
      <c r="K111" s="90"/>
      <c r="L111" s="138">
        <v>0</v>
      </c>
    </row>
    <row r="112" spans="1:12" ht="18" customHeight="1">
      <c r="A112" s="95" t="s">
        <v>125</v>
      </c>
      <c r="E112" s="136"/>
      <c r="F112" s="138">
        <v>-13603</v>
      </c>
      <c r="G112" s="138"/>
      <c r="H112" s="138">
        <v>-22606</v>
      </c>
      <c r="I112" s="138"/>
      <c r="J112" s="138">
        <v>-9696</v>
      </c>
      <c r="K112" s="138"/>
      <c r="L112" s="138">
        <v>-14177</v>
      </c>
    </row>
    <row r="113" spans="1:12" ht="18" customHeight="1">
      <c r="A113" s="95" t="s">
        <v>38</v>
      </c>
      <c r="E113" s="136"/>
      <c r="F113" s="138">
        <v>-3970947</v>
      </c>
      <c r="G113" s="138"/>
      <c r="H113" s="138">
        <v>-3868821</v>
      </c>
      <c r="I113" s="138"/>
      <c r="J113" s="138">
        <v>-1379828</v>
      </c>
      <c r="K113" s="138"/>
      <c r="L113" s="138">
        <v>-1514085</v>
      </c>
    </row>
    <row r="114" spans="1:12" ht="17.25" customHeight="1">
      <c r="A114" s="95" t="s">
        <v>271</v>
      </c>
      <c r="E114" s="136"/>
      <c r="G114" s="90"/>
      <c r="I114" s="90"/>
      <c r="J114" s="138"/>
      <c r="K114" s="90"/>
      <c r="L114" s="138"/>
    </row>
    <row r="115" spans="1:12" ht="17.25" customHeight="1">
      <c r="A115" s="95" t="s">
        <v>97</v>
      </c>
      <c r="E115" s="136"/>
      <c r="F115" s="90">
        <v>-51505</v>
      </c>
      <c r="G115" s="90"/>
      <c r="H115" s="90">
        <v>-44209</v>
      </c>
      <c r="I115" s="90"/>
      <c r="J115" s="138">
        <v>0</v>
      </c>
      <c r="K115" s="90"/>
      <c r="L115" s="138">
        <v>0</v>
      </c>
    </row>
    <row r="116" spans="1:12" ht="17.25" customHeight="1">
      <c r="A116" s="95" t="s">
        <v>119</v>
      </c>
      <c r="E116" s="136"/>
      <c r="F116" s="90"/>
      <c r="G116" s="90"/>
      <c r="H116" s="90"/>
      <c r="I116" s="90"/>
      <c r="J116" s="138"/>
      <c r="K116" s="90"/>
      <c r="L116" s="138"/>
    </row>
    <row r="117" spans="1:11" ht="17.25" customHeight="1">
      <c r="A117" s="95" t="s">
        <v>99</v>
      </c>
      <c r="E117" s="136"/>
      <c r="F117" s="90"/>
      <c r="G117" s="90"/>
      <c r="H117" s="90"/>
      <c r="I117" s="90"/>
      <c r="K117" s="90"/>
    </row>
    <row r="118" spans="1:12" ht="17.25" customHeight="1">
      <c r="A118" s="95" t="s">
        <v>185</v>
      </c>
      <c r="E118" s="136"/>
      <c r="F118" s="90">
        <v>-2</v>
      </c>
      <c r="G118" s="90"/>
      <c r="H118" s="90">
        <v>-61</v>
      </c>
      <c r="I118" s="90"/>
      <c r="J118" s="138">
        <v>-2</v>
      </c>
      <c r="K118" s="90"/>
      <c r="L118" s="138">
        <v>-61</v>
      </c>
    </row>
    <row r="119" spans="1:12" ht="17.25" customHeight="1">
      <c r="A119" s="95" t="s">
        <v>130</v>
      </c>
      <c r="E119" s="136"/>
      <c r="F119" s="90">
        <v>199257</v>
      </c>
      <c r="G119" s="90"/>
      <c r="H119" s="90">
        <v>65465</v>
      </c>
      <c r="I119" s="90"/>
      <c r="J119" s="78">
        <v>0</v>
      </c>
      <c r="K119" s="90"/>
      <c r="L119" s="78">
        <v>0</v>
      </c>
    </row>
    <row r="120" spans="1:12" ht="17.25" customHeight="1">
      <c r="A120" s="95" t="s">
        <v>326</v>
      </c>
      <c r="E120" s="136"/>
      <c r="F120" s="90"/>
      <c r="G120" s="90"/>
      <c r="H120" s="90"/>
      <c r="I120" s="90"/>
      <c r="J120" s="78"/>
      <c r="K120" s="90"/>
      <c r="L120" s="78"/>
    </row>
    <row r="121" spans="1:12" ht="17.25" customHeight="1">
      <c r="A121" s="218" t="s">
        <v>272</v>
      </c>
      <c r="E121" s="136"/>
      <c r="F121" s="115">
        <v>23403</v>
      </c>
      <c r="G121" s="90"/>
      <c r="H121" s="115">
        <v>-454891</v>
      </c>
      <c r="I121" s="90"/>
      <c r="J121" s="88">
        <v>0</v>
      </c>
      <c r="K121" s="90"/>
      <c r="L121" s="88">
        <v>0</v>
      </c>
    </row>
    <row r="122" spans="1:12" ht="17.25" customHeight="1">
      <c r="A122" s="97" t="s">
        <v>273</v>
      </c>
      <c r="E122" s="136"/>
      <c r="F122" s="11">
        <f>SUM(F87:F97)+SUM(F108:F121)</f>
        <v>40849616</v>
      </c>
      <c r="G122" s="81"/>
      <c r="H122" s="11">
        <f>SUM(H87:H97)+SUM(H108:H121)</f>
        <v>-5030792</v>
      </c>
      <c r="I122" s="81"/>
      <c r="J122" s="11">
        <f>SUM(J87:J97)+SUM(J108:J121)</f>
        <v>12865947</v>
      </c>
      <c r="K122" s="81"/>
      <c r="L122" s="11">
        <f>SUM(L87:L97)+SUM(L108:L121)</f>
        <v>1371969</v>
      </c>
    </row>
    <row r="123" spans="1:12" ht="6" customHeight="1">
      <c r="A123" s="97"/>
      <c r="B123" s="97"/>
      <c r="C123" s="97"/>
      <c r="F123" s="234"/>
      <c r="G123" s="234"/>
      <c r="H123" s="234"/>
      <c r="I123" s="234"/>
      <c r="J123" s="234"/>
      <c r="K123" s="234"/>
      <c r="L123" s="234"/>
    </row>
    <row r="124" spans="1:12" ht="17.25" customHeight="1">
      <c r="A124" s="95" t="s">
        <v>191</v>
      </c>
      <c r="B124" s="97"/>
      <c r="C124" s="97"/>
      <c r="E124" s="136"/>
      <c r="F124" s="90"/>
      <c r="G124" s="90"/>
      <c r="H124" s="90"/>
      <c r="I124" s="90"/>
      <c r="J124" s="90"/>
      <c r="K124" s="90"/>
      <c r="L124" s="90"/>
    </row>
    <row r="125" spans="1:12" ht="17.25" customHeight="1">
      <c r="A125" s="95" t="s">
        <v>274</v>
      </c>
      <c r="B125" s="97"/>
      <c r="C125" s="97"/>
      <c r="E125" s="136"/>
      <c r="F125" s="90"/>
      <c r="G125" s="90"/>
      <c r="H125" s="90"/>
      <c r="I125" s="90"/>
      <c r="J125" s="90"/>
      <c r="K125" s="90"/>
      <c r="L125" s="90"/>
    </row>
    <row r="126" spans="1:12" ht="17.25" customHeight="1">
      <c r="A126" s="95" t="s">
        <v>275</v>
      </c>
      <c r="E126" s="136"/>
      <c r="F126" s="90">
        <f>SUM(F62,F84,F122)</f>
        <v>46801890</v>
      </c>
      <c r="G126" s="90"/>
      <c r="H126" s="90">
        <f>SUM(H62,H84,H122)</f>
        <v>-754504</v>
      </c>
      <c r="I126" s="90"/>
      <c r="J126" s="90">
        <f>SUM(J62,J84,J122)</f>
        <v>14654234</v>
      </c>
      <c r="K126" s="90"/>
      <c r="L126" s="90">
        <f>SUM(L62,L84,L122)</f>
        <v>-1246062</v>
      </c>
    </row>
    <row r="127" spans="1:12" ht="17.25" customHeight="1">
      <c r="A127" s="95" t="s">
        <v>71</v>
      </c>
      <c r="E127" s="136"/>
      <c r="F127" s="90"/>
      <c r="G127" s="90"/>
      <c r="H127" s="90"/>
      <c r="I127" s="90"/>
      <c r="J127" s="90"/>
      <c r="K127" s="90"/>
      <c r="L127" s="90"/>
    </row>
    <row r="128" spans="1:12" ht="17.25" customHeight="1">
      <c r="A128" s="95" t="s">
        <v>154</v>
      </c>
      <c r="E128" s="136"/>
      <c r="F128" s="115">
        <v>1108183</v>
      </c>
      <c r="G128" s="90"/>
      <c r="H128" s="115">
        <v>174920</v>
      </c>
      <c r="I128" s="90"/>
      <c r="J128" s="219">
        <v>540</v>
      </c>
      <c r="K128" s="90"/>
      <c r="L128" s="219">
        <v>-247</v>
      </c>
    </row>
    <row r="129" spans="1:12" ht="17.25" customHeight="1">
      <c r="A129" s="151" t="s">
        <v>191</v>
      </c>
      <c r="E129" s="136"/>
      <c r="F129" s="90"/>
      <c r="G129" s="90"/>
      <c r="H129" s="90"/>
      <c r="I129" s="90"/>
      <c r="J129" s="138"/>
      <c r="K129" s="90"/>
      <c r="L129" s="138"/>
    </row>
    <row r="130" spans="1:12" ht="17.25" customHeight="1">
      <c r="A130" s="151" t="s">
        <v>196</v>
      </c>
      <c r="B130" s="151"/>
      <c r="C130" s="151"/>
      <c r="D130" s="92"/>
      <c r="E130" s="92"/>
      <c r="F130" s="92">
        <f>SUM(F126,F128)</f>
        <v>47910073</v>
      </c>
      <c r="G130" s="92"/>
      <c r="H130" s="92">
        <f>SUM(H126,H128)</f>
        <v>-579584</v>
      </c>
      <c r="I130" s="92"/>
      <c r="J130" s="92">
        <f>SUM(J126,J128)</f>
        <v>14654774</v>
      </c>
      <c r="K130" s="92"/>
      <c r="L130" s="92">
        <f>SUM(L126,L128)</f>
        <v>-1246309</v>
      </c>
    </row>
    <row r="131" spans="1:12" ht="17.25" customHeight="1">
      <c r="A131" s="152" t="s">
        <v>288</v>
      </c>
      <c r="E131" s="136"/>
      <c r="F131" s="149">
        <v>30376585</v>
      </c>
      <c r="G131" s="90"/>
      <c r="H131" s="90">
        <v>30043466</v>
      </c>
      <c r="I131" s="90"/>
      <c r="J131" s="219">
        <v>1062807</v>
      </c>
      <c r="K131" s="90"/>
      <c r="L131" s="219">
        <v>4403393</v>
      </c>
    </row>
    <row r="132" spans="1:12" ht="17.25" customHeight="1" thickBot="1">
      <c r="A132" s="144" t="s">
        <v>289</v>
      </c>
      <c r="B132" s="97"/>
      <c r="C132" s="97"/>
      <c r="D132" s="142"/>
      <c r="E132" s="143"/>
      <c r="F132" s="89">
        <f>SUM(F130,F131)</f>
        <v>78286658</v>
      </c>
      <c r="G132" s="81"/>
      <c r="H132" s="89">
        <f>SUM(H130,H131)</f>
        <v>29463882</v>
      </c>
      <c r="I132" s="81"/>
      <c r="J132" s="89">
        <f>SUM(J130,J131)</f>
        <v>15717581</v>
      </c>
      <c r="K132" s="81"/>
      <c r="L132" s="89">
        <f>SUM(L130,L131)</f>
        <v>3157084</v>
      </c>
    </row>
    <row r="133" spans="1:12" ht="8.25" customHeight="1" thickTop="1">
      <c r="A133" s="97"/>
      <c r="B133" s="97"/>
      <c r="C133" s="97"/>
      <c r="D133" s="142"/>
      <c r="E133" s="143"/>
      <c r="F133" s="81"/>
      <c r="G133" s="81"/>
      <c r="H133" s="81"/>
      <c r="I133" s="81"/>
      <c r="J133" s="81"/>
      <c r="K133" s="81"/>
      <c r="L133" s="81"/>
    </row>
    <row r="134" spans="1:12" ht="18.75" customHeight="1">
      <c r="A134" s="135" t="s">
        <v>129</v>
      </c>
      <c r="B134" s="220"/>
      <c r="C134" s="220"/>
      <c r="D134" s="221"/>
      <c r="E134" s="222"/>
      <c r="F134" s="223"/>
      <c r="G134" s="224"/>
      <c r="H134" s="223"/>
      <c r="I134" s="224"/>
      <c r="J134" s="224"/>
      <c r="K134" s="224"/>
      <c r="L134" s="224"/>
    </row>
    <row r="135" spans="1:12" ht="18.75" customHeight="1">
      <c r="A135" s="135" t="s">
        <v>128</v>
      </c>
      <c r="B135" s="220"/>
      <c r="C135" s="220"/>
      <c r="D135" s="221"/>
      <c r="E135" s="222"/>
      <c r="F135" s="223"/>
      <c r="G135" s="224"/>
      <c r="H135" s="223"/>
      <c r="I135" s="224"/>
      <c r="J135" s="224"/>
      <c r="K135" s="224"/>
      <c r="L135" s="224"/>
    </row>
    <row r="136" spans="1:12" ht="18.75" customHeight="1">
      <c r="A136" s="225" t="s">
        <v>120</v>
      </c>
      <c r="B136" s="144" t="s">
        <v>1</v>
      </c>
      <c r="C136" s="144"/>
      <c r="D136" s="220"/>
      <c r="E136" s="220"/>
      <c r="F136" s="226"/>
      <c r="G136" s="226"/>
      <c r="H136" s="226"/>
      <c r="I136" s="226"/>
      <c r="J136" s="226"/>
      <c r="K136" s="226"/>
      <c r="L136" s="226"/>
    </row>
    <row r="137" spans="1:12" ht="17.25" customHeight="1">
      <c r="A137" s="86"/>
      <c r="B137" s="227" t="s">
        <v>66</v>
      </c>
      <c r="C137" s="227"/>
      <c r="D137" s="221"/>
      <c r="E137" s="221"/>
      <c r="F137" s="226"/>
      <c r="G137" s="226"/>
      <c r="H137" s="226"/>
      <c r="I137" s="226"/>
      <c r="J137" s="226"/>
      <c r="K137" s="226"/>
      <c r="L137" s="226"/>
    </row>
    <row r="138" spans="1:12" ht="17.25" customHeight="1">
      <c r="A138" s="86"/>
      <c r="B138" s="95" t="s">
        <v>1</v>
      </c>
      <c r="C138" s="95"/>
      <c r="D138" s="221"/>
      <c r="E138" s="221"/>
      <c r="F138" s="226">
        <v>79847140</v>
      </c>
      <c r="G138" s="226"/>
      <c r="H138" s="226">
        <v>31249284</v>
      </c>
      <c r="I138" s="226"/>
      <c r="J138" s="226">
        <v>15720783</v>
      </c>
      <c r="K138" s="226"/>
      <c r="L138" s="226">
        <v>3159425</v>
      </c>
    </row>
    <row r="139" spans="1:12" ht="17.25" customHeight="1">
      <c r="A139" s="86"/>
      <c r="B139" s="95" t="s">
        <v>192</v>
      </c>
      <c r="C139" s="95"/>
      <c r="D139" s="221"/>
      <c r="E139" s="221"/>
      <c r="F139" s="228">
        <v>-1560482</v>
      </c>
      <c r="G139" s="226"/>
      <c r="H139" s="228">
        <v>-1785402</v>
      </c>
      <c r="I139" s="226"/>
      <c r="J139" s="228">
        <v>-3202</v>
      </c>
      <c r="K139" s="226"/>
      <c r="L139" s="228">
        <v>-2341</v>
      </c>
    </row>
    <row r="140" spans="1:12" ht="17.25" customHeight="1" thickBot="1">
      <c r="A140" s="144"/>
      <c r="B140" s="97" t="s">
        <v>67</v>
      </c>
      <c r="C140" s="97"/>
      <c r="D140" s="220"/>
      <c r="E140" s="220"/>
      <c r="F140" s="93">
        <f>SUM(F138:F139)</f>
        <v>78286658</v>
      </c>
      <c r="G140" s="229"/>
      <c r="H140" s="93">
        <f>SUM(H138:H139)</f>
        <v>29463882</v>
      </c>
      <c r="I140" s="229"/>
      <c r="J140" s="93">
        <f>SUM(J138:J139)</f>
        <v>15717581</v>
      </c>
      <c r="K140" s="229"/>
      <c r="L140" s="93">
        <f>SUM(L138:L139)</f>
        <v>3157084</v>
      </c>
    </row>
    <row r="141" spans="1:12" ht="9" customHeight="1" thickTop="1">
      <c r="A141" s="190"/>
      <c r="B141" s="190"/>
      <c r="C141" s="190"/>
      <c r="E141" s="86"/>
      <c r="F141" s="86"/>
      <c r="G141" s="86"/>
      <c r="H141" s="86"/>
      <c r="I141" s="86"/>
      <c r="J141" s="86"/>
      <c r="K141" s="86"/>
      <c r="L141" s="86"/>
    </row>
    <row r="142" spans="1:12" ht="18.75" customHeight="1">
      <c r="A142" s="225" t="s">
        <v>65</v>
      </c>
      <c r="B142" s="97" t="s">
        <v>122</v>
      </c>
      <c r="C142" s="97"/>
      <c r="D142" s="142"/>
      <c r="E142" s="143"/>
      <c r="F142" s="81"/>
      <c r="G142" s="81"/>
      <c r="H142" s="81"/>
      <c r="I142" s="81"/>
      <c r="J142" s="81"/>
      <c r="K142" s="81"/>
      <c r="L142" s="81"/>
    </row>
    <row r="143" spans="1:12" ht="12.75" customHeight="1">
      <c r="A143" s="230"/>
      <c r="B143" s="227"/>
      <c r="C143" s="227"/>
      <c r="D143" s="142"/>
      <c r="E143" s="143"/>
      <c r="F143" s="81"/>
      <c r="G143" s="81"/>
      <c r="H143" s="81"/>
      <c r="I143" s="81"/>
      <c r="J143" s="81"/>
      <c r="K143" s="81"/>
      <c r="L143" s="81"/>
    </row>
    <row r="144" spans="1:12" ht="18.75" customHeight="1">
      <c r="A144" s="97"/>
      <c r="B144" s="231" t="s">
        <v>295</v>
      </c>
      <c r="C144" s="205" t="s">
        <v>313</v>
      </c>
      <c r="D144" s="231"/>
      <c r="E144" s="231"/>
      <c r="F144" s="231"/>
      <c r="G144" s="231"/>
      <c r="H144" s="231"/>
      <c r="I144" s="231"/>
      <c r="J144" s="231"/>
      <c r="K144" s="231"/>
      <c r="L144" s="231"/>
    </row>
    <row r="145" spans="1:12" ht="15" customHeight="1">
      <c r="A145" s="97"/>
      <c r="B145" s="231"/>
      <c r="C145" s="205" t="s">
        <v>311</v>
      </c>
      <c r="D145" s="231"/>
      <c r="E145" s="231"/>
      <c r="F145" s="231"/>
      <c r="G145" s="231"/>
      <c r="H145" s="231"/>
      <c r="I145" s="231"/>
      <c r="J145" s="231"/>
      <c r="K145" s="231"/>
      <c r="L145" s="231"/>
    </row>
    <row r="146" spans="1:12" ht="13.5" customHeight="1">
      <c r="A146" s="97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</row>
    <row r="147" spans="1:12" ht="15" customHeight="1">
      <c r="A147" s="97"/>
      <c r="B147" s="231" t="s">
        <v>296</v>
      </c>
      <c r="C147" s="141" t="s">
        <v>312</v>
      </c>
      <c r="D147" s="231"/>
      <c r="E147" s="231"/>
      <c r="F147" s="231"/>
      <c r="G147" s="231"/>
      <c r="H147" s="231"/>
      <c r="I147" s="231"/>
      <c r="J147" s="231"/>
      <c r="K147" s="231"/>
      <c r="L147" s="231"/>
    </row>
    <row r="148" spans="1:12" ht="15" customHeight="1">
      <c r="A148" s="97"/>
      <c r="B148" s="231"/>
      <c r="C148" s="205" t="s">
        <v>314</v>
      </c>
      <c r="D148" s="231"/>
      <c r="E148" s="231"/>
      <c r="F148" s="231"/>
      <c r="G148" s="231"/>
      <c r="H148" s="231"/>
      <c r="I148" s="231"/>
      <c r="J148" s="231"/>
      <c r="K148" s="231"/>
      <c r="L148" s="231"/>
    </row>
    <row r="149" spans="1:12" ht="15" customHeight="1">
      <c r="A149" s="97"/>
      <c r="B149" s="231"/>
      <c r="C149" s="205" t="s">
        <v>333</v>
      </c>
      <c r="D149" s="231"/>
      <c r="E149" s="231"/>
      <c r="F149" s="231"/>
      <c r="G149" s="231"/>
      <c r="H149" s="231"/>
      <c r="I149" s="231"/>
      <c r="J149" s="231"/>
      <c r="K149" s="231"/>
      <c r="L149" s="231"/>
    </row>
    <row r="150" spans="1:12" ht="12" customHeight="1">
      <c r="A150" s="97"/>
      <c r="B150" s="95"/>
      <c r="C150" s="205"/>
      <c r="D150" s="232"/>
      <c r="E150" s="232"/>
      <c r="F150" s="232"/>
      <c r="G150" s="232"/>
      <c r="H150" s="232"/>
      <c r="I150" s="232"/>
      <c r="J150" s="232"/>
      <c r="K150" s="232"/>
      <c r="L150" s="232"/>
    </row>
    <row r="151" spans="1:12" ht="14.25" customHeight="1">
      <c r="A151" s="97"/>
      <c r="B151" s="95" t="s">
        <v>310</v>
      </c>
      <c r="C151" s="141" t="s">
        <v>357</v>
      </c>
      <c r="D151" s="232"/>
      <c r="E151" s="232"/>
      <c r="F151" s="232"/>
      <c r="G151" s="232"/>
      <c r="H151" s="232"/>
      <c r="I151" s="232"/>
      <c r="J151" s="232"/>
      <c r="K151" s="232"/>
      <c r="L151" s="232"/>
    </row>
    <row r="152" spans="1:12" ht="14.25" customHeight="1">
      <c r="A152" s="97"/>
      <c r="B152" s="95"/>
      <c r="C152" s="209" t="s">
        <v>356</v>
      </c>
      <c r="D152" s="232"/>
      <c r="E152" s="232"/>
      <c r="F152" s="232"/>
      <c r="G152" s="232"/>
      <c r="H152" s="232"/>
      <c r="I152" s="232"/>
      <c r="J152" s="232"/>
      <c r="K152" s="232"/>
      <c r="L152" s="232"/>
    </row>
    <row r="153" spans="1:12" ht="14.25" customHeight="1">
      <c r="A153" s="97"/>
      <c r="B153" s="98"/>
      <c r="C153" s="209" t="s">
        <v>366</v>
      </c>
      <c r="D153" s="142"/>
      <c r="E153" s="143"/>
      <c r="F153" s="81"/>
      <c r="G153" s="81"/>
      <c r="H153" s="81"/>
      <c r="I153" s="81"/>
      <c r="J153" s="81"/>
      <c r="K153" s="81"/>
      <c r="L153" s="81"/>
    </row>
    <row r="154" ht="21.75" customHeight="1"/>
    <row r="156" ht="20.25" customHeight="1">
      <c r="C156" s="233"/>
    </row>
  </sheetData>
  <sheetProtection/>
  <mergeCells count="28">
    <mergeCell ref="F5:H5"/>
    <mergeCell ref="J5:L5"/>
    <mergeCell ref="F6:H6"/>
    <mergeCell ref="J6:L6"/>
    <mergeCell ref="F7:H7"/>
    <mergeCell ref="J7:L7"/>
    <mergeCell ref="F8:H8"/>
    <mergeCell ref="J8:L8"/>
    <mergeCell ref="A11:E11"/>
    <mergeCell ref="F50:H50"/>
    <mergeCell ref="J50:L50"/>
    <mergeCell ref="F51:H51"/>
    <mergeCell ref="J51:L51"/>
    <mergeCell ref="F52:H52"/>
    <mergeCell ref="J52:L52"/>
    <mergeCell ref="F53:H53"/>
    <mergeCell ref="J53:L53"/>
    <mergeCell ref="F104:H104"/>
    <mergeCell ref="J104:L104"/>
    <mergeCell ref="F105:H105"/>
    <mergeCell ref="J105:L105"/>
    <mergeCell ref="F107:L107"/>
    <mergeCell ref="F55:L55"/>
    <mergeCell ref="A56:F56"/>
    <mergeCell ref="F102:H102"/>
    <mergeCell ref="J102:L102"/>
    <mergeCell ref="F103:H103"/>
    <mergeCell ref="J103:L103"/>
  </mergeCells>
  <printOptions horizontalCentered="1"/>
  <pageMargins left="0.7" right="0.5" top="0.48" bottom="0.25" header="0.5" footer="0.5"/>
  <pageSetup firstPageNumber="12" useFirstPageNumber="1" fitToHeight="0" horizontalDpi="600" verticalDpi="600" orientation="portrait" paperSize="9" scale="75"/>
  <headerFooter>
    <oddFooter>&amp;L&amp;12              The accompanying notes are an integral part of these financial statements.&amp;11
&amp;C&amp;12&amp;P</oddFooter>
  </headerFooter>
  <rowBreaks count="2" manualBreakCount="2">
    <brk id="45" max="255" man="1"/>
    <brk id="97" max="255" man="1"/>
  </rowBreaks>
  <ignoredErrors>
    <ignoredError sqref="B144 B147 B1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Microsoft Office User</cp:lastModifiedBy>
  <cp:lastPrinted>2020-05-13T08:26:54Z</cp:lastPrinted>
  <dcterms:created xsi:type="dcterms:W3CDTF">2005-02-11T01:43:17Z</dcterms:created>
  <dcterms:modified xsi:type="dcterms:W3CDTF">2020-05-14T08:46:04Z</dcterms:modified>
  <cp:category/>
  <cp:version/>
  <cp:contentType/>
  <cp:contentStatus/>
</cp:coreProperties>
</file>