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ongviboonvate\Desktop\"/>
    </mc:Choice>
  </mc:AlternateContent>
  <xr:revisionPtr revIDLastSave="0" documentId="8_{A8B53DEE-462A-4B7A-AB32-93F6F538067F}" xr6:coauthVersionLast="45" xr6:coauthVersionMax="45" xr10:uidLastSave="{00000000-0000-0000-0000-000000000000}"/>
  <bookViews>
    <workbookView xWindow="1068" yWindow="1068" windowWidth="23016" windowHeight="12480" tabRatio="652" firstSheet="1" activeTab="6" xr2:uid="{00000000-000D-0000-FFFF-FFFF00000000}"/>
  </bookViews>
  <sheets>
    <sheet name="BS 2-5" sheetId="16" r:id="rId1"/>
    <sheet name="PL 6-9" sheetId="17" r:id="rId2"/>
    <sheet name="SH10" sheetId="18" r:id="rId3"/>
    <sheet name="SH11" sheetId="19" r:id="rId4"/>
    <sheet name="SH12" sheetId="20" r:id="rId5"/>
    <sheet name="SH13" sheetId="21" r:id="rId6"/>
    <sheet name="CF 14-17" sheetId="22" r:id="rId7"/>
    <sheet name="PL" sheetId="1" state="hidden" r:id="rId8"/>
  </sheets>
  <definedNames>
    <definedName name="_xlnm.Print_Area" localSheetId="0">'BS 2-5'!$A$1:$I$131</definedName>
    <definedName name="_xlnm.Print_Area" localSheetId="6">'CF 14-17'!$A$1:$K$168</definedName>
    <definedName name="_xlnm.Print_Area" localSheetId="7">PL!$A$1:$K$85</definedName>
    <definedName name="_xlnm.Print_Area" localSheetId="2">'SH10'!$A$1:$AI$43</definedName>
    <definedName name="_xlnm.Print_Area" localSheetId="3">'SH11'!$A$1:$AK$49</definedName>
    <definedName name="_xlnm.Print_Area" localSheetId="4">'SH12'!$A$1:$V$28</definedName>
    <definedName name="_xlnm.Print_Area" localSheetId="5">'SH13'!$A$1:$AB$38</definedName>
    <definedName name="Title2nd" localSheetId="6">'CF 14-17'!#REF!</definedName>
    <definedName name="Title2nd" localSheetId="7">PL!#REF!</definedName>
    <definedName name="Title2nd" localSheetId="1">'PL 6-9'!#REF!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6" l="1"/>
  <c r="K128" i="22" l="1"/>
  <c r="I128" i="22"/>
  <c r="G128" i="22"/>
  <c r="E128" i="22"/>
  <c r="K88" i="22"/>
  <c r="I88" i="22"/>
  <c r="G88" i="22"/>
  <c r="E88" i="22"/>
  <c r="K65" i="22"/>
  <c r="I65" i="22"/>
  <c r="G65" i="22"/>
  <c r="E65" i="22"/>
  <c r="K40" i="22"/>
  <c r="I40" i="22"/>
  <c r="G40" i="22"/>
  <c r="E40" i="22"/>
  <c r="AB36" i="21"/>
  <c r="AB32" i="21"/>
  <c r="AB31" i="21"/>
  <c r="AB23" i="21"/>
  <c r="AB22" i="21"/>
  <c r="AB17" i="21"/>
  <c r="AB15" i="21"/>
  <c r="AB28" i="21"/>
  <c r="P37" i="21"/>
  <c r="Z34" i="21"/>
  <c r="X34" i="21"/>
  <c r="V34" i="21"/>
  <c r="T34" i="21"/>
  <c r="R34" i="21"/>
  <c r="P34" i="21"/>
  <c r="L34" i="21"/>
  <c r="J34" i="21"/>
  <c r="H34" i="21"/>
  <c r="F34" i="21"/>
  <c r="D34" i="21"/>
  <c r="X26" i="21"/>
  <c r="T26" i="21"/>
  <c r="R26" i="21"/>
  <c r="P26" i="21"/>
  <c r="L26" i="21"/>
  <c r="J26" i="21"/>
  <c r="H26" i="21"/>
  <c r="F26" i="21"/>
  <c r="D26" i="21"/>
  <c r="V24" i="21"/>
  <c r="V26" i="21" s="1"/>
  <c r="T24" i="21"/>
  <c r="D24" i="21"/>
  <c r="F24" i="21"/>
  <c r="H24" i="21"/>
  <c r="J24" i="21"/>
  <c r="L24" i="21"/>
  <c r="R24" i="21"/>
  <c r="P24" i="21"/>
  <c r="Z18" i="21"/>
  <c r="V18" i="21"/>
  <c r="T18" i="21"/>
  <c r="P18" i="21"/>
  <c r="T20" i="20"/>
  <c r="R20" i="20"/>
  <c r="P20" i="20"/>
  <c r="D20" i="20"/>
  <c r="F20" i="20"/>
  <c r="H20" i="20"/>
  <c r="J20" i="20"/>
  <c r="L20" i="20"/>
  <c r="V18" i="20"/>
  <c r="T18" i="20"/>
  <c r="R18" i="20"/>
  <c r="P18" i="20"/>
  <c r="N18" i="20"/>
  <c r="L18" i="20"/>
  <c r="J18" i="20"/>
  <c r="H18" i="20"/>
  <c r="F18" i="20"/>
  <c r="D18" i="20"/>
  <c r="AK23" i="19"/>
  <c r="AC47" i="19"/>
  <c r="AC43" i="19"/>
  <c r="AC42" i="19"/>
  <c r="AC15" i="19"/>
  <c r="AC17" i="19"/>
  <c r="AC23" i="19"/>
  <c r="AC22" i="19"/>
  <c r="AC32" i="19"/>
  <c r="AC30" i="19"/>
  <c r="AC29" i="19"/>
  <c r="AC28" i="19"/>
  <c r="AA23" i="19"/>
  <c r="AA22" i="19"/>
  <c r="AA15" i="19"/>
  <c r="AA17" i="19"/>
  <c r="AE42" i="18"/>
  <c r="AE40" i="18"/>
  <c r="AE38" i="18"/>
  <c r="AE37" i="18"/>
  <c r="AE34" i="18"/>
  <c r="AE27" i="18"/>
  <c r="AE26" i="18"/>
  <c r="AE25" i="18"/>
  <c r="AE24" i="18"/>
  <c r="AE20" i="18"/>
  <c r="AE19" i="18"/>
  <c r="AC43" i="18"/>
  <c r="AA43" i="18"/>
  <c r="Y43" i="18"/>
  <c r="AA42" i="18"/>
  <c r="AA40" i="18"/>
  <c r="AA38" i="18"/>
  <c r="AA37" i="18"/>
  <c r="AA34" i="18"/>
  <c r="AA31" i="18"/>
  <c r="AA20" i="18"/>
  <c r="Y27" i="18"/>
  <c r="Y26" i="18"/>
  <c r="K134" i="17"/>
  <c r="I134" i="17"/>
  <c r="K36" i="17"/>
  <c r="AB18" i="21" l="1"/>
  <c r="E132" i="22" l="1"/>
  <c r="I43" i="17" l="1"/>
  <c r="I58" i="17" s="1"/>
  <c r="I17" i="17"/>
  <c r="I31" i="17"/>
  <c r="I72" i="17"/>
  <c r="I85" i="17"/>
  <c r="I95" i="17"/>
  <c r="I116" i="17"/>
  <c r="I130" i="17"/>
  <c r="I141" i="17"/>
  <c r="I156" i="17" s="1"/>
  <c r="I170" i="17"/>
  <c r="I182" i="17"/>
  <c r="I184" i="17"/>
  <c r="I191" i="17"/>
  <c r="I36" i="17" l="1"/>
  <c r="I38" i="17" s="1"/>
  <c r="I185" i="17"/>
  <c r="I87" i="17"/>
  <c r="I89" i="17" s="1"/>
  <c r="I136" i="17"/>
  <c r="E141" i="17" l="1"/>
  <c r="E130" i="17" l="1"/>
  <c r="AG23" i="19"/>
  <c r="AG22" i="19"/>
  <c r="AG47" i="19"/>
  <c r="AG43" i="19"/>
  <c r="AG42" i="19"/>
  <c r="AG39" i="19"/>
  <c r="AG32" i="19"/>
  <c r="AG30" i="19"/>
  <c r="AK30" i="19" s="1"/>
  <c r="AA32" i="19"/>
  <c r="AA30" i="19"/>
  <c r="AA29" i="19"/>
  <c r="AA28" i="19"/>
  <c r="AG28" i="19" l="1"/>
  <c r="N20" i="20"/>
  <c r="N24" i="20"/>
  <c r="N27" i="20" l="1"/>
  <c r="O43" i="18"/>
  <c r="K182" i="17"/>
  <c r="G182" i="17"/>
  <c r="E182" i="17"/>
  <c r="E170" i="17"/>
  <c r="K85" i="17"/>
  <c r="G85" i="17"/>
  <c r="E85" i="17"/>
  <c r="AB34" i="21" l="1"/>
  <c r="X37" i="21"/>
  <c r="T37" i="21"/>
  <c r="N24" i="21"/>
  <c r="N34" i="21"/>
  <c r="AB24" i="21"/>
  <c r="AB26" i="21" s="1"/>
  <c r="X24" i="21"/>
  <c r="AG24" i="19"/>
  <c r="AC24" i="19"/>
  <c r="AG15" i="19"/>
  <c r="AK15" i="19" s="1"/>
  <c r="U45" i="19"/>
  <c r="U36" i="19"/>
  <c r="U48" i="19" s="1"/>
  <c r="U34" i="19"/>
  <c r="U24" i="19"/>
  <c r="U18" i="19"/>
  <c r="O24" i="19"/>
  <c r="I31" i="18"/>
  <c r="Y15" i="18"/>
  <c r="AA15" i="18" s="1"/>
  <c r="AE15" i="18" s="1"/>
  <c r="AI15" i="18" s="1"/>
  <c r="AB37" i="21" l="1"/>
  <c r="AK24" i="19"/>
  <c r="AA18" i="19"/>
  <c r="K155" i="22"/>
  <c r="G155" i="22"/>
  <c r="K132" i="22"/>
  <c r="K136" i="22" s="1"/>
  <c r="K138" i="22" s="1"/>
  <c r="G132" i="22"/>
  <c r="G136" i="22" s="1"/>
  <c r="G138" i="22" s="1"/>
  <c r="V26" i="20"/>
  <c r="P24" i="20"/>
  <c r="R24" i="20" s="1"/>
  <c r="L24" i="20"/>
  <c r="J24" i="20"/>
  <c r="H24" i="20"/>
  <c r="F24" i="20"/>
  <c r="D24" i="20"/>
  <c r="D27" i="20" s="1"/>
  <c r="R22" i="20"/>
  <c r="R17" i="20"/>
  <c r="AI42" i="18"/>
  <c r="Y42" i="18"/>
  <c r="AG40" i="18"/>
  <c r="AC40" i="18"/>
  <c r="W40" i="18"/>
  <c r="U40" i="18"/>
  <c r="S40" i="18"/>
  <c r="Q40" i="18"/>
  <c r="Q43" i="18" s="1"/>
  <c r="O40" i="18"/>
  <c r="M40" i="18"/>
  <c r="K40" i="18"/>
  <c r="I40" i="18"/>
  <c r="G40" i="18"/>
  <c r="E40" i="18"/>
  <c r="C40" i="18"/>
  <c r="Y38" i="18"/>
  <c r="AI38" i="18" s="1"/>
  <c r="Y37" i="18"/>
  <c r="AI37" i="18" s="1"/>
  <c r="Y34" i="18"/>
  <c r="AG29" i="18"/>
  <c r="AC29" i="18"/>
  <c r="W29" i="18"/>
  <c r="U29" i="18"/>
  <c r="S29" i="18"/>
  <c r="Q29" i="18"/>
  <c r="O29" i="18"/>
  <c r="M29" i="18"/>
  <c r="K29" i="18"/>
  <c r="K31" i="18" s="1"/>
  <c r="K43" i="18" s="1"/>
  <c r="I29" i="18"/>
  <c r="G29" i="18"/>
  <c r="E29" i="18"/>
  <c r="C29" i="18"/>
  <c r="AI27" i="18"/>
  <c r="AA27" i="18"/>
  <c r="AI26" i="18"/>
  <c r="AA26" i="18"/>
  <c r="Y25" i="18"/>
  <c r="AI25" i="18" s="1"/>
  <c r="Y24" i="18"/>
  <c r="Y29" i="18" s="1"/>
  <c r="AG20" i="18"/>
  <c r="AC20" i="18"/>
  <c r="AC31" i="18" s="1"/>
  <c r="W20" i="18"/>
  <c r="W31" i="18" s="1"/>
  <c r="U20" i="18"/>
  <c r="U31" i="18" s="1"/>
  <c r="S20" i="18"/>
  <c r="Q20" i="18"/>
  <c r="Q31" i="18" s="1"/>
  <c r="O20" i="18"/>
  <c r="O31" i="18" s="1"/>
  <c r="M20" i="18"/>
  <c r="K20" i="18"/>
  <c r="I20" i="18"/>
  <c r="G20" i="18"/>
  <c r="G31" i="18" s="1"/>
  <c r="E20" i="18"/>
  <c r="E31" i="18" s="1"/>
  <c r="C20" i="18"/>
  <c r="C31" i="18" s="1"/>
  <c r="C43" i="18" s="1"/>
  <c r="AA19" i="18"/>
  <c r="Y19" i="18"/>
  <c r="AI19" i="18" s="1"/>
  <c r="AI20" i="18" s="1"/>
  <c r="K191" i="17"/>
  <c r="K170" i="17"/>
  <c r="G191" i="17"/>
  <c r="G170" i="17"/>
  <c r="K141" i="17"/>
  <c r="K156" i="17" s="1"/>
  <c r="K130" i="17"/>
  <c r="K116" i="17"/>
  <c r="G141" i="17"/>
  <c r="G156" i="17" s="1"/>
  <c r="G130" i="17"/>
  <c r="G116" i="17"/>
  <c r="K95" i="17"/>
  <c r="K72" i="17"/>
  <c r="G95" i="17"/>
  <c r="G72" i="17"/>
  <c r="K43" i="17"/>
  <c r="K58" i="17" s="1"/>
  <c r="K31" i="17"/>
  <c r="K17" i="17"/>
  <c r="G43" i="17"/>
  <c r="G58" i="17" s="1"/>
  <c r="G31" i="17"/>
  <c r="G17" i="17"/>
  <c r="E126" i="16"/>
  <c r="E128" i="16" s="1"/>
  <c r="I123" i="16"/>
  <c r="I126" i="16" s="1"/>
  <c r="I128" i="16" s="1"/>
  <c r="G123" i="16"/>
  <c r="G126" i="16" s="1"/>
  <c r="G128" i="16" s="1"/>
  <c r="E123" i="16"/>
  <c r="C123" i="16"/>
  <c r="C126" i="16" s="1"/>
  <c r="C128" i="16" s="1"/>
  <c r="I91" i="16"/>
  <c r="G91" i="16"/>
  <c r="E91" i="16"/>
  <c r="C91" i="16"/>
  <c r="I82" i="16"/>
  <c r="I93" i="16" s="1"/>
  <c r="I130" i="16" s="1"/>
  <c r="G82" i="16"/>
  <c r="E82" i="16"/>
  <c r="C82" i="16"/>
  <c r="I54" i="16"/>
  <c r="G54" i="16"/>
  <c r="E54" i="16"/>
  <c r="C54" i="16"/>
  <c r="I26" i="16"/>
  <c r="I56" i="16" s="1"/>
  <c r="G26" i="16"/>
  <c r="E26" i="16"/>
  <c r="AC18" i="19" l="1"/>
  <c r="AG17" i="19"/>
  <c r="AK17" i="19" s="1"/>
  <c r="J27" i="20"/>
  <c r="F27" i="20"/>
  <c r="K136" i="17"/>
  <c r="K184" i="17"/>
  <c r="K185" i="17" s="1"/>
  <c r="T22" i="20"/>
  <c r="V22" i="20" s="1"/>
  <c r="H27" i="20"/>
  <c r="S31" i="18"/>
  <c r="S43" i="18" s="1"/>
  <c r="K87" i="17"/>
  <c r="K89" i="17" s="1"/>
  <c r="G134" i="17"/>
  <c r="G136" i="17" s="1"/>
  <c r="G87" i="17"/>
  <c r="G89" i="17" s="1"/>
  <c r="G36" i="17"/>
  <c r="G38" i="17" s="1"/>
  <c r="E43" i="18"/>
  <c r="K38" i="17"/>
  <c r="I43" i="18"/>
  <c r="Y20" i="18"/>
  <c r="Y31" i="18" s="1"/>
  <c r="U43" i="18"/>
  <c r="T17" i="20"/>
  <c r="W43" i="18"/>
  <c r="E56" i="16"/>
  <c r="E93" i="16"/>
  <c r="E130" i="16" s="1"/>
  <c r="G43" i="18"/>
  <c r="G56" i="16"/>
  <c r="G184" i="17"/>
  <c r="G185" i="17" s="1"/>
  <c r="M31" i="18"/>
  <c r="M43" i="18" s="1"/>
  <c r="AG31" i="18"/>
  <c r="Y40" i="18"/>
  <c r="AI40" i="18" s="1"/>
  <c r="R27" i="20"/>
  <c r="L27" i="20"/>
  <c r="P27" i="20"/>
  <c r="AI34" i="18"/>
  <c r="V20" i="20"/>
  <c r="T24" i="20"/>
  <c r="V24" i="20" s="1"/>
  <c r="AA29" i="18"/>
  <c r="AG43" i="18"/>
  <c r="AA25" i="18"/>
  <c r="AA24" i="18"/>
  <c r="G93" i="16"/>
  <c r="G130" i="16" s="1"/>
  <c r="C93" i="16"/>
  <c r="C130" i="16" s="1"/>
  <c r="C56" i="16"/>
  <c r="V17" i="20" l="1"/>
  <c r="V27" i="20"/>
  <c r="T27" i="20"/>
  <c r="AE29" i="18"/>
  <c r="AI24" i="18"/>
  <c r="E136" i="22"/>
  <c r="E138" i="22" s="1"/>
  <c r="I132" i="22"/>
  <c r="I136" i="22" s="1"/>
  <c r="I138" i="22" s="1"/>
  <c r="AA43" i="19"/>
  <c r="AI34" i="19"/>
  <c r="AC36" i="21"/>
  <c r="E191" i="17"/>
  <c r="X15" i="21"/>
  <c r="R18" i="21"/>
  <c r="N18" i="21"/>
  <c r="L18" i="21"/>
  <c r="J18" i="21"/>
  <c r="H18" i="21"/>
  <c r="F18" i="21"/>
  <c r="D18" i="21"/>
  <c r="C45" i="19"/>
  <c r="AI18" i="19"/>
  <c r="AE18" i="19"/>
  <c r="Y18" i="19"/>
  <c r="W18" i="19"/>
  <c r="S18" i="19"/>
  <c r="Q18" i="19"/>
  <c r="O18" i="19"/>
  <c r="M18" i="19"/>
  <c r="K18" i="19"/>
  <c r="I18" i="19"/>
  <c r="G18" i="19"/>
  <c r="G48" i="19" s="1"/>
  <c r="E18" i="19"/>
  <c r="C18" i="19"/>
  <c r="E17" i="1"/>
  <c r="G17" i="1"/>
  <c r="G32" i="1" s="1"/>
  <c r="G34" i="1" s="1"/>
  <c r="G53" i="1" s="1"/>
  <c r="G73" i="1" s="1"/>
  <c r="I17" i="1"/>
  <c r="K17" i="1"/>
  <c r="K32" i="1"/>
  <c r="K34" i="1" s="1"/>
  <c r="K53" i="1" s="1"/>
  <c r="K73" i="1" s="1"/>
  <c r="E27" i="1"/>
  <c r="G27" i="1"/>
  <c r="I27" i="1"/>
  <c r="K27" i="1"/>
  <c r="E32" i="1"/>
  <c r="I32" i="1"/>
  <c r="I34" i="1" s="1"/>
  <c r="I53" i="1" s="1"/>
  <c r="I73" i="1" s="1"/>
  <c r="E34" i="1"/>
  <c r="E53" i="1" s="1"/>
  <c r="E73" i="1" s="1"/>
  <c r="E39" i="1"/>
  <c r="G39" i="1"/>
  <c r="I39" i="1"/>
  <c r="K39" i="1"/>
  <c r="E68" i="1"/>
  <c r="G68" i="1"/>
  <c r="G71" i="1" s="1"/>
  <c r="I68" i="1"/>
  <c r="I71" i="1"/>
  <c r="K68" i="1"/>
  <c r="K71" i="1"/>
  <c r="E71" i="1"/>
  <c r="E80" i="1"/>
  <c r="G80" i="1"/>
  <c r="I80" i="1"/>
  <c r="K80" i="1"/>
  <c r="E155" i="22"/>
  <c r="I155" i="22"/>
  <c r="Z24" i="21"/>
  <c r="N26" i="21"/>
  <c r="AA24" i="19"/>
  <c r="C24" i="19"/>
  <c r="C36" i="19" s="1"/>
  <c r="E24" i="19"/>
  <c r="E36" i="19" s="1"/>
  <c r="G24" i="19"/>
  <c r="I24" i="19"/>
  <c r="K24" i="19"/>
  <c r="M24" i="19"/>
  <c r="M36" i="19" s="1"/>
  <c r="O36" i="19"/>
  <c r="Q24" i="19"/>
  <c r="S24" i="19"/>
  <c r="S36" i="19"/>
  <c r="W24" i="19"/>
  <c r="Y24" i="19"/>
  <c r="AE24" i="19"/>
  <c r="AI24" i="19"/>
  <c r="AK32" i="19"/>
  <c r="C34" i="19"/>
  <c r="E34" i="19"/>
  <c r="G34" i="19"/>
  <c r="I34" i="19"/>
  <c r="I36" i="19" s="1"/>
  <c r="I48" i="19" s="1"/>
  <c r="K34" i="19"/>
  <c r="K36" i="19" s="1"/>
  <c r="M34" i="19"/>
  <c r="O34" i="19"/>
  <c r="Q34" i="19"/>
  <c r="S34" i="19"/>
  <c r="W34" i="19"/>
  <c r="Y34" i="19"/>
  <c r="Y36" i="19" s="1"/>
  <c r="AE34" i="19"/>
  <c r="AE36" i="19"/>
  <c r="G36" i="19"/>
  <c r="W36" i="19"/>
  <c r="AA39" i="19"/>
  <c r="AC39" i="19" s="1"/>
  <c r="AA42" i="19"/>
  <c r="E45" i="19"/>
  <c r="G45" i="19"/>
  <c r="I45" i="19"/>
  <c r="K45" i="19"/>
  <c r="M45" i="19"/>
  <c r="O45" i="19"/>
  <c r="Q45" i="19"/>
  <c r="S45" i="19"/>
  <c r="W45" i="19"/>
  <c r="Y45" i="19"/>
  <c r="AE45" i="19"/>
  <c r="AI45" i="19"/>
  <c r="AA47" i="19"/>
  <c r="AK47" i="19"/>
  <c r="E17" i="17"/>
  <c r="E31" i="17"/>
  <c r="E43" i="17"/>
  <c r="E58" i="17" s="1"/>
  <c r="E72" i="17"/>
  <c r="E95" i="17"/>
  <c r="E116" i="17"/>
  <c r="E156" i="17"/>
  <c r="H37" i="21"/>
  <c r="AI36" i="19"/>
  <c r="AI29" i="18" l="1"/>
  <c r="AI31" i="18" s="1"/>
  <c r="AI43" i="18" s="1"/>
  <c r="AE31" i="18"/>
  <c r="AE43" i="18" s="1"/>
  <c r="AG29" i="19"/>
  <c r="AK29" i="19" s="1"/>
  <c r="AC34" i="19"/>
  <c r="E134" i="17"/>
  <c r="E136" i="17" s="1"/>
  <c r="E36" i="17"/>
  <c r="E38" i="17" s="1"/>
  <c r="F37" i="21"/>
  <c r="R37" i="21"/>
  <c r="X18" i="21"/>
  <c r="AC23" i="21"/>
  <c r="AC24" i="21" s="1"/>
  <c r="J37" i="21"/>
  <c r="L37" i="21"/>
  <c r="AC28" i="21"/>
  <c r="AA34" i="19"/>
  <c r="AK22" i="19"/>
  <c r="AE48" i="19"/>
  <c r="AK43" i="19"/>
  <c r="O48" i="19"/>
  <c r="M48" i="19"/>
  <c r="E48" i="19"/>
  <c r="C48" i="19"/>
  <c r="AC34" i="21"/>
  <c r="E87" i="17"/>
  <c r="E89" i="17" s="1"/>
  <c r="AK39" i="19"/>
  <c r="D37" i="21"/>
  <c r="K48" i="19"/>
  <c r="Q36" i="19"/>
  <c r="Q48" i="19" s="1"/>
  <c r="W48" i="19"/>
  <c r="AA45" i="19"/>
  <c r="AK42" i="19"/>
  <c r="S48" i="19"/>
  <c r="N37" i="21"/>
  <c r="Y48" i="19"/>
  <c r="AC45" i="19"/>
  <c r="AG45" i="19" s="1"/>
  <c r="AK28" i="19"/>
  <c r="AI48" i="19"/>
  <c r="E184" i="17"/>
  <c r="E185" i="17" s="1"/>
  <c r="Z37" i="21" l="1"/>
  <c r="V37" i="21"/>
  <c r="AK45" i="19"/>
  <c r="AC36" i="19"/>
  <c r="AC48" i="19" s="1"/>
  <c r="AA36" i="19"/>
  <c r="AA48" i="19" s="1"/>
  <c r="AC26" i="21"/>
  <c r="AC37" i="21" s="1"/>
  <c r="AG34" i="19"/>
  <c r="AG18" i="19"/>
  <c r="AK18" i="19"/>
  <c r="AK34" i="19" l="1"/>
  <c r="AG36" i="19"/>
  <c r="AK36" i="19" s="1"/>
  <c r="AK48" i="19" s="1"/>
  <c r="AG48" i="19" l="1"/>
</calcChain>
</file>

<file path=xl/sharedStrings.xml><?xml version="1.0" encoding="utf-8"?>
<sst xmlns="http://schemas.openxmlformats.org/spreadsheetml/2006/main" count="942" uniqueCount="431">
  <si>
    <t>Consolidated</t>
  </si>
  <si>
    <t>Cash and cash equivalents</t>
  </si>
  <si>
    <t>Inventories</t>
  </si>
  <si>
    <t>Other current assets</t>
  </si>
  <si>
    <t>Other non-current assets</t>
  </si>
  <si>
    <t xml:space="preserve">Other current liabilities </t>
  </si>
  <si>
    <t>Accounts payable - trade and others</t>
  </si>
  <si>
    <t>financial statements</t>
  </si>
  <si>
    <t xml:space="preserve">Total </t>
  </si>
  <si>
    <t>Other current liabilities</t>
  </si>
  <si>
    <t>Total current assets</t>
  </si>
  <si>
    <t>Total non-current assets</t>
  </si>
  <si>
    <t>Total current liabilities</t>
  </si>
  <si>
    <t>Total liabilities</t>
  </si>
  <si>
    <t>Current assets</t>
  </si>
  <si>
    <t>Non-current assets</t>
  </si>
  <si>
    <t>Total assets</t>
  </si>
  <si>
    <t>Assets</t>
  </si>
  <si>
    <t>Current liabilities</t>
  </si>
  <si>
    <t>Non-current liabilities</t>
  </si>
  <si>
    <t>Cash flows from financing activities</t>
  </si>
  <si>
    <t>Expenses</t>
  </si>
  <si>
    <t>Total expenses</t>
  </si>
  <si>
    <t>Interest income</t>
  </si>
  <si>
    <t>Cash flows from operating activities</t>
  </si>
  <si>
    <t>Charoen Pokphand Foods Public Company Limited</t>
  </si>
  <si>
    <t>and its Subsidiaries</t>
  </si>
  <si>
    <t xml:space="preserve">Charoen Pokphand Foods Public Company Limited </t>
  </si>
  <si>
    <t xml:space="preserve">and its Subsidiaries </t>
  </si>
  <si>
    <t>Total non-current liabilities</t>
  </si>
  <si>
    <t>Retained earnings</t>
  </si>
  <si>
    <t>Legal</t>
  </si>
  <si>
    <t>Unappropriated</t>
  </si>
  <si>
    <t>31 December</t>
  </si>
  <si>
    <t>Income tax paid</t>
  </si>
  <si>
    <t>Other income</t>
  </si>
  <si>
    <t>reserve</t>
  </si>
  <si>
    <t>Separate</t>
  </si>
  <si>
    <t>Note</t>
  </si>
  <si>
    <t>Short-term loans to subsidiaries</t>
  </si>
  <si>
    <t xml:space="preserve">Share capital </t>
  </si>
  <si>
    <t xml:space="preserve">      Legal reserve</t>
  </si>
  <si>
    <t>equity</t>
  </si>
  <si>
    <t>share capital</t>
  </si>
  <si>
    <t>Consolidated financial statements</t>
  </si>
  <si>
    <t>Separate financial statements</t>
  </si>
  <si>
    <t>Property, plant and equipment</t>
  </si>
  <si>
    <t xml:space="preserve">Revenue from sale of goods </t>
  </si>
  <si>
    <t>Issued and</t>
  </si>
  <si>
    <t>Provisions and others</t>
  </si>
  <si>
    <t xml:space="preserve">   Appropriated</t>
  </si>
  <si>
    <t>Interest received</t>
  </si>
  <si>
    <t xml:space="preserve">   from financial institutions</t>
  </si>
  <si>
    <t>Accrued expenses</t>
  </si>
  <si>
    <t xml:space="preserve">   Unappropriated</t>
  </si>
  <si>
    <t>Cost of sale of goods</t>
  </si>
  <si>
    <t>Accounts receivable - trade and others</t>
  </si>
  <si>
    <t xml:space="preserve"> </t>
  </si>
  <si>
    <t xml:space="preserve">Profit for the period </t>
  </si>
  <si>
    <t>Profit for the period</t>
  </si>
  <si>
    <t xml:space="preserve">   Equity holders of the Company</t>
  </si>
  <si>
    <t>Treasury</t>
  </si>
  <si>
    <t>shares</t>
  </si>
  <si>
    <t>interests</t>
  </si>
  <si>
    <t>Selling expenses</t>
  </si>
  <si>
    <t>Administrative expenses</t>
  </si>
  <si>
    <t>Finance costs</t>
  </si>
  <si>
    <t>differences</t>
  </si>
  <si>
    <t>Investments in subsidiaries</t>
  </si>
  <si>
    <t xml:space="preserve">Investments in associates </t>
  </si>
  <si>
    <t>Currency translation differences</t>
  </si>
  <si>
    <t xml:space="preserve">Deferred tax assets </t>
  </si>
  <si>
    <t xml:space="preserve">Deferred tax liabilities </t>
  </si>
  <si>
    <t>Interest paid</t>
  </si>
  <si>
    <t>Cash flows from investing activities</t>
  </si>
  <si>
    <t>earnings</t>
  </si>
  <si>
    <t>retained</t>
  </si>
  <si>
    <t xml:space="preserve">Proceeds from long-term borrowings </t>
  </si>
  <si>
    <t xml:space="preserve">Repayment of long-term borrowings </t>
  </si>
  <si>
    <t xml:space="preserve">   from financial institutions </t>
  </si>
  <si>
    <t>Profit for the period attributable to:</t>
  </si>
  <si>
    <t>Prepaid expenses</t>
  </si>
  <si>
    <t xml:space="preserve">Depreciation </t>
  </si>
  <si>
    <t>Amortisation</t>
  </si>
  <si>
    <t>-</t>
  </si>
  <si>
    <t>Dividends received</t>
  </si>
  <si>
    <r>
      <t xml:space="preserve">Basic earnings per share </t>
    </r>
    <r>
      <rPr>
        <b/>
        <i/>
        <sz val="11"/>
        <rFont val="Times New Roman"/>
        <family val="1"/>
      </rPr>
      <t>(in Baht)</t>
    </r>
  </si>
  <si>
    <t>Assets (Continued)</t>
  </si>
  <si>
    <t>Proceeds from issue of debentures</t>
  </si>
  <si>
    <t>Statements of financial position</t>
  </si>
  <si>
    <t>31 March</t>
  </si>
  <si>
    <t>(Unit: Thousand Baht)</t>
  </si>
  <si>
    <t>Other components of equity</t>
  </si>
  <si>
    <t xml:space="preserve"> components</t>
  </si>
  <si>
    <t>Total other</t>
  </si>
  <si>
    <t>Non-</t>
  </si>
  <si>
    <t xml:space="preserve">controlling </t>
  </si>
  <si>
    <t>Non-controlling interests</t>
  </si>
  <si>
    <t>Goodwill</t>
  </si>
  <si>
    <t xml:space="preserve">   Non-controlling interests</t>
  </si>
  <si>
    <t xml:space="preserve">Other comprehensive income </t>
  </si>
  <si>
    <t xml:space="preserve">Other comprehensive income  </t>
  </si>
  <si>
    <t xml:space="preserve">Total comprehensive income </t>
  </si>
  <si>
    <t xml:space="preserve">   for the period</t>
  </si>
  <si>
    <t xml:space="preserve">   attributable to:</t>
  </si>
  <si>
    <t xml:space="preserve">   recorded directly in equity</t>
  </si>
  <si>
    <t>Comprehensive income</t>
  </si>
  <si>
    <t xml:space="preserve">   Profit</t>
  </si>
  <si>
    <t xml:space="preserve">   Other comprehensive income</t>
  </si>
  <si>
    <t>Total comprehensive income</t>
  </si>
  <si>
    <t>Total income</t>
  </si>
  <si>
    <t>Income</t>
  </si>
  <si>
    <t xml:space="preserve">Profit before income tax </t>
  </si>
  <si>
    <t>Other intangible assets</t>
  </si>
  <si>
    <t>Gain on sale of investments</t>
  </si>
  <si>
    <t>Investment properties</t>
  </si>
  <si>
    <t xml:space="preserve">   expense (income)</t>
  </si>
  <si>
    <t>Income tax expense (income)</t>
  </si>
  <si>
    <t xml:space="preserve">Cash flows from operating activities </t>
  </si>
  <si>
    <t xml:space="preserve">   (Continued)</t>
  </si>
  <si>
    <t>Dividend income</t>
  </si>
  <si>
    <t>Non-current biological assets</t>
  </si>
  <si>
    <t>Current biological assets</t>
  </si>
  <si>
    <t xml:space="preserve">Other </t>
  </si>
  <si>
    <t xml:space="preserve">   Changes in ownership interests</t>
  </si>
  <si>
    <t>Other comprehensive income before</t>
  </si>
  <si>
    <t>premium</t>
  </si>
  <si>
    <t>Bills of exchange</t>
  </si>
  <si>
    <t xml:space="preserve">   of biological assets</t>
  </si>
  <si>
    <t>Share of profit of associates and</t>
  </si>
  <si>
    <t>Accrued dividend income</t>
  </si>
  <si>
    <t>Surplus on common control transactions</t>
  </si>
  <si>
    <t>Surplus on</t>
  </si>
  <si>
    <t>common control</t>
  </si>
  <si>
    <t>transactions</t>
  </si>
  <si>
    <t>Statements of income (Unaudited)</t>
  </si>
  <si>
    <t>Statements of comprehensive income (Unaudited)</t>
  </si>
  <si>
    <t>Three-month period ended</t>
  </si>
  <si>
    <t>Gains on sale of investments</t>
  </si>
  <si>
    <t xml:space="preserve">Losses on changes in fair value </t>
  </si>
  <si>
    <t>Net foreign exchange losses</t>
  </si>
  <si>
    <t xml:space="preserve"> in subsidiaries</t>
  </si>
  <si>
    <t>Comprehensive income for the period</t>
  </si>
  <si>
    <t>Surplus from</t>
  </si>
  <si>
    <t>1.</t>
  </si>
  <si>
    <t>These consisted of:</t>
  </si>
  <si>
    <t>Net</t>
  </si>
  <si>
    <t>2.</t>
  </si>
  <si>
    <t>Current investments</t>
  </si>
  <si>
    <t xml:space="preserve">   investments</t>
  </si>
  <si>
    <t>Fair value changes on available-for-sale</t>
  </si>
  <si>
    <t>2015</t>
  </si>
  <si>
    <t xml:space="preserve">   in subsidiaries and associates</t>
  </si>
  <si>
    <t>and associates</t>
  </si>
  <si>
    <t>7, 8</t>
  </si>
  <si>
    <t>Items that will never be reclassified</t>
  </si>
  <si>
    <t xml:space="preserve">Items that are or may be reclassified </t>
  </si>
  <si>
    <t xml:space="preserve">   joint ventures</t>
  </si>
  <si>
    <t>Revaluation differences on assets</t>
  </si>
  <si>
    <t>5, 7</t>
  </si>
  <si>
    <t xml:space="preserve">Net change in fair value of available-for-sale </t>
  </si>
  <si>
    <t xml:space="preserve">   investment transferred to profit or loss</t>
  </si>
  <si>
    <t xml:space="preserve">   income tax </t>
  </si>
  <si>
    <t>Income tax of other comprehensive income</t>
  </si>
  <si>
    <t xml:space="preserve">   subsequently to profit or loss</t>
  </si>
  <si>
    <t xml:space="preserve">   for the period, net </t>
  </si>
  <si>
    <t>Investments in joint ventures</t>
  </si>
  <si>
    <t>2016</t>
  </si>
  <si>
    <t>(Unaudited)</t>
  </si>
  <si>
    <t>Net foreign exchange gains</t>
  </si>
  <si>
    <t>Defined benefit plan actuarial losses</t>
  </si>
  <si>
    <t>Statements of cash flows (Unaudited)</t>
  </si>
  <si>
    <t>Statements of changes in equity (Unaudited)</t>
  </si>
  <si>
    <t>Depreciation of biological assets</t>
  </si>
  <si>
    <t>8, 9</t>
  </si>
  <si>
    <t xml:space="preserve">Subordinated perpetual debentures </t>
  </si>
  <si>
    <t>Subordinated</t>
  </si>
  <si>
    <t xml:space="preserve"> perpetual</t>
  </si>
  <si>
    <t xml:space="preserve"> debentures </t>
  </si>
  <si>
    <t xml:space="preserve">   cash receipts (payments)</t>
  </si>
  <si>
    <t>Proceeds from sale of investments</t>
  </si>
  <si>
    <t>Distribution costs</t>
  </si>
  <si>
    <t>Other comprehensive income (expense)</t>
  </si>
  <si>
    <t>Long-term borrowings</t>
  </si>
  <si>
    <t>Share premium</t>
  </si>
  <si>
    <t xml:space="preserve">   Share premium on ordinary shares</t>
  </si>
  <si>
    <t xml:space="preserve">Adjustments to reconcile profit to </t>
  </si>
  <si>
    <t>Unrealised (gains) losses on exchange rates</t>
  </si>
  <si>
    <t>Surplus from change in shareholders’ equity</t>
  </si>
  <si>
    <t>Other components of shareholders’ equity</t>
  </si>
  <si>
    <t>Total shareholders’ equity</t>
  </si>
  <si>
    <t>Total liabilities and shareholders’ equity</t>
  </si>
  <si>
    <t>shareholders’</t>
  </si>
  <si>
    <t xml:space="preserve">Proceeds from sale of property, plant and </t>
  </si>
  <si>
    <t xml:space="preserve">   equipment and investment properties</t>
  </si>
  <si>
    <t xml:space="preserve">Effect of exchange rate changes on </t>
  </si>
  <si>
    <t xml:space="preserve">   cash and cash equivalents</t>
  </si>
  <si>
    <t>Foreign currency translation differences</t>
  </si>
  <si>
    <t xml:space="preserve">   Distributions to owners </t>
  </si>
  <si>
    <t xml:space="preserve"> equity</t>
  </si>
  <si>
    <t xml:space="preserve">   dividends paid to subsidiaries (for </t>
  </si>
  <si>
    <t>Proceeds from issue of new ordinary shares</t>
  </si>
  <si>
    <t xml:space="preserve">Total transactions with owners, </t>
  </si>
  <si>
    <t>Bank overdrafts</t>
  </si>
  <si>
    <t>change in</t>
  </si>
  <si>
    <t xml:space="preserve"> shareholders’ equity</t>
  </si>
  <si>
    <t>Total</t>
  </si>
  <si>
    <t>Foreign</t>
  </si>
  <si>
    <t>currency</t>
  </si>
  <si>
    <t>Shareholders’ equity</t>
  </si>
  <si>
    <t xml:space="preserve">    available for sale</t>
  </si>
  <si>
    <t>the Company</t>
  </si>
  <si>
    <t>equity holders of</t>
  </si>
  <si>
    <t>Liabilities and shareholders’ equity</t>
  </si>
  <si>
    <t xml:space="preserve">Liabilities and shareholders’ equity </t>
  </si>
  <si>
    <t xml:space="preserve">Fair value change on investments held as </t>
  </si>
  <si>
    <t xml:space="preserve">Total shareholders’ equity attributable </t>
  </si>
  <si>
    <t xml:space="preserve">   to equity holders of the Company</t>
  </si>
  <si>
    <t xml:space="preserve">Total shareholders’ </t>
  </si>
  <si>
    <t xml:space="preserve">equity attributable to </t>
  </si>
  <si>
    <t xml:space="preserve">Bank overdrafts and short-term borrowings </t>
  </si>
  <si>
    <t xml:space="preserve">   from financial institutions  </t>
  </si>
  <si>
    <t>Current portion of long-term borrowings</t>
  </si>
  <si>
    <t>Income tax payable</t>
  </si>
  <si>
    <t xml:space="preserve">   Other premium </t>
  </si>
  <si>
    <t>Payment of financial transaction costs</t>
  </si>
  <si>
    <t>Provisions for employee benefits</t>
  </si>
  <si>
    <t xml:space="preserve">   debentures - net of income tax</t>
  </si>
  <si>
    <t>translation</t>
  </si>
  <si>
    <t xml:space="preserve"> of shareholders' </t>
  </si>
  <si>
    <t>Transactions with owners,</t>
  </si>
  <si>
    <t xml:space="preserve">   Total distributions to owners</t>
  </si>
  <si>
    <t xml:space="preserve">      in subsidiaries and associates</t>
  </si>
  <si>
    <t xml:space="preserve">   Total changes in ownership interests </t>
  </si>
  <si>
    <t>Total transactions with owners,</t>
  </si>
  <si>
    <t xml:space="preserve"> of shareholders’</t>
  </si>
  <si>
    <t>perpetual</t>
  </si>
  <si>
    <t>debentures</t>
  </si>
  <si>
    <t xml:space="preserve">Employee benefits received (paid) </t>
  </si>
  <si>
    <t>Repayment of debentures</t>
  </si>
  <si>
    <t xml:space="preserve">   shares held in treasury)</t>
  </si>
  <si>
    <t xml:space="preserve">Interest paid on subordinated perpetual </t>
  </si>
  <si>
    <t>Items that will not be reclassified</t>
  </si>
  <si>
    <t xml:space="preserve">    subsequently to profit or loss</t>
  </si>
  <si>
    <t xml:space="preserve">   information:</t>
  </si>
  <si>
    <t>Supplemental disclosures of cash flows</t>
  </si>
  <si>
    <t xml:space="preserve">Net increase (decrease) in cash and </t>
  </si>
  <si>
    <t xml:space="preserve">   exchange rates</t>
  </si>
  <si>
    <t xml:space="preserve">   cash equivalents, before effect of </t>
  </si>
  <si>
    <t xml:space="preserve">   cash equivalents</t>
  </si>
  <si>
    <t xml:space="preserve">Proceeds from short-term borrowings </t>
  </si>
  <si>
    <t xml:space="preserve">      - Others</t>
  </si>
  <si>
    <t xml:space="preserve">Total items that will be reclassified </t>
  </si>
  <si>
    <t xml:space="preserve">Items that will not be reclassified </t>
  </si>
  <si>
    <t xml:space="preserve">Total items that will not be reclassified </t>
  </si>
  <si>
    <t xml:space="preserve">Items that will be reclassified </t>
  </si>
  <si>
    <t xml:space="preserve">   benefit plans</t>
  </si>
  <si>
    <t>paid-up</t>
  </si>
  <si>
    <t>2019</t>
  </si>
  <si>
    <t>Balance at 1 January 2019</t>
  </si>
  <si>
    <t>Non-current assets classified as held for sale</t>
  </si>
  <si>
    <t>Income tax relating to items that will</t>
  </si>
  <si>
    <t xml:space="preserve">    not be reclassified subsequently to </t>
  </si>
  <si>
    <t xml:space="preserve">    profit or loss</t>
  </si>
  <si>
    <t xml:space="preserve">    for the period, net of income tax</t>
  </si>
  <si>
    <t>Total comprehensive income (expense)</t>
  </si>
  <si>
    <t xml:space="preserve">   Impact of changes in accounting policies</t>
  </si>
  <si>
    <t xml:space="preserve">      (net of income tax)</t>
  </si>
  <si>
    <t>(Reversal of) bad and doubtful debts expenses</t>
  </si>
  <si>
    <t xml:space="preserve">Gains on changes in fair value </t>
  </si>
  <si>
    <t xml:space="preserve">Income tax relating to items that will </t>
  </si>
  <si>
    <t xml:space="preserve">   to subsidiaries</t>
  </si>
  <si>
    <t xml:space="preserve">Proceeds from (payment for) long-term loans </t>
  </si>
  <si>
    <t xml:space="preserve">Payment for acquisition of property, plant and </t>
  </si>
  <si>
    <t>Payment for acquisition of other intangible assets</t>
  </si>
  <si>
    <t>Proceeds from sale of other intangible assets</t>
  </si>
  <si>
    <t>Net cash provided by (used in) investing activities</t>
  </si>
  <si>
    <t>Share of profit of associates and joint ventures</t>
  </si>
  <si>
    <t>Changes in operating assets and liabilities</t>
  </si>
  <si>
    <t xml:space="preserve">Dividends paid of the Company - net of </t>
  </si>
  <si>
    <t>Net cash provided by (used in) financing activities</t>
  </si>
  <si>
    <t>Cash and cash equivalents at 1 January</t>
  </si>
  <si>
    <t xml:space="preserve">      in subsidiaries and associate</t>
  </si>
  <si>
    <t xml:space="preserve">           defined benefit plans</t>
  </si>
  <si>
    <t>Net payment for acquisition of subsidiaries</t>
  </si>
  <si>
    <t xml:space="preserve">Payment for acquisition of investments </t>
  </si>
  <si>
    <t>30 September</t>
  </si>
  <si>
    <t>Nine-month period ended</t>
  </si>
  <si>
    <t>Balance at 30 September 2019</t>
  </si>
  <si>
    <t>Nine-month period ended 30 September 2019</t>
  </si>
  <si>
    <t>Cash and cash equivalents at 30 September</t>
  </si>
  <si>
    <t>Proceeds from (repayment of) bills of exchange</t>
  </si>
  <si>
    <t xml:space="preserve">   from joint ventures</t>
  </si>
  <si>
    <t>Net cash provided by operating activities</t>
  </si>
  <si>
    <t>Proceeds from short-term borrowing</t>
  </si>
  <si>
    <t xml:space="preserve">    be reclassified subsequently to profit or loss</t>
  </si>
  <si>
    <t xml:space="preserve">Losses on remeasurements of defined </t>
  </si>
  <si>
    <t>Total comprehensive income for the period</t>
  </si>
  <si>
    <t xml:space="preserve">      - Losses on remeasurement of </t>
  </si>
  <si>
    <t>Dividends paid to non-controlling interests</t>
  </si>
  <si>
    <t xml:space="preserve"> financial statements</t>
  </si>
  <si>
    <t>Short-term loans to joint ventures</t>
  </si>
  <si>
    <t>Derivative assets - current portion</t>
  </si>
  <si>
    <t>Restricted deposits at financial institutions</t>
  </si>
  <si>
    <t>Advance payments for purchase of goods</t>
  </si>
  <si>
    <t>Investments in equity securities</t>
  </si>
  <si>
    <t>Long-term loan to subsidiary</t>
  </si>
  <si>
    <t>Long-term loan to associate</t>
  </si>
  <si>
    <t>Right-of-use assets</t>
  </si>
  <si>
    <t xml:space="preserve">Current portion of lease liabilities </t>
  </si>
  <si>
    <t>Short-term borrowing from subsidiaries</t>
  </si>
  <si>
    <t>Short-term borrowing from joint venture</t>
  </si>
  <si>
    <t>Short-term borrowing from other company</t>
  </si>
  <si>
    <t>Derivative liabilities - current portion</t>
  </si>
  <si>
    <t>Lease liabilities</t>
  </si>
  <si>
    <t>Provision for employee benefits</t>
  </si>
  <si>
    <t>Derivative liabilites - non-current portion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</si>
  <si>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</si>
  <si>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</si>
  <si>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 xml:space="preserve">(ordinary </t>
    </r>
  </si>
  <si>
    <t xml:space="preserve">      shares, par value at Baht 1 per share)</t>
  </si>
  <si>
    <t>Treasury shares</t>
  </si>
  <si>
    <t>Nine-month period ended 30 September 2020</t>
  </si>
  <si>
    <t>Balance at 31 December 2019 - as reported</t>
  </si>
  <si>
    <t>Balance at 1 January 2020</t>
  </si>
  <si>
    <t>Balance at 30 September 2020</t>
  </si>
  <si>
    <t>12, 18</t>
  </si>
  <si>
    <t>6, 8</t>
  </si>
  <si>
    <t>Loss on changes in fair value of investment</t>
  </si>
  <si>
    <t xml:space="preserve">   in joint venture</t>
  </si>
  <si>
    <t>Finance cost on lease liabilities</t>
  </si>
  <si>
    <t>Other finance costs</t>
  </si>
  <si>
    <r>
      <t xml:space="preserve">Diluted earnings per share </t>
    </r>
    <r>
      <rPr>
        <b/>
        <i/>
        <sz val="11"/>
        <rFont val="Times New Roman"/>
        <family val="1"/>
      </rPr>
      <t>(in Baht)</t>
    </r>
  </si>
  <si>
    <t>Gain on</t>
  </si>
  <si>
    <t>revaluation</t>
  </si>
  <si>
    <t>of assets</t>
  </si>
  <si>
    <t>Losses on</t>
  </si>
  <si>
    <t>cashflow</t>
  </si>
  <si>
    <t>hedges</t>
  </si>
  <si>
    <t xml:space="preserve">      Shares repurchased</t>
  </si>
  <si>
    <r>
      <t xml:space="preserve">   </t>
    </r>
    <r>
      <rPr>
        <sz val="11"/>
        <rFont val="Times New Roman"/>
        <family val="1"/>
      </rPr>
      <t>Profit</t>
    </r>
  </si>
  <si>
    <t xml:space="preserve">         benefit plans</t>
  </si>
  <si>
    <t xml:space="preserve">   from subsidiaries</t>
  </si>
  <si>
    <t>Derivative assets</t>
  </si>
  <si>
    <t>Derivative liabilities</t>
  </si>
  <si>
    <t>Losses on cash flow hedges</t>
  </si>
  <si>
    <t xml:space="preserve">    of associates </t>
  </si>
  <si>
    <t xml:space="preserve">    fair value through other comprehensive income</t>
  </si>
  <si>
    <t>Losses on equity investments measured at</t>
  </si>
  <si>
    <t>through other</t>
  </si>
  <si>
    <t xml:space="preserve">   in associate</t>
  </si>
  <si>
    <t>Losses on changes in fair value of investment</t>
  </si>
  <si>
    <t>Share of other comprehensive income (expense)</t>
  </si>
  <si>
    <t xml:space="preserve">    of associates</t>
  </si>
  <si>
    <t>Payment to acquire treasury shares</t>
  </si>
  <si>
    <t xml:space="preserve">Share premium </t>
  </si>
  <si>
    <t xml:space="preserve">on ordinary </t>
  </si>
  <si>
    <t>on ordinary</t>
  </si>
  <si>
    <t>Losses on changes in fair value of biological assets</t>
  </si>
  <si>
    <t>in joint venture</t>
  </si>
  <si>
    <t xml:space="preserve">Impairment losses </t>
  </si>
  <si>
    <t>Profit (loss) for the period</t>
  </si>
  <si>
    <t>Profit (loss) for the period attributable to:</t>
  </si>
  <si>
    <r>
      <t xml:space="preserve">Basic earnings (loss) per share </t>
    </r>
    <r>
      <rPr>
        <b/>
        <i/>
        <sz val="11"/>
        <rFont val="Times New Roman"/>
        <family val="1"/>
      </rPr>
      <t>(in Baht)</t>
    </r>
  </si>
  <si>
    <r>
      <t xml:space="preserve">Diluted earnings (loss) per share </t>
    </r>
    <r>
      <rPr>
        <b/>
        <i/>
        <sz val="11"/>
        <rFont val="Times New Roman"/>
        <family val="1"/>
      </rPr>
      <t>(in Baht)</t>
    </r>
  </si>
  <si>
    <t>Share of other comprehensive income</t>
  </si>
  <si>
    <t>Losses on remeasurements of defined</t>
  </si>
  <si>
    <r>
      <t xml:space="preserve">   </t>
    </r>
    <r>
      <rPr>
        <sz val="11"/>
        <rFont val="Times New Roman"/>
        <family val="1"/>
      </rPr>
      <t>Profit</t>
    </r>
  </si>
  <si>
    <t>Transactions with owners</t>
  </si>
  <si>
    <t xml:space="preserve">      Dividends paid  </t>
  </si>
  <si>
    <t xml:space="preserve">   Total distributions to owners </t>
  </si>
  <si>
    <t xml:space="preserve">      Acquisitions of non-controlling interests</t>
  </si>
  <si>
    <t xml:space="preserve">         without a change in control</t>
  </si>
  <si>
    <t xml:space="preserve">      Changes in interests in associates</t>
  </si>
  <si>
    <t xml:space="preserve">      New shares issued by subsidiaries</t>
  </si>
  <si>
    <t xml:space="preserve">      Liquidation of subsidiary</t>
  </si>
  <si>
    <t xml:space="preserve">Gains (losses) on </t>
  </si>
  <si>
    <t xml:space="preserve">equity investments </t>
  </si>
  <si>
    <t xml:space="preserve"> comprehensive </t>
  </si>
  <si>
    <t>income</t>
  </si>
  <si>
    <t xml:space="preserve"> measured at fair value </t>
  </si>
  <si>
    <t xml:space="preserve">           benefit plans</t>
  </si>
  <si>
    <t xml:space="preserve">      - Losses on remeasurement of defined </t>
  </si>
  <si>
    <t xml:space="preserve">      Changes in interests in subsidiaries</t>
  </si>
  <si>
    <t xml:space="preserve">      New shares issues by subsidiaries</t>
  </si>
  <si>
    <t xml:space="preserve">      Acquisition of subsidiary with </t>
  </si>
  <si>
    <t xml:space="preserve">          without a change in control </t>
  </si>
  <si>
    <t xml:space="preserve">          non-controlling interests</t>
  </si>
  <si>
    <t xml:space="preserve">     Dividends paid</t>
  </si>
  <si>
    <t xml:space="preserve">     Profit</t>
  </si>
  <si>
    <t xml:space="preserve">     - Loss on remeasurements of defined</t>
  </si>
  <si>
    <t xml:space="preserve">     - Others</t>
  </si>
  <si>
    <t xml:space="preserve">     Shares repurchased</t>
  </si>
  <si>
    <t xml:space="preserve">Losses on sale and write-off of property, plant </t>
  </si>
  <si>
    <t xml:space="preserve">   right-of-use assets and other intangible assets</t>
  </si>
  <si>
    <t xml:space="preserve">   and equipment and investment properties</t>
  </si>
  <si>
    <t>Gain on changes in fair value of investment</t>
  </si>
  <si>
    <t xml:space="preserve">(Reversal of) impairment losses on property, plant </t>
  </si>
  <si>
    <t>(Reversal of) impairment losses</t>
  </si>
  <si>
    <t>Biological assets</t>
  </si>
  <si>
    <t>Gain from liquidation of subsidiary</t>
  </si>
  <si>
    <t>Proceeds from short-term loans to subsidiaries</t>
  </si>
  <si>
    <t xml:space="preserve">   to joint ventures</t>
  </si>
  <si>
    <t>Proceeds from (payment for) short-term loans</t>
  </si>
  <si>
    <t>Payment for acquisition of right-of-use assets</t>
  </si>
  <si>
    <t>Proceeds from sale of right-of-use assets</t>
  </si>
  <si>
    <t xml:space="preserve">Proceeds from (repayment of) short-term borrowings </t>
  </si>
  <si>
    <t xml:space="preserve">non-controlling interests </t>
  </si>
  <si>
    <t xml:space="preserve">Proceeds from (payment for) acquisition of </t>
  </si>
  <si>
    <t>Proceeds from borrowing from other company</t>
  </si>
  <si>
    <t>Payment of lease liabilities</t>
  </si>
  <si>
    <t>Gains on revaluation of assets</t>
  </si>
  <si>
    <t xml:space="preserve">Gains on changes in fair value of investment </t>
  </si>
  <si>
    <t>Profit before income tax expense</t>
  </si>
  <si>
    <t>Income tax expense</t>
  </si>
  <si>
    <t xml:space="preserve">Gains on sale of investments </t>
  </si>
  <si>
    <t>Impairment loss on assets classified as held for sale</t>
  </si>
  <si>
    <t>Non-cash transactions</t>
  </si>
  <si>
    <t>respectively.</t>
  </si>
  <si>
    <t>Payment for long-term loans to associate</t>
  </si>
  <si>
    <t>the Company had accrued dividend income amounting to Baht 147 million and Baht 4,817 million, respectively).</t>
  </si>
  <si>
    <t xml:space="preserve">2.2 During the nine-month period ended 30  September 2020, the  Company entered into an agreement  to acquire 90 million shares </t>
  </si>
  <si>
    <t xml:space="preserve">the of consideration for the shares with short-term loan to subsidiary. </t>
  </si>
  <si>
    <t>2.3 During  the  nine-month period ended 30 September 2020, the  Group  and  the  Company  had land revalued and recognised the</t>
  </si>
  <si>
    <t xml:space="preserve"> increase in value of land in the consolidated and separate financial statements totalling Baht 13,744 million and Baht 2,837 million, </t>
  </si>
  <si>
    <t xml:space="preserve">CP  ALL  Public Company  Limited  from a  subsidiary  (C.P. Merchandising  Co., Ltd.) totalling  Baht  5,377  million by offsetting </t>
  </si>
  <si>
    <r>
      <t xml:space="preserve">2.1 As  at  30  September 2020,  the  Group  had  accrued  dividend  inome  amounting  to Baht 139 million </t>
    </r>
    <r>
      <rPr>
        <i/>
        <sz val="11"/>
        <rFont val="Times New Roman"/>
        <family val="1"/>
      </rPr>
      <t xml:space="preserve">(2019: the  Group and   </t>
    </r>
  </si>
  <si>
    <t>(Revesal of) impairment losses</t>
  </si>
  <si>
    <t xml:space="preserve">   and equipment, assets held for sale, </t>
  </si>
  <si>
    <t>(Reversal of) losses on inventory devaluation</t>
  </si>
  <si>
    <t>Payment for acquisition of current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</si>
</sst>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_(* #,##0_);_(* \(#,##0\);_(* &quot;-&quot;??_);_(@_)"/>
    <numFmt numFmtId="166" formatCode="_(* #,##0.00_);_(* \(#,##0.00\);_(* &quot;-&quot;_);_(@_)"/>
  </numFmts>
  <fonts count="28" x14ac:knownFonts="1"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5"/>
      <name val="Angsana New"/>
      <family val="1"/>
    </font>
    <font>
      <i/>
      <sz val="10"/>
      <name val="Times New Roman"/>
      <family val="1"/>
    </font>
    <font>
      <sz val="12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9"/>
      <name val="Arial"/>
      <family val="2"/>
    </font>
    <font>
      <i/>
      <sz val="15"/>
      <name val="Angsana New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5"/>
      <color indexed="8"/>
      <name val="Times New Roman"/>
      <family val="1"/>
    </font>
    <font>
      <i/>
      <sz val="15"/>
      <color indexed="8"/>
      <name val="Times New Roman"/>
      <family val="1"/>
    </font>
    <font>
      <sz val="15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5" fillId="0" borderId="0"/>
  </cellStyleXfs>
  <cellXfs count="291">
    <xf numFmtId="0" fontId="0" fillId="0" borderId="0" xfId="0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2" fillId="0" borderId="0" xfId="0" applyFont="1" applyFill="1" applyBorder="1" applyAlignment="1"/>
    <xf numFmtId="37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Border="1"/>
    <xf numFmtId="37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1" fontId="3" fillId="0" borderId="1" xfId="0" applyNumberFormat="1" applyFont="1" applyFill="1" applyBorder="1"/>
    <xf numFmtId="41" fontId="3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/>
    <xf numFmtId="41" fontId="2" fillId="0" borderId="2" xfId="0" applyNumberFormat="1" applyFont="1" applyFill="1" applyBorder="1"/>
    <xf numFmtId="41" fontId="2" fillId="0" borderId="3" xfId="0" applyNumberFormat="1" applyFont="1" applyFill="1" applyBorder="1"/>
    <xf numFmtId="41" fontId="3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/>
    <xf numFmtId="0" fontId="0" fillId="0" borderId="0" xfId="0" applyFill="1" applyBorder="1" applyAlignment="1"/>
    <xf numFmtId="43" fontId="3" fillId="0" borderId="0" xfId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/>
    <xf numFmtId="0" fontId="0" fillId="0" borderId="0" xfId="0" applyFont="1" applyFill="1" applyBorder="1" applyAlignment="1"/>
    <xf numFmtId="165" fontId="0" fillId="0" borderId="0" xfId="0" applyNumberFormat="1" applyFont="1" applyFill="1" applyAlignment="1"/>
    <xf numFmtId="37" fontId="0" fillId="0" borderId="0" xfId="0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165" fontId="0" fillId="0" borderId="1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/>
    <xf numFmtId="0" fontId="3" fillId="0" borderId="0" xfId="0" applyFont="1" applyFill="1"/>
    <xf numFmtId="49" fontId="9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0" fillId="0" borderId="0" xfId="0" applyFill="1"/>
    <xf numFmtId="41" fontId="2" fillId="0" borderId="4" xfId="0" applyNumberFormat="1" applyFont="1" applyFill="1" applyBorder="1"/>
    <xf numFmtId="37" fontId="3" fillId="0" borderId="0" xfId="0" applyNumberFormat="1" applyFont="1" applyFill="1"/>
    <xf numFmtId="0" fontId="3" fillId="0" borderId="0" xfId="0" applyFont="1" applyFill="1" applyBorder="1"/>
    <xf numFmtId="41" fontId="2" fillId="0" borderId="1" xfId="0" applyNumberFormat="1" applyFont="1" applyFill="1" applyBorder="1"/>
    <xf numFmtId="0" fontId="6" fillId="0" borderId="0" xfId="0" applyFont="1" applyFill="1" applyAlignment="1">
      <alignment horizontal="center"/>
    </xf>
    <xf numFmtId="37" fontId="3" fillId="0" borderId="1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2" fillId="0" borderId="0" xfId="0" applyFont="1" applyFill="1"/>
    <xf numFmtId="165" fontId="3" fillId="0" borderId="0" xfId="1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49" fontId="0" fillId="0" borderId="1" xfId="0" applyNumberFormat="1" applyFill="1" applyBorder="1" applyAlignment="1">
      <alignment horizontal="center"/>
    </xf>
    <xf numFmtId="49" fontId="3" fillId="0" borderId="0" xfId="0" applyNumberFormat="1" applyFont="1" applyFill="1"/>
    <xf numFmtId="41" fontId="2" fillId="0" borderId="5" xfId="0" applyNumberFormat="1" applyFont="1" applyFill="1" applyBorder="1"/>
    <xf numFmtId="0" fontId="14" fillId="0" borderId="0" xfId="0" applyFont="1" applyFill="1" applyBorder="1" applyAlignment="1">
      <alignment horizontal="right"/>
    </xf>
    <xf numFmtId="37" fontId="14" fillId="0" borderId="0" xfId="0" applyNumberFormat="1" applyFont="1" applyFill="1" applyBorder="1"/>
    <xf numFmtId="37" fontId="14" fillId="0" borderId="0" xfId="0" applyNumberFormat="1" applyFont="1" applyFill="1" applyBorder="1" applyAlignment="1">
      <alignment horizontal="right"/>
    </xf>
    <xf numFmtId="37" fontId="14" fillId="0" borderId="0" xfId="0" quotePrefix="1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/>
    <xf numFmtId="43" fontId="2" fillId="0" borderId="3" xfId="0" applyNumberFormat="1" applyFont="1" applyFill="1" applyBorder="1" applyAlignment="1">
      <alignment horizontal="right"/>
    </xf>
    <xf numFmtId="39" fontId="2" fillId="0" borderId="0" xfId="0" applyNumberFormat="1" applyFont="1" applyFill="1" applyBorder="1" applyAlignment="1">
      <alignment horizontal="right"/>
    </xf>
    <xf numFmtId="43" fontId="2" fillId="0" borderId="0" xfId="0" applyNumberFormat="1" applyFont="1" applyFill="1" applyBorder="1" applyAlignment="1">
      <alignment horizontal="right"/>
    </xf>
    <xf numFmtId="41" fontId="0" fillId="0" borderId="1" xfId="0" applyNumberFormat="1" applyFont="1" applyFill="1" applyBorder="1"/>
    <xf numFmtId="49" fontId="0" fillId="0" borderId="0" xfId="0" applyNumberFormat="1" applyFont="1" applyFill="1" applyBorder="1" applyAlignment="1"/>
    <xf numFmtId="39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41" fontId="0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165" fontId="3" fillId="0" borderId="0" xfId="1" applyNumberFormat="1" applyFont="1" applyFill="1" applyAlignment="1"/>
    <xf numFmtId="49" fontId="0" fillId="0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justify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justify"/>
    </xf>
    <xf numFmtId="0" fontId="7" fillId="0" borderId="0" xfId="0" applyFont="1" applyFill="1" applyBorder="1" applyAlignment="1"/>
    <xf numFmtId="164" fontId="0" fillId="0" borderId="0" xfId="0" applyNumberFormat="1" applyFill="1" applyAlignment="1"/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22" fillId="0" borderId="0" xfId="0" applyNumberFormat="1" applyFont="1" applyFill="1" applyBorder="1" applyAlignment="1"/>
    <xf numFmtId="0" fontId="2" fillId="0" borderId="0" xfId="0" applyFont="1" applyFill="1" applyAlignment="1"/>
    <xf numFmtId="41" fontId="22" fillId="0" borderId="0" xfId="0" applyNumberFormat="1" applyFont="1" applyFill="1" applyBorder="1"/>
    <xf numFmtId="0" fontId="0" fillId="0" borderId="0" xfId="0" applyFont="1" applyFill="1" applyAlignment="1"/>
    <xf numFmtId="41" fontId="11" fillId="0" borderId="0" xfId="0" applyNumberFormat="1" applyFont="1" applyFill="1" applyBorder="1" applyAlignment="1"/>
    <xf numFmtId="165" fontId="6" fillId="0" borderId="0" xfId="1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1" fillId="0" borderId="1" xfId="0" applyFont="1" applyFill="1" applyBorder="1" applyAlignment="1"/>
    <xf numFmtId="0" fontId="11" fillId="0" borderId="5" xfId="0" applyFont="1" applyFill="1" applyBorder="1" applyAlignment="1"/>
    <xf numFmtId="0" fontId="21" fillId="0" borderId="0" xfId="0" applyFont="1" applyFill="1" applyAlignment="1">
      <alignment horizontal="left" vertical="center"/>
    </xf>
    <xf numFmtId="164" fontId="15" fillId="0" borderId="0" xfId="0" applyNumberFormat="1" applyFont="1" applyFill="1" applyBorder="1" applyAlignment="1">
      <alignment horizontal="left" vertical="center"/>
    </xf>
    <xf numFmtId="43" fontId="15" fillId="0" borderId="0" xfId="2" applyFont="1" applyFill="1" applyBorder="1" applyAlignment="1">
      <alignment horizontal="left" vertical="center"/>
    </xf>
    <xf numFmtId="164" fontId="0" fillId="0" borderId="0" xfId="0" applyNumberFormat="1" applyFont="1" applyFill="1" applyBorder="1" applyAlignment="1"/>
    <xf numFmtId="164" fontId="0" fillId="0" borderId="1" xfId="0" applyNumberFormat="1" applyFont="1" applyFill="1" applyBorder="1" applyAlignment="1"/>
    <xf numFmtId="164" fontId="0" fillId="0" borderId="1" xfId="0" applyNumberFormat="1" applyFill="1" applyBorder="1" applyAlignment="1"/>
    <xf numFmtId="165" fontId="0" fillId="0" borderId="0" xfId="2" applyNumberFormat="1" applyFont="1" applyFill="1" applyBorder="1" applyAlignment="1">
      <alignment horizontal="right"/>
    </xf>
    <xf numFmtId="43" fontId="0" fillId="0" borderId="0" xfId="2" applyFont="1" applyFill="1" applyBorder="1" applyAlignment="1">
      <alignment horizontal="right"/>
    </xf>
    <xf numFmtId="164" fontId="2" fillId="0" borderId="1" xfId="0" applyNumberFormat="1" applyFont="1" applyFill="1" applyBorder="1" applyAlignment="1"/>
    <xf numFmtId="164" fontId="0" fillId="0" borderId="0" xfId="0" quotePrefix="1" applyNumberFormat="1" applyFont="1" applyFill="1" applyAlignment="1"/>
    <xf numFmtId="164" fontId="0" fillId="0" borderId="1" xfId="0" quotePrefix="1" applyNumberFormat="1" applyFont="1" applyFill="1" applyBorder="1" applyAlignment="1"/>
    <xf numFmtId="49" fontId="0" fillId="0" borderId="0" xfId="0" applyNumberFormat="1" applyFont="1" applyFill="1" applyBorder="1" applyAlignment="1">
      <alignment horizontal="left" indent="1"/>
    </xf>
    <xf numFmtId="49" fontId="2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Alignment="1"/>
    <xf numFmtId="165" fontId="0" fillId="0" borderId="0" xfId="1" applyNumberFormat="1" applyFont="1" applyFill="1" applyAlignment="1"/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65" fontId="0" fillId="0" borderId="0" xfId="2" applyNumberFormat="1" applyFont="1" applyFill="1" applyAlignment="1">
      <alignment horizontal="right"/>
    </xf>
    <xf numFmtId="0" fontId="0" fillId="0" borderId="0" xfId="0" applyFont="1" applyFill="1" applyBorder="1" applyAlignment="1">
      <alignment horizontal="right" vertical="center"/>
    </xf>
    <xf numFmtId="43" fontId="0" fillId="0" borderId="0" xfId="1" applyFont="1" applyFill="1" applyBorder="1" applyAlignment="1">
      <alignment horizontal="right" vertical="center"/>
    </xf>
    <xf numFmtId="43" fontId="0" fillId="0" borderId="0" xfId="1" applyFont="1" applyFill="1" applyBorder="1" applyAlignment="1">
      <alignment horizontal="right"/>
    </xf>
    <xf numFmtId="49" fontId="0" fillId="0" borderId="0" xfId="0" applyNumberFormat="1" applyFont="1" applyFill="1"/>
    <xf numFmtId="49" fontId="2" fillId="0" borderId="0" xfId="0" applyNumberFormat="1" applyFont="1" applyFill="1" applyBorder="1" applyAlignment="1">
      <alignment horizontal="justify"/>
    </xf>
    <xf numFmtId="0" fontId="6" fillId="0" borderId="0" xfId="0" applyFont="1" applyFill="1" applyBorder="1" applyAlignment="1"/>
    <xf numFmtId="41" fontId="2" fillId="0" borderId="0" xfId="1" applyNumberFormat="1" applyFont="1" applyFill="1" applyAlignment="1">
      <alignment horizontal="right"/>
    </xf>
    <xf numFmtId="165" fontId="0" fillId="0" borderId="0" xfId="0" applyNumberFormat="1" applyFont="1" applyFill="1" applyBorder="1" applyAlignment="1"/>
    <xf numFmtId="165" fontId="6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Alignment="1">
      <alignment horizontal="right"/>
    </xf>
    <xf numFmtId="165" fontId="0" fillId="0" borderId="0" xfId="1" applyNumberFormat="1" applyFont="1" applyFill="1" applyAlignment="1">
      <alignment horizontal="right"/>
    </xf>
    <xf numFmtId="165" fontId="2" fillId="0" borderId="4" xfId="0" applyNumberFormat="1" applyFont="1" applyFill="1" applyBorder="1" applyAlignment="1">
      <alignment horizontal="right"/>
    </xf>
    <xf numFmtId="165" fontId="0" fillId="0" borderId="1" xfId="1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65" fontId="2" fillId="0" borderId="0" xfId="0" applyNumberFormat="1" applyFont="1" applyFill="1" applyAlignment="1">
      <alignment horizontal="right"/>
    </xf>
    <xf numFmtId="165" fontId="2" fillId="0" borderId="2" xfId="0" applyNumberFormat="1" applyFont="1" applyFill="1" applyBorder="1" applyAlignment="1">
      <alignment horizontal="right"/>
    </xf>
    <xf numFmtId="165" fontId="2" fillId="0" borderId="3" xfId="0" applyNumberFormat="1" applyFont="1" applyFill="1" applyBorder="1" applyAlignment="1">
      <alignment horizontal="right"/>
    </xf>
    <xf numFmtId="165" fontId="0" fillId="0" borderId="0" xfId="0" applyNumberFormat="1" applyFont="1" applyFill="1"/>
    <xf numFmtId="165" fontId="0" fillId="0" borderId="0" xfId="0" applyNumberFormat="1" applyFont="1" applyFill="1" applyBorder="1"/>
    <xf numFmtId="165" fontId="2" fillId="0" borderId="0" xfId="0" applyNumberFormat="1" applyFont="1" applyFill="1" applyBorder="1" applyAlignment="1"/>
    <xf numFmtId="165" fontId="2" fillId="0" borderId="0" xfId="2" applyNumberFormat="1" applyFont="1" applyFill="1" applyBorder="1" applyAlignment="1">
      <alignment horizontal="right"/>
    </xf>
    <xf numFmtId="165" fontId="0" fillId="0" borderId="0" xfId="0" applyNumberFormat="1" applyFont="1" applyFill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/>
    <xf numFmtId="165" fontId="6" fillId="0" borderId="0" xfId="0" applyNumberFormat="1" applyFont="1" applyFill="1" applyBorder="1" applyAlignment="1">
      <alignment horizontal="center"/>
    </xf>
    <xf numFmtId="41" fontId="2" fillId="0" borderId="1" xfId="1" applyNumberFormat="1" applyFont="1" applyFill="1" applyBorder="1" applyAlignment="1">
      <alignment horizontal="right"/>
    </xf>
    <xf numFmtId="41" fontId="2" fillId="0" borderId="4" xfId="1" applyNumberFormat="1" applyFont="1" applyFill="1" applyBorder="1" applyAlignment="1">
      <alignment horizontal="right"/>
    </xf>
    <xf numFmtId="41" fontId="2" fillId="0" borderId="3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2" xfId="1" applyNumberFormat="1" applyFont="1" applyFill="1" applyBorder="1" applyAlignment="1">
      <alignment horizontal="right"/>
    </xf>
    <xf numFmtId="41" fontId="0" fillId="0" borderId="0" xfId="0" applyNumberFormat="1" applyFont="1" applyFill="1" applyBorder="1" applyAlignment="1">
      <alignment horizontal="right"/>
    </xf>
    <xf numFmtId="166" fontId="2" fillId="0" borderId="3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1" fontId="0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right"/>
    </xf>
    <xf numFmtId="166" fontId="2" fillId="0" borderId="6" xfId="1" applyNumberFormat="1" applyFont="1" applyFill="1" applyBorder="1" applyAlignment="1">
      <alignment horizontal="right"/>
    </xf>
    <xf numFmtId="41" fontId="0" fillId="0" borderId="5" xfId="0" applyNumberFormat="1" applyFont="1" applyFill="1" applyBorder="1"/>
    <xf numFmtId="0" fontId="0" fillId="0" borderId="1" xfId="0" applyFont="1" applyFill="1" applyBorder="1" applyAlignment="1"/>
    <xf numFmtId="0" fontId="0" fillId="0" borderId="5" xfId="0" applyFont="1" applyFill="1" applyBorder="1" applyAlignment="1"/>
    <xf numFmtId="0" fontId="24" fillId="0" borderId="0" xfId="0" applyFont="1" applyFill="1" applyAlignment="1">
      <alignment horizontal="center"/>
    </xf>
    <xf numFmtId="41" fontId="0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41" fontId="0" fillId="0" borderId="0" xfId="0" applyNumberFormat="1" applyFont="1" applyFill="1" applyBorder="1" applyAlignment="1"/>
    <xf numFmtId="41" fontId="2" fillId="0" borderId="0" xfId="0" applyNumberFormat="1" applyFont="1" applyFill="1" applyBorder="1" applyAlignment="1"/>
    <xf numFmtId="41" fontId="0" fillId="0" borderId="0" xfId="1" applyNumberFormat="1" applyFont="1" applyFill="1" applyAlignment="1">
      <alignment horizontal="right"/>
    </xf>
    <xf numFmtId="41" fontId="0" fillId="0" borderId="0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1" fontId="0" fillId="0" borderId="1" xfId="1" applyNumberFormat="1" applyFont="1" applyFill="1" applyBorder="1" applyAlignment="1">
      <alignment horizontal="right"/>
    </xf>
    <xf numFmtId="0" fontId="26" fillId="0" borderId="0" xfId="0" applyFont="1" applyFill="1" applyAlignment="1">
      <alignment horizontal="center"/>
    </xf>
    <xf numFmtId="41" fontId="27" fillId="0" borderId="0" xfId="2" applyNumberFormat="1" applyFont="1" applyFill="1" applyBorder="1" applyAlignment="1">
      <alignment horizontal="right"/>
    </xf>
    <xf numFmtId="49" fontId="25" fillId="0" borderId="0" xfId="0" applyNumberFormat="1" applyFont="1" applyFill="1" applyAlignment="1">
      <alignment vertical="center"/>
    </xf>
    <xf numFmtId="165" fontId="2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1" fontId="0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Alignment="1">
      <alignment vertical="center"/>
    </xf>
    <xf numFmtId="165" fontId="0" fillId="0" borderId="0" xfId="1" applyNumberFormat="1" applyFont="1" applyFill="1" applyAlignment="1">
      <alignment horizontal="right" vertical="center"/>
    </xf>
    <xf numFmtId="41" fontId="0" fillId="0" borderId="0" xfId="1" applyNumberFormat="1" applyFont="1" applyFill="1" applyAlignment="1">
      <alignment horizontal="right" vertical="center"/>
    </xf>
    <xf numFmtId="164" fontId="0" fillId="0" borderId="0" xfId="4" applyNumberFormat="1" applyFont="1" applyFill="1" applyAlignment="1">
      <alignment horizontal="right" vertical="center"/>
    </xf>
    <xf numFmtId="43" fontId="0" fillId="0" borderId="0" xfId="1" applyFont="1" applyFill="1" applyAlignment="1">
      <alignment horizontal="right" vertical="center"/>
    </xf>
    <xf numFmtId="165" fontId="23" fillId="0" borderId="0" xfId="1" applyNumberFormat="1" applyFont="1" applyFill="1" applyAlignment="1">
      <alignment horizontal="right" vertical="center"/>
    </xf>
    <xf numFmtId="41" fontId="0" fillId="0" borderId="1" xfId="1" applyNumberFormat="1" applyFont="1" applyFill="1" applyBorder="1" applyAlignment="1">
      <alignment horizontal="right" vertical="center"/>
    </xf>
    <xf numFmtId="41" fontId="2" fillId="0" borderId="1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165" fontId="2" fillId="0" borderId="4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65" fontId="2" fillId="0" borderId="0" xfId="1" applyNumberFormat="1" applyFon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3" fillId="0" borderId="5" xfId="1" quotePrefix="1" applyNumberFormat="1" applyFont="1" applyFill="1" applyBorder="1" applyAlignment="1">
      <alignment horizontal="center" vertical="center"/>
    </xf>
    <xf numFmtId="0" fontId="0" fillId="0" borderId="5" xfId="1" quotePrefix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0" fontId="3" fillId="0" borderId="0" xfId="1" quotePrefix="1" applyNumberFormat="1" applyFont="1" applyFill="1" applyBorder="1" applyAlignment="1">
      <alignment horizontal="center" vertical="center"/>
    </xf>
    <xf numFmtId="0" fontId="0" fillId="0" borderId="0" xfId="1" quotePrefix="1" applyNumberFormat="1" applyFont="1" applyFill="1" applyBorder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0" xfId="4" applyFill="1" applyAlignment="1">
      <alignment vertical="center"/>
    </xf>
    <xf numFmtId="165" fontId="3" fillId="0" borderId="0" xfId="1" applyNumberFormat="1" applyFont="1" applyFill="1" applyAlignment="1">
      <alignment horizontal="right" vertical="center"/>
    </xf>
    <xf numFmtId="164" fontId="3" fillId="0" borderId="0" xfId="4" applyNumberFormat="1" applyFont="1" applyFill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43" fontId="3" fillId="0" borderId="0" xfId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165" fontId="3" fillId="0" borderId="0" xfId="1" quotePrefix="1" applyNumberFormat="1" applyFont="1" applyFill="1" applyAlignment="1">
      <alignment horizontal="right" vertical="center"/>
    </xf>
    <xf numFmtId="165" fontId="3" fillId="0" borderId="1" xfId="1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41" fontId="2" fillId="0" borderId="3" xfId="1" applyNumberFormat="1" applyFont="1" applyFill="1" applyBorder="1" applyAlignment="1">
      <alignment horizontal="right" vertical="center"/>
    </xf>
    <xf numFmtId="165" fontId="2" fillId="0" borderId="3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Alignment="1">
      <alignment vertical="center"/>
    </xf>
    <xf numFmtId="165" fontId="5" fillId="0" borderId="0" xfId="1" applyNumberFormat="1" applyFont="1" applyFill="1" applyAlignment="1">
      <alignment horizontal="right" vertical="center"/>
    </xf>
    <xf numFmtId="41" fontId="2" fillId="0" borderId="4" xfId="1" applyNumberFormat="1" applyFont="1" applyFill="1" applyBorder="1" applyAlignment="1">
      <alignment horizontal="right" vertical="center"/>
    </xf>
    <xf numFmtId="41" fontId="3" fillId="0" borderId="1" xfId="1" applyNumberFormat="1" applyFont="1" applyFill="1" applyBorder="1" applyAlignment="1">
      <alignment horizontal="right" vertical="center"/>
    </xf>
    <xf numFmtId="44" fontId="3" fillId="0" borderId="0" xfId="0" applyNumberFormat="1" applyFont="1" applyFill="1" applyAlignment="1">
      <alignment horizontal="right" vertical="center"/>
    </xf>
    <xf numFmtId="165" fontId="2" fillId="0" borderId="1" xfId="1" applyNumberFormat="1" applyFont="1" applyFill="1" applyBorder="1" applyAlignment="1">
      <alignment horizontal="right" vertical="center"/>
    </xf>
    <xf numFmtId="165" fontId="3" fillId="0" borderId="3" xfId="1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/>
    </xf>
    <xf numFmtId="164" fontId="3" fillId="0" borderId="0" xfId="1" applyNumberFormat="1" applyFont="1" applyFill="1" applyAlignment="1">
      <alignment horizontal="right" vertical="center"/>
    </xf>
    <xf numFmtId="164" fontId="3" fillId="0" borderId="1" xfId="4" applyNumberFormat="1" applyFont="1" applyFill="1" applyBorder="1" applyAlignment="1">
      <alignment horizontal="right" vertical="center"/>
    </xf>
    <xf numFmtId="41" fontId="2" fillId="0" borderId="0" xfId="1" applyNumberFormat="1" applyFont="1" applyFill="1" applyAlignment="1">
      <alignment horizontal="right" vertical="center"/>
    </xf>
    <xf numFmtId="165" fontId="2" fillId="0" borderId="5" xfId="1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/>
    </xf>
    <xf numFmtId="41" fontId="0" fillId="0" borderId="0" xfId="0" applyNumberFormat="1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/>
    <xf numFmtId="41" fontId="3" fillId="0" borderId="1" xfId="0" applyNumberFormat="1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9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indent="1"/>
    </xf>
    <xf numFmtId="49" fontId="2" fillId="0" borderId="0" xfId="0" applyNumberFormat="1" applyFont="1" applyFill="1" applyBorder="1" applyAlignment="1">
      <alignment horizontal="left"/>
    </xf>
    <xf numFmtId="49" fontId="0" fillId="0" borderId="0" xfId="0" applyNumberFormat="1" applyFill="1" applyAlignment="1">
      <alignment vertical="center"/>
    </xf>
    <xf numFmtId="0" fontId="8" fillId="0" borderId="0" xfId="0" applyNumberFormat="1" applyFont="1" applyFill="1" applyBorder="1" applyAlignment="1"/>
    <xf numFmtId="0" fontId="13" fillId="0" borderId="0" xfId="0" applyFont="1" applyFill="1" applyBorder="1" applyAlignment="1"/>
    <xf numFmtId="0" fontId="12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justify"/>
    </xf>
    <xf numFmtId="0" fontId="2" fillId="0" borderId="1" xfId="0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165" fontId="3" fillId="0" borderId="1" xfId="1" applyNumberFormat="1" applyFont="1" applyFill="1" applyBorder="1" applyAlignment="1"/>
    <xf numFmtId="165" fontId="3" fillId="0" borderId="0" xfId="1" applyNumberFormat="1" applyFont="1" applyFill="1" applyBorder="1" applyAlignment="1"/>
    <xf numFmtId="165" fontId="2" fillId="0" borderId="4" xfId="1" applyNumberFormat="1" applyFont="1" applyFill="1" applyBorder="1" applyAlignment="1"/>
    <xf numFmtId="41" fontId="3" fillId="0" borderId="0" xfId="0" applyNumberFormat="1" applyFont="1" applyFill="1" applyBorder="1" applyAlignment="1"/>
    <xf numFmtId="49" fontId="8" fillId="0" borderId="0" xfId="0" applyNumberFormat="1" applyFont="1" applyFill="1" applyAlignment="1">
      <alignment vertical="center"/>
    </xf>
    <xf numFmtId="165" fontId="15" fillId="0" borderId="0" xfId="1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2" fillId="0" borderId="0" xfId="4" applyFont="1" applyFill="1" applyAlignment="1">
      <alignment horizontal="left" vertical="center"/>
    </xf>
    <xf numFmtId="0" fontId="3" fillId="0" borderId="0" xfId="4" applyFont="1" applyFill="1" applyAlignment="1">
      <alignment vertical="center"/>
    </xf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/>
    </xf>
    <xf numFmtId="0" fontId="15" fillId="0" borderId="0" xfId="4" applyFill="1" applyAlignment="1">
      <alignment horizontal="left" vertical="center"/>
    </xf>
    <xf numFmtId="49" fontId="9" fillId="0" borderId="0" xfId="4" applyNumberFormat="1" applyFont="1" applyFill="1" applyAlignment="1">
      <alignment horizontal="left" vertical="center"/>
    </xf>
    <xf numFmtId="0" fontId="6" fillId="0" borderId="0" xfId="4" applyFont="1" applyFill="1" applyAlignment="1">
      <alignment horizontal="center" vertical="center"/>
    </xf>
    <xf numFmtId="49" fontId="7" fillId="0" borderId="0" xfId="4" applyNumberFormat="1" applyFont="1" applyFill="1" applyAlignment="1">
      <alignment horizontal="left" vertical="center"/>
    </xf>
    <xf numFmtId="49" fontId="3" fillId="0" borderId="0" xfId="4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17" fillId="0" borderId="0" xfId="4" applyFont="1" applyFill="1" applyAlignment="1">
      <alignment horizontal="left" vertical="center"/>
    </xf>
    <xf numFmtId="0" fontId="18" fillId="0" borderId="0" xfId="4" applyFont="1" applyFill="1" applyAlignment="1">
      <alignment horizontal="left" vertical="center"/>
    </xf>
    <xf numFmtId="49" fontId="7" fillId="0" borderId="0" xfId="0" applyNumberFormat="1" applyFont="1" applyFill="1" applyAlignment="1">
      <alignment vertical="center"/>
    </xf>
    <xf numFmtId="0" fontId="16" fillId="0" borderId="0" xfId="4" applyFont="1" applyFill="1" applyAlignment="1">
      <alignment horizontal="center" vertical="center"/>
    </xf>
    <xf numFmtId="0" fontId="19" fillId="0" borderId="0" xfId="4" applyFont="1" applyFill="1" applyAlignment="1">
      <alignment horizontal="left" vertical="center"/>
    </xf>
    <xf numFmtId="0" fontId="20" fillId="0" borderId="0" xfId="4" applyFont="1" applyFill="1" applyAlignment="1">
      <alignment horizontal="left" vertical="center"/>
    </xf>
    <xf numFmtId="0" fontId="0" fillId="0" borderId="0" xfId="4" applyFont="1" applyFill="1" applyAlignment="1">
      <alignment horizontal="left" vertical="center"/>
    </xf>
    <xf numFmtId="49" fontId="6" fillId="0" borderId="0" xfId="0" applyNumberFormat="1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19" fillId="0" borderId="0" xfId="4" applyFont="1" applyFill="1" applyAlignment="1">
      <alignment vertical="center"/>
    </xf>
    <xf numFmtId="49" fontId="2" fillId="0" borderId="0" xfId="0" applyNumberFormat="1" applyFont="1" applyFill="1"/>
    <xf numFmtId="0" fontId="7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horizontal="right"/>
    </xf>
    <xf numFmtId="41" fontId="2" fillId="0" borderId="0" xfId="2" applyNumberFormat="1" applyFont="1" applyFill="1" applyAlignment="1">
      <alignment horizontal="right"/>
    </xf>
    <xf numFmtId="41" fontId="0" fillId="0" borderId="0" xfId="2" applyNumberFormat="1" applyFont="1" applyFill="1" applyAlignment="1">
      <alignment horizontal="right"/>
    </xf>
    <xf numFmtId="41" fontId="0" fillId="0" borderId="1" xfId="2" applyNumberFormat="1" applyFont="1" applyFill="1" applyBorder="1" applyAlignment="1">
      <alignment horizontal="right"/>
    </xf>
    <xf numFmtId="0" fontId="0" fillId="0" borderId="0" xfId="0" applyFill="1" applyAlignment="1"/>
    <xf numFmtId="41" fontId="3" fillId="0" borderId="0" xfId="2" applyNumberFormat="1" applyFont="1" applyFill="1" applyAlignment="1">
      <alignment horizontal="right"/>
    </xf>
    <xf numFmtId="41" fontId="3" fillId="0" borderId="1" xfId="2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0" fillId="0" borderId="0" xfId="0" quotePrefix="1" applyNumberFormat="1" applyFont="1" applyFill="1" applyBorder="1" applyAlignment="1">
      <alignment horizontal="center" wrapText="1"/>
    </xf>
    <xf numFmtId="165" fontId="0" fillId="0" borderId="0" xfId="0" applyNumberFormat="1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0" fillId="0" borderId="5" xfId="0" applyNumberFormat="1" applyFont="1" applyFill="1" applyBorder="1" applyAlignment="1">
      <alignment horizontal="center" wrapText="1"/>
    </xf>
    <xf numFmtId="49" fontId="0" fillId="0" borderId="0" xfId="0" applyNumberFormat="1" applyFont="1" applyFill="1" applyBorder="1" applyAlignment="1">
      <alignment horizontal="left"/>
    </xf>
    <xf numFmtId="0" fontId="0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16" fontId="0" fillId="0" borderId="0" xfId="0" quotePrefix="1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0" fillId="0" borderId="5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center" wrapText="1"/>
    </xf>
  </cellXfs>
  <cellStyles count="6">
    <cellStyle name="Comma" xfId="1" builtinId="3"/>
    <cellStyle name="Comma 2 2" xfId="2" xr:uid="{00000000-0005-0000-0000-000001000000}"/>
    <cellStyle name="Comma 2 3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AA5CB"/>
      <rgbColor rgb="00CCD6E3"/>
      <rgbColor rgb="00F38E31"/>
      <rgbColor rgb="00FAD8AF"/>
      <rgbColor rgb="008CA042"/>
      <rgbColor rgb="00D7DFB4"/>
      <rgbColor rgb="004DA0B0"/>
      <rgbColor rgb="00C3DEE1"/>
      <rgbColor rgb="000C2D83"/>
      <rgbColor rgb="00F38E31"/>
      <rgbColor rgb="00AABE75"/>
      <rgbColor rgb="008AA5CB"/>
      <rgbColor rgb="00C44026"/>
      <rgbColor rgb="0068820B"/>
      <rgbColor rgb="000BA0B0"/>
      <rgbColor rgb="00F06A00"/>
      <rgbColor rgb="00C77182"/>
      <rgbColor rgb="00ECCBCF"/>
      <rgbColor rgb="00C44026"/>
      <rgbColor rgb="00EAB7A0"/>
      <rgbColor rgb="00283B64"/>
      <rgbColor rgb="00A3A9C0"/>
      <rgbColor rgb="00838383"/>
      <rgbColor rgb="00D6D6D6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2"/>
  <sheetViews>
    <sheetView view="pageBreakPreview" topLeftCell="A115" zoomScale="85" zoomScaleNormal="80" zoomScaleSheetLayoutView="85" workbookViewId="0">
      <selection activeCell="A92" sqref="A92"/>
    </sheetView>
  </sheetViews>
  <sheetFormatPr defaultColWidth="9.21875" defaultRowHeight="21.6" x14ac:dyDescent="0.25"/>
  <cols>
    <col min="1" max="1" width="44.109375" style="246" customWidth="1"/>
    <col min="2" max="2" width="6" style="189" customWidth="1"/>
    <col min="3" max="3" width="13.33203125" style="240" customWidth="1"/>
    <col min="4" max="4" width="1.21875" style="240" customWidth="1"/>
    <col min="5" max="5" width="13.44140625" style="240" customWidth="1"/>
    <col min="6" max="6" width="1.21875" style="240" customWidth="1"/>
    <col min="7" max="7" width="13.44140625" style="240" customWidth="1"/>
    <col min="8" max="8" width="1.21875" style="240" customWidth="1"/>
    <col min="9" max="9" width="13.44140625" style="240" customWidth="1"/>
    <col min="10" max="16384" width="9.21875" style="189"/>
  </cols>
  <sheetData>
    <row r="1" spans="1:9" ht="20.25" customHeight="1" x14ac:dyDescent="0.25">
      <c r="A1" s="239" t="s">
        <v>25</v>
      </c>
    </row>
    <row r="2" spans="1:9" ht="20.25" customHeight="1" x14ac:dyDescent="0.25">
      <c r="A2" s="239" t="s">
        <v>26</v>
      </c>
    </row>
    <row r="3" spans="1:9" ht="20.25" customHeight="1" x14ac:dyDescent="0.25">
      <c r="A3" s="241" t="s">
        <v>89</v>
      </c>
    </row>
    <row r="4" spans="1:9" s="243" customFormat="1" ht="20.25" customHeight="1" x14ac:dyDescent="0.25">
      <c r="A4" s="242"/>
      <c r="C4" s="168"/>
      <c r="D4" s="168"/>
      <c r="E4" s="168"/>
      <c r="F4" s="168"/>
      <c r="G4" s="168"/>
      <c r="H4" s="200"/>
      <c r="I4" s="178" t="s">
        <v>91</v>
      </c>
    </row>
    <row r="5" spans="1:9" s="243" customFormat="1" ht="20.25" customHeight="1" x14ac:dyDescent="0.25">
      <c r="A5" s="242"/>
      <c r="C5" s="274" t="s">
        <v>0</v>
      </c>
      <c r="D5" s="274"/>
      <c r="E5" s="274"/>
      <c r="F5" s="179"/>
      <c r="G5" s="274" t="s">
        <v>37</v>
      </c>
      <c r="H5" s="274"/>
      <c r="I5" s="274"/>
    </row>
    <row r="6" spans="1:9" s="243" customFormat="1" ht="20.25" customHeight="1" x14ac:dyDescent="0.25">
      <c r="A6" s="244"/>
      <c r="B6" s="245"/>
      <c r="C6" s="273" t="s">
        <v>7</v>
      </c>
      <c r="D6" s="273"/>
      <c r="E6" s="273"/>
      <c r="F6" s="179"/>
      <c r="G6" s="273" t="s">
        <v>300</v>
      </c>
      <c r="H6" s="273"/>
      <c r="I6" s="273"/>
    </row>
    <row r="7" spans="1:9" ht="20.25" customHeight="1" x14ac:dyDescent="0.25">
      <c r="B7" s="245"/>
      <c r="C7" s="180" t="s">
        <v>286</v>
      </c>
      <c r="D7" s="181"/>
      <c r="E7" s="182" t="s">
        <v>33</v>
      </c>
      <c r="F7" s="183"/>
      <c r="G7" s="180" t="s">
        <v>286</v>
      </c>
      <c r="H7" s="184"/>
      <c r="I7" s="185" t="s">
        <v>33</v>
      </c>
    </row>
    <row r="8" spans="1:9" ht="20.25" customHeight="1" x14ac:dyDescent="0.25">
      <c r="A8" s="247"/>
      <c r="B8" s="248" t="s">
        <v>38</v>
      </c>
      <c r="C8" s="186">
        <v>2020</v>
      </c>
      <c r="D8" s="186"/>
      <c r="E8" s="186">
        <v>2019</v>
      </c>
      <c r="F8" s="186"/>
      <c r="G8" s="186">
        <v>2020</v>
      </c>
      <c r="H8" s="186"/>
      <c r="I8" s="186">
        <v>2019</v>
      </c>
    </row>
    <row r="9" spans="1:9" ht="20.25" customHeight="1" x14ac:dyDescent="0.25">
      <c r="A9" s="247" t="s">
        <v>17</v>
      </c>
      <c r="B9" s="248"/>
      <c r="C9" s="187" t="s">
        <v>168</v>
      </c>
      <c r="D9" s="188"/>
      <c r="E9" s="187"/>
      <c r="F9" s="189"/>
      <c r="G9" s="187" t="s">
        <v>168</v>
      </c>
      <c r="H9" s="188"/>
      <c r="I9" s="187"/>
    </row>
    <row r="10" spans="1:9" ht="10.5" customHeight="1" x14ac:dyDescent="0.25">
      <c r="A10" s="247"/>
      <c r="B10" s="248"/>
      <c r="C10" s="186"/>
      <c r="D10" s="186"/>
      <c r="E10" s="186"/>
      <c r="F10" s="186"/>
      <c r="G10" s="186"/>
      <c r="H10" s="186"/>
      <c r="I10" s="186"/>
    </row>
    <row r="11" spans="1:9" ht="20.25" customHeight="1" x14ac:dyDescent="0.25">
      <c r="A11" s="249" t="s">
        <v>14</v>
      </c>
      <c r="B11" s="248"/>
      <c r="C11" s="168"/>
      <c r="D11" s="168"/>
      <c r="E11" s="168"/>
      <c r="F11" s="168"/>
      <c r="G11" s="168"/>
      <c r="H11" s="168"/>
      <c r="I11" s="168"/>
    </row>
    <row r="12" spans="1:9" ht="20.25" customHeight="1" x14ac:dyDescent="0.25">
      <c r="A12" s="250" t="s">
        <v>1</v>
      </c>
      <c r="B12" s="248"/>
      <c r="C12" s="169">
        <v>91924241</v>
      </c>
      <c r="D12" s="169"/>
      <c r="E12" s="169">
        <v>32094078</v>
      </c>
      <c r="F12" s="169"/>
      <c r="G12" s="169">
        <v>3538772</v>
      </c>
      <c r="H12" s="169"/>
      <c r="I12" s="169">
        <v>1065677</v>
      </c>
    </row>
    <row r="13" spans="1:9" ht="20.25" customHeight="1" x14ac:dyDescent="0.25">
      <c r="A13" s="250" t="s">
        <v>148</v>
      </c>
      <c r="B13" s="248"/>
      <c r="C13" s="169">
        <v>1644228</v>
      </c>
      <c r="D13" s="169"/>
      <c r="E13" s="169">
        <v>1402034</v>
      </c>
      <c r="F13" s="169"/>
      <c r="G13" s="170">
        <v>0</v>
      </c>
      <c r="H13" s="169"/>
      <c r="I13" s="170">
        <v>0</v>
      </c>
    </row>
    <row r="14" spans="1:9" ht="20.25" customHeight="1" x14ac:dyDescent="0.25">
      <c r="A14" s="250" t="s">
        <v>56</v>
      </c>
      <c r="B14" s="248">
        <v>18</v>
      </c>
      <c r="C14" s="169">
        <v>37986829</v>
      </c>
      <c r="D14" s="169"/>
      <c r="E14" s="169">
        <v>33117512</v>
      </c>
      <c r="F14" s="169"/>
      <c r="G14" s="169">
        <v>3141707</v>
      </c>
      <c r="H14" s="169"/>
      <c r="I14" s="169">
        <v>2508090</v>
      </c>
    </row>
    <row r="15" spans="1:9" ht="20.25" customHeight="1" x14ac:dyDescent="0.25">
      <c r="A15" s="251" t="s">
        <v>39</v>
      </c>
      <c r="B15" s="248">
        <v>6</v>
      </c>
      <c r="C15" s="170">
        <v>0</v>
      </c>
      <c r="D15" s="169"/>
      <c r="E15" s="170">
        <v>0</v>
      </c>
      <c r="F15" s="169"/>
      <c r="G15" s="169">
        <v>23582500</v>
      </c>
      <c r="H15" s="169"/>
      <c r="I15" s="169">
        <v>43075000</v>
      </c>
    </row>
    <row r="16" spans="1:9" ht="20.25" customHeight="1" x14ac:dyDescent="0.25">
      <c r="A16" s="252" t="s">
        <v>301</v>
      </c>
      <c r="B16" s="248">
        <v>6</v>
      </c>
      <c r="C16" s="170">
        <v>192631</v>
      </c>
      <c r="D16" s="169"/>
      <c r="E16" s="170">
        <v>188291</v>
      </c>
      <c r="F16" s="169"/>
      <c r="G16" s="170">
        <v>0</v>
      </c>
      <c r="H16" s="169"/>
      <c r="I16" s="170">
        <v>0</v>
      </c>
    </row>
    <row r="17" spans="1:9" ht="20.25" customHeight="1" x14ac:dyDescent="0.25">
      <c r="A17" s="252" t="s">
        <v>2</v>
      </c>
      <c r="B17" s="248"/>
      <c r="C17" s="169">
        <v>63272011</v>
      </c>
      <c r="D17" s="169"/>
      <c r="E17" s="170">
        <v>60986587</v>
      </c>
      <c r="F17" s="169"/>
      <c r="G17" s="169">
        <v>2704903</v>
      </c>
      <c r="H17" s="169"/>
      <c r="I17" s="169">
        <v>2667329</v>
      </c>
    </row>
    <row r="18" spans="1:9" ht="20.25" customHeight="1" x14ac:dyDescent="0.25">
      <c r="A18" s="252" t="s">
        <v>122</v>
      </c>
      <c r="B18" s="248"/>
      <c r="C18" s="169">
        <v>39744909</v>
      </c>
      <c r="D18" s="171"/>
      <c r="E18" s="170">
        <v>37104173</v>
      </c>
      <c r="F18" s="171"/>
      <c r="G18" s="169">
        <v>891349</v>
      </c>
      <c r="H18" s="171"/>
      <c r="I18" s="169">
        <v>1059290</v>
      </c>
    </row>
    <row r="19" spans="1:9" ht="20.25" customHeight="1" x14ac:dyDescent="0.25">
      <c r="A19" s="251" t="s">
        <v>302</v>
      </c>
      <c r="B19" s="248">
        <v>18</v>
      </c>
      <c r="C19" s="169">
        <v>16181</v>
      </c>
      <c r="D19" s="172"/>
      <c r="E19" s="170">
        <v>0</v>
      </c>
      <c r="F19" s="172"/>
      <c r="G19" s="170">
        <v>0</v>
      </c>
      <c r="H19" s="170"/>
      <c r="I19" s="170">
        <v>0</v>
      </c>
    </row>
    <row r="20" spans="1:9" ht="20.25" customHeight="1" x14ac:dyDescent="0.25">
      <c r="A20" s="252" t="s">
        <v>303</v>
      </c>
      <c r="B20" s="248"/>
      <c r="C20" s="169">
        <v>242058</v>
      </c>
      <c r="D20" s="172"/>
      <c r="E20" s="170">
        <v>862700</v>
      </c>
      <c r="F20" s="172"/>
      <c r="G20" s="170">
        <v>0</v>
      </c>
      <c r="H20" s="170"/>
      <c r="I20" s="170">
        <v>0</v>
      </c>
    </row>
    <row r="21" spans="1:9" ht="20.25" customHeight="1" x14ac:dyDescent="0.25">
      <c r="A21" s="252" t="s">
        <v>304</v>
      </c>
      <c r="B21" s="248">
        <v>6</v>
      </c>
      <c r="C21" s="169">
        <v>4975434</v>
      </c>
      <c r="D21" s="169"/>
      <c r="E21" s="169">
        <v>5891200</v>
      </c>
      <c r="F21" s="169"/>
      <c r="G21" s="170">
        <v>0</v>
      </c>
      <c r="H21" s="169"/>
      <c r="I21" s="170">
        <v>0</v>
      </c>
    </row>
    <row r="22" spans="1:9" ht="20.25" customHeight="1" x14ac:dyDescent="0.25">
      <c r="A22" s="252" t="s">
        <v>81</v>
      </c>
      <c r="B22" s="248"/>
      <c r="C22" s="169">
        <v>3026136</v>
      </c>
      <c r="D22" s="172"/>
      <c r="E22" s="169">
        <v>1947415</v>
      </c>
      <c r="F22" s="169"/>
      <c r="G22" s="169">
        <v>211613</v>
      </c>
      <c r="H22" s="169"/>
      <c r="I22" s="170">
        <v>177330</v>
      </c>
    </row>
    <row r="23" spans="1:9" ht="20.25" customHeight="1" x14ac:dyDescent="0.25">
      <c r="A23" s="252" t="s">
        <v>130</v>
      </c>
      <c r="B23" s="248">
        <v>6</v>
      </c>
      <c r="C23" s="169">
        <v>138624</v>
      </c>
      <c r="D23" s="172"/>
      <c r="E23" s="170">
        <v>165024</v>
      </c>
      <c r="F23" s="169"/>
      <c r="G23" s="170">
        <v>0</v>
      </c>
      <c r="H23" s="169"/>
      <c r="I23" s="170">
        <v>2689695</v>
      </c>
    </row>
    <row r="24" spans="1:9" ht="20.25" customHeight="1" x14ac:dyDescent="0.25">
      <c r="A24" s="252" t="s">
        <v>3</v>
      </c>
      <c r="B24" s="248"/>
      <c r="C24" s="169">
        <v>6331365</v>
      </c>
      <c r="D24" s="169"/>
      <c r="E24" s="169">
        <v>4887041</v>
      </c>
      <c r="F24" s="169"/>
      <c r="G24" s="169">
        <v>179239</v>
      </c>
      <c r="H24" s="169"/>
      <c r="I24" s="173">
        <v>60216</v>
      </c>
    </row>
    <row r="25" spans="1:9" ht="20.25" customHeight="1" x14ac:dyDescent="0.25">
      <c r="A25" s="252" t="s">
        <v>260</v>
      </c>
      <c r="B25" s="248">
        <v>6</v>
      </c>
      <c r="C25" s="174">
        <v>0</v>
      </c>
      <c r="D25" s="169"/>
      <c r="E25" s="174">
        <v>0</v>
      </c>
      <c r="F25" s="169"/>
      <c r="G25" s="174">
        <v>0</v>
      </c>
      <c r="H25" s="169"/>
      <c r="I25" s="170">
        <v>1084291</v>
      </c>
    </row>
    <row r="26" spans="1:9" ht="20.25" customHeight="1" x14ac:dyDescent="0.25">
      <c r="A26" s="253" t="s">
        <v>10</v>
      </c>
      <c r="B26" s="248"/>
      <c r="C26" s="175">
        <f>SUM(C12:C25)</f>
        <v>249494647</v>
      </c>
      <c r="D26" s="176"/>
      <c r="E26" s="177">
        <f>SUM(E12:E25)</f>
        <v>178646055</v>
      </c>
      <c r="F26" s="176"/>
      <c r="G26" s="175">
        <f>SUM(G12:G25)</f>
        <v>34250083</v>
      </c>
      <c r="H26" s="176"/>
      <c r="I26" s="177">
        <f>SUM(I12:I25)</f>
        <v>54386918</v>
      </c>
    </row>
    <row r="27" spans="1:9" ht="20.25" customHeight="1" x14ac:dyDescent="0.25">
      <c r="A27" s="254"/>
      <c r="B27" s="248"/>
      <c r="C27" s="168"/>
      <c r="D27" s="168"/>
      <c r="E27" s="168"/>
      <c r="F27" s="168"/>
      <c r="G27" s="168"/>
      <c r="H27" s="168"/>
      <c r="I27" s="168"/>
    </row>
    <row r="28" spans="1:9" ht="20.25" customHeight="1" x14ac:dyDescent="0.25">
      <c r="A28" s="239" t="s">
        <v>25</v>
      </c>
      <c r="B28" s="243"/>
      <c r="C28" s="168"/>
      <c r="D28" s="168"/>
      <c r="E28" s="168"/>
      <c r="F28" s="168"/>
      <c r="G28" s="168"/>
      <c r="H28" s="168"/>
      <c r="I28" s="168"/>
    </row>
    <row r="29" spans="1:9" ht="20.25" customHeight="1" x14ac:dyDescent="0.25">
      <c r="A29" s="239" t="s">
        <v>26</v>
      </c>
      <c r="B29" s="243"/>
      <c r="C29" s="168"/>
      <c r="D29" s="168"/>
      <c r="E29" s="168"/>
      <c r="F29" s="168"/>
      <c r="G29" s="168"/>
      <c r="H29" s="168"/>
      <c r="I29" s="168"/>
    </row>
    <row r="30" spans="1:9" ht="20.25" customHeight="1" x14ac:dyDescent="0.25">
      <c r="A30" s="241" t="s">
        <v>89</v>
      </c>
      <c r="B30" s="243"/>
      <c r="C30" s="168"/>
      <c r="D30" s="168"/>
      <c r="E30" s="168"/>
      <c r="F30" s="168"/>
      <c r="G30" s="168"/>
      <c r="H30" s="168"/>
      <c r="I30" s="168"/>
    </row>
    <row r="31" spans="1:9" ht="20.25" customHeight="1" x14ac:dyDescent="0.25">
      <c r="A31" s="241"/>
      <c r="B31" s="243"/>
      <c r="C31" s="168"/>
      <c r="D31" s="168"/>
      <c r="E31" s="168"/>
      <c r="F31" s="168"/>
      <c r="G31" s="168"/>
      <c r="H31" s="168"/>
      <c r="I31" s="178" t="s">
        <v>91</v>
      </c>
    </row>
    <row r="32" spans="1:9" ht="20.25" customHeight="1" x14ac:dyDescent="0.25">
      <c r="A32" s="255"/>
      <c r="B32" s="243"/>
      <c r="C32" s="274" t="s">
        <v>0</v>
      </c>
      <c r="D32" s="274"/>
      <c r="E32" s="274"/>
      <c r="F32" s="179"/>
      <c r="G32" s="274" t="s">
        <v>37</v>
      </c>
      <c r="H32" s="274"/>
      <c r="I32" s="274"/>
    </row>
    <row r="33" spans="1:12" ht="20.25" customHeight="1" x14ac:dyDescent="0.25">
      <c r="B33" s="245"/>
      <c r="C33" s="273" t="s">
        <v>7</v>
      </c>
      <c r="D33" s="273"/>
      <c r="E33" s="273"/>
      <c r="F33" s="179"/>
      <c r="G33" s="273" t="s">
        <v>300</v>
      </c>
      <c r="H33" s="273"/>
      <c r="I33" s="273"/>
    </row>
    <row r="34" spans="1:12" ht="20.25" customHeight="1" x14ac:dyDescent="0.25">
      <c r="B34" s="245"/>
      <c r="C34" s="180" t="s">
        <v>286</v>
      </c>
      <c r="D34" s="181"/>
      <c r="E34" s="182" t="s">
        <v>33</v>
      </c>
      <c r="F34" s="183"/>
      <c r="G34" s="180" t="s">
        <v>286</v>
      </c>
      <c r="H34" s="184"/>
      <c r="I34" s="185" t="s">
        <v>33</v>
      </c>
    </row>
    <row r="35" spans="1:12" ht="20.25" customHeight="1" x14ac:dyDescent="0.25">
      <c r="B35" s="248" t="s">
        <v>38</v>
      </c>
      <c r="C35" s="186">
        <v>2020</v>
      </c>
      <c r="D35" s="186"/>
      <c r="E35" s="186">
        <v>2019</v>
      </c>
      <c r="F35" s="186"/>
      <c r="G35" s="186">
        <v>2020</v>
      </c>
      <c r="H35" s="186"/>
      <c r="I35" s="186">
        <v>2019</v>
      </c>
    </row>
    <row r="36" spans="1:12" ht="20.25" customHeight="1" x14ac:dyDescent="0.25">
      <c r="A36" s="241" t="s">
        <v>87</v>
      </c>
      <c r="B36" s="248"/>
      <c r="C36" s="187" t="s">
        <v>168</v>
      </c>
      <c r="D36" s="188"/>
      <c r="E36" s="187"/>
      <c r="F36" s="189"/>
      <c r="G36" s="187" t="s">
        <v>168</v>
      </c>
      <c r="H36" s="188"/>
      <c r="I36" s="187"/>
    </row>
    <row r="37" spans="1:12" ht="11.25" customHeight="1" x14ac:dyDescent="0.25">
      <c r="A37" s="241"/>
      <c r="B37" s="248"/>
      <c r="C37" s="186"/>
      <c r="D37" s="186"/>
      <c r="E37" s="186"/>
      <c r="F37" s="186"/>
      <c r="G37" s="186"/>
      <c r="H37" s="186"/>
      <c r="I37" s="186"/>
    </row>
    <row r="38" spans="1:12" ht="20.25" customHeight="1" x14ac:dyDescent="0.25">
      <c r="A38" s="256" t="s">
        <v>15</v>
      </c>
      <c r="B38" s="248"/>
      <c r="C38" s="168"/>
      <c r="D38" s="168"/>
      <c r="E38" s="168"/>
      <c r="F38" s="168"/>
      <c r="G38" s="168"/>
      <c r="H38" s="168"/>
      <c r="I38" s="168"/>
    </row>
    <row r="39" spans="1:12" ht="20.25" customHeight="1" x14ac:dyDescent="0.25">
      <c r="A39" s="225" t="s">
        <v>305</v>
      </c>
      <c r="B39" s="248">
        <v>18</v>
      </c>
      <c r="C39" s="190">
        <v>11873158</v>
      </c>
      <c r="D39" s="191"/>
      <c r="E39" s="190">
        <v>5325590</v>
      </c>
      <c r="F39" s="191"/>
      <c r="G39" s="192">
        <v>663000</v>
      </c>
      <c r="H39" s="190"/>
      <c r="I39" s="192">
        <v>150291</v>
      </c>
    </row>
    <row r="40" spans="1:12" ht="20.25" customHeight="1" x14ac:dyDescent="0.25">
      <c r="A40" s="225" t="s">
        <v>68</v>
      </c>
      <c r="B40" s="248">
        <v>7</v>
      </c>
      <c r="C40" s="192">
        <v>0</v>
      </c>
      <c r="D40" s="193"/>
      <c r="E40" s="192">
        <v>0</v>
      </c>
      <c r="F40" s="190"/>
      <c r="G40" s="194">
        <v>222576806</v>
      </c>
      <c r="H40" s="190"/>
      <c r="I40" s="190">
        <v>191465717</v>
      </c>
    </row>
    <row r="41" spans="1:12" ht="20.25" customHeight="1" x14ac:dyDescent="0.25">
      <c r="A41" s="225" t="s">
        <v>69</v>
      </c>
      <c r="B41" s="248">
        <v>8</v>
      </c>
      <c r="C41" s="190">
        <v>107341680</v>
      </c>
      <c r="D41" s="190"/>
      <c r="E41" s="190">
        <v>105893324</v>
      </c>
      <c r="F41" s="190"/>
      <c r="G41" s="194">
        <v>5533059</v>
      </c>
      <c r="H41" s="190"/>
      <c r="I41" s="190">
        <v>334809</v>
      </c>
    </row>
    <row r="42" spans="1:12" ht="20.25" customHeight="1" x14ac:dyDescent="0.25">
      <c r="A42" s="225" t="s">
        <v>166</v>
      </c>
      <c r="B42" s="248">
        <v>9</v>
      </c>
      <c r="C42" s="190">
        <v>21112169</v>
      </c>
      <c r="D42" s="191"/>
      <c r="E42" s="190">
        <v>19434231</v>
      </c>
      <c r="F42" s="191"/>
      <c r="G42" s="194">
        <v>4360381</v>
      </c>
      <c r="H42" s="190"/>
      <c r="I42" s="192">
        <v>4360381</v>
      </c>
    </row>
    <row r="43" spans="1:12" ht="20.25" customHeight="1" x14ac:dyDescent="0.25">
      <c r="A43" s="225" t="s">
        <v>306</v>
      </c>
      <c r="B43" s="248">
        <v>6</v>
      </c>
      <c r="C43" s="192">
        <v>0</v>
      </c>
      <c r="D43" s="193"/>
      <c r="E43" s="192">
        <v>0</v>
      </c>
      <c r="F43" s="190"/>
      <c r="G43" s="194">
        <v>570000</v>
      </c>
      <c r="H43" s="190"/>
      <c r="I43" s="192">
        <v>600000</v>
      </c>
      <c r="L43" s="189" t="s">
        <v>57</v>
      </c>
    </row>
    <row r="44" spans="1:12" ht="20.25" customHeight="1" x14ac:dyDescent="0.25">
      <c r="A44" s="225" t="s">
        <v>307</v>
      </c>
      <c r="B44" s="248">
        <v>6</v>
      </c>
      <c r="C44" s="190">
        <v>46650</v>
      </c>
      <c r="D44" s="193"/>
      <c r="E44" s="192">
        <v>28650</v>
      </c>
      <c r="F44" s="190"/>
      <c r="G44" s="192">
        <v>0</v>
      </c>
      <c r="H44" s="190"/>
      <c r="I44" s="192">
        <v>0</v>
      </c>
    </row>
    <row r="45" spans="1:12" ht="20.25" customHeight="1" x14ac:dyDescent="0.25">
      <c r="A45" s="225" t="s">
        <v>115</v>
      </c>
      <c r="B45" s="248"/>
      <c r="C45" s="190">
        <v>1526076</v>
      </c>
      <c r="D45" s="190"/>
      <c r="E45" s="190">
        <v>1647276</v>
      </c>
      <c r="F45" s="190"/>
      <c r="G45" s="195">
        <v>355333</v>
      </c>
      <c r="H45" s="190"/>
      <c r="I45" s="190">
        <v>354663</v>
      </c>
    </row>
    <row r="46" spans="1:12" ht="20.25" customHeight="1" x14ac:dyDescent="0.25">
      <c r="A46" s="225" t="s">
        <v>46</v>
      </c>
      <c r="B46" s="248">
        <v>10</v>
      </c>
      <c r="C46" s="190">
        <v>222771379</v>
      </c>
      <c r="D46" s="190"/>
      <c r="E46" s="190">
        <v>197430375</v>
      </c>
      <c r="F46" s="190"/>
      <c r="G46" s="194">
        <v>17107500</v>
      </c>
      <c r="H46" s="190"/>
      <c r="I46" s="190">
        <v>15091603</v>
      </c>
    </row>
    <row r="47" spans="1:12" ht="20.25" customHeight="1" x14ac:dyDescent="0.25">
      <c r="A47" s="225" t="s">
        <v>308</v>
      </c>
      <c r="B47" s="248">
        <v>11</v>
      </c>
      <c r="C47" s="190">
        <v>39350325</v>
      </c>
      <c r="D47" s="190"/>
      <c r="E47" s="192">
        <v>8520350</v>
      </c>
      <c r="F47" s="190"/>
      <c r="G47" s="194">
        <v>433487</v>
      </c>
      <c r="H47" s="190"/>
      <c r="I47" s="192">
        <v>0</v>
      </c>
    </row>
    <row r="48" spans="1:12" ht="20.25" customHeight="1" x14ac:dyDescent="0.25">
      <c r="A48" s="225" t="s">
        <v>98</v>
      </c>
      <c r="B48" s="248"/>
      <c r="C48" s="190">
        <v>90112243</v>
      </c>
      <c r="D48" s="191"/>
      <c r="E48" s="190">
        <v>87761837</v>
      </c>
      <c r="F48" s="191"/>
      <c r="G48" s="192">
        <v>0</v>
      </c>
      <c r="H48" s="193"/>
      <c r="I48" s="192">
        <v>0</v>
      </c>
    </row>
    <row r="49" spans="1:9" ht="20.25" customHeight="1" x14ac:dyDescent="0.25">
      <c r="A49" s="225" t="s">
        <v>113</v>
      </c>
      <c r="B49" s="248"/>
      <c r="C49" s="190">
        <v>14873452</v>
      </c>
      <c r="D49" s="190"/>
      <c r="E49" s="190">
        <v>14404897</v>
      </c>
      <c r="F49" s="190"/>
      <c r="G49" s="195">
        <v>23184</v>
      </c>
      <c r="H49" s="190"/>
      <c r="I49" s="190">
        <v>27869</v>
      </c>
    </row>
    <row r="50" spans="1:9" ht="20.25" customHeight="1" x14ac:dyDescent="0.25">
      <c r="A50" s="225" t="s">
        <v>121</v>
      </c>
      <c r="B50" s="248"/>
      <c r="C50" s="190">
        <v>8578818</v>
      </c>
      <c r="D50" s="191"/>
      <c r="E50" s="190">
        <v>8057126</v>
      </c>
      <c r="F50" s="191"/>
      <c r="G50" s="192">
        <v>0</v>
      </c>
      <c r="H50" s="191"/>
      <c r="I50" s="192">
        <v>0</v>
      </c>
    </row>
    <row r="51" spans="1:9" ht="20.25" customHeight="1" x14ac:dyDescent="0.25">
      <c r="A51" s="225" t="s">
        <v>71</v>
      </c>
      <c r="B51" s="248"/>
      <c r="C51" s="190">
        <v>3049707</v>
      </c>
      <c r="D51" s="190"/>
      <c r="E51" s="190">
        <v>3155636</v>
      </c>
      <c r="F51" s="190"/>
      <c r="G51" s="190">
        <v>105491</v>
      </c>
      <c r="H51" s="190"/>
      <c r="I51" s="190">
        <v>955778</v>
      </c>
    </row>
    <row r="52" spans="1:9" ht="20.25" customHeight="1" x14ac:dyDescent="0.25">
      <c r="A52" s="225" t="s">
        <v>303</v>
      </c>
      <c r="B52" s="248"/>
      <c r="C52" s="192">
        <v>0</v>
      </c>
      <c r="D52" s="190"/>
      <c r="E52" s="190">
        <v>2698</v>
      </c>
      <c r="F52" s="190"/>
      <c r="G52" s="192">
        <v>0</v>
      </c>
      <c r="H52" s="193"/>
      <c r="I52" s="192">
        <v>0</v>
      </c>
    </row>
    <row r="53" spans="1:9" ht="20.25" customHeight="1" x14ac:dyDescent="0.25">
      <c r="A53" s="225" t="s">
        <v>4</v>
      </c>
      <c r="B53" s="257"/>
      <c r="C53" s="196">
        <v>3866576</v>
      </c>
      <c r="D53" s="190"/>
      <c r="E53" s="196">
        <v>3742514</v>
      </c>
      <c r="F53" s="190"/>
      <c r="G53" s="197">
        <v>179439</v>
      </c>
      <c r="H53" s="190"/>
      <c r="I53" s="196">
        <v>197004</v>
      </c>
    </row>
    <row r="54" spans="1:9" ht="20.25" customHeight="1" x14ac:dyDescent="0.25">
      <c r="A54" s="253" t="s">
        <v>11</v>
      </c>
      <c r="B54" s="257"/>
      <c r="C54" s="175">
        <f>SUM(C39:C53)</f>
        <v>524502233</v>
      </c>
      <c r="D54" s="176"/>
      <c r="E54" s="175">
        <f>SUM(E39:E53)</f>
        <v>455404504</v>
      </c>
      <c r="F54" s="176"/>
      <c r="G54" s="175">
        <f>SUM(G39:G53)</f>
        <v>251907680</v>
      </c>
      <c r="H54" s="176"/>
      <c r="I54" s="175">
        <f>SUM(I39:I53)</f>
        <v>213538115</v>
      </c>
    </row>
    <row r="55" spans="1:9" ht="20.25" customHeight="1" x14ac:dyDescent="0.25">
      <c r="A55" s="258"/>
      <c r="B55" s="257"/>
      <c r="C55" s="192"/>
      <c r="D55" s="176"/>
      <c r="E55" s="176"/>
      <c r="F55" s="176"/>
      <c r="G55" s="192"/>
      <c r="H55" s="176"/>
      <c r="I55" s="176"/>
    </row>
    <row r="56" spans="1:9" ht="20.25" customHeight="1" thickBot="1" x14ac:dyDescent="0.3">
      <c r="A56" s="253" t="s">
        <v>16</v>
      </c>
      <c r="B56" s="248"/>
      <c r="C56" s="198">
        <f>C26+C54</f>
        <v>773996880</v>
      </c>
      <c r="D56" s="176"/>
      <c r="E56" s="199">
        <f>E26+E54</f>
        <v>634050559</v>
      </c>
      <c r="F56" s="176"/>
      <c r="G56" s="198">
        <f>G26+G54</f>
        <v>286157763</v>
      </c>
      <c r="H56" s="176"/>
      <c r="I56" s="199">
        <f>I26+I54</f>
        <v>267925033</v>
      </c>
    </row>
    <row r="57" spans="1:9" ht="20.25" customHeight="1" thickTop="1" x14ac:dyDescent="0.25">
      <c r="B57" s="257"/>
      <c r="C57" s="168"/>
      <c r="D57" s="168"/>
      <c r="E57" s="168"/>
      <c r="F57" s="168"/>
      <c r="G57" s="168"/>
      <c r="H57" s="168"/>
      <c r="I57" s="168"/>
    </row>
    <row r="58" spans="1:9" ht="20.25" customHeight="1" x14ac:dyDescent="0.25">
      <c r="A58" s="239" t="s">
        <v>25</v>
      </c>
      <c r="B58" s="257"/>
      <c r="C58" s="168"/>
      <c r="D58" s="168"/>
      <c r="E58" s="168"/>
      <c r="F58" s="168"/>
      <c r="G58" s="168"/>
      <c r="H58" s="168"/>
      <c r="I58" s="168"/>
    </row>
    <row r="59" spans="1:9" ht="20.25" customHeight="1" x14ac:dyDescent="0.25">
      <c r="A59" s="239" t="s">
        <v>26</v>
      </c>
      <c r="B59" s="257"/>
      <c r="C59" s="168"/>
      <c r="D59" s="168"/>
      <c r="E59" s="168"/>
      <c r="F59" s="168"/>
      <c r="G59" s="168"/>
      <c r="H59" s="168"/>
      <c r="I59" s="168"/>
    </row>
    <row r="60" spans="1:9" ht="20.25" customHeight="1" x14ac:dyDescent="0.25">
      <c r="A60" s="241" t="s">
        <v>89</v>
      </c>
      <c r="B60" s="257"/>
      <c r="C60" s="168"/>
      <c r="D60" s="168"/>
      <c r="E60" s="168"/>
      <c r="F60" s="168"/>
      <c r="G60" s="168"/>
      <c r="H60" s="168"/>
      <c r="I60" s="168"/>
    </row>
    <row r="61" spans="1:9" ht="20.25" customHeight="1" x14ac:dyDescent="0.25">
      <c r="A61" s="255"/>
      <c r="B61" s="243"/>
      <c r="C61" s="168"/>
      <c r="D61" s="168"/>
      <c r="E61" s="168"/>
      <c r="F61" s="168"/>
      <c r="G61" s="168"/>
      <c r="H61" s="200"/>
      <c r="I61" s="178" t="s">
        <v>91</v>
      </c>
    </row>
    <row r="62" spans="1:9" ht="20.25" customHeight="1" x14ac:dyDescent="0.25">
      <c r="A62" s="255"/>
      <c r="B62" s="243"/>
      <c r="C62" s="274" t="s">
        <v>0</v>
      </c>
      <c r="D62" s="274"/>
      <c r="E62" s="274"/>
      <c r="F62" s="179"/>
      <c r="G62" s="274" t="s">
        <v>37</v>
      </c>
      <c r="H62" s="274"/>
      <c r="I62" s="274"/>
    </row>
    <row r="63" spans="1:9" ht="20.25" customHeight="1" x14ac:dyDescent="0.25">
      <c r="B63" s="245"/>
      <c r="C63" s="273" t="s">
        <v>7</v>
      </c>
      <c r="D63" s="273"/>
      <c r="E63" s="273"/>
      <c r="F63" s="179"/>
      <c r="G63" s="273" t="s">
        <v>300</v>
      </c>
      <c r="H63" s="273"/>
      <c r="I63" s="273"/>
    </row>
    <row r="64" spans="1:9" ht="20.25" customHeight="1" x14ac:dyDescent="0.25">
      <c r="A64" s="259"/>
      <c r="B64" s="245"/>
      <c r="C64" s="180" t="s">
        <v>286</v>
      </c>
      <c r="D64" s="181"/>
      <c r="E64" s="182" t="s">
        <v>33</v>
      </c>
      <c r="F64" s="183"/>
      <c r="G64" s="180" t="s">
        <v>286</v>
      </c>
      <c r="H64" s="184"/>
      <c r="I64" s="185" t="s">
        <v>33</v>
      </c>
    </row>
    <row r="65" spans="1:9" ht="20.25" customHeight="1" x14ac:dyDescent="0.25">
      <c r="A65" s="259"/>
      <c r="B65" s="248" t="s">
        <v>38</v>
      </c>
      <c r="C65" s="186">
        <v>2020</v>
      </c>
      <c r="D65" s="186"/>
      <c r="E65" s="186">
        <v>2019</v>
      </c>
      <c r="F65" s="186"/>
      <c r="G65" s="186">
        <v>2020</v>
      </c>
      <c r="H65" s="186"/>
      <c r="I65" s="186">
        <v>2019</v>
      </c>
    </row>
    <row r="66" spans="1:9" ht="20.25" customHeight="1" x14ac:dyDescent="0.25">
      <c r="A66" s="241" t="s">
        <v>213</v>
      </c>
      <c r="B66" s="248"/>
      <c r="C66" s="187" t="s">
        <v>168</v>
      </c>
      <c r="D66" s="188"/>
      <c r="E66" s="187"/>
      <c r="F66" s="189"/>
      <c r="G66" s="187" t="s">
        <v>168</v>
      </c>
      <c r="H66" s="188"/>
      <c r="I66" s="187"/>
    </row>
    <row r="67" spans="1:9" ht="10.5" customHeight="1" x14ac:dyDescent="0.25">
      <c r="A67" s="241"/>
      <c r="B67" s="248"/>
      <c r="C67" s="186"/>
      <c r="D67" s="186"/>
      <c r="E67" s="186"/>
      <c r="F67" s="186"/>
      <c r="G67" s="186"/>
      <c r="H67" s="186"/>
      <c r="I67" s="186"/>
    </row>
    <row r="68" spans="1:9" ht="20.25" customHeight="1" x14ac:dyDescent="0.25">
      <c r="A68" s="256" t="s">
        <v>18</v>
      </c>
      <c r="B68" s="245"/>
      <c r="C68" s="168"/>
      <c r="D68" s="168"/>
      <c r="E68" s="168"/>
      <c r="F68" s="168"/>
      <c r="G68" s="168"/>
      <c r="H68" s="168"/>
      <c r="I68" s="168"/>
    </row>
    <row r="69" spans="1:9" ht="20.25" customHeight="1" x14ac:dyDescent="0.25">
      <c r="A69" s="225" t="s">
        <v>220</v>
      </c>
      <c r="B69" s="248"/>
      <c r="C69" s="190"/>
      <c r="D69" s="190"/>
      <c r="E69" s="190"/>
      <c r="F69" s="190"/>
      <c r="G69" s="190"/>
      <c r="H69" s="190"/>
      <c r="I69" s="190"/>
    </row>
    <row r="70" spans="1:9" ht="20.25" customHeight="1" x14ac:dyDescent="0.25">
      <c r="A70" s="225" t="s">
        <v>221</v>
      </c>
      <c r="B70" s="248"/>
      <c r="C70" s="201">
        <v>68618918</v>
      </c>
      <c r="D70" s="190"/>
      <c r="E70" s="190">
        <v>72204443</v>
      </c>
      <c r="F70" s="190"/>
      <c r="G70" s="194">
        <v>1504611</v>
      </c>
      <c r="H70" s="190"/>
      <c r="I70" s="190">
        <v>2852870</v>
      </c>
    </row>
    <row r="71" spans="1:9" ht="20.25" customHeight="1" x14ac:dyDescent="0.25">
      <c r="A71" s="225" t="s">
        <v>127</v>
      </c>
      <c r="B71" s="248"/>
      <c r="C71" s="201">
        <v>32439652</v>
      </c>
      <c r="D71" s="190"/>
      <c r="E71" s="190">
        <v>21818185</v>
      </c>
      <c r="F71" s="190"/>
      <c r="G71" s="201">
        <v>15928996</v>
      </c>
      <c r="H71" s="190"/>
      <c r="I71" s="190">
        <v>16339484</v>
      </c>
    </row>
    <row r="72" spans="1:9" ht="20.25" customHeight="1" x14ac:dyDescent="0.25">
      <c r="A72" s="225" t="s">
        <v>6</v>
      </c>
      <c r="B72" s="248"/>
      <c r="C72" s="190">
        <v>32221623</v>
      </c>
      <c r="D72" s="190"/>
      <c r="E72" s="190">
        <v>32184326</v>
      </c>
      <c r="F72" s="190"/>
      <c r="G72" s="194">
        <v>1456330</v>
      </c>
      <c r="H72" s="190"/>
      <c r="I72" s="190">
        <v>1168973</v>
      </c>
    </row>
    <row r="73" spans="1:9" ht="20.25" customHeight="1" x14ac:dyDescent="0.25">
      <c r="A73" s="225" t="s">
        <v>53</v>
      </c>
      <c r="B73" s="243"/>
      <c r="C73" s="190">
        <v>16872358</v>
      </c>
      <c r="D73" s="190"/>
      <c r="E73" s="190">
        <v>13001271</v>
      </c>
      <c r="F73" s="190"/>
      <c r="G73" s="194">
        <v>634525</v>
      </c>
      <c r="H73" s="190"/>
      <c r="I73" s="190">
        <v>150132</v>
      </c>
    </row>
    <row r="74" spans="1:9" ht="20.25" customHeight="1" x14ac:dyDescent="0.25">
      <c r="A74" s="225" t="s">
        <v>222</v>
      </c>
      <c r="B74" s="248"/>
      <c r="C74" s="192">
        <v>46125367</v>
      </c>
      <c r="D74" s="190"/>
      <c r="E74" s="190">
        <v>42403756</v>
      </c>
      <c r="F74" s="190"/>
      <c r="G74" s="192">
        <v>15200000</v>
      </c>
      <c r="H74" s="190"/>
      <c r="I74" s="190">
        <v>16519926</v>
      </c>
    </row>
    <row r="75" spans="1:9" ht="20.25" customHeight="1" x14ac:dyDescent="0.25">
      <c r="A75" s="225" t="s">
        <v>309</v>
      </c>
      <c r="B75" s="248">
        <v>6</v>
      </c>
      <c r="C75" s="190">
        <v>4386468</v>
      </c>
      <c r="D75" s="190"/>
      <c r="E75" s="192">
        <v>323462</v>
      </c>
      <c r="F75" s="190"/>
      <c r="G75" s="194">
        <v>213212</v>
      </c>
      <c r="H75" s="190"/>
      <c r="I75" s="192">
        <v>0</v>
      </c>
    </row>
    <row r="76" spans="1:9" ht="20.25" customHeight="1" x14ac:dyDescent="0.25">
      <c r="A76" s="225" t="s">
        <v>310</v>
      </c>
      <c r="B76" s="248">
        <v>6</v>
      </c>
      <c r="C76" s="192">
        <v>0</v>
      </c>
      <c r="D76" s="190"/>
      <c r="E76" s="192">
        <v>0</v>
      </c>
      <c r="F76" s="190"/>
      <c r="G76" s="194">
        <v>16783158</v>
      </c>
      <c r="H76" s="190"/>
      <c r="I76" s="192">
        <v>6500000</v>
      </c>
    </row>
    <row r="77" spans="1:9" ht="20.25" customHeight="1" x14ac:dyDescent="0.25">
      <c r="A77" s="225" t="s">
        <v>311</v>
      </c>
      <c r="B77" s="248">
        <v>6</v>
      </c>
      <c r="C77" s="190">
        <v>820125</v>
      </c>
      <c r="D77" s="193"/>
      <c r="E77" s="192">
        <v>657200</v>
      </c>
      <c r="F77" s="190"/>
      <c r="G77" s="192">
        <v>0</v>
      </c>
      <c r="H77" s="190"/>
      <c r="I77" s="192">
        <v>0</v>
      </c>
    </row>
    <row r="78" spans="1:9" ht="20.25" customHeight="1" x14ac:dyDescent="0.25">
      <c r="A78" s="225" t="s">
        <v>312</v>
      </c>
      <c r="B78" s="248"/>
      <c r="C78" s="190">
        <v>14700</v>
      </c>
      <c r="D78" s="193"/>
      <c r="E78" s="192">
        <v>0</v>
      </c>
      <c r="F78" s="190"/>
      <c r="G78" s="192">
        <v>0</v>
      </c>
      <c r="H78" s="190"/>
      <c r="I78" s="192">
        <v>0</v>
      </c>
    </row>
    <row r="79" spans="1:9" ht="20.25" customHeight="1" x14ac:dyDescent="0.25">
      <c r="A79" s="225" t="s">
        <v>223</v>
      </c>
      <c r="B79" s="243"/>
      <c r="C79" s="190">
        <v>3205095</v>
      </c>
      <c r="D79" s="190"/>
      <c r="E79" s="190">
        <v>1501248</v>
      </c>
      <c r="F79" s="190"/>
      <c r="G79" s="192">
        <v>0</v>
      </c>
      <c r="H79" s="193"/>
      <c r="I79" s="192">
        <v>0</v>
      </c>
    </row>
    <row r="80" spans="1:9" ht="20.25" customHeight="1" x14ac:dyDescent="0.25">
      <c r="A80" s="225" t="s">
        <v>313</v>
      </c>
      <c r="B80" s="248">
        <v>18</v>
      </c>
      <c r="C80" s="192">
        <v>570823</v>
      </c>
      <c r="D80" s="190"/>
      <c r="E80" s="192">
        <v>0</v>
      </c>
      <c r="F80" s="190"/>
      <c r="G80" s="192">
        <v>82295</v>
      </c>
      <c r="H80" s="190"/>
      <c r="I80" s="192">
        <v>0</v>
      </c>
    </row>
    <row r="81" spans="1:9" ht="20.25" customHeight="1" x14ac:dyDescent="0.25">
      <c r="A81" s="225" t="s">
        <v>9</v>
      </c>
      <c r="B81" s="248"/>
      <c r="C81" s="196">
        <v>14017155</v>
      </c>
      <c r="D81" s="190"/>
      <c r="E81" s="190">
        <v>13617219</v>
      </c>
      <c r="F81" s="190"/>
      <c r="G81" s="197">
        <v>1722019</v>
      </c>
      <c r="H81" s="190"/>
      <c r="I81" s="173">
        <v>1434108</v>
      </c>
    </row>
    <row r="82" spans="1:9" ht="20.25" customHeight="1" x14ac:dyDescent="0.25">
      <c r="A82" s="253" t="s">
        <v>12</v>
      </c>
      <c r="B82" s="248"/>
      <c r="C82" s="202">
        <f>SUM(C70:C81)</f>
        <v>219292284</v>
      </c>
      <c r="D82" s="176"/>
      <c r="E82" s="177">
        <f>SUM(E70:E81)</f>
        <v>197711110</v>
      </c>
      <c r="F82" s="176"/>
      <c r="G82" s="202">
        <f>SUM(G70:G81)</f>
        <v>53525146</v>
      </c>
      <c r="H82" s="176"/>
      <c r="I82" s="177">
        <f>SUM(I70:I81)</f>
        <v>44965493</v>
      </c>
    </row>
    <row r="83" spans="1:9" ht="20.25" customHeight="1" x14ac:dyDescent="0.25">
      <c r="A83" s="260"/>
      <c r="B83" s="248"/>
      <c r="C83" s="190"/>
      <c r="D83" s="190"/>
      <c r="E83" s="190"/>
      <c r="F83" s="190"/>
      <c r="G83" s="190"/>
      <c r="H83" s="190"/>
      <c r="I83" s="190"/>
    </row>
    <row r="84" spans="1:9" ht="20.25" customHeight="1" x14ac:dyDescent="0.25">
      <c r="A84" s="256" t="s">
        <v>19</v>
      </c>
      <c r="B84" s="248"/>
      <c r="C84" s="190"/>
      <c r="D84" s="190"/>
      <c r="E84" s="190"/>
      <c r="F84" s="190"/>
      <c r="G84" s="190"/>
      <c r="H84" s="190"/>
      <c r="I84" s="190"/>
    </row>
    <row r="85" spans="1:9" ht="20.25" customHeight="1" x14ac:dyDescent="0.25">
      <c r="A85" s="225" t="s">
        <v>183</v>
      </c>
      <c r="B85" s="248" t="s">
        <v>326</v>
      </c>
      <c r="C85" s="194">
        <v>251332497</v>
      </c>
      <c r="D85" s="190"/>
      <c r="E85" s="190">
        <v>194023188</v>
      </c>
      <c r="F85" s="190"/>
      <c r="G85" s="190">
        <v>95750338</v>
      </c>
      <c r="H85" s="190"/>
      <c r="I85" s="190">
        <v>79207982</v>
      </c>
    </row>
    <row r="86" spans="1:9" ht="20.25" customHeight="1" x14ac:dyDescent="0.25">
      <c r="A86" s="225" t="s">
        <v>314</v>
      </c>
      <c r="B86" s="248">
        <v>6</v>
      </c>
      <c r="C86" s="192">
        <v>28703254</v>
      </c>
      <c r="D86" s="190"/>
      <c r="E86" s="190">
        <v>2471463</v>
      </c>
      <c r="F86" s="190"/>
      <c r="G86" s="190">
        <v>187032</v>
      </c>
      <c r="H86" s="190"/>
      <c r="I86" s="192">
        <v>0</v>
      </c>
    </row>
    <row r="87" spans="1:9" ht="20.25" customHeight="1" x14ac:dyDescent="0.25">
      <c r="A87" s="225" t="s">
        <v>72</v>
      </c>
      <c r="B87" s="248"/>
      <c r="C87" s="194">
        <v>9998802</v>
      </c>
      <c r="D87" s="190"/>
      <c r="E87" s="190">
        <v>7881843</v>
      </c>
      <c r="F87" s="190"/>
      <c r="G87" s="192">
        <v>0</v>
      </c>
      <c r="H87" s="190"/>
      <c r="I87" s="192">
        <v>0</v>
      </c>
    </row>
    <row r="88" spans="1:9" ht="20.25" customHeight="1" x14ac:dyDescent="0.25">
      <c r="A88" s="225" t="s">
        <v>315</v>
      </c>
      <c r="B88" s="248"/>
      <c r="C88" s="194">
        <v>10811047</v>
      </c>
      <c r="D88" s="191"/>
      <c r="E88" s="190">
        <v>9595827</v>
      </c>
      <c r="F88" s="191"/>
      <c r="G88" s="192">
        <v>3079691</v>
      </c>
      <c r="H88" s="191"/>
      <c r="I88" s="191">
        <v>2725561</v>
      </c>
    </row>
    <row r="89" spans="1:9" ht="20.25" customHeight="1" x14ac:dyDescent="0.25">
      <c r="A89" s="225" t="s">
        <v>49</v>
      </c>
      <c r="B89" s="248"/>
      <c r="C89" s="194">
        <v>3663813</v>
      </c>
      <c r="D89" s="190"/>
      <c r="E89" s="190">
        <v>3494734</v>
      </c>
      <c r="F89" s="190"/>
      <c r="G89" s="192">
        <v>0</v>
      </c>
      <c r="H89" s="190"/>
      <c r="I89" s="192">
        <v>0</v>
      </c>
    </row>
    <row r="90" spans="1:9" ht="20.25" customHeight="1" x14ac:dyDescent="0.25">
      <c r="A90" s="225" t="s">
        <v>316</v>
      </c>
      <c r="B90" s="248">
        <v>18</v>
      </c>
      <c r="C90" s="196">
        <v>1431204</v>
      </c>
      <c r="D90" s="194"/>
      <c r="E90" s="192">
        <v>0</v>
      </c>
      <c r="F90" s="194"/>
      <c r="G90" s="203">
        <v>92399</v>
      </c>
      <c r="H90" s="204"/>
      <c r="I90" s="192">
        <v>0</v>
      </c>
    </row>
    <row r="91" spans="1:9" ht="20.25" customHeight="1" x14ac:dyDescent="0.25">
      <c r="A91" s="253" t="s">
        <v>29</v>
      </c>
      <c r="B91" s="248"/>
      <c r="C91" s="202">
        <f>SUM(C85:C90)</f>
        <v>305940617</v>
      </c>
      <c r="D91" s="176"/>
      <c r="E91" s="202">
        <f>SUM(E85:E90)</f>
        <v>217467055</v>
      </c>
      <c r="F91" s="176"/>
      <c r="G91" s="202">
        <f>SUM(G85:G90)</f>
        <v>99109460</v>
      </c>
      <c r="H91" s="176"/>
      <c r="I91" s="202">
        <f>SUM(I85:I90)</f>
        <v>81933543</v>
      </c>
    </row>
    <row r="92" spans="1:9" ht="20.25" customHeight="1" x14ac:dyDescent="0.25">
      <c r="A92" s="258"/>
      <c r="B92" s="248"/>
      <c r="C92" s="176"/>
      <c r="D92" s="176"/>
      <c r="E92" s="176"/>
      <c r="F92" s="176"/>
      <c r="G92" s="176"/>
      <c r="H92" s="176"/>
      <c r="I92" s="176"/>
    </row>
    <row r="93" spans="1:9" ht="20.25" customHeight="1" x14ac:dyDescent="0.25">
      <c r="A93" s="253" t="s">
        <v>13</v>
      </c>
      <c r="B93" s="248"/>
      <c r="C93" s="175">
        <f>C82+C91</f>
        <v>525232901</v>
      </c>
      <c r="D93" s="176"/>
      <c r="E93" s="205">
        <f>E82+E91</f>
        <v>415178165</v>
      </c>
      <c r="F93" s="176"/>
      <c r="G93" s="175">
        <f>G82+G91</f>
        <v>152634606</v>
      </c>
      <c r="H93" s="176"/>
      <c r="I93" s="205">
        <f>I82+I91</f>
        <v>126899036</v>
      </c>
    </row>
    <row r="94" spans="1:9" ht="20.25" customHeight="1" x14ac:dyDescent="0.25">
      <c r="A94" s="258"/>
      <c r="B94" s="248"/>
      <c r="C94" s="179"/>
      <c r="D94" s="179"/>
      <c r="E94" s="179"/>
      <c r="F94" s="179"/>
      <c r="G94" s="179"/>
      <c r="H94" s="179"/>
      <c r="I94" s="179"/>
    </row>
    <row r="95" spans="1:9" ht="20.25" customHeight="1" x14ac:dyDescent="0.25">
      <c r="A95" s="239" t="s">
        <v>25</v>
      </c>
      <c r="B95" s="243"/>
      <c r="C95" s="168"/>
      <c r="D95" s="168"/>
      <c r="E95" s="168"/>
      <c r="F95" s="168"/>
      <c r="G95" s="168"/>
      <c r="H95" s="168"/>
      <c r="I95" s="168"/>
    </row>
    <row r="96" spans="1:9" ht="20.25" customHeight="1" x14ac:dyDescent="0.25">
      <c r="A96" s="239" t="s">
        <v>26</v>
      </c>
      <c r="B96" s="243"/>
      <c r="C96" s="168"/>
      <c r="D96" s="168"/>
      <c r="E96" s="168"/>
      <c r="F96" s="168"/>
      <c r="G96" s="168"/>
      <c r="H96" s="168"/>
      <c r="I96" s="168"/>
    </row>
    <row r="97" spans="1:9" ht="20.25" customHeight="1" x14ac:dyDescent="0.25">
      <c r="A97" s="241" t="s">
        <v>89</v>
      </c>
      <c r="B97" s="243"/>
      <c r="C97" s="168"/>
      <c r="D97" s="168"/>
      <c r="E97" s="168"/>
      <c r="F97" s="168"/>
      <c r="G97" s="168"/>
      <c r="H97" s="168"/>
      <c r="I97" s="168"/>
    </row>
    <row r="98" spans="1:9" ht="20.25" customHeight="1" x14ac:dyDescent="0.25">
      <c r="A98" s="255"/>
      <c r="B98" s="243"/>
      <c r="C98" s="168"/>
      <c r="D98" s="168"/>
      <c r="E98" s="168"/>
      <c r="F98" s="168"/>
      <c r="G98" s="168"/>
      <c r="H98" s="200"/>
      <c r="I98" s="178" t="s">
        <v>91</v>
      </c>
    </row>
    <row r="99" spans="1:9" ht="20.25" customHeight="1" x14ac:dyDescent="0.25">
      <c r="A99" s="255"/>
      <c r="B99" s="243"/>
      <c r="C99" s="274" t="s">
        <v>0</v>
      </c>
      <c r="D99" s="274"/>
      <c r="E99" s="274"/>
      <c r="F99" s="179"/>
      <c r="G99" s="274" t="s">
        <v>37</v>
      </c>
      <c r="H99" s="274"/>
      <c r="I99" s="274"/>
    </row>
    <row r="100" spans="1:9" ht="20.25" customHeight="1" x14ac:dyDescent="0.25">
      <c r="B100" s="245"/>
      <c r="C100" s="273" t="s">
        <v>7</v>
      </c>
      <c r="D100" s="273"/>
      <c r="E100" s="273"/>
      <c r="F100" s="179"/>
      <c r="G100" s="273" t="s">
        <v>300</v>
      </c>
      <c r="H100" s="273"/>
      <c r="I100" s="273"/>
    </row>
    <row r="101" spans="1:9" ht="20.25" customHeight="1" x14ac:dyDescent="0.25">
      <c r="A101" s="259"/>
      <c r="B101" s="245"/>
      <c r="C101" s="180" t="s">
        <v>286</v>
      </c>
      <c r="D101" s="181"/>
      <c r="E101" s="182" t="s">
        <v>33</v>
      </c>
      <c r="F101" s="183"/>
      <c r="G101" s="180" t="s">
        <v>286</v>
      </c>
      <c r="H101" s="184"/>
      <c r="I101" s="185" t="s">
        <v>33</v>
      </c>
    </row>
    <row r="102" spans="1:9" ht="20.25" customHeight="1" x14ac:dyDescent="0.25">
      <c r="A102" s="259"/>
      <c r="B102" s="248" t="s">
        <v>38</v>
      </c>
      <c r="C102" s="186">
        <v>2020</v>
      </c>
      <c r="D102" s="186"/>
      <c r="E102" s="186">
        <v>2019</v>
      </c>
      <c r="F102" s="186"/>
      <c r="G102" s="186">
        <v>2020</v>
      </c>
      <c r="H102" s="186"/>
      <c r="I102" s="186">
        <v>2019</v>
      </c>
    </row>
    <row r="103" spans="1:9" ht="20.25" customHeight="1" x14ac:dyDescent="0.25">
      <c r="A103" s="241" t="s">
        <v>214</v>
      </c>
      <c r="B103" s="248"/>
      <c r="C103" s="187" t="s">
        <v>168</v>
      </c>
      <c r="D103" s="188"/>
      <c r="E103" s="187"/>
      <c r="F103" s="189"/>
      <c r="G103" s="187" t="s">
        <v>168</v>
      </c>
      <c r="H103" s="188"/>
      <c r="I103" s="187"/>
    </row>
    <row r="104" spans="1:9" x14ac:dyDescent="0.25">
      <c r="A104" s="241" t="s">
        <v>119</v>
      </c>
      <c r="B104" s="248"/>
      <c r="C104" s="186"/>
      <c r="D104" s="186"/>
      <c r="E104" s="186"/>
      <c r="F104" s="186"/>
      <c r="G104" s="186"/>
      <c r="H104" s="186"/>
      <c r="I104" s="186"/>
    </row>
    <row r="105" spans="1:9" ht="20.25" customHeight="1" x14ac:dyDescent="0.25">
      <c r="A105" s="256" t="s">
        <v>209</v>
      </c>
      <c r="B105" s="248"/>
      <c r="C105" s="168"/>
      <c r="D105" s="168"/>
      <c r="E105" s="168"/>
      <c r="F105" s="168"/>
      <c r="G105" s="168"/>
      <c r="H105" s="168"/>
      <c r="I105" s="168"/>
    </row>
    <row r="106" spans="1:9" ht="20.25" customHeight="1" x14ac:dyDescent="0.25">
      <c r="A106" s="225" t="s">
        <v>40</v>
      </c>
      <c r="B106" s="248"/>
      <c r="C106" s="168"/>
      <c r="D106" s="168"/>
      <c r="E106" s="168"/>
      <c r="F106" s="168"/>
      <c r="G106" s="168"/>
      <c r="H106" s="168"/>
      <c r="I106" s="168"/>
    </row>
    <row r="107" spans="1:9" ht="20.25" customHeight="1" x14ac:dyDescent="0.25">
      <c r="A107" s="225" t="s">
        <v>317</v>
      </c>
      <c r="B107" s="248"/>
      <c r="C107" s="190"/>
      <c r="D107" s="190"/>
      <c r="E107" s="190"/>
      <c r="F107" s="190"/>
      <c r="G107" s="190"/>
      <c r="H107" s="190"/>
      <c r="I107" s="190"/>
    </row>
    <row r="108" spans="1:9" ht="20.25" customHeight="1" thickBot="1" x14ac:dyDescent="0.3">
      <c r="A108" s="225" t="s">
        <v>318</v>
      </c>
      <c r="B108" s="248"/>
      <c r="C108" s="206">
        <v>9291530</v>
      </c>
      <c r="D108" s="190"/>
      <c r="E108" s="207">
        <v>9291530</v>
      </c>
      <c r="F108" s="190"/>
      <c r="G108" s="206">
        <v>9291530</v>
      </c>
      <c r="H108" s="190"/>
      <c r="I108" s="206">
        <v>9291530</v>
      </c>
    </row>
    <row r="109" spans="1:9" ht="20.25" customHeight="1" thickTop="1" x14ac:dyDescent="0.25">
      <c r="A109" s="225" t="s">
        <v>319</v>
      </c>
      <c r="B109" s="248"/>
      <c r="C109" s="194"/>
      <c r="D109" s="190"/>
      <c r="E109" s="194"/>
      <c r="F109" s="190"/>
      <c r="G109" s="190"/>
      <c r="H109" s="190"/>
      <c r="I109" s="190"/>
    </row>
    <row r="110" spans="1:9" ht="20.25" customHeight="1" x14ac:dyDescent="0.25">
      <c r="A110" s="261" t="s">
        <v>320</v>
      </c>
      <c r="B110" s="248"/>
      <c r="C110" s="190">
        <v>8611242</v>
      </c>
      <c r="D110" s="190"/>
      <c r="E110" s="190">
        <v>8611242</v>
      </c>
      <c r="F110" s="190"/>
      <c r="G110" s="190">
        <v>8611242</v>
      </c>
      <c r="H110" s="190"/>
      <c r="I110" s="190">
        <v>8611242</v>
      </c>
    </row>
    <row r="111" spans="1:9" ht="20.25" customHeight="1" x14ac:dyDescent="0.25">
      <c r="A111" s="225" t="s">
        <v>184</v>
      </c>
      <c r="B111" s="248"/>
      <c r="C111" s="190"/>
      <c r="D111" s="190"/>
      <c r="E111" s="190"/>
      <c r="F111" s="190"/>
      <c r="G111" s="190"/>
      <c r="H111" s="190"/>
      <c r="I111" s="190"/>
    </row>
    <row r="112" spans="1:9" ht="20.25" customHeight="1" x14ac:dyDescent="0.25">
      <c r="A112" s="225" t="s">
        <v>185</v>
      </c>
      <c r="B112" s="248"/>
      <c r="C112" s="201">
        <v>57298909</v>
      </c>
      <c r="D112" s="190"/>
      <c r="E112" s="190">
        <v>57298909</v>
      </c>
      <c r="F112" s="190"/>
      <c r="G112" s="190">
        <v>56408882</v>
      </c>
      <c r="H112" s="190"/>
      <c r="I112" s="191">
        <v>56408882</v>
      </c>
    </row>
    <row r="113" spans="1:9" ht="20.25" customHeight="1" x14ac:dyDescent="0.25">
      <c r="A113" s="225" t="s">
        <v>224</v>
      </c>
      <c r="B113" s="248"/>
      <c r="C113" s="201">
        <v>3470021</v>
      </c>
      <c r="D113" s="190"/>
      <c r="E113" s="190">
        <v>3470021</v>
      </c>
      <c r="F113" s="190"/>
      <c r="G113" s="190">
        <v>3470021</v>
      </c>
      <c r="H113" s="190"/>
      <c r="I113" s="191">
        <v>3470021</v>
      </c>
    </row>
    <row r="114" spans="1:9" ht="20.25" customHeight="1" x14ac:dyDescent="0.25">
      <c r="A114" s="225" t="s">
        <v>188</v>
      </c>
      <c r="B114" s="248"/>
      <c r="C114" s="190"/>
      <c r="D114" s="190"/>
      <c r="E114" s="190"/>
      <c r="F114" s="190"/>
      <c r="G114" s="191"/>
      <c r="H114" s="190"/>
      <c r="I114" s="191"/>
    </row>
    <row r="115" spans="1:9" ht="20.25" customHeight="1" x14ac:dyDescent="0.25">
      <c r="A115" s="225" t="s">
        <v>152</v>
      </c>
      <c r="B115" s="248"/>
      <c r="C115" s="201">
        <v>3802252</v>
      </c>
      <c r="D115" s="190"/>
      <c r="E115" s="190">
        <v>4072786</v>
      </c>
      <c r="F115" s="190"/>
      <c r="G115" s="192">
        <v>0</v>
      </c>
      <c r="H115" s="190"/>
      <c r="I115" s="192">
        <v>0</v>
      </c>
    </row>
    <row r="116" spans="1:9" ht="20.25" customHeight="1" x14ac:dyDescent="0.25">
      <c r="A116" s="225" t="s">
        <v>131</v>
      </c>
      <c r="B116" s="248"/>
      <c r="C116" s="208">
        <v>-5159</v>
      </c>
      <c r="D116" s="190"/>
      <c r="E116" s="192">
        <v>-5159</v>
      </c>
      <c r="F116" s="190"/>
      <c r="G116" s="190">
        <v>490423</v>
      </c>
      <c r="H116" s="190"/>
      <c r="I116" s="191">
        <v>490423</v>
      </c>
    </row>
    <row r="117" spans="1:9" ht="20.25" customHeight="1" x14ac:dyDescent="0.25">
      <c r="A117" s="225" t="s">
        <v>30</v>
      </c>
      <c r="B117" s="248"/>
      <c r="C117" s="190"/>
      <c r="D117" s="190"/>
      <c r="E117" s="190"/>
      <c r="F117" s="190"/>
      <c r="G117" s="190"/>
      <c r="H117" s="190"/>
      <c r="I117" s="190"/>
    </row>
    <row r="118" spans="1:9" ht="20.25" customHeight="1" x14ac:dyDescent="0.25">
      <c r="A118" s="225" t="s">
        <v>50</v>
      </c>
      <c r="B118" s="248"/>
      <c r="C118" s="190"/>
      <c r="D118" s="190"/>
      <c r="E118" s="190"/>
      <c r="F118" s="190"/>
      <c r="G118" s="190"/>
      <c r="H118" s="190"/>
      <c r="I118" s="190"/>
    </row>
    <row r="119" spans="1:9" ht="20.25" customHeight="1" x14ac:dyDescent="0.25">
      <c r="A119" s="225" t="s">
        <v>41</v>
      </c>
      <c r="B119" s="248"/>
      <c r="C119" s="190">
        <v>929166</v>
      </c>
      <c r="D119" s="190"/>
      <c r="E119" s="190">
        <v>929166</v>
      </c>
      <c r="F119" s="190"/>
      <c r="G119" s="190">
        <v>929166</v>
      </c>
      <c r="H119" s="190"/>
      <c r="I119" s="190">
        <v>929166</v>
      </c>
    </row>
    <row r="120" spans="1:9" ht="20.25" customHeight="1" x14ac:dyDescent="0.25">
      <c r="A120" s="225" t="s">
        <v>54</v>
      </c>
      <c r="B120" s="248"/>
      <c r="C120" s="201">
        <v>113204400</v>
      </c>
      <c r="D120" s="190"/>
      <c r="E120" s="190">
        <v>103579286</v>
      </c>
      <c r="F120" s="190"/>
      <c r="G120" s="190">
        <v>49306839</v>
      </c>
      <c r="H120" s="190"/>
      <c r="I120" s="190">
        <v>53294335</v>
      </c>
    </row>
    <row r="121" spans="1:9" ht="20.25" customHeight="1" x14ac:dyDescent="0.25">
      <c r="A121" s="225" t="s">
        <v>321</v>
      </c>
      <c r="B121" s="248">
        <v>13</v>
      </c>
      <c r="C121" s="208">
        <v>-8997459</v>
      </c>
      <c r="D121" s="190"/>
      <c r="E121" s="190">
        <v>-2909249</v>
      </c>
      <c r="F121" s="190"/>
      <c r="G121" s="192">
        <v>-6088210</v>
      </c>
      <c r="H121" s="190"/>
      <c r="I121" s="192">
        <v>0</v>
      </c>
    </row>
    <row r="122" spans="1:9" ht="20.25" customHeight="1" x14ac:dyDescent="0.25">
      <c r="A122" s="225" t="s">
        <v>189</v>
      </c>
      <c r="B122" s="248"/>
      <c r="C122" s="196">
        <v>-4506265</v>
      </c>
      <c r="D122" s="191"/>
      <c r="E122" s="196">
        <v>-21771738</v>
      </c>
      <c r="F122" s="191"/>
      <c r="G122" s="197">
        <v>5394794</v>
      </c>
      <c r="H122" s="191"/>
      <c r="I122" s="209">
        <v>2821928</v>
      </c>
    </row>
    <row r="123" spans="1:9" s="263" customFormat="1" ht="20.25" customHeight="1" x14ac:dyDescent="0.25">
      <c r="A123" s="253" t="s">
        <v>206</v>
      </c>
      <c r="B123" s="262"/>
      <c r="C123" s="210">
        <f>SUM(C110:C122)</f>
        <v>173807107</v>
      </c>
      <c r="D123" s="176"/>
      <c r="E123" s="176">
        <f>SUM(E110:E122)</f>
        <v>153275264</v>
      </c>
      <c r="F123" s="176"/>
      <c r="G123" s="210">
        <f>SUM(G110:G122)</f>
        <v>118523157</v>
      </c>
      <c r="H123" s="176"/>
      <c r="I123" s="176">
        <f>SUM(I110:I122)</f>
        <v>126025997</v>
      </c>
    </row>
    <row r="124" spans="1:9" s="263" customFormat="1" ht="20.25" customHeight="1" x14ac:dyDescent="0.25">
      <c r="A124" s="225" t="s">
        <v>175</v>
      </c>
      <c r="B124" s="248">
        <v>14</v>
      </c>
      <c r="C124" s="197">
        <v>15000000</v>
      </c>
      <c r="D124" s="190"/>
      <c r="E124" s="196">
        <v>15000000</v>
      </c>
      <c r="F124" s="190"/>
      <c r="G124" s="197">
        <v>15000000</v>
      </c>
      <c r="H124" s="190"/>
      <c r="I124" s="190">
        <v>15000000</v>
      </c>
    </row>
    <row r="125" spans="1:9" s="263" customFormat="1" ht="20.25" customHeight="1" x14ac:dyDescent="0.25">
      <c r="A125" s="253" t="s">
        <v>216</v>
      </c>
      <c r="B125" s="262"/>
      <c r="C125" s="176"/>
      <c r="D125" s="176"/>
      <c r="E125" s="176"/>
      <c r="F125" s="176"/>
      <c r="G125" s="211"/>
      <c r="H125" s="176"/>
      <c r="I125" s="211"/>
    </row>
    <row r="126" spans="1:9" s="263" customFormat="1" ht="20.25" customHeight="1" x14ac:dyDescent="0.25">
      <c r="A126" s="253" t="s">
        <v>217</v>
      </c>
      <c r="B126" s="262"/>
      <c r="C126" s="210">
        <f>SUM(C123:C124)</f>
        <v>188807107</v>
      </c>
      <c r="D126" s="176"/>
      <c r="E126" s="176">
        <f>SUM(E123:E124)</f>
        <v>168275264</v>
      </c>
      <c r="F126" s="176"/>
      <c r="G126" s="210">
        <f>SUM(G123:G124)</f>
        <v>133523157</v>
      </c>
      <c r="H126" s="176"/>
      <c r="I126" s="176">
        <f>SUM(I123:I124)</f>
        <v>141025997</v>
      </c>
    </row>
    <row r="127" spans="1:9" ht="20.25" customHeight="1" x14ac:dyDescent="0.25">
      <c r="A127" s="225" t="s">
        <v>97</v>
      </c>
      <c r="B127" s="248"/>
      <c r="C127" s="196">
        <v>59956872</v>
      </c>
      <c r="D127" s="190"/>
      <c r="E127" s="196">
        <v>50597130</v>
      </c>
      <c r="F127" s="190"/>
      <c r="G127" s="203">
        <v>0</v>
      </c>
      <c r="H127" s="193"/>
      <c r="I127" s="203">
        <v>0</v>
      </c>
    </row>
    <row r="128" spans="1:9" ht="20.25" customHeight="1" x14ac:dyDescent="0.25">
      <c r="A128" s="253" t="s">
        <v>190</v>
      </c>
      <c r="B128" s="248"/>
      <c r="C128" s="175">
        <f>SUM(C126:C127)</f>
        <v>248763979</v>
      </c>
      <c r="D128" s="176"/>
      <c r="E128" s="205">
        <f>SUM(E126:E127)</f>
        <v>218872394</v>
      </c>
      <c r="F128" s="176"/>
      <c r="G128" s="175">
        <f>SUM(G126:G127)</f>
        <v>133523157</v>
      </c>
      <c r="H128" s="176"/>
      <c r="I128" s="205">
        <f>SUM(I126:I127)</f>
        <v>141025997</v>
      </c>
    </row>
    <row r="129" spans="1:9" ht="20.25" customHeight="1" x14ac:dyDescent="0.25">
      <c r="A129" s="258"/>
      <c r="B129" s="248"/>
      <c r="C129" s="176"/>
      <c r="D129" s="176"/>
      <c r="E129" s="176"/>
      <c r="F129" s="176"/>
      <c r="G129" s="176"/>
      <c r="H129" s="176"/>
      <c r="I129" s="176"/>
    </row>
    <row r="130" spans="1:9" ht="20.25" customHeight="1" thickBot="1" x14ac:dyDescent="0.3">
      <c r="A130" s="253" t="s">
        <v>191</v>
      </c>
      <c r="B130" s="248"/>
      <c r="C130" s="198">
        <f>C93+C128</f>
        <v>773996880</v>
      </c>
      <c r="D130" s="176"/>
      <c r="E130" s="199">
        <f>E93+E128</f>
        <v>634050559</v>
      </c>
      <c r="F130" s="176"/>
      <c r="G130" s="198">
        <f>G93+G128</f>
        <v>286157763</v>
      </c>
      <c r="H130" s="176"/>
      <c r="I130" s="199">
        <f>I93+I128</f>
        <v>267925033</v>
      </c>
    </row>
    <row r="131" spans="1:9" ht="20.25" customHeight="1" thickTop="1" x14ac:dyDescent="0.25">
      <c r="A131" s="258"/>
      <c r="B131" s="248"/>
      <c r="C131" s="179"/>
      <c r="D131" s="179"/>
      <c r="E131" s="179"/>
      <c r="F131" s="179"/>
      <c r="G131" s="179"/>
      <c r="H131" s="179"/>
      <c r="I131" s="179"/>
    </row>
    <row r="132" spans="1:9" ht="20.25" customHeight="1" x14ac:dyDescent="0.25"/>
  </sheetData>
  <mergeCells count="16">
    <mergeCell ref="C33:E33"/>
    <mergeCell ref="G33:I33"/>
    <mergeCell ref="C6:E6"/>
    <mergeCell ref="G6:I6"/>
    <mergeCell ref="C5:E5"/>
    <mergeCell ref="G5:I5"/>
    <mergeCell ref="C32:E32"/>
    <mergeCell ref="G32:I32"/>
    <mergeCell ref="C100:E100"/>
    <mergeCell ref="G100:I100"/>
    <mergeCell ref="C62:E62"/>
    <mergeCell ref="G62:I62"/>
    <mergeCell ref="C63:E63"/>
    <mergeCell ref="G63:I63"/>
    <mergeCell ref="C99:E99"/>
    <mergeCell ref="G99:I99"/>
  </mergeCells>
  <pageMargins left="0.7" right="0.8" top="0.48" bottom="0.5" header="0.5" footer="0.5"/>
  <pageSetup paperSize="9" scale="81" firstPageNumber="2" orientation="portrait" useFirstPageNumber="1" r:id="rId1"/>
  <headerFooter>
    <oddFooter>&amp;LThe accompanying notes are an integral part of these financial statements.
&amp;C&amp;P</oddFooter>
  </headerFooter>
  <rowBreaks count="3" manualBreakCount="3">
    <brk id="27" max="8" man="1"/>
    <brk id="57" max="16383" man="1"/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2"/>
  <sheetViews>
    <sheetView view="pageBreakPreview" topLeftCell="A175" zoomScale="85" zoomScaleNormal="85" zoomScaleSheetLayoutView="85" zoomScalePageLayoutView="70" workbookViewId="0">
      <selection activeCell="E70" sqref="E70"/>
    </sheetView>
  </sheetViews>
  <sheetFormatPr defaultColWidth="9.109375" defaultRowHeight="21.75" customHeight="1" x14ac:dyDescent="0.25"/>
  <cols>
    <col min="1" max="1" width="3.44140625" style="106" customWidth="1"/>
    <col min="2" max="2" width="40.109375" style="106" customWidth="1"/>
    <col min="3" max="3" width="6.5546875" style="41" customWidth="1"/>
    <col min="4" max="4" width="4.109375" style="62" customWidth="1"/>
    <col min="5" max="5" width="14.5546875" style="123" customWidth="1"/>
    <col min="6" max="6" width="0.88671875" style="124" customWidth="1"/>
    <col min="7" max="7" width="14.5546875" style="123" customWidth="1"/>
    <col min="8" max="8" width="0.88671875" style="124" customWidth="1"/>
    <col min="9" max="9" width="14.5546875" style="123" customWidth="1"/>
    <col min="10" max="10" width="0.88671875" style="124" customWidth="1"/>
    <col min="11" max="11" width="14.44140625" style="123" customWidth="1"/>
    <col min="12" max="16384" width="9.109375" style="62"/>
  </cols>
  <sheetData>
    <row r="1" spans="1:11" ht="21.75" customHeight="1" x14ac:dyDescent="0.3">
      <c r="A1" s="29" t="s">
        <v>25</v>
      </c>
      <c r="B1" s="15"/>
      <c r="C1" s="28"/>
      <c r="D1" s="21"/>
      <c r="E1" s="110"/>
      <c r="F1" s="110"/>
      <c r="G1" s="110"/>
      <c r="H1" s="110"/>
      <c r="I1" s="110"/>
      <c r="J1" s="110"/>
      <c r="K1" s="110"/>
    </row>
    <row r="2" spans="1:11" ht="21.75" customHeight="1" x14ac:dyDescent="0.3">
      <c r="A2" s="29" t="s">
        <v>26</v>
      </c>
      <c r="B2" s="15"/>
      <c r="C2" s="28"/>
      <c r="D2" s="21"/>
      <c r="E2" s="110"/>
      <c r="F2" s="110"/>
      <c r="G2" s="110"/>
      <c r="H2" s="110"/>
      <c r="I2" s="110"/>
      <c r="J2" s="110"/>
      <c r="K2" s="110"/>
    </row>
    <row r="3" spans="1:11" ht="21.75" customHeight="1" x14ac:dyDescent="0.3">
      <c r="A3" s="31" t="s">
        <v>135</v>
      </c>
      <c r="B3" s="107"/>
      <c r="C3" s="28"/>
      <c r="D3" s="21"/>
      <c r="E3" s="110"/>
      <c r="F3" s="110"/>
      <c r="G3" s="110"/>
      <c r="H3" s="110"/>
      <c r="I3" s="110"/>
      <c r="J3" s="110"/>
      <c r="K3" s="110"/>
    </row>
    <row r="4" spans="1:11" ht="21.75" customHeight="1" x14ac:dyDescent="0.25">
      <c r="A4" s="60"/>
      <c r="B4" s="60"/>
      <c r="C4" s="28"/>
      <c r="D4" s="21"/>
      <c r="E4" s="110"/>
      <c r="F4" s="110"/>
      <c r="G4" s="110"/>
      <c r="H4" s="110"/>
      <c r="I4" s="99"/>
      <c r="J4" s="80"/>
      <c r="K4" s="111" t="s">
        <v>91</v>
      </c>
    </row>
    <row r="5" spans="1:11" ht="21.75" customHeight="1" x14ac:dyDescent="0.25">
      <c r="A5" s="60"/>
      <c r="B5" s="60"/>
      <c r="C5" s="28"/>
      <c r="D5" s="21"/>
      <c r="E5" s="277" t="s">
        <v>0</v>
      </c>
      <c r="F5" s="277"/>
      <c r="G5" s="277"/>
      <c r="H5" s="163"/>
      <c r="I5" s="277" t="s">
        <v>37</v>
      </c>
      <c r="J5" s="277"/>
      <c r="K5" s="277"/>
    </row>
    <row r="6" spans="1:11" ht="21.75" customHeight="1" x14ac:dyDescent="0.25">
      <c r="A6" s="60"/>
      <c r="B6" s="60"/>
      <c r="C6" s="28"/>
      <c r="D6" s="21"/>
      <c r="E6" s="278" t="s">
        <v>7</v>
      </c>
      <c r="F6" s="278"/>
      <c r="G6" s="278"/>
      <c r="H6" s="163"/>
      <c r="I6" s="278" t="s">
        <v>7</v>
      </c>
      <c r="J6" s="278"/>
      <c r="K6" s="278"/>
    </row>
    <row r="7" spans="1:11" ht="21.75" customHeight="1" x14ac:dyDescent="0.25">
      <c r="A7" s="60"/>
      <c r="B7" s="60"/>
      <c r="C7" s="28"/>
      <c r="D7" s="21"/>
      <c r="E7" s="279" t="s">
        <v>137</v>
      </c>
      <c r="F7" s="279"/>
      <c r="G7" s="279"/>
      <c r="H7" s="112"/>
      <c r="I7" s="279" t="s">
        <v>137</v>
      </c>
      <c r="J7" s="279"/>
      <c r="K7" s="279"/>
    </row>
    <row r="8" spans="1:11" ht="21.75" customHeight="1" x14ac:dyDescent="0.25">
      <c r="A8" s="15"/>
      <c r="B8" s="15"/>
      <c r="C8" s="62"/>
      <c r="D8" s="21"/>
      <c r="E8" s="275" t="s">
        <v>286</v>
      </c>
      <c r="F8" s="276"/>
      <c r="G8" s="276"/>
      <c r="H8" s="112"/>
      <c r="I8" s="275" t="s">
        <v>286</v>
      </c>
      <c r="J8" s="276"/>
      <c r="K8" s="276"/>
    </row>
    <row r="9" spans="1:11" ht="21.75" customHeight="1" x14ac:dyDescent="0.25">
      <c r="A9" s="15"/>
      <c r="B9" s="15"/>
      <c r="C9" s="28" t="s">
        <v>38</v>
      </c>
      <c r="D9" s="21"/>
      <c r="E9" s="66">
        <v>2020</v>
      </c>
      <c r="F9" s="112"/>
      <c r="G9" s="113" t="s">
        <v>258</v>
      </c>
      <c r="H9" s="112"/>
      <c r="I9" s="66">
        <v>2020</v>
      </c>
      <c r="J9" s="112"/>
      <c r="K9" s="113" t="s">
        <v>258</v>
      </c>
    </row>
    <row r="10" spans="1:11" ht="21.75" customHeight="1" x14ac:dyDescent="0.3">
      <c r="A10" s="34" t="s">
        <v>111</v>
      </c>
      <c r="B10" s="34"/>
      <c r="C10" s="28">
        <v>6</v>
      </c>
      <c r="D10" s="26"/>
      <c r="E10" s="114"/>
      <c r="F10" s="114"/>
      <c r="G10" s="114"/>
      <c r="H10" s="114"/>
      <c r="I10" s="114"/>
      <c r="J10" s="114"/>
      <c r="K10" s="114"/>
    </row>
    <row r="11" spans="1:11" ht="21.75" customHeight="1" x14ac:dyDescent="0.25">
      <c r="A11" s="60" t="s">
        <v>47</v>
      </c>
      <c r="B11" s="60"/>
      <c r="C11" s="28">
        <v>15</v>
      </c>
      <c r="D11" s="26"/>
      <c r="E11" s="155">
        <v>157805091</v>
      </c>
      <c r="F11" s="114"/>
      <c r="G11" s="155">
        <v>132597046</v>
      </c>
      <c r="H11" s="114"/>
      <c r="I11" s="116">
        <v>6647849</v>
      </c>
      <c r="J11" s="116"/>
      <c r="K11" s="116">
        <v>6553027</v>
      </c>
    </row>
    <row r="12" spans="1:11" ht="21.75" customHeight="1" x14ac:dyDescent="0.25">
      <c r="A12" s="60" t="s">
        <v>138</v>
      </c>
      <c r="B12" s="60"/>
      <c r="C12" s="41" t="s">
        <v>327</v>
      </c>
      <c r="D12" s="26"/>
      <c r="E12" s="155">
        <v>0</v>
      </c>
      <c r="F12" s="114"/>
      <c r="G12" s="155">
        <v>3541548</v>
      </c>
      <c r="H12" s="114"/>
      <c r="I12" s="155">
        <v>0</v>
      </c>
      <c r="J12" s="116"/>
      <c r="K12" s="155">
        <v>0</v>
      </c>
    </row>
    <row r="13" spans="1:11" ht="21.75" customHeight="1" x14ac:dyDescent="0.25">
      <c r="A13" s="60" t="s">
        <v>23</v>
      </c>
      <c r="B13" s="60"/>
      <c r="C13" s="28"/>
      <c r="D13" s="26"/>
      <c r="E13" s="155">
        <v>269695</v>
      </c>
      <c r="F13" s="114"/>
      <c r="G13" s="155">
        <v>262890</v>
      </c>
      <c r="H13" s="114"/>
      <c r="I13" s="116">
        <v>334880</v>
      </c>
      <c r="J13" s="116"/>
      <c r="K13" s="116">
        <v>1105131</v>
      </c>
    </row>
    <row r="14" spans="1:11" ht="21.75" customHeight="1" x14ac:dyDescent="0.25">
      <c r="A14" s="60" t="s">
        <v>120</v>
      </c>
      <c r="B14" s="60"/>
      <c r="C14" s="28"/>
      <c r="D14" s="26"/>
      <c r="E14" s="155">
        <v>1532</v>
      </c>
      <c r="F14" s="114"/>
      <c r="G14" s="155">
        <v>0</v>
      </c>
      <c r="H14" s="114"/>
      <c r="I14" s="155">
        <v>0</v>
      </c>
      <c r="J14" s="116"/>
      <c r="K14" s="116">
        <v>2178995</v>
      </c>
    </row>
    <row r="15" spans="1:11" ht="21.75" customHeight="1" x14ac:dyDescent="0.25">
      <c r="A15" s="280" t="s">
        <v>169</v>
      </c>
      <c r="B15" s="280"/>
      <c r="C15" s="28"/>
      <c r="D15" s="26"/>
      <c r="E15" s="155">
        <v>278007</v>
      </c>
      <c r="F15" s="114"/>
      <c r="G15" s="155">
        <v>0</v>
      </c>
      <c r="H15" s="114"/>
      <c r="I15" s="116">
        <v>480</v>
      </c>
      <c r="J15" s="116"/>
      <c r="K15" s="155">
        <v>0</v>
      </c>
    </row>
    <row r="16" spans="1:11" ht="21.75" customHeight="1" x14ac:dyDescent="0.25">
      <c r="A16" s="60" t="s">
        <v>35</v>
      </c>
      <c r="B16" s="60"/>
      <c r="C16" s="28"/>
      <c r="D16" s="26"/>
      <c r="E16" s="159">
        <v>634944</v>
      </c>
      <c r="F16" s="114"/>
      <c r="G16" s="159">
        <v>699456</v>
      </c>
      <c r="H16" s="114"/>
      <c r="I16" s="116">
        <v>29054</v>
      </c>
      <c r="J16" s="116"/>
      <c r="K16" s="116">
        <v>72302</v>
      </c>
    </row>
    <row r="17" spans="1:11" ht="21.75" customHeight="1" x14ac:dyDescent="0.25">
      <c r="A17" s="15" t="s">
        <v>110</v>
      </c>
      <c r="B17" s="15"/>
      <c r="C17" s="28"/>
      <c r="D17" s="26"/>
      <c r="E17" s="132">
        <f>SUM(E11:E16)</f>
        <v>158989269</v>
      </c>
      <c r="F17" s="7"/>
      <c r="G17" s="132">
        <f>SUM(G11:G16)</f>
        <v>137100940</v>
      </c>
      <c r="H17" s="7"/>
      <c r="I17" s="117">
        <f>SUM(I11:I16)</f>
        <v>7012263</v>
      </c>
      <c r="J17" s="7"/>
      <c r="K17" s="117">
        <f>SUM(K11:K16)</f>
        <v>9909455</v>
      </c>
    </row>
    <row r="18" spans="1:11" ht="9" customHeight="1" x14ac:dyDescent="0.25">
      <c r="A18" s="15"/>
      <c r="B18" s="15"/>
      <c r="C18" s="28"/>
      <c r="D18" s="26"/>
      <c r="E18" s="115"/>
      <c r="F18" s="114"/>
      <c r="G18" s="115"/>
      <c r="H18" s="114"/>
      <c r="I18" s="115"/>
      <c r="J18" s="114"/>
      <c r="K18" s="115"/>
    </row>
    <row r="19" spans="1:11" ht="21.75" customHeight="1" x14ac:dyDescent="0.3">
      <c r="A19" s="34" t="s">
        <v>21</v>
      </c>
      <c r="B19" s="34"/>
      <c r="C19" s="28">
        <v>6</v>
      </c>
      <c r="D19" s="26"/>
      <c r="E19" s="115"/>
      <c r="F19" s="114"/>
      <c r="G19" s="115"/>
      <c r="H19" s="114"/>
      <c r="I19" s="115"/>
      <c r="J19" s="114"/>
      <c r="K19" s="115"/>
    </row>
    <row r="20" spans="1:11" ht="21.75" customHeight="1" x14ac:dyDescent="0.25">
      <c r="A20" s="60" t="s">
        <v>55</v>
      </c>
      <c r="B20" s="60"/>
      <c r="C20" s="28"/>
      <c r="D20" s="26"/>
      <c r="E20" s="155">
        <v>127664311</v>
      </c>
      <c r="F20" s="114"/>
      <c r="G20" s="155">
        <v>114660361</v>
      </c>
      <c r="H20" s="116"/>
      <c r="I20" s="116">
        <v>5933987</v>
      </c>
      <c r="J20" s="116"/>
      <c r="K20" s="116">
        <v>5968253</v>
      </c>
    </row>
    <row r="21" spans="1:11" ht="21.75" customHeight="1" x14ac:dyDescent="0.25">
      <c r="A21" s="60" t="s">
        <v>181</v>
      </c>
      <c r="B21" s="60"/>
      <c r="C21" s="28"/>
      <c r="D21" s="26"/>
      <c r="E21" s="155">
        <v>6244609</v>
      </c>
      <c r="F21" s="114"/>
      <c r="G21" s="155">
        <v>5310308</v>
      </c>
      <c r="H21" s="116"/>
      <c r="I21" s="116">
        <v>247974</v>
      </c>
      <c r="J21" s="116"/>
      <c r="K21" s="116">
        <v>225774</v>
      </c>
    </row>
    <row r="22" spans="1:11" ht="21.75" customHeight="1" x14ac:dyDescent="0.25">
      <c r="A22" s="60" t="s">
        <v>65</v>
      </c>
      <c r="B22" s="60"/>
      <c r="C22" s="28"/>
      <c r="D22" s="26"/>
      <c r="E22" s="155">
        <v>9450467</v>
      </c>
      <c r="F22" s="114"/>
      <c r="G22" s="155">
        <v>8116219</v>
      </c>
      <c r="H22" s="116"/>
      <c r="I22" s="116">
        <v>702951</v>
      </c>
      <c r="J22" s="116"/>
      <c r="K22" s="116">
        <v>645786</v>
      </c>
    </row>
    <row r="23" spans="1:11" ht="21.75" customHeight="1" x14ac:dyDescent="0.25">
      <c r="A23" s="60" t="s">
        <v>269</v>
      </c>
      <c r="B23" s="60"/>
      <c r="C23" s="28"/>
      <c r="D23" s="26"/>
      <c r="E23" s="62"/>
      <c r="F23" s="114"/>
      <c r="G23" s="155"/>
      <c r="H23" s="116"/>
      <c r="I23" s="116"/>
      <c r="J23" s="116"/>
      <c r="K23" s="116"/>
    </row>
    <row r="24" spans="1:11" ht="21.75" customHeight="1" x14ac:dyDescent="0.25">
      <c r="A24" s="60" t="s">
        <v>128</v>
      </c>
      <c r="B24" s="60"/>
      <c r="C24" s="28"/>
      <c r="D24" s="26"/>
      <c r="E24" s="155">
        <v>-320403</v>
      </c>
      <c r="F24" s="114"/>
      <c r="G24" s="155">
        <v>-643769</v>
      </c>
      <c r="H24" s="116"/>
      <c r="I24" s="155">
        <v>0</v>
      </c>
      <c r="J24" s="116"/>
      <c r="K24" s="155">
        <v>0</v>
      </c>
    </row>
    <row r="25" spans="1:11" ht="21.75" customHeight="1" x14ac:dyDescent="0.25">
      <c r="A25" s="60" t="s">
        <v>360</v>
      </c>
      <c r="B25" s="60"/>
      <c r="C25" s="28"/>
      <c r="D25" s="26"/>
      <c r="E25" s="155">
        <v>195841</v>
      </c>
      <c r="F25" s="114"/>
      <c r="G25" s="155">
        <v>27048</v>
      </c>
      <c r="H25" s="116"/>
      <c r="I25" s="155">
        <v>0</v>
      </c>
      <c r="J25" s="116"/>
      <c r="K25" s="155">
        <v>19000</v>
      </c>
    </row>
    <row r="26" spans="1:11" ht="21.75" customHeight="1" x14ac:dyDescent="0.25">
      <c r="A26" s="60" t="s">
        <v>140</v>
      </c>
      <c r="B26" s="60"/>
      <c r="C26" s="28"/>
      <c r="D26" s="26"/>
      <c r="E26" s="155" t="s">
        <v>84</v>
      </c>
      <c r="F26" s="114"/>
      <c r="G26" s="155">
        <v>123711</v>
      </c>
      <c r="H26" s="116"/>
      <c r="I26" s="155">
        <v>0</v>
      </c>
      <c r="J26" s="116"/>
      <c r="K26" s="116">
        <v>117449</v>
      </c>
    </row>
    <row r="27" spans="1:11" ht="21.75" customHeight="1" x14ac:dyDescent="0.25">
      <c r="A27" s="280" t="s">
        <v>351</v>
      </c>
      <c r="B27" s="280"/>
      <c r="C27" s="28"/>
      <c r="D27" s="26"/>
      <c r="E27" s="62"/>
      <c r="F27" s="62"/>
      <c r="G27" s="62"/>
      <c r="H27" s="62"/>
      <c r="I27" s="62"/>
      <c r="J27" s="62"/>
      <c r="K27" s="62"/>
    </row>
    <row r="28" spans="1:11" ht="21.75" customHeight="1" x14ac:dyDescent="0.25">
      <c r="A28" s="60" t="s">
        <v>350</v>
      </c>
      <c r="B28" s="60"/>
      <c r="C28" s="28">
        <v>5</v>
      </c>
      <c r="D28" s="26"/>
      <c r="E28" s="155">
        <v>53420</v>
      </c>
      <c r="F28" s="114"/>
      <c r="G28" s="155">
        <v>0</v>
      </c>
      <c r="H28" s="116"/>
      <c r="I28" s="155">
        <v>0</v>
      </c>
      <c r="J28" s="116"/>
      <c r="K28" s="155">
        <v>0</v>
      </c>
    </row>
    <row r="29" spans="1:11" ht="21.75" customHeight="1" x14ac:dyDescent="0.25">
      <c r="A29" s="60" t="s">
        <v>330</v>
      </c>
      <c r="B29" s="60"/>
      <c r="C29" s="28">
        <v>11</v>
      </c>
      <c r="D29" s="26"/>
      <c r="E29" s="155">
        <v>423392</v>
      </c>
      <c r="F29" s="114"/>
      <c r="G29" s="155">
        <v>33794</v>
      </c>
      <c r="H29" s="116"/>
      <c r="I29" s="116">
        <v>3280</v>
      </c>
      <c r="J29" s="116"/>
      <c r="K29" s="155">
        <v>0</v>
      </c>
    </row>
    <row r="30" spans="1:11" ht="21.75" customHeight="1" x14ac:dyDescent="0.25">
      <c r="A30" s="60" t="s">
        <v>331</v>
      </c>
      <c r="B30" s="60"/>
      <c r="C30" s="28"/>
      <c r="D30" s="26"/>
      <c r="E30" s="159">
        <v>3762482</v>
      </c>
      <c r="F30" s="114"/>
      <c r="G30" s="159">
        <v>3346316</v>
      </c>
      <c r="H30" s="116"/>
      <c r="I30" s="118">
        <v>1264875</v>
      </c>
      <c r="J30" s="116"/>
      <c r="K30" s="118">
        <v>1113844</v>
      </c>
    </row>
    <row r="31" spans="1:11" ht="21.75" customHeight="1" x14ac:dyDescent="0.25">
      <c r="A31" s="15" t="s">
        <v>22</v>
      </c>
      <c r="B31" s="15"/>
      <c r="C31" s="28"/>
      <c r="D31" s="26"/>
      <c r="E31" s="132">
        <f>SUM(E20:E30)</f>
        <v>147474119</v>
      </c>
      <c r="F31" s="7"/>
      <c r="G31" s="132">
        <f>SUM(G20:G30)</f>
        <v>130973988</v>
      </c>
      <c r="H31" s="7"/>
      <c r="I31" s="119">
        <f>SUM(I20:I30)</f>
        <v>8153067</v>
      </c>
      <c r="J31" s="7"/>
      <c r="K31" s="119">
        <f>SUM(K20:K30)</f>
        <v>8090106</v>
      </c>
    </row>
    <row r="32" spans="1:11" ht="11.25" customHeight="1" x14ac:dyDescent="0.25">
      <c r="A32" s="15"/>
      <c r="B32" s="15"/>
      <c r="C32" s="28"/>
      <c r="D32" s="26"/>
      <c r="E32" s="115"/>
      <c r="F32" s="114"/>
      <c r="G32" s="115"/>
      <c r="H32" s="114"/>
      <c r="I32" s="115"/>
      <c r="J32" s="114"/>
      <c r="K32" s="115"/>
    </row>
    <row r="33" spans="1:11" ht="21.75" customHeight="1" x14ac:dyDescent="0.25">
      <c r="A33" s="280" t="s">
        <v>129</v>
      </c>
      <c r="B33" s="280"/>
      <c r="C33" s="28"/>
      <c r="D33" s="26"/>
      <c r="E33" s="115"/>
      <c r="F33" s="114"/>
      <c r="G33" s="115"/>
      <c r="H33" s="114"/>
      <c r="I33" s="115"/>
      <c r="J33" s="114"/>
      <c r="K33" s="115"/>
    </row>
    <row r="34" spans="1:11" s="44" customFormat="1" ht="21.75" customHeight="1" x14ac:dyDescent="0.25">
      <c r="A34" s="60" t="s">
        <v>157</v>
      </c>
      <c r="B34" s="60"/>
      <c r="C34" s="28" t="s">
        <v>174</v>
      </c>
      <c r="D34" s="26"/>
      <c r="E34" s="25">
        <v>2027995</v>
      </c>
      <c r="F34" s="114"/>
      <c r="G34" s="25">
        <v>2260499</v>
      </c>
      <c r="H34" s="116"/>
      <c r="I34" s="159">
        <v>0</v>
      </c>
      <c r="J34" s="116"/>
      <c r="K34" s="159">
        <v>0</v>
      </c>
    </row>
    <row r="35" spans="1:11" ht="21.75" customHeight="1" x14ac:dyDescent="0.25">
      <c r="A35" s="15" t="s">
        <v>112</v>
      </c>
      <c r="B35" s="62"/>
      <c r="C35" s="28"/>
      <c r="D35" s="26"/>
      <c r="E35" s="115"/>
      <c r="F35" s="114"/>
      <c r="G35" s="115"/>
      <c r="H35" s="116"/>
      <c r="I35" s="116"/>
      <c r="J35" s="116"/>
      <c r="K35" s="116"/>
    </row>
    <row r="36" spans="1:11" ht="21.75" customHeight="1" x14ac:dyDescent="0.3">
      <c r="A36" s="15" t="s">
        <v>116</v>
      </c>
      <c r="B36" s="15"/>
      <c r="C36" s="43"/>
      <c r="D36" s="8"/>
      <c r="E36" s="109">
        <f>E17-E31+E34</f>
        <v>13543145</v>
      </c>
      <c r="F36" s="7"/>
      <c r="G36" s="109">
        <f>G17-G31+G34</f>
        <v>8387451</v>
      </c>
      <c r="H36" s="7"/>
      <c r="I36" s="120">
        <f>I17-I31+I34</f>
        <v>-1140804</v>
      </c>
      <c r="J36" s="7"/>
      <c r="K36" s="120">
        <f>K17-K31+K34</f>
        <v>1819349</v>
      </c>
    </row>
    <row r="37" spans="1:11" ht="21.75" customHeight="1" x14ac:dyDescent="0.25">
      <c r="A37" s="60" t="s">
        <v>117</v>
      </c>
      <c r="B37" s="60"/>
      <c r="C37" s="28"/>
      <c r="D37" s="26"/>
      <c r="E37" s="25">
        <v>2998432</v>
      </c>
      <c r="F37" s="114"/>
      <c r="G37" s="25">
        <v>1399901</v>
      </c>
      <c r="H37" s="116"/>
      <c r="I37" s="116">
        <v>-9282</v>
      </c>
      <c r="J37" s="116"/>
      <c r="K37" s="116">
        <v>503264</v>
      </c>
    </row>
    <row r="38" spans="1:11" ht="21.75" customHeight="1" thickBot="1" x14ac:dyDescent="0.3">
      <c r="A38" s="15" t="s">
        <v>361</v>
      </c>
      <c r="B38" s="15"/>
      <c r="C38" s="28"/>
      <c r="D38" s="26"/>
      <c r="E38" s="135">
        <f>E36-E37</f>
        <v>10544713</v>
      </c>
      <c r="F38" s="7"/>
      <c r="G38" s="135">
        <f>G36-G37</f>
        <v>6987550</v>
      </c>
      <c r="H38" s="7"/>
      <c r="I38" s="121">
        <f>I36-I37</f>
        <v>-1131522</v>
      </c>
      <c r="J38" s="7"/>
      <c r="K38" s="121">
        <f>K36-K37</f>
        <v>1316085</v>
      </c>
    </row>
    <row r="39" spans="1:11" ht="7.5" customHeight="1" thickTop="1" x14ac:dyDescent="0.25">
      <c r="A39" s="15"/>
      <c r="B39" s="15"/>
      <c r="C39" s="28"/>
      <c r="D39" s="26"/>
      <c r="E39" s="115"/>
      <c r="F39" s="114"/>
      <c r="G39" s="115"/>
      <c r="H39" s="114"/>
      <c r="I39" s="115"/>
      <c r="J39" s="114"/>
      <c r="K39" s="115"/>
    </row>
    <row r="40" spans="1:11" ht="21.75" customHeight="1" x14ac:dyDescent="0.25">
      <c r="A40" s="15" t="s">
        <v>362</v>
      </c>
      <c r="B40" s="60"/>
      <c r="C40" s="28"/>
      <c r="D40" s="26"/>
      <c r="E40" s="115"/>
      <c r="F40" s="114"/>
      <c r="G40" s="115"/>
      <c r="H40" s="114"/>
      <c r="I40" s="115"/>
      <c r="J40" s="114"/>
      <c r="K40" s="115"/>
    </row>
    <row r="41" spans="1:11" ht="21.75" customHeight="1" x14ac:dyDescent="0.25">
      <c r="A41" s="60" t="s">
        <v>60</v>
      </c>
      <c r="B41" s="60"/>
      <c r="C41" s="28"/>
      <c r="D41" s="26"/>
      <c r="E41" s="115">
        <v>7474412</v>
      </c>
      <c r="F41" s="114"/>
      <c r="G41" s="115">
        <v>6061500</v>
      </c>
      <c r="H41" s="114"/>
      <c r="I41" s="115">
        <v>-1131522</v>
      </c>
      <c r="J41" s="114"/>
      <c r="K41" s="115">
        <v>1316085</v>
      </c>
    </row>
    <row r="42" spans="1:11" ht="21.75" customHeight="1" x14ac:dyDescent="0.25">
      <c r="A42" s="60" t="s">
        <v>99</v>
      </c>
      <c r="B42" s="60"/>
      <c r="C42" s="28"/>
      <c r="D42" s="26"/>
      <c r="E42" s="25">
        <v>3070301</v>
      </c>
      <c r="F42" s="114"/>
      <c r="G42" s="25">
        <v>926050</v>
      </c>
      <c r="H42" s="114"/>
      <c r="I42" s="159">
        <v>0</v>
      </c>
      <c r="J42" s="114"/>
      <c r="K42" s="159">
        <v>0</v>
      </c>
    </row>
    <row r="43" spans="1:11" ht="21.75" customHeight="1" thickBot="1" x14ac:dyDescent="0.3">
      <c r="A43" s="15" t="s">
        <v>361</v>
      </c>
      <c r="B43" s="15"/>
      <c r="C43" s="28"/>
      <c r="D43" s="26"/>
      <c r="E43" s="122">
        <f>SUM(E41:E42)</f>
        <v>10544713</v>
      </c>
      <c r="F43" s="7"/>
      <c r="G43" s="122">
        <f>SUM(G41:G42)</f>
        <v>6987550</v>
      </c>
      <c r="H43" s="7"/>
      <c r="I43" s="122">
        <f>SUM(I41:I42)</f>
        <v>-1131522</v>
      </c>
      <c r="J43" s="7"/>
      <c r="K43" s="122">
        <f>SUM(K41:K42)</f>
        <v>1316085</v>
      </c>
    </row>
    <row r="44" spans="1:11" ht="9.6" customHeight="1" thickTop="1" x14ac:dyDescent="0.25">
      <c r="A44" s="15"/>
      <c r="B44" s="15"/>
      <c r="C44" s="28"/>
      <c r="D44" s="26"/>
    </row>
    <row r="45" spans="1:11" ht="21.6" customHeight="1" thickBot="1" x14ac:dyDescent="0.3">
      <c r="A45" s="97" t="s">
        <v>363</v>
      </c>
      <c r="B45" s="97"/>
      <c r="C45" s="81">
        <v>16</v>
      </c>
      <c r="D45" s="8"/>
      <c r="E45" s="56">
        <v>0.91</v>
      </c>
      <c r="F45" s="125"/>
      <c r="G45" s="56">
        <v>0.72</v>
      </c>
      <c r="H45" s="7"/>
      <c r="I45" s="56">
        <v>-0.15</v>
      </c>
      <c r="J45" s="7"/>
      <c r="K45" s="56">
        <v>0.14000000000000001</v>
      </c>
    </row>
    <row r="46" spans="1:11" ht="21.6" customHeight="1" thickTop="1" thickBot="1" x14ac:dyDescent="0.3">
      <c r="A46" s="97" t="s">
        <v>364</v>
      </c>
      <c r="B46" s="97"/>
      <c r="C46" s="81">
        <v>16</v>
      </c>
      <c r="D46" s="8"/>
      <c r="E46" s="56">
        <v>0.89</v>
      </c>
      <c r="F46" s="125"/>
      <c r="G46" s="56">
        <v>0.72</v>
      </c>
      <c r="H46" s="7"/>
      <c r="I46" s="56">
        <v>-0.15</v>
      </c>
      <c r="J46" s="7"/>
      <c r="K46" s="56">
        <v>0.14000000000000001</v>
      </c>
    </row>
    <row r="47" spans="1:11" ht="21.6" customHeight="1" thickTop="1" x14ac:dyDescent="0.25">
      <c r="A47" s="97"/>
      <c r="B47" s="97"/>
      <c r="C47" s="81"/>
      <c r="D47" s="8"/>
      <c r="E47" s="58"/>
      <c r="F47" s="125"/>
      <c r="G47" s="58"/>
      <c r="H47" s="7"/>
      <c r="I47" s="58"/>
      <c r="J47" s="7"/>
      <c r="K47" s="58"/>
    </row>
    <row r="48" spans="1:11" ht="21.75" customHeight="1" x14ac:dyDescent="0.3">
      <c r="A48" s="29" t="s">
        <v>25</v>
      </c>
      <c r="B48" s="15"/>
      <c r="C48" s="15"/>
      <c r="D48" s="15"/>
      <c r="E48" s="125"/>
      <c r="F48" s="125"/>
      <c r="G48" s="125"/>
      <c r="H48" s="110"/>
      <c r="I48" s="110"/>
      <c r="J48" s="110"/>
      <c r="K48" s="110"/>
    </row>
    <row r="49" spans="1:11" ht="21.75" customHeight="1" x14ac:dyDescent="0.3">
      <c r="A49" s="29" t="s">
        <v>26</v>
      </c>
      <c r="B49" s="15"/>
      <c r="C49" s="15"/>
      <c r="D49" s="15"/>
      <c r="E49" s="125"/>
      <c r="F49" s="125"/>
      <c r="G49" s="125"/>
      <c r="H49" s="110"/>
      <c r="I49" s="110"/>
      <c r="J49" s="110"/>
      <c r="K49" s="110"/>
    </row>
    <row r="50" spans="1:11" ht="21.75" customHeight="1" x14ac:dyDescent="0.3">
      <c r="A50" s="31" t="s">
        <v>136</v>
      </c>
      <c r="B50" s="15"/>
      <c r="C50" s="108"/>
      <c r="D50" s="21"/>
      <c r="E50" s="110"/>
      <c r="F50" s="110"/>
      <c r="G50" s="110"/>
      <c r="H50" s="110"/>
      <c r="I50" s="110"/>
      <c r="J50" s="110"/>
      <c r="K50" s="110"/>
    </row>
    <row r="51" spans="1:11" ht="21.75" customHeight="1" x14ac:dyDescent="0.25">
      <c r="A51" s="60"/>
      <c r="B51" s="60"/>
      <c r="C51" s="28"/>
      <c r="D51" s="21"/>
      <c r="E51" s="110"/>
      <c r="F51" s="110"/>
      <c r="G51" s="110"/>
      <c r="H51" s="110"/>
      <c r="I51" s="99"/>
      <c r="J51" s="80"/>
      <c r="K51" s="111" t="s">
        <v>91</v>
      </c>
    </row>
    <row r="52" spans="1:11" ht="21.75" customHeight="1" x14ac:dyDescent="0.25">
      <c r="A52" s="3"/>
      <c r="B52" s="3"/>
      <c r="C52" s="28"/>
      <c r="D52" s="21"/>
      <c r="E52" s="277" t="s">
        <v>0</v>
      </c>
      <c r="F52" s="277"/>
      <c r="G52" s="277"/>
      <c r="H52" s="163"/>
      <c r="I52" s="277" t="s">
        <v>37</v>
      </c>
      <c r="J52" s="277"/>
      <c r="K52" s="277"/>
    </row>
    <row r="53" spans="1:11" ht="21.75" customHeight="1" x14ac:dyDescent="0.25">
      <c r="A53" s="60"/>
      <c r="B53" s="60"/>
      <c r="C53" s="28"/>
      <c r="D53" s="21"/>
      <c r="E53" s="278" t="s">
        <v>7</v>
      </c>
      <c r="F53" s="278"/>
      <c r="G53" s="278"/>
      <c r="H53" s="163"/>
      <c r="I53" s="278" t="s">
        <v>7</v>
      </c>
      <c r="J53" s="278"/>
      <c r="K53" s="278"/>
    </row>
    <row r="54" spans="1:11" ht="21.75" customHeight="1" x14ac:dyDescent="0.25">
      <c r="A54" s="60"/>
      <c r="B54" s="60"/>
      <c r="C54" s="28"/>
      <c r="D54" s="21"/>
      <c r="E54" s="279" t="s">
        <v>137</v>
      </c>
      <c r="F54" s="279"/>
      <c r="G54" s="279"/>
      <c r="H54" s="112"/>
      <c r="I54" s="279" t="s">
        <v>137</v>
      </c>
      <c r="J54" s="279"/>
      <c r="K54" s="279"/>
    </row>
    <row r="55" spans="1:11" ht="21.75" customHeight="1" x14ac:dyDescent="0.25">
      <c r="A55" s="15"/>
      <c r="B55" s="15"/>
      <c r="C55" s="62"/>
      <c r="D55" s="21"/>
      <c r="E55" s="275" t="s">
        <v>286</v>
      </c>
      <c r="F55" s="276"/>
      <c r="G55" s="276"/>
      <c r="H55" s="112"/>
      <c r="I55" s="275" t="s">
        <v>286</v>
      </c>
      <c r="J55" s="276"/>
      <c r="K55" s="276"/>
    </row>
    <row r="56" spans="1:11" ht="21.75" customHeight="1" x14ac:dyDescent="0.25">
      <c r="A56" s="15"/>
      <c r="B56" s="15"/>
      <c r="C56" s="28" t="s">
        <v>38</v>
      </c>
      <c r="D56" s="21"/>
      <c r="E56" s="66">
        <v>2020</v>
      </c>
      <c r="F56" s="112"/>
      <c r="G56" s="113" t="s">
        <v>258</v>
      </c>
      <c r="H56" s="112"/>
      <c r="I56" s="66">
        <v>2020</v>
      </c>
      <c r="J56" s="112"/>
      <c r="K56" s="113" t="s">
        <v>258</v>
      </c>
    </row>
    <row r="57" spans="1:11" ht="6" customHeight="1" x14ac:dyDescent="0.25">
      <c r="A57" s="15"/>
      <c r="B57" s="15"/>
      <c r="C57" s="28"/>
      <c r="D57" s="21"/>
      <c r="E57" s="112"/>
      <c r="F57" s="112"/>
      <c r="G57" s="112"/>
      <c r="H57" s="112"/>
      <c r="I57" s="112"/>
      <c r="J57" s="112"/>
      <c r="K57" s="112"/>
    </row>
    <row r="58" spans="1:11" ht="20.25" customHeight="1" x14ac:dyDescent="0.25">
      <c r="A58" s="15" t="s">
        <v>361</v>
      </c>
      <c r="B58" s="60"/>
      <c r="C58" s="28"/>
      <c r="D58" s="26"/>
      <c r="E58" s="134">
        <f>E43</f>
        <v>10544713</v>
      </c>
      <c r="F58" s="7"/>
      <c r="G58" s="134">
        <f>G43</f>
        <v>6987550</v>
      </c>
      <c r="H58" s="7"/>
      <c r="I58" s="134">
        <f>I43</f>
        <v>-1131522</v>
      </c>
      <c r="J58" s="7"/>
      <c r="K58" s="134">
        <f>K43</f>
        <v>1316085</v>
      </c>
    </row>
    <row r="59" spans="1:11" ht="5.0999999999999996" customHeight="1" x14ac:dyDescent="0.25">
      <c r="A59" s="15"/>
      <c r="B59" s="60"/>
      <c r="C59" s="28"/>
      <c r="D59" s="26"/>
      <c r="E59" s="156"/>
      <c r="F59" s="114"/>
      <c r="G59" s="156"/>
      <c r="H59" s="114"/>
      <c r="I59" s="156"/>
      <c r="J59" s="114"/>
      <c r="K59" s="156"/>
    </row>
    <row r="60" spans="1:11" ht="20.25" customHeight="1" x14ac:dyDescent="0.25">
      <c r="A60" s="15" t="s">
        <v>100</v>
      </c>
      <c r="B60" s="60"/>
      <c r="C60" s="28"/>
      <c r="D60" s="26"/>
      <c r="E60" s="156"/>
      <c r="F60" s="114"/>
      <c r="G60" s="156"/>
      <c r="H60" s="114"/>
      <c r="I60" s="156"/>
      <c r="J60" s="114"/>
      <c r="K60" s="156"/>
    </row>
    <row r="61" spans="1:11" ht="20.25" customHeight="1" x14ac:dyDescent="0.3">
      <c r="A61" s="34" t="s">
        <v>255</v>
      </c>
      <c r="B61" s="60"/>
      <c r="C61" s="28"/>
      <c r="D61" s="26"/>
      <c r="E61" s="156"/>
      <c r="F61" s="114"/>
      <c r="G61" s="156"/>
      <c r="H61" s="114"/>
      <c r="I61" s="156"/>
      <c r="J61" s="114"/>
      <c r="K61" s="156"/>
    </row>
    <row r="62" spans="1:11" ht="20.25" customHeight="1" x14ac:dyDescent="0.3">
      <c r="A62" s="34" t="s">
        <v>243</v>
      </c>
      <c r="B62" s="60"/>
      <c r="C62" s="28"/>
      <c r="D62" s="26"/>
      <c r="E62" s="156"/>
      <c r="F62" s="114"/>
      <c r="G62" s="156"/>
      <c r="H62" s="114"/>
      <c r="I62" s="156"/>
      <c r="J62" s="114"/>
      <c r="K62" s="156"/>
    </row>
    <row r="63" spans="1:11" ht="20.25" customHeight="1" x14ac:dyDescent="0.25">
      <c r="A63" s="78" t="s">
        <v>215</v>
      </c>
      <c r="B63" s="60"/>
      <c r="C63" s="28"/>
      <c r="D63" s="26"/>
      <c r="E63" s="156"/>
      <c r="F63" s="114"/>
      <c r="G63" s="156"/>
      <c r="H63" s="114"/>
      <c r="I63" s="156"/>
      <c r="J63" s="114"/>
      <c r="K63" s="156"/>
    </row>
    <row r="64" spans="1:11" ht="20.25" customHeight="1" x14ac:dyDescent="0.25">
      <c r="A64" s="60" t="s">
        <v>210</v>
      </c>
      <c r="B64" s="60"/>
      <c r="C64" s="28"/>
      <c r="D64" s="26"/>
      <c r="E64" s="156">
        <v>0</v>
      </c>
      <c r="F64" s="114"/>
      <c r="G64" s="156">
        <v>-426632</v>
      </c>
      <c r="H64" s="114"/>
      <c r="I64" s="156">
        <v>0</v>
      </c>
      <c r="J64" s="114"/>
      <c r="K64" s="156">
        <v>0</v>
      </c>
    </row>
    <row r="65" spans="1:11" ht="20.25" customHeight="1" x14ac:dyDescent="0.25">
      <c r="A65" s="78" t="s">
        <v>197</v>
      </c>
      <c r="B65" s="60"/>
      <c r="C65" s="28"/>
      <c r="D65" s="26"/>
      <c r="E65" s="156">
        <v>5140852</v>
      </c>
      <c r="F65" s="114"/>
      <c r="G65" s="156">
        <v>-3960095</v>
      </c>
      <c r="H65" s="114"/>
      <c r="I65" s="156">
        <v>0</v>
      </c>
      <c r="J65" s="114"/>
      <c r="K65" s="156">
        <v>0</v>
      </c>
    </row>
    <row r="66" spans="1:11" ht="20.25" customHeight="1" x14ac:dyDescent="0.25">
      <c r="A66" s="78" t="s">
        <v>345</v>
      </c>
      <c r="B66" s="60"/>
      <c r="C66" s="28"/>
      <c r="D66" s="26"/>
      <c r="E66" s="156">
        <v>-192976</v>
      </c>
      <c r="F66" s="114"/>
      <c r="G66" s="156">
        <v>0</v>
      </c>
      <c r="H66" s="114"/>
      <c r="I66" s="156">
        <v>-33469</v>
      </c>
      <c r="J66" s="114"/>
      <c r="K66" s="156">
        <v>0</v>
      </c>
    </row>
    <row r="67" spans="1:11" ht="20.25" customHeight="1" x14ac:dyDescent="0.25">
      <c r="A67" s="106" t="s">
        <v>365</v>
      </c>
      <c r="B67" s="60"/>
      <c r="C67" s="28"/>
      <c r="D67" s="26"/>
    </row>
    <row r="68" spans="1:11" ht="20.25" customHeight="1" x14ac:dyDescent="0.25">
      <c r="A68" s="106" t="s">
        <v>346</v>
      </c>
      <c r="B68" s="60"/>
      <c r="C68" s="28"/>
      <c r="D68" s="26"/>
      <c r="E68" s="156">
        <v>1129141</v>
      </c>
      <c r="F68" s="114"/>
      <c r="G68" s="156">
        <v>0</v>
      </c>
      <c r="H68" s="114"/>
      <c r="I68" s="156">
        <v>0</v>
      </c>
      <c r="J68" s="114"/>
      <c r="K68" s="156">
        <v>0</v>
      </c>
    </row>
    <row r="69" spans="1:11" ht="19.5" customHeight="1" x14ac:dyDescent="0.25">
      <c r="A69" s="60" t="s">
        <v>270</v>
      </c>
      <c r="B69" s="60"/>
      <c r="C69" s="28"/>
      <c r="D69" s="26"/>
      <c r="E69" s="156"/>
      <c r="F69" s="114"/>
      <c r="G69" s="156"/>
      <c r="H69" s="114"/>
      <c r="I69" s="156"/>
      <c r="J69" s="114"/>
      <c r="K69" s="156"/>
    </row>
    <row r="70" spans="1:11" ht="23.25" customHeight="1" x14ac:dyDescent="0.25">
      <c r="A70" s="60" t="s">
        <v>295</v>
      </c>
      <c r="B70" s="60"/>
      <c r="C70" s="28"/>
      <c r="D70" s="26"/>
      <c r="E70" s="25">
        <v>-9281</v>
      </c>
      <c r="F70" s="114"/>
      <c r="G70" s="25">
        <v>37234</v>
      </c>
      <c r="H70" s="114"/>
      <c r="I70" s="159">
        <v>6694</v>
      </c>
      <c r="J70" s="114"/>
      <c r="K70" s="159">
        <v>0</v>
      </c>
    </row>
    <row r="71" spans="1:11" ht="20.25" customHeight="1" x14ac:dyDescent="0.25">
      <c r="A71" s="75" t="s">
        <v>252</v>
      </c>
      <c r="B71" s="60"/>
      <c r="C71" s="28"/>
      <c r="D71" s="26"/>
      <c r="E71" s="115"/>
      <c r="F71" s="114"/>
      <c r="G71" s="115"/>
      <c r="H71" s="114"/>
      <c r="I71" s="115"/>
      <c r="J71" s="114"/>
      <c r="K71" s="115"/>
    </row>
    <row r="72" spans="1:11" ht="20.25" customHeight="1" x14ac:dyDescent="0.3">
      <c r="A72" s="75" t="s">
        <v>243</v>
      </c>
      <c r="B72" s="62"/>
      <c r="C72" s="43"/>
      <c r="D72" s="8"/>
      <c r="E72" s="131">
        <f>SUM(E61:E70)</f>
        <v>6067736</v>
      </c>
      <c r="F72" s="7"/>
      <c r="G72" s="131">
        <f>SUM(G61:G70)</f>
        <v>-4349493</v>
      </c>
      <c r="H72" s="7"/>
      <c r="I72" s="131">
        <f>SUM(I61:I70)</f>
        <v>-26775</v>
      </c>
      <c r="J72" s="114"/>
      <c r="K72" s="131">
        <f>SUM(K61:K70)</f>
        <v>0</v>
      </c>
    </row>
    <row r="73" spans="1:11" ht="8.4" customHeight="1" x14ac:dyDescent="0.3">
      <c r="A73" s="75"/>
      <c r="B73" s="62"/>
      <c r="C73" s="43"/>
      <c r="D73" s="8"/>
      <c r="E73" s="7"/>
      <c r="F73" s="7"/>
      <c r="G73" s="7"/>
      <c r="H73" s="7"/>
      <c r="I73" s="126"/>
      <c r="J73" s="114"/>
      <c r="K73" s="126"/>
    </row>
    <row r="74" spans="1:11" ht="20.25" customHeight="1" x14ac:dyDescent="0.3">
      <c r="A74" s="34" t="s">
        <v>242</v>
      </c>
      <c r="B74" s="60"/>
      <c r="C74" s="28"/>
      <c r="D74" s="26"/>
      <c r="E74" s="115"/>
      <c r="F74" s="114"/>
      <c r="G74" s="115"/>
      <c r="H74" s="114"/>
      <c r="I74" s="115"/>
      <c r="J74" s="114"/>
      <c r="K74" s="115"/>
    </row>
    <row r="75" spans="1:11" ht="20.25" customHeight="1" x14ac:dyDescent="0.3">
      <c r="A75" s="34" t="s">
        <v>243</v>
      </c>
      <c r="B75" s="60"/>
      <c r="C75" s="28"/>
      <c r="D75" s="26"/>
      <c r="E75" s="115"/>
      <c r="F75" s="114"/>
      <c r="G75" s="115"/>
      <c r="H75" s="114"/>
      <c r="I75" s="115"/>
      <c r="J75" s="114"/>
      <c r="K75" s="115"/>
    </row>
    <row r="76" spans="1:11" ht="20.25" customHeight="1" x14ac:dyDescent="0.25">
      <c r="A76" s="60" t="s">
        <v>348</v>
      </c>
      <c r="B76" s="264"/>
      <c r="C76" s="28"/>
      <c r="D76" s="26"/>
      <c r="E76" s="115"/>
      <c r="F76" s="114"/>
      <c r="G76" s="115"/>
      <c r="H76" s="114"/>
      <c r="I76" s="115"/>
      <c r="J76" s="114"/>
      <c r="K76" s="115"/>
    </row>
    <row r="77" spans="1:11" ht="20.25" customHeight="1" x14ac:dyDescent="0.25">
      <c r="A77" s="60" t="s">
        <v>347</v>
      </c>
      <c r="B77" s="264"/>
      <c r="C77" s="28"/>
      <c r="D77" s="26"/>
      <c r="E77" s="115">
        <v>-560815</v>
      </c>
      <c r="F77" s="114"/>
      <c r="G77" s="156">
        <v>0</v>
      </c>
      <c r="H77" s="114"/>
      <c r="I77" s="156">
        <v>0</v>
      </c>
      <c r="J77" s="114"/>
      <c r="K77" s="156">
        <v>0</v>
      </c>
    </row>
    <row r="78" spans="1:11" ht="20.25" customHeight="1" x14ac:dyDescent="0.25">
      <c r="A78" s="60" t="s">
        <v>296</v>
      </c>
      <c r="B78" s="15"/>
      <c r="C78" s="28"/>
      <c r="D78" s="26"/>
      <c r="E78" s="115"/>
      <c r="F78" s="114"/>
      <c r="G78" s="115"/>
      <c r="H78" s="114"/>
      <c r="I78" s="115"/>
      <c r="J78" s="114"/>
      <c r="K78" s="115"/>
    </row>
    <row r="79" spans="1:11" ht="20.25" customHeight="1" x14ac:dyDescent="0.25">
      <c r="A79" s="60" t="s">
        <v>256</v>
      </c>
      <c r="B79" s="15"/>
      <c r="C79" s="28"/>
      <c r="D79" s="26"/>
      <c r="E79" s="115">
        <v>-6180</v>
      </c>
      <c r="F79" s="114"/>
      <c r="G79" s="115">
        <v>-69362</v>
      </c>
      <c r="H79" s="114"/>
      <c r="I79" s="156">
        <v>0</v>
      </c>
      <c r="J79" s="114"/>
      <c r="K79" s="156">
        <v>0</v>
      </c>
    </row>
    <row r="80" spans="1:11" ht="20.25" customHeight="1" x14ac:dyDescent="0.25">
      <c r="A80" s="60" t="s">
        <v>411</v>
      </c>
      <c r="B80" s="60"/>
      <c r="C80" s="28">
        <v>10</v>
      </c>
      <c r="D80" s="26"/>
      <c r="E80" s="115">
        <v>2020630</v>
      </c>
      <c r="F80" s="114"/>
      <c r="G80" s="115">
        <v>178018</v>
      </c>
      <c r="H80" s="156"/>
      <c r="I80" s="156">
        <v>0</v>
      </c>
      <c r="J80" s="156"/>
      <c r="K80" s="156">
        <v>0</v>
      </c>
    </row>
    <row r="81" spans="1:12" s="101" customFormat="1" ht="20.25" customHeight="1" x14ac:dyDescent="0.25">
      <c r="A81" s="60" t="s">
        <v>261</v>
      </c>
      <c r="B81" s="78"/>
      <c r="C81" s="81"/>
      <c r="D81" s="103"/>
      <c r="E81" s="127"/>
      <c r="F81" s="128"/>
      <c r="G81" s="127"/>
      <c r="H81" s="128"/>
      <c r="I81" s="127"/>
      <c r="J81" s="128"/>
      <c r="K81" s="127"/>
      <c r="L81" s="104"/>
    </row>
    <row r="82" spans="1:12" s="101" customFormat="1" ht="20.25" customHeight="1" x14ac:dyDescent="0.25">
      <c r="A82" s="60" t="s">
        <v>262</v>
      </c>
      <c r="B82" s="78"/>
      <c r="C82" s="81"/>
      <c r="D82" s="103"/>
      <c r="E82" s="127"/>
      <c r="F82" s="128"/>
      <c r="G82" s="127"/>
      <c r="H82" s="128"/>
      <c r="I82" s="127"/>
      <c r="J82" s="128"/>
      <c r="K82" s="127"/>
      <c r="L82" s="104"/>
    </row>
    <row r="83" spans="1:12" ht="20.25" customHeight="1" x14ac:dyDescent="0.25">
      <c r="A83" s="60" t="s">
        <v>263</v>
      </c>
      <c r="B83" s="15"/>
      <c r="C83" s="28"/>
      <c r="D83" s="26"/>
      <c r="E83" s="25">
        <v>90528</v>
      </c>
      <c r="F83" s="114"/>
      <c r="G83" s="25">
        <v>-7435</v>
      </c>
      <c r="H83" s="114"/>
      <c r="I83" s="159">
        <v>0</v>
      </c>
      <c r="J83" s="114"/>
      <c r="K83" s="159">
        <v>0</v>
      </c>
      <c r="L83" s="105"/>
    </row>
    <row r="84" spans="1:12" ht="20.25" customHeight="1" x14ac:dyDescent="0.25">
      <c r="A84" s="75" t="s">
        <v>254</v>
      </c>
      <c r="B84" s="15"/>
      <c r="C84" s="28"/>
      <c r="D84" s="26"/>
      <c r="E84" s="115"/>
      <c r="F84" s="114"/>
      <c r="G84" s="115"/>
      <c r="H84" s="114"/>
      <c r="I84" s="115"/>
      <c r="J84" s="114"/>
      <c r="K84" s="115"/>
      <c r="L84" s="105"/>
    </row>
    <row r="85" spans="1:12" ht="20.25" customHeight="1" x14ac:dyDescent="0.25">
      <c r="A85" s="75" t="s">
        <v>243</v>
      </c>
      <c r="B85" s="15"/>
      <c r="C85" s="28"/>
      <c r="D85" s="26"/>
      <c r="E85" s="131">
        <f>SUM(E77:E83)</f>
        <v>1544163</v>
      </c>
      <c r="F85" s="7"/>
      <c r="G85" s="131">
        <f>SUM(G77:G83)</f>
        <v>101221</v>
      </c>
      <c r="H85" s="7"/>
      <c r="I85" s="131">
        <f>SUM(I77:I83)</f>
        <v>0</v>
      </c>
      <c r="J85" s="7"/>
      <c r="K85" s="131">
        <f>SUM(K77:K83)</f>
        <v>0</v>
      </c>
    </row>
    <row r="86" spans="1:12" ht="20.25" customHeight="1" x14ac:dyDescent="0.25">
      <c r="A86" s="15" t="s">
        <v>182</v>
      </c>
      <c r="B86" s="15"/>
      <c r="C86" s="28"/>
      <c r="D86" s="26"/>
      <c r="E86" s="115"/>
      <c r="F86" s="114"/>
      <c r="G86" s="115"/>
      <c r="H86" s="114"/>
      <c r="I86" s="115"/>
      <c r="J86" s="114"/>
      <c r="K86" s="115"/>
    </row>
    <row r="87" spans="1:12" ht="20.25" customHeight="1" x14ac:dyDescent="0.25">
      <c r="A87" s="15" t="s">
        <v>264</v>
      </c>
      <c r="B87" s="15"/>
      <c r="C87" s="28"/>
      <c r="D87" s="26"/>
      <c r="E87" s="131">
        <f>E85+E72</f>
        <v>7611899</v>
      </c>
      <c r="F87" s="7"/>
      <c r="G87" s="131">
        <f>G85+G72</f>
        <v>-4248272</v>
      </c>
      <c r="H87" s="7"/>
      <c r="I87" s="131">
        <f>I85+I72</f>
        <v>-26775</v>
      </c>
      <c r="J87" s="7"/>
      <c r="K87" s="131">
        <f>K85+K72</f>
        <v>0</v>
      </c>
    </row>
    <row r="88" spans="1:12" ht="20.25" customHeight="1" x14ac:dyDescent="0.25">
      <c r="A88" s="15" t="s">
        <v>265</v>
      </c>
      <c r="B88" s="60"/>
      <c r="C88" s="28"/>
      <c r="D88" s="26"/>
      <c r="E88" s="115"/>
      <c r="F88" s="114"/>
      <c r="G88" s="115"/>
      <c r="H88" s="114"/>
      <c r="I88" s="115"/>
      <c r="J88" s="114"/>
      <c r="K88" s="115"/>
    </row>
    <row r="89" spans="1:12" ht="20.25" customHeight="1" thickBot="1" x14ac:dyDescent="0.3">
      <c r="A89" s="15" t="s">
        <v>103</v>
      </c>
      <c r="B89" s="60"/>
      <c r="C89" s="28"/>
      <c r="D89" s="26"/>
      <c r="E89" s="122">
        <f>E58+E87</f>
        <v>18156612</v>
      </c>
      <c r="F89" s="7"/>
      <c r="G89" s="122">
        <f>G58+G87</f>
        <v>2739278</v>
      </c>
      <c r="H89" s="7"/>
      <c r="I89" s="122">
        <f>I58+I87</f>
        <v>-1158297</v>
      </c>
      <c r="J89" s="7"/>
      <c r="K89" s="122">
        <f>K58+K87</f>
        <v>1316085</v>
      </c>
    </row>
    <row r="90" spans="1:12" ht="20.25" customHeight="1" thickTop="1" x14ac:dyDescent="0.25">
      <c r="A90" s="15" t="s">
        <v>265</v>
      </c>
      <c r="B90" s="15"/>
      <c r="C90" s="28"/>
      <c r="D90" s="26"/>
      <c r="E90" s="115"/>
      <c r="F90" s="114"/>
      <c r="G90" s="115"/>
      <c r="H90" s="114"/>
      <c r="I90" s="115"/>
      <c r="J90" s="114"/>
      <c r="K90" s="115"/>
    </row>
    <row r="91" spans="1:12" ht="20.25" customHeight="1" x14ac:dyDescent="0.25">
      <c r="A91" s="15" t="s">
        <v>104</v>
      </c>
      <c r="B91" s="15"/>
      <c r="C91" s="28"/>
      <c r="D91" s="26"/>
      <c r="E91" s="115"/>
      <c r="F91" s="114"/>
      <c r="G91" s="115"/>
      <c r="H91" s="114"/>
      <c r="I91" s="115"/>
      <c r="J91" s="114"/>
      <c r="K91" s="115"/>
    </row>
    <row r="92" spans="1:12" ht="20.25" customHeight="1" x14ac:dyDescent="0.25">
      <c r="A92" s="60" t="s">
        <v>60</v>
      </c>
      <c r="B92" s="60"/>
      <c r="C92" s="28"/>
      <c r="D92" s="26"/>
      <c r="E92" s="115">
        <v>11837757</v>
      </c>
      <c r="F92" s="114"/>
      <c r="G92" s="115">
        <v>3075424</v>
      </c>
      <c r="H92" s="114"/>
      <c r="I92" s="115">
        <v>-1158297</v>
      </c>
      <c r="J92" s="114"/>
      <c r="K92" s="115">
        <v>1316085</v>
      </c>
    </row>
    <row r="93" spans="1:12" ht="20.25" customHeight="1" x14ac:dyDescent="0.25">
      <c r="A93" s="60" t="s">
        <v>99</v>
      </c>
      <c r="B93" s="15"/>
      <c r="C93" s="28"/>
      <c r="D93" s="26"/>
      <c r="E93" s="25">
        <v>6318855</v>
      </c>
      <c r="F93" s="114"/>
      <c r="G93" s="25">
        <v>-336146</v>
      </c>
      <c r="H93" s="114"/>
      <c r="I93" s="159">
        <v>0</v>
      </c>
      <c r="J93" s="114"/>
      <c r="K93" s="159">
        <v>0</v>
      </c>
    </row>
    <row r="94" spans="1:12" s="44" customFormat="1" ht="20.25" customHeight="1" x14ac:dyDescent="0.3">
      <c r="A94" s="15" t="s">
        <v>265</v>
      </c>
      <c r="B94" s="15"/>
      <c r="C94" s="43"/>
      <c r="D94" s="8"/>
      <c r="E94" s="129"/>
      <c r="F94" s="129"/>
      <c r="G94" s="129"/>
      <c r="H94" s="129"/>
      <c r="I94" s="129"/>
      <c r="J94" s="129"/>
      <c r="K94" s="129"/>
    </row>
    <row r="95" spans="1:12" ht="21.75" customHeight="1" thickBot="1" x14ac:dyDescent="0.3">
      <c r="A95" s="15" t="s">
        <v>103</v>
      </c>
      <c r="B95" s="60"/>
      <c r="C95" s="28"/>
      <c r="D95" s="26"/>
      <c r="E95" s="122">
        <f>SUM(E92:E93)</f>
        <v>18156612</v>
      </c>
      <c r="F95" s="7"/>
      <c r="G95" s="122">
        <f>SUM(G92:G93)</f>
        <v>2739278</v>
      </c>
      <c r="H95" s="7"/>
      <c r="I95" s="122">
        <f>SUM(I92:I93)</f>
        <v>-1158297</v>
      </c>
      <c r="J95" s="7"/>
      <c r="K95" s="122">
        <f>SUM(K92:K93)</f>
        <v>1316085</v>
      </c>
    </row>
    <row r="96" spans="1:12" ht="21.75" customHeight="1" thickTop="1" x14ac:dyDescent="0.25">
      <c r="A96" s="15"/>
      <c r="B96" s="60"/>
      <c r="C96" s="28"/>
      <c r="D96" s="26"/>
      <c r="E96" s="7"/>
      <c r="F96" s="7"/>
      <c r="G96" s="7"/>
      <c r="H96" s="7"/>
      <c r="I96" s="7"/>
      <c r="J96" s="7"/>
      <c r="K96" s="7"/>
    </row>
    <row r="97" spans="1:11" ht="21.75" customHeight="1" x14ac:dyDescent="0.25">
      <c r="A97" s="15"/>
      <c r="B97" s="60"/>
      <c r="C97" s="28"/>
      <c r="D97" s="26"/>
      <c r="E97" s="7"/>
      <c r="F97" s="7"/>
      <c r="G97" s="7"/>
      <c r="H97" s="7"/>
      <c r="I97" s="7"/>
      <c r="J97" s="7"/>
      <c r="K97" s="7"/>
    </row>
    <row r="98" spans="1:11" ht="21.75" customHeight="1" x14ac:dyDescent="0.3">
      <c r="A98" s="29" t="s">
        <v>25</v>
      </c>
      <c r="B98" s="15"/>
      <c r="C98" s="15"/>
      <c r="D98" s="15"/>
      <c r="E98" s="125"/>
      <c r="F98" s="125"/>
      <c r="G98" s="125"/>
      <c r="H98" s="110"/>
      <c r="I98" s="110"/>
      <c r="J98" s="110"/>
      <c r="K98" s="110"/>
    </row>
    <row r="99" spans="1:11" ht="21.75" customHeight="1" x14ac:dyDescent="0.3">
      <c r="A99" s="29" t="s">
        <v>26</v>
      </c>
      <c r="B99" s="15"/>
      <c r="C99" s="15"/>
      <c r="D99" s="15"/>
      <c r="E99" s="125"/>
      <c r="F99" s="125"/>
      <c r="G99" s="125"/>
      <c r="H99" s="110"/>
      <c r="I99" s="110"/>
      <c r="J99" s="110"/>
      <c r="K99" s="110"/>
    </row>
    <row r="100" spans="1:11" ht="21.75" customHeight="1" x14ac:dyDescent="0.3">
      <c r="A100" s="31" t="s">
        <v>135</v>
      </c>
      <c r="B100" s="15"/>
      <c r="C100" s="108"/>
      <c r="D100" s="21"/>
      <c r="E100" s="110"/>
      <c r="F100" s="110"/>
      <c r="G100" s="110"/>
      <c r="H100" s="110"/>
      <c r="I100" s="110"/>
      <c r="J100" s="110"/>
      <c r="K100" s="110"/>
    </row>
    <row r="101" spans="1:11" ht="21.75" customHeight="1" x14ac:dyDescent="0.25">
      <c r="A101" s="60"/>
      <c r="B101" s="60"/>
      <c r="C101" s="28"/>
      <c r="D101" s="21"/>
      <c r="E101" s="110"/>
      <c r="F101" s="110"/>
      <c r="G101" s="110"/>
      <c r="H101" s="110"/>
      <c r="I101" s="99"/>
      <c r="J101" s="80"/>
      <c r="K101" s="111" t="s">
        <v>91</v>
      </c>
    </row>
    <row r="102" spans="1:11" ht="21.75" customHeight="1" x14ac:dyDescent="0.25">
      <c r="A102" s="60"/>
      <c r="B102" s="60"/>
      <c r="C102" s="28"/>
      <c r="D102" s="21"/>
      <c r="E102" s="277" t="s">
        <v>0</v>
      </c>
      <c r="F102" s="277"/>
      <c r="G102" s="277"/>
      <c r="H102" s="163"/>
      <c r="I102" s="277" t="s">
        <v>37</v>
      </c>
      <c r="J102" s="277"/>
      <c r="K102" s="277"/>
    </row>
    <row r="103" spans="1:11" ht="21.75" customHeight="1" x14ac:dyDescent="0.25">
      <c r="A103" s="60"/>
      <c r="B103" s="60"/>
      <c r="C103" s="28"/>
      <c r="D103" s="21"/>
      <c r="E103" s="278" t="s">
        <v>7</v>
      </c>
      <c r="F103" s="278"/>
      <c r="G103" s="278"/>
      <c r="H103" s="163"/>
      <c r="I103" s="278" t="s">
        <v>7</v>
      </c>
      <c r="J103" s="278"/>
      <c r="K103" s="278"/>
    </row>
    <row r="104" spans="1:11" ht="21.75" customHeight="1" x14ac:dyDescent="0.25">
      <c r="A104" s="60"/>
      <c r="B104" s="60"/>
      <c r="C104" s="28"/>
      <c r="D104" s="21"/>
      <c r="E104" s="279" t="s">
        <v>287</v>
      </c>
      <c r="F104" s="279"/>
      <c r="G104" s="279"/>
      <c r="H104" s="112"/>
      <c r="I104" s="279" t="s">
        <v>287</v>
      </c>
      <c r="J104" s="279"/>
      <c r="K104" s="279"/>
    </row>
    <row r="105" spans="1:11" ht="21.75" customHeight="1" x14ac:dyDescent="0.25">
      <c r="A105" s="15"/>
      <c r="B105" s="15"/>
      <c r="C105" s="62"/>
      <c r="D105" s="21"/>
      <c r="E105" s="275" t="s">
        <v>286</v>
      </c>
      <c r="F105" s="276"/>
      <c r="G105" s="276"/>
      <c r="H105" s="112"/>
      <c r="I105" s="275" t="s">
        <v>286</v>
      </c>
      <c r="J105" s="276"/>
      <c r="K105" s="276"/>
    </row>
    <row r="106" spans="1:11" ht="21.75" customHeight="1" x14ac:dyDescent="0.25">
      <c r="A106" s="15"/>
      <c r="B106" s="15"/>
      <c r="C106" s="28" t="s">
        <v>38</v>
      </c>
      <c r="D106" s="21"/>
      <c r="E106" s="66">
        <v>2020</v>
      </c>
      <c r="F106" s="112"/>
      <c r="G106" s="113" t="s">
        <v>258</v>
      </c>
      <c r="H106" s="112"/>
      <c r="I106" s="66">
        <v>2020</v>
      </c>
      <c r="J106" s="112"/>
      <c r="K106" s="113" t="s">
        <v>258</v>
      </c>
    </row>
    <row r="107" spans="1:11" ht="21.75" customHeight="1" x14ac:dyDescent="0.3">
      <c r="A107" s="34" t="s">
        <v>111</v>
      </c>
      <c r="B107" s="34"/>
      <c r="C107" s="28">
        <v>6</v>
      </c>
      <c r="D107" s="26"/>
      <c r="E107" s="114"/>
      <c r="F107" s="114"/>
      <c r="G107" s="114"/>
      <c r="H107" s="114"/>
      <c r="I107" s="114"/>
      <c r="J107" s="114"/>
      <c r="K107" s="114"/>
    </row>
    <row r="108" spans="1:11" ht="21.75" customHeight="1" x14ac:dyDescent="0.25">
      <c r="A108" s="60" t="s">
        <v>47</v>
      </c>
      <c r="B108" s="60"/>
      <c r="C108" s="28">
        <v>15</v>
      </c>
      <c r="D108" s="26"/>
      <c r="E108" s="115">
        <v>439744931</v>
      </c>
      <c r="F108" s="114"/>
      <c r="G108" s="115">
        <v>391779784</v>
      </c>
      <c r="H108" s="114"/>
      <c r="I108" s="115">
        <v>19271800</v>
      </c>
      <c r="J108" s="114"/>
      <c r="K108" s="115">
        <v>18468501</v>
      </c>
    </row>
    <row r="109" spans="1:11" ht="21.75" customHeight="1" x14ac:dyDescent="0.25">
      <c r="A109" s="60" t="s">
        <v>138</v>
      </c>
      <c r="B109" s="60"/>
      <c r="C109" s="41" t="s">
        <v>327</v>
      </c>
      <c r="D109" s="26"/>
      <c r="E109" s="116">
        <v>1575478</v>
      </c>
      <c r="F109" s="114"/>
      <c r="G109" s="116">
        <v>8073002</v>
      </c>
      <c r="H109" s="114"/>
      <c r="I109" s="156">
        <v>834055</v>
      </c>
      <c r="J109" s="156"/>
      <c r="K109" s="156">
        <v>0</v>
      </c>
    </row>
    <row r="110" spans="1:11" ht="21.75" customHeight="1" x14ac:dyDescent="0.25">
      <c r="A110" s="60" t="s">
        <v>23</v>
      </c>
      <c r="B110" s="60"/>
      <c r="C110" s="28"/>
      <c r="D110" s="26"/>
      <c r="E110" s="115">
        <v>726065</v>
      </c>
      <c r="F110" s="114"/>
      <c r="G110" s="115">
        <v>786816</v>
      </c>
      <c r="H110" s="114"/>
      <c r="I110" s="115">
        <v>1340089</v>
      </c>
      <c r="J110" s="114"/>
      <c r="K110" s="115">
        <v>3454106</v>
      </c>
    </row>
    <row r="111" spans="1:11" ht="21.75" customHeight="1" x14ac:dyDescent="0.25">
      <c r="A111" s="60" t="s">
        <v>120</v>
      </c>
      <c r="B111" s="60"/>
      <c r="D111" s="26"/>
      <c r="E111" s="115">
        <v>79550</v>
      </c>
      <c r="F111" s="114"/>
      <c r="G111" s="115">
        <v>85923</v>
      </c>
      <c r="H111" s="114"/>
      <c r="I111" s="115">
        <v>5381053</v>
      </c>
      <c r="J111" s="114"/>
      <c r="K111" s="115">
        <v>8799123</v>
      </c>
    </row>
    <row r="112" spans="1:11" ht="21.75" customHeight="1" x14ac:dyDescent="0.25">
      <c r="A112" s="280" t="s">
        <v>169</v>
      </c>
      <c r="B112" s="280"/>
      <c r="D112" s="26"/>
      <c r="E112" s="115">
        <v>700794</v>
      </c>
      <c r="F112" s="114"/>
      <c r="G112" s="156">
        <v>0</v>
      </c>
      <c r="H112" s="114"/>
      <c r="I112" s="115">
        <v>248288</v>
      </c>
      <c r="J112" s="114"/>
      <c r="K112" s="156">
        <v>0</v>
      </c>
    </row>
    <row r="113" spans="1:11" ht="21.75" customHeight="1" x14ac:dyDescent="0.25">
      <c r="A113" s="60" t="s">
        <v>412</v>
      </c>
      <c r="B113" s="60"/>
      <c r="D113" s="26"/>
      <c r="E113" s="115"/>
      <c r="F113" s="114"/>
      <c r="G113" s="115"/>
      <c r="H113" s="114"/>
      <c r="I113" s="115"/>
      <c r="J113" s="114"/>
      <c r="K113" s="115"/>
    </row>
    <row r="114" spans="1:11" ht="21.75" customHeight="1" x14ac:dyDescent="0.25">
      <c r="A114" s="60" t="s">
        <v>329</v>
      </c>
      <c r="B114" s="60"/>
      <c r="D114" s="26"/>
      <c r="E114" s="156">
        <v>0</v>
      </c>
      <c r="F114" s="114"/>
      <c r="G114" s="115">
        <v>9236</v>
      </c>
      <c r="H114" s="114"/>
      <c r="I114" s="156">
        <v>0</v>
      </c>
      <c r="J114" s="114"/>
      <c r="K114" s="156">
        <v>0</v>
      </c>
    </row>
    <row r="115" spans="1:11" ht="21.75" customHeight="1" x14ac:dyDescent="0.25">
      <c r="A115" s="60" t="s">
        <v>35</v>
      </c>
      <c r="B115" s="60"/>
      <c r="C115" s="28"/>
      <c r="D115" s="26"/>
      <c r="E115" s="25">
        <v>1914632</v>
      </c>
      <c r="F115" s="114"/>
      <c r="G115" s="25">
        <v>1750659</v>
      </c>
      <c r="H115" s="114"/>
      <c r="I115" s="25">
        <v>45912</v>
      </c>
      <c r="J115" s="114"/>
      <c r="K115" s="25">
        <v>114852</v>
      </c>
    </row>
    <row r="116" spans="1:11" ht="21.75" customHeight="1" x14ac:dyDescent="0.25">
      <c r="A116" s="15" t="s">
        <v>110</v>
      </c>
      <c r="B116" s="15"/>
      <c r="C116" s="28"/>
      <c r="D116" s="26"/>
      <c r="E116" s="117">
        <f>SUM(E108:E115)</f>
        <v>444741450</v>
      </c>
      <c r="F116" s="7"/>
      <c r="G116" s="117">
        <f>SUM(G108:G115)</f>
        <v>402485420</v>
      </c>
      <c r="H116" s="7"/>
      <c r="I116" s="117">
        <f>SUM(I108:I115)</f>
        <v>27121197</v>
      </c>
      <c r="J116" s="7"/>
      <c r="K116" s="117">
        <f>SUM(K108:K115)</f>
        <v>30836582</v>
      </c>
    </row>
    <row r="117" spans="1:11" ht="11.25" customHeight="1" x14ac:dyDescent="0.25">
      <c r="A117" s="15"/>
      <c r="B117" s="15"/>
      <c r="C117" s="28"/>
      <c r="D117" s="26"/>
      <c r="E117" s="115"/>
      <c r="F117" s="114"/>
      <c r="G117" s="115"/>
      <c r="H117" s="114"/>
      <c r="I117" s="115"/>
      <c r="J117" s="114"/>
      <c r="K117" s="115"/>
    </row>
    <row r="118" spans="1:11" ht="21.75" customHeight="1" x14ac:dyDescent="0.3">
      <c r="A118" s="34" t="s">
        <v>21</v>
      </c>
      <c r="B118" s="34"/>
      <c r="C118" s="28">
        <v>6</v>
      </c>
      <c r="D118" s="26"/>
      <c r="E118" s="115"/>
      <c r="F118" s="114"/>
      <c r="G118" s="115"/>
      <c r="H118" s="114"/>
      <c r="I118" s="115"/>
      <c r="J118" s="114"/>
      <c r="K118" s="115"/>
    </row>
    <row r="119" spans="1:11" ht="21.75" customHeight="1" x14ac:dyDescent="0.25">
      <c r="A119" s="60" t="s">
        <v>55</v>
      </c>
      <c r="B119" s="60"/>
      <c r="C119" s="28"/>
      <c r="D119" s="26"/>
      <c r="E119" s="115">
        <v>358207198</v>
      </c>
      <c r="F119" s="114"/>
      <c r="G119" s="115">
        <v>337558134</v>
      </c>
      <c r="H119" s="114"/>
      <c r="I119" s="115">
        <v>17090639</v>
      </c>
      <c r="J119" s="114"/>
      <c r="K119" s="115">
        <v>17328938</v>
      </c>
    </row>
    <row r="120" spans="1:11" ht="21.75" customHeight="1" x14ac:dyDescent="0.25">
      <c r="A120" s="60" t="s">
        <v>181</v>
      </c>
      <c r="B120" s="60"/>
      <c r="C120" s="28"/>
      <c r="D120" s="26"/>
      <c r="E120" s="115">
        <v>17603131</v>
      </c>
      <c r="F120" s="114"/>
      <c r="G120" s="115">
        <v>15785171</v>
      </c>
      <c r="H120" s="114"/>
      <c r="I120" s="115">
        <v>687324</v>
      </c>
      <c r="J120" s="114"/>
      <c r="K120" s="115">
        <v>661228</v>
      </c>
    </row>
    <row r="121" spans="1:11" ht="21.75" customHeight="1" x14ac:dyDescent="0.25">
      <c r="A121" s="60" t="s">
        <v>65</v>
      </c>
      <c r="B121" s="60"/>
      <c r="C121" s="28"/>
      <c r="D121" s="26"/>
      <c r="E121" s="115">
        <v>25663144</v>
      </c>
      <c r="F121" s="114"/>
      <c r="G121" s="115">
        <v>23706358</v>
      </c>
      <c r="H121" s="114"/>
      <c r="I121" s="115">
        <v>1807267</v>
      </c>
      <c r="J121" s="114"/>
      <c r="K121" s="115">
        <v>2429185</v>
      </c>
    </row>
    <row r="122" spans="1:11" ht="21.75" customHeight="1" x14ac:dyDescent="0.25">
      <c r="A122" s="60" t="s">
        <v>139</v>
      </c>
      <c r="B122" s="60"/>
      <c r="C122" s="28"/>
      <c r="D122" s="26"/>
      <c r="E122" s="115"/>
      <c r="F122" s="114"/>
      <c r="G122" s="115"/>
      <c r="H122" s="114"/>
      <c r="I122" s="115"/>
      <c r="J122" s="114"/>
      <c r="K122" s="115"/>
    </row>
    <row r="123" spans="1:11" ht="21.75" customHeight="1" x14ac:dyDescent="0.25">
      <c r="A123" s="60" t="s">
        <v>128</v>
      </c>
      <c r="B123" s="60"/>
      <c r="C123" s="28"/>
      <c r="D123" s="26"/>
      <c r="E123" s="115">
        <v>479304</v>
      </c>
      <c r="F123" s="114"/>
      <c r="G123" s="115">
        <v>663139</v>
      </c>
      <c r="H123" s="114"/>
      <c r="I123" s="156">
        <v>0</v>
      </c>
      <c r="J123" s="156"/>
      <c r="K123" s="156">
        <v>0</v>
      </c>
    </row>
    <row r="124" spans="1:11" ht="21.75" customHeight="1" x14ac:dyDescent="0.25">
      <c r="A124" s="60" t="s">
        <v>427</v>
      </c>
      <c r="B124" s="60"/>
      <c r="C124" s="28"/>
      <c r="D124" s="26"/>
      <c r="E124" s="156">
        <v>459639</v>
      </c>
      <c r="F124" s="114"/>
      <c r="G124" s="156">
        <v>25165</v>
      </c>
      <c r="H124" s="156"/>
      <c r="I124" s="156">
        <v>-58420</v>
      </c>
      <c r="J124" s="156"/>
      <c r="K124" s="156">
        <v>514000</v>
      </c>
    </row>
    <row r="125" spans="1:11" ht="21.75" customHeight="1" x14ac:dyDescent="0.25">
      <c r="A125" s="60" t="s">
        <v>140</v>
      </c>
      <c r="B125" s="60"/>
      <c r="C125" s="28"/>
      <c r="D125" s="26"/>
      <c r="E125" s="156">
        <v>0</v>
      </c>
      <c r="F125" s="114"/>
      <c r="G125" s="115">
        <v>310761</v>
      </c>
      <c r="H125" s="156"/>
      <c r="I125" s="156">
        <v>0</v>
      </c>
      <c r="J125" s="156"/>
      <c r="K125" s="156">
        <v>1286242</v>
      </c>
    </row>
    <row r="126" spans="1:11" ht="21.75" customHeight="1" x14ac:dyDescent="0.25">
      <c r="A126" s="280" t="s">
        <v>351</v>
      </c>
      <c r="B126" s="280"/>
      <c r="C126" s="28"/>
      <c r="D126" s="26"/>
      <c r="E126" s="115"/>
      <c r="F126" s="114"/>
      <c r="G126" s="115"/>
      <c r="H126" s="156"/>
      <c r="I126" s="156"/>
      <c r="J126" s="156"/>
      <c r="K126" s="156"/>
    </row>
    <row r="127" spans="1:11" ht="21.75" customHeight="1" x14ac:dyDescent="0.25">
      <c r="A127" s="60" t="s">
        <v>350</v>
      </c>
      <c r="B127" s="60"/>
      <c r="C127" s="28">
        <v>5</v>
      </c>
      <c r="D127" s="26"/>
      <c r="E127" s="115">
        <v>53420</v>
      </c>
      <c r="F127" s="114"/>
      <c r="G127" s="156">
        <v>0</v>
      </c>
      <c r="H127" s="156"/>
      <c r="I127" s="156">
        <v>0</v>
      </c>
      <c r="J127" s="156"/>
      <c r="K127" s="156">
        <v>0</v>
      </c>
    </row>
    <row r="128" spans="1:11" ht="21.75" customHeight="1" x14ac:dyDescent="0.25">
      <c r="A128" s="60" t="s">
        <v>330</v>
      </c>
      <c r="B128" s="60"/>
      <c r="C128" s="28">
        <v>11</v>
      </c>
      <c r="D128" s="26"/>
      <c r="E128" s="115">
        <v>1560937</v>
      </c>
      <c r="F128" s="114"/>
      <c r="G128" s="115">
        <v>103389</v>
      </c>
      <c r="H128" s="156"/>
      <c r="I128" s="156">
        <v>9052</v>
      </c>
      <c r="J128" s="156"/>
      <c r="K128" s="156">
        <v>0</v>
      </c>
    </row>
    <row r="129" spans="1:11" ht="21.75" customHeight="1" x14ac:dyDescent="0.25">
      <c r="A129" s="60" t="s">
        <v>66</v>
      </c>
      <c r="B129" s="60"/>
      <c r="C129" s="28"/>
      <c r="D129" s="26"/>
      <c r="E129" s="25">
        <v>10781272</v>
      </c>
      <c r="F129" s="114"/>
      <c r="G129" s="25">
        <v>10157536</v>
      </c>
      <c r="H129" s="114"/>
      <c r="I129" s="25">
        <v>3529886</v>
      </c>
      <c r="J129" s="114"/>
      <c r="K129" s="25">
        <v>3426367</v>
      </c>
    </row>
    <row r="130" spans="1:11" ht="21.75" customHeight="1" x14ac:dyDescent="0.25">
      <c r="A130" s="15" t="s">
        <v>22</v>
      </c>
      <c r="B130" s="15"/>
      <c r="C130" s="28"/>
      <c r="D130" s="26"/>
      <c r="E130" s="132">
        <f>SUM(E119:E129)</f>
        <v>414808045</v>
      </c>
      <c r="F130" s="7"/>
      <c r="G130" s="132">
        <f>SUM(G119:G129)</f>
        <v>388309653</v>
      </c>
      <c r="H130" s="7"/>
      <c r="I130" s="117">
        <f>SUM(I119:I129)</f>
        <v>23065748</v>
      </c>
      <c r="J130" s="7"/>
      <c r="K130" s="117">
        <f>SUM(K119:K129)</f>
        <v>25645960</v>
      </c>
    </row>
    <row r="131" spans="1:11" ht="11.25" customHeight="1" x14ac:dyDescent="0.25">
      <c r="A131" s="15"/>
      <c r="B131" s="15"/>
      <c r="C131" s="28"/>
      <c r="D131" s="26"/>
      <c r="E131" s="115"/>
      <c r="F131" s="114"/>
      <c r="G131" s="115"/>
      <c r="H131" s="114"/>
      <c r="I131" s="115"/>
      <c r="J131" s="114"/>
      <c r="K131" s="115"/>
    </row>
    <row r="132" spans="1:11" ht="21.75" customHeight="1" x14ac:dyDescent="0.25">
      <c r="A132" s="60" t="s">
        <v>129</v>
      </c>
      <c r="B132" s="15"/>
      <c r="C132" s="28"/>
      <c r="D132" s="26"/>
      <c r="E132" s="115"/>
      <c r="F132" s="114"/>
      <c r="G132" s="115"/>
      <c r="H132" s="114"/>
      <c r="I132" s="115"/>
      <c r="J132" s="114"/>
      <c r="K132" s="115"/>
    </row>
    <row r="133" spans="1:11" ht="21.75" customHeight="1" x14ac:dyDescent="0.25">
      <c r="A133" s="60" t="s">
        <v>157</v>
      </c>
      <c r="B133" s="62"/>
      <c r="C133" s="28" t="s">
        <v>174</v>
      </c>
      <c r="D133" s="26"/>
      <c r="E133" s="159">
        <v>6290911</v>
      </c>
      <c r="F133" s="114"/>
      <c r="G133" s="159">
        <v>6478370</v>
      </c>
      <c r="H133" s="114"/>
      <c r="I133" s="159">
        <v>0</v>
      </c>
      <c r="J133" s="156"/>
      <c r="K133" s="159">
        <v>0</v>
      </c>
    </row>
    <row r="134" spans="1:11" ht="21.75" customHeight="1" x14ac:dyDescent="0.25">
      <c r="A134" s="15" t="s">
        <v>413</v>
      </c>
      <c r="B134" s="62"/>
      <c r="C134" s="28"/>
      <c r="D134" s="26"/>
      <c r="E134" s="134">
        <f>E116-E130+E133</f>
        <v>36224316</v>
      </c>
      <c r="F134" s="7"/>
      <c r="G134" s="134">
        <f>G116-G130+G133</f>
        <v>20654137</v>
      </c>
      <c r="H134" s="7"/>
      <c r="I134" s="120">
        <f>I116-I130+I133</f>
        <v>4055449</v>
      </c>
      <c r="J134" s="7"/>
      <c r="K134" s="120">
        <f>K116-K130+K133</f>
        <v>5190622</v>
      </c>
    </row>
    <row r="135" spans="1:11" ht="21.75" customHeight="1" x14ac:dyDescent="0.25">
      <c r="A135" s="60" t="s">
        <v>414</v>
      </c>
      <c r="B135" s="60"/>
      <c r="C135" s="28"/>
      <c r="D135" s="26"/>
      <c r="E135" s="156">
        <v>7913300</v>
      </c>
      <c r="F135" s="114"/>
      <c r="G135" s="156">
        <v>3258928</v>
      </c>
      <c r="H135" s="114"/>
      <c r="I135" s="115">
        <v>249785</v>
      </c>
      <c r="J135" s="114"/>
      <c r="K135" s="115">
        <v>378420</v>
      </c>
    </row>
    <row r="136" spans="1:11" ht="21.75" customHeight="1" thickBot="1" x14ac:dyDescent="0.3">
      <c r="A136" s="15" t="s">
        <v>59</v>
      </c>
      <c r="B136" s="15"/>
      <c r="C136" s="28"/>
      <c r="D136" s="26"/>
      <c r="E136" s="135">
        <f>E134-E135</f>
        <v>28311016</v>
      </c>
      <c r="F136" s="7"/>
      <c r="G136" s="135">
        <f>G134-G135</f>
        <v>17395209</v>
      </c>
      <c r="H136" s="7"/>
      <c r="I136" s="121">
        <f>I134-I135</f>
        <v>3805664</v>
      </c>
      <c r="J136" s="7"/>
      <c r="K136" s="121">
        <f>K134-K135</f>
        <v>4812202</v>
      </c>
    </row>
    <row r="137" spans="1:11" ht="14.4" thickTop="1" x14ac:dyDescent="0.25">
      <c r="A137" s="15"/>
      <c r="B137" s="15"/>
      <c r="C137" s="28"/>
      <c r="D137" s="26"/>
      <c r="E137" s="115"/>
      <c r="F137" s="114"/>
      <c r="G137" s="115"/>
      <c r="H137" s="114"/>
      <c r="I137" s="115"/>
      <c r="J137" s="114"/>
      <c r="K137" s="115"/>
    </row>
    <row r="138" spans="1:11" ht="21.75" customHeight="1" x14ac:dyDescent="0.25">
      <c r="A138" s="15" t="s">
        <v>80</v>
      </c>
      <c r="B138" s="60"/>
      <c r="C138" s="28"/>
      <c r="D138" s="26"/>
      <c r="E138" s="115"/>
      <c r="F138" s="114"/>
      <c r="G138" s="115"/>
      <c r="H138" s="114"/>
      <c r="I138" s="115"/>
      <c r="J138" s="114"/>
      <c r="K138" s="115"/>
    </row>
    <row r="139" spans="1:11" ht="21.75" customHeight="1" x14ac:dyDescent="0.25">
      <c r="A139" s="60" t="s">
        <v>60</v>
      </c>
      <c r="B139" s="60"/>
      <c r="C139" s="28"/>
      <c r="D139" s="26"/>
      <c r="E139" s="115">
        <v>19613857</v>
      </c>
      <c r="F139" s="114"/>
      <c r="G139" s="115">
        <v>14445384</v>
      </c>
      <c r="H139" s="114"/>
      <c r="I139" s="115">
        <v>3805664</v>
      </c>
      <c r="J139" s="114"/>
      <c r="K139" s="115">
        <v>4812202</v>
      </c>
    </row>
    <row r="140" spans="1:11" ht="21.75" customHeight="1" x14ac:dyDescent="0.25">
      <c r="A140" s="60" t="s">
        <v>99</v>
      </c>
      <c r="B140" s="60"/>
      <c r="C140" s="28"/>
      <c r="D140" s="26"/>
      <c r="E140" s="25">
        <v>8697159</v>
      </c>
      <c r="F140" s="114"/>
      <c r="G140" s="25">
        <v>2949825</v>
      </c>
      <c r="H140" s="114"/>
      <c r="I140" s="159">
        <v>0</v>
      </c>
      <c r="J140" s="156"/>
      <c r="K140" s="159">
        <v>0</v>
      </c>
    </row>
    <row r="141" spans="1:11" ht="21.75" customHeight="1" thickBot="1" x14ac:dyDescent="0.3">
      <c r="A141" s="15" t="s">
        <v>59</v>
      </c>
      <c r="B141" s="15"/>
      <c r="C141" s="28"/>
      <c r="D141" s="26"/>
      <c r="E141" s="135">
        <f>SUM(E139:E140)</f>
        <v>28311016</v>
      </c>
      <c r="F141" s="7"/>
      <c r="G141" s="135">
        <f>SUM(G139:G140)</f>
        <v>17395209</v>
      </c>
      <c r="H141" s="7"/>
      <c r="I141" s="121">
        <f>SUM(I139:I140)</f>
        <v>3805664</v>
      </c>
      <c r="J141" s="7"/>
      <c r="K141" s="121">
        <f>SUM(K139:K140)</f>
        <v>4812202</v>
      </c>
    </row>
    <row r="142" spans="1:11" ht="14.4" thickTop="1" x14ac:dyDescent="0.25">
      <c r="A142" s="15"/>
      <c r="B142" s="15"/>
      <c r="C142" s="28"/>
      <c r="D142" s="26"/>
    </row>
    <row r="143" spans="1:11" ht="21.75" customHeight="1" thickBot="1" x14ac:dyDescent="0.3">
      <c r="A143" s="100" t="s">
        <v>86</v>
      </c>
      <c r="B143" s="15"/>
      <c r="C143" s="28">
        <v>16</v>
      </c>
      <c r="D143" s="8"/>
      <c r="E143" s="137">
        <v>2.35</v>
      </c>
      <c r="F143" s="134"/>
      <c r="G143" s="137">
        <v>1.71</v>
      </c>
      <c r="H143" s="7"/>
      <c r="I143" s="137">
        <v>0.39</v>
      </c>
      <c r="J143" s="134"/>
      <c r="K143" s="137">
        <v>0.51</v>
      </c>
    </row>
    <row r="144" spans="1:11" ht="21.75" customHeight="1" thickTop="1" thickBot="1" x14ac:dyDescent="0.3">
      <c r="A144" s="100" t="s">
        <v>332</v>
      </c>
      <c r="B144" s="15"/>
      <c r="C144" s="28">
        <v>16</v>
      </c>
      <c r="D144" s="8"/>
      <c r="E144" s="145">
        <v>2.34</v>
      </c>
      <c r="F144" s="134"/>
      <c r="G144" s="145">
        <v>1.71</v>
      </c>
      <c r="H144" s="7"/>
      <c r="I144" s="145">
        <v>0.39</v>
      </c>
      <c r="J144" s="134"/>
      <c r="K144" s="145">
        <v>0.51</v>
      </c>
    </row>
    <row r="145" spans="1:13" ht="11.4" customHeight="1" thickTop="1" x14ac:dyDescent="0.25">
      <c r="A145" s="100"/>
      <c r="B145" s="15"/>
      <c r="C145" s="28"/>
      <c r="D145" s="8"/>
      <c r="E145" s="144"/>
      <c r="F145" s="134"/>
      <c r="G145" s="144"/>
      <c r="H145" s="7"/>
      <c r="I145" s="144"/>
      <c r="J145" s="134"/>
      <c r="K145" s="144"/>
    </row>
    <row r="146" spans="1:13" ht="21.75" customHeight="1" x14ac:dyDescent="0.3">
      <c r="A146" s="29" t="s">
        <v>25</v>
      </c>
      <c r="B146" s="15"/>
      <c r="C146" s="15"/>
      <c r="D146" s="15"/>
      <c r="E146" s="125"/>
      <c r="F146" s="125"/>
      <c r="G146" s="125"/>
      <c r="H146" s="110"/>
      <c r="I146" s="110"/>
      <c r="J146" s="110"/>
      <c r="K146" s="110"/>
    </row>
    <row r="147" spans="1:13" ht="21.75" customHeight="1" x14ac:dyDescent="0.3">
      <c r="A147" s="29" t="s">
        <v>26</v>
      </c>
      <c r="B147" s="15"/>
      <c r="C147" s="15"/>
      <c r="D147" s="15"/>
      <c r="E147" s="125"/>
      <c r="F147" s="125"/>
      <c r="G147" s="125"/>
      <c r="H147" s="110"/>
      <c r="I147" s="110"/>
      <c r="J147" s="110"/>
      <c r="K147" s="110"/>
    </row>
    <row r="148" spans="1:13" ht="21.75" customHeight="1" x14ac:dyDescent="0.3">
      <c r="A148" s="31" t="s">
        <v>136</v>
      </c>
      <c r="B148" s="15"/>
      <c r="C148" s="108"/>
      <c r="D148" s="21"/>
      <c r="E148" s="110"/>
      <c r="F148" s="110"/>
      <c r="G148" s="110"/>
      <c r="H148" s="110"/>
      <c r="I148" s="110"/>
      <c r="J148" s="110"/>
      <c r="K148" s="110"/>
    </row>
    <row r="149" spans="1:13" ht="21.75" customHeight="1" x14ac:dyDescent="0.25">
      <c r="A149" s="60"/>
      <c r="B149" s="60"/>
      <c r="C149" s="28"/>
      <c r="D149" s="21"/>
      <c r="E149" s="110"/>
      <c r="F149" s="110"/>
      <c r="G149" s="110"/>
      <c r="H149" s="110"/>
      <c r="I149" s="99"/>
      <c r="J149" s="80"/>
      <c r="K149" s="111" t="s">
        <v>91</v>
      </c>
      <c r="L149" s="80"/>
      <c r="M149" s="64"/>
    </row>
    <row r="150" spans="1:13" ht="21.75" customHeight="1" x14ac:dyDescent="0.25">
      <c r="A150" s="3"/>
      <c r="B150" s="3"/>
      <c r="C150" s="28"/>
      <c r="D150" s="21"/>
      <c r="E150" s="277" t="s">
        <v>0</v>
      </c>
      <c r="F150" s="277"/>
      <c r="G150" s="277"/>
      <c r="H150" s="163"/>
      <c r="I150" s="277" t="s">
        <v>37</v>
      </c>
      <c r="J150" s="277"/>
      <c r="K150" s="277"/>
    </row>
    <row r="151" spans="1:13" ht="21.75" customHeight="1" x14ac:dyDescent="0.25">
      <c r="A151" s="60"/>
      <c r="B151" s="60"/>
      <c r="C151" s="28"/>
      <c r="D151" s="21"/>
      <c r="E151" s="278" t="s">
        <v>7</v>
      </c>
      <c r="F151" s="278"/>
      <c r="G151" s="278"/>
      <c r="H151" s="163"/>
      <c r="I151" s="278" t="s">
        <v>7</v>
      </c>
      <c r="J151" s="278"/>
      <c r="K151" s="278"/>
    </row>
    <row r="152" spans="1:13" ht="21.75" customHeight="1" x14ac:dyDescent="0.25">
      <c r="A152" s="60"/>
      <c r="B152" s="60"/>
      <c r="C152" s="28"/>
      <c r="D152" s="21"/>
      <c r="E152" s="279" t="s">
        <v>287</v>
      </c>
      <c r="F152" s="279"/>
      <c r="G152" s="279"/>
      <c r="H152" s="112"/>
      <c r="I152" s="279" t="s">
        <v>287</v>
      </c>
      <c r="J152" s="279"/>
      <c r="K152" s="279"/>
    </row>
    <row r="153" spans="1:13" ht="21.75" customHeight="1" x14ac:dyDescent="0.25">
      <c r="A153" s="15"/>
      <c r="B153" s="15"/>
      <c r="C153" s="62"/>
      <c r="D153" s="21"/>
      <c r="E153" s="275" t="s">
        <v>286</v>
      </c>
      <c r="F153" s="276"/>
      <c r="G153" s="276"/>
      <c r="H153" s="112"/>
      <c r="I153" s="275" t="s">
        <v>286</v>
      </c>
      <c r="J153" s="276"/>
      <c r="K153" s="276"/>
    </row>
    <row r="154" spans="1:13" ht="21.75" customHeight="1" x14ac:dyDescent="0.25">
      <c r="A154" s="15"/>
      <c r="B154" s="15"/>
      <c r="C154" s="28" t="s">
        <v>38</v>
      </c>
      <c r="D154" s="21"/>
      <c r="E154" s="66">
        <v>2020</v>
      </c>
      <c r="F154" s="112"/>
      <c r="G154" s="113" t="s">
        <v>258</v>
      </c>
      <c r="H154" s="112"/>
      <c r="I154" s="66">
        <v>2020</v>
      </c>
      <c r="J154" s="112"/>
      <c r="K154" s="113" t="s">
        <v>258</v>
      </c>
    </row>
    <row r="155" spans="1:13" ht="6" customHeight="1" x14ac:dyDescent="0.3">
      <c r="A155" s="34"/>
      <c r="B155" s="15"/>
      <c r="C155" s="28"/>
      <c r="D155" s="21"/>
      <c r="E155" s="130"/>
      <c r="F155" s="130"/>
      <c r="G155" s="130"/>
      <c r="H155" s="130"/>
      <c r="I155" s="130"/>
      <c r="J155" s="130"/>
      <c r="K155" s="130"/>
    </row>
    <row r="156" spans="1:13" ht="20.25" customHeight="1" x14ac:dyDescent="0.25">
      <c r="A156" s="15" t="s">
        <v>59</v>
      </c>
      <c r="B156" s="60"/>
      <c r="C156" s="28"/>
      <c r="D156" s="26"/>
      <c r="E156" s="120">
        <f>E141</f>
        <v>28311016</v>
      </c>
      <c r="F156" s="7"/>
      <c r="G156" s="120">
        <f>G141</f>
        <v>17395209</v>
      </c>
      <c r="H156" s="7"/>
      <c r="I156" s="120">
        <f>I141</f>
        <v>3805664</v>
      </c>
      <c r="J156" s="7"/>
      <c r="K156" s="120">
        <f>K141</f>
        <v>4812202</v>
      </c>
    </row>
    <row r="157" spans="1:13" ht="6" customHeight="1" x14ac:dyDescent="0.25">
      <c r="A157" s="15"/>
      <c r="B157" s="60"/>
      <c r="C157" s="28"/>
      <c r="D157" s="26"/>
      <c r="E157" s="115"/>
      <c r="F157" s="114"/>
      <c r="G157" s="115"/>
      <c r="H157" s="114"/>
      <c r="I157" s="115"/>
      <c r="J157" s="114"/>
      <c r="K157" s="115"/>
    </row>
    <row r="158" spans="1:13" ht="20.25" customHeight="1" x14ac:dyDescent="0.25">
      <c r="A158" s="15" t="s">
        <v>100</v>
      </c>
      <c r="B158" s="60"/>
      <c r="C158" s="28"/>
      <c r="D158" s="26"/>
      <c r="E158" s="115"/>
      <c r="F158" s="114"/>
      <c r="G158" s="115"/>
      <c r="H158" s="114"/>
      <c r="I158" s="115"/>
      <c r="J158" s="114"/>
      <c r="K158" s="115"/>
    </row>
    <row r="159" spans="1:13" ht="20.25" customHeight="1" x14ac:dyDescent="0.3">
      <c r="A159" s="34" t="s">
        <v>255</v>
      </c>
      <c r="B159" s="60"/>
      <c r="C159" s="28"/>
      <c r="D159" s="26"/>
      <c r="E159" s="115"/>
      <c r="F159" s="114"/>
      <c r="G159" s="115"/>
      <c r="H159" s="114"/>
      <c r="I159" s="115"/>
      <c r="J159" s="114"/>
      <c r="K159" s="115"/>
    </row>
    <row r="160" spans="1:13" ht="20.25" customHeight="1" x14ac:dyDescent="0.3">
      <c r="A160" s="34" t="s">
        <v>243</v>
      </c>
      <c r="B160" s="60"/>
      <c r="C160" s="28"/>
      <c r="D160" s="26"/>
      <c r="E160" s="115"/>
      <c r="F160" s="114"/>
      <c r="G160" s="115"/>
      <c r="H160" s="114"/>
      <c r="I160" s="115"/>
      <c r="J160" s="114"/>
      <c r="K160" s="115"/>
    </row>
    <row r="161" spans="1:11" ht="20.25" customHeight="1" x14ac:dyDescent="0.25">
      <c r="A161" s="78" t="s">
        <v>215</v>
      </c>
      <c r="B161" s="60"/>
      <c r="C161" s="28"/>
      <c r="D161" s="26"/>
      <c r="E161" s="115"/>
      <c r="F161" s="114"/>
      <c r="G161" s="115"/>
      <c r="H161" s="114"/>
      <c r="I161" s="115"/>
      <c r="J161" s="114"/>
      <c r="K161" s="115"/>
    </row>
    <row r="162" spans="1:11" ht="20.25" customHeight="1" x14ac:dyDescent="0.25">
      <c r="A162" s="60" t="s">
        <v>210</v>
      </c>
      <c r="B162" s="60"/>
      <c r="C162" s="28"/>
      <c r="D162" s="26"/>
      <c r="E162" s="156">
        <v>0</v>
      </c>
      <c r="F162" s="114"/>
      <c r="G162" s="102">
        <v>334874</v>
      </c>
      <c r="H162" s="114"/>
      <c r="I162" s="156">
        <v>0</v>
      </c>
      <c r="J162" s="114"/>
      <c r="K162" s="156">
        <v>0</v>
      </c>
    </row>
    <row r="163" spans="1:11" ht="20.25" customHeight="1" x14ac:dyDescent="0.25">
      <c r="A163" s="78" t="s">
        <v>197</v>
      </c>
      <c r="B163" s="60"/>
      <c r="C163" s="28"/>
      <c r="D163" s="26"/>
      <c r="E163" s="115">
        <v>6401105</v>
      </c>
      <c r="F163" s="114"/>
      <c r="G163" s="115">
        <v>-11295973</v>
      </c>
      <c r="H163" s="114"/>
      <c r="I163" s="156">
        <v>0</v>
      </c>
      <c r="J163" s="114"/>
      <c r="K163" s="156">
        <v>0</v>
      </c>
    </row>
    <row r="164" spans="1:11" ht="20.25" customHeight="1" x14ac:dyDescent="0.25">
      <c r="A164" s="78" t="s">
        <v>345</v>
      </c>
      <c r="B164" s="101"/>
      <c r="C164" s="28"/>
      <c r="D164" s="26"/>
      <c r="E164" s="115">
        <v>-1058303</v>
      </c>
      <c r="F164" s="114"/>
      <c r="G164" s="156">
        <v>0</v>
      </c>
      <c r="H164" s="114"/>
      <c r="I164" s="156">
        <v>-60633</v>
      </c>
      <c r="J164" s="114"/>
      <c r="K164" s="156">
        <v>0</v>
      </c>
    </row>
    <row r="165" spans="1:11" ht="20.25" customHeight="1" x14ac:dyDescent="0.25">
      <c r="A165" s="78" t="s">
        <v>352</v>
      </c>
      <c r="B165" s="101"/>
      <c r="C165" s="28"/>
      <c r="D165" s="26"/>
    </row>
    <row r="166" spans="1:11" ht="20.25" customHeight="1" x14ac:dyDescent="0.25">
      <c r="A166" s="78" t="s">
        <v>353</v>
      </c>
      <c r="B166" s="101"/>
      <c r="C166" s="28">
        <v>8</v>
      </c>
      <c r="D166" s="26"/>
      <c r="E166" s="102">
        <v>-254833</v>
      </c>
      <c r="F166" s="114"/>
      <c r="G166" s="156">
        <v>0</v>
      </c>
      <c r="H166" s="114"/>
      <c r="I166" s="156">
        <v>0</v>
      </c>
      <c r="J166" s="114"/>
      <c r="K166" s="156">
        <v>0</v>
      </c>
    </row>
    <row r="167" spans="1:11" ht="20.25" customHeight="1" x14ac:dyDescent="0.25">
      <c r="A167" s="60" t="s">
        <v>270</v>
      </c>
      <c r="B167" s="60"/>
      <c r="C167" s="28"/>
      <c r="D167" s="26"/>
      <c r="E167" s="156"/>
      <c r="F167" s="114"/>
      <c r="G167" s="156"/>
      <c r="H167" s="114"/>
      <c r="I167" s="156"/>
      <c r="J167" s="114"/>
      <c r="K167" s="156"/>
    </row>
    <row r="168" spans="1:11" ht="20.25" customHeight="1" x14ac:dyDescent="0.25">
      <c r="A168" s="60" t="s">
        <v>295</v>
      </c>
      <c r="B168" s="60"/>
      <c r="C168" s="28"/>
      <c r="D168" s="26"/>
      <c r="E168" s="25">
        <v>-198240</v>
      </c>
      <c r="F168" s="114"/>
      <c r="G168" s="25">
        <v>-30765</v>
      </c>
      <c r="H168" s="114"/>
      <c r="I168" s="159">
        <v>12127</v>
      </c>
      <c r="J168" s="114"/>
      <c r="K168" s="159">
        <v>0</v>
      </c>
    </row>
    <row r="169" spans="1:11" ht="20.25" customHeight="1" x14ac:dyDescent="0.25">
      <c r="A169" s="75" t="s">
        <v>252</v>
      </c>
      <c r="B169" s="60"/>
      <c r="C169" s="28"/>
      <c r="D169" s="26"/>
      <c r="E169" s="115"/>
      <c r="F169" s="114"/>
      <c r="G169" s="115"/>
      <c r="H169" s="114"/>
      <c r="I169" s="115"/>
      <c r="J169" s="114"/>
      <c r="K169" s="115"/>
    </row>
    <row r="170" spans="1:11" ht="20.25" customHeight="1" x14ac:dyDescent="0.3">
      <c r="A170" s="75" t="s">
        <v>243</v>
      </c>
      <c r="B170" s="62"/>
      <c r="C170" s="43"/>
      <c r="D170" s="8"/>
      <c r="E170" s="131">
        <f>SUM(E162:E168)</f>
        <v>4889729</v>
      </c>
      <c r="F170" s="134"/>
      <c r="G170" s="131">
        <f>SUM(G162:G168)</f>
        <v>-10991864</v>
      </c>
      <c r="H170" s="7"/>
      <c r="I170" s="131">
        <f>SUM(I162:I168)</f>
        <v>-48506</v>
      </c>
      <c r="J170" s="134"/>
      <c r="K170" s="131">
        <f>SUM(K162:K168)</f>
        <v>0</v>
      </c>
    </row>
    <row r="171" spans="1:11" ht="20.25" customHeight="1" x14ac:dyDescent="0.3">
      <c r="A171" s="34" t="s">
        <v>253</v>
      </c>
      <c r="B171" s="60"/>
      <c r="C171" s="28"/>
      <c r="D171" s="26"/>
      <c r="E171" s="115"/>
      <c r="F171" s="114"/>
      <c r="G171" s="115"/>
      <c r="H171" s="114"/>
      <c r="I171" s="115"/>
      <c r="J171" s="114"/>
      <c r="K171" s="115"/>
    </row>
    <row r="172" spans="1:11" ht="20.25" customHeight="1" x14ac:dyDescent="0.3">
      <c r="A172" s="34" t="s">
        <v>243</v>
      </c>
      <c r="B172" s="60"/>
      <c r="C172" s="28"/>
      <c r="D172" s="26"/>
      <c r="E172" s="115"/>
      <c r="F172" s="114"/>
      <c r="G172" s="115"/>
      <c r="H172" s="114"/>
      <c r="I172" s="115"/>
      <c r="J172" s="114"/>
      <c r="K172" s="115"/>
    </row>
    <row r="173" spans="1:11" ht="20.25" customHeight="1" x14ac:dyDescent="0.25">
      <c r="A173" s="78" t="s">
        <v>348</v>
      </c>
      <c r="B173" s="251"/>
      <c r="C173" s="28"/>
      <c r="D173" s="26"/>
      <c r="E173" s="115"/>
      <c r="F173" s="114"/>
      <c r="G173" s="115"/>
      <c r="H173" s="114"/>
      <c r="I173" s="115"/>
      <c r="J173" s="114"/>
      <c r="K173" s="115"/>
    </row>
    <row r="174" spans="1:11" ht="20.25" customHeight="1" x14ac:dyDescent="0.25">
      <c r="A174" s="106" t="s">
        <v>347</v>
      </c>
      <c r="B174" s="251"/>
      <c r="C174" s="28"/>
      <c r="D174" s="26"/>
      <c r="E174" s="115">
        <v>-1428646</v>
      </c>
      <c r="F174" s="114"/>
      <c r="G174" s="156">
        <v>0</v>
      </c>
      <c r="H174" s="156"/>
      <c r="I174" s="156">
        <v>0</v>
      </c>
      <c r="J174" s="156"/>
      <c r="K174" s="156">
        <v>0</v>
      </c>
    </row>
    <row r="175" spans="1:11" ht="20.25" customHeight="1" x14ac:dyDescent="0.25">
      <c r="A175" s="60" t="s">
        <v>366</v>
      </c>
      <c r="B175" s="15"/>
      <c r="C175" s="28"/>
      <c r="D175" s="26"/>
      <c r="E175" s="156"/>
      <c r="G175" s="156"/>
      <c r="I175" s="156"/>
      <c r="J175" s="114"/>
      <c r="K175" s="156"/>
    </row>
    <row r="176" spans="1:11" ht="20.25" customHeight="1" x14ac:dyDescent="0.25">
      <c r="A176" s="98" t="s">
        <v>256</v>
      </c>
      <c r="B176" s="15"/>
      <c r="C176" s="28"/>
      <c r="D176" s="26"/>
      <c r="E176" s="156">
        <v>-698597</v>
      </c>
      <c r="F176" s="114"/>
      <c r="G176" s="156">
        <v>-24351</v>
      </c>
      <c r="H176" s="114"/>
      <c r="I176" s="156">
        <v>-196685</v>
      </c>
      <c r="J176" s="114"/>
      <c r="K176" s="156">
        <v>0</v>
      </c>
    </row>
    <row r="177" spans="1:12" ht="20.25" customHeight="1" x14ac:dyDescent="0.25">
      <c r="A177" s="60" t="s">
        <v>411</v>
      </c>
      <c r="B177" s="60"/>
      <c r="C177" s="28">
        <v>10</v>
      </c>
      <c r="D177" s="26"/>
      <c r="E177" s="115">
        <v>13743688</v>
      </c>
      <c r="F177" s="114"/>
      <c r="G177" s="115">
        <v>178018</v>
      </c>
      <c r="H177" s="156"/>
      <c r="I177" s="156">
        <v>2836974</v>
      </c>
      <c r="J177" s="114"/>
      <c r="K177" s="156">
        <v>0</v>
      </c>
    </row>
    <row r="178" spans="1:12" ht="20.25" customHeight="1" x14ac:dyDescent="0.25">
      <c r="A178" s="60" t="s">
        <v>261</v>
      </c>
      <c r="B178" s="15"/>
      <c r="C178" s="28"/>
      <c r="D178" s="26"/>
      <c r="E178" s="156"/>
      <c r="G178" s="156"/>
      <c r="I178" s="156"/>
      <c r="J178" s="114"/>
      <c r="K178" s="156"/>
      <c r="L178" s="105"/>
    </row>
    <row r="179" spans="1:12" ht="20.25" customHeight="1" x14ac:dyDescent="0.25">
      <c r="A179" s="60" t="s">
        <v>262</v>
      </c>
      <c r="B179" s="15"/>
      <c r="C179" s="28"/>
      <c r="D179" s="26"/>
      <c r="E179" s="156"/>
      <c r="G179" s="156"/>
      <c r="I179" s="156"/>
      <c r="J179" s="114"/>
      <c r="K179" s="156"/>
      <c r="L179" s="105"/>
    </row>
    <row r="180" spans="1:12" ht="20.25" customHeight="1" x14ac:dyDescent="0.25">
      <c r="A180" s="60" t="s">
        <v>263</v>
      </c>
      <c r="B180" s="15"/>
      <c r="C180" s="28"/>
      <c r="D180" s="26"/>
      <c r="E180" s="159">
        <v>-2081063</v>
      </c>
      <c r="F180" s="114"/>
      <c r="G180" s="159">
        <v>-1511</v>
      </c>
      <c r="H180" s="114"/>
      <c r="I180" s="159">
        <v>-528058</v>
      </c>
      <c r="J180" s="114"/>
      <c r="K180" s="159">
        <v>0</v>
      </c>
      <c r="L180" s="105"/>
    </row>
    <row r="181" spans="1:12" ht="20.25" customHeight="1" x14ac:dyDescent="0.25">
      <c r="A181" s="75" t="s">
        <v>254</v>
      </c>
      <c r="B181" s="15"/>
      <c r="C181" s="28"/>
      <c r="D181" s="26"/>
      <c r="E181" s="115"/>
      <c r="F181" s="114"/>
      <c r="G181" s="115"/>
      <c r="H181" s="114"/>
      <c r="I181" s="115"/>
      <c r="J181" s="114"/>
      <c r="K181" s="115"/>
      <c r="L181" s="105"/>
    </row>
    <row r="182" spans="1:12" ht="20.25" customHeight="1" x14ac:dyDescent="0.25">
      <c r="A182" s="75" t="s">
        <v>243</v>
      </c>
      <c r="B182" s="15"/>
      <c r="C182" s="28"/>
      <c r="D182" s="26"/>
      <c r="E182" s="131">
        <f>SUM(E174:E180)</f>
        <v>9535382</v>
      </c>
      <c r="F182" s="134"/>
      <c r="G182" s="131">
        <f t="shared" ref="G182:K182" si="0">SUM(G174:G180)</f>
        <v>152156</v>
      </c>
      <c r="H182" s="134"/>
      <c r="I182" s="131">
        <f t="shared" si="0"/>
        <v>2112231</v>
      </c>
      <c r="J182" s="134"/>
      <c r="K182" s="131">
        <f t="shared" si="0"/>
        <v>0</v>
      </c>
    </row>
    <row r="183" spans="1:12" ht="20.25" customHeight="1" x14ac:dyDescent="0.25">
      <c r="A183" s="15" t="s">
        <v>182</v>
      </c>
      <c r="B183" s="15"/>
      <c r="C183" s="28"/>
      <c r="D183" s="26"/>
      <c r="E183" s="115"/>
      <c r="F183" s="114"/>
      <c r="G183" s="115"/>
      <c r="H183" s="114"/>
      <c r="I183" s="115"/>
      <c r="J183" s="114"/>
      <c r="K183" s="115"/>
    </row>
    <row r="184" spans="1:12" ht="20.25" customHeight="1" x14ac:dyDescent="0.25">
      <c r="A184" s="15" t="s">
        <v>264</v>
      </c>
      <c r="B184" s="15"/>
      <c r="C184" s="28"/>
      <c r="D184" s="26"/>
      <c r="E184" s="131">
        <f>E170+E182</f>
        <v>14425111</v>
      </c>
      <c r="F184" s="7"/>
      <c r="G184" s="131">
        <f>G170+G182</f>
        <v>-10839708</v>
      </c>
      <c r="H184" s="7"/>
      <c r="I184" s="131">
        <f>I170+I182</f>
        <v>2063725</v>
      </c>
      <c r="J184" s="134"/>
      <c r="K184" s="131">
        <f>K170+K182</f>
        <v>0</v>
      </c>
    </row>
    <row r="185" spans="1:12" ht="20.25" customHeight="1" thickBot="1" x14ac:dyDescent="0.3">
      <c r="A185" s="15" t="s">
        <v>297</v>
      </c>
      <c r="B185" s="60"/>
      <c r="C185" s="28"/>
      <c r="D185" s="26"/>
      <c r="E185" s="133">
        <f>E156+E184</f>
        <v>42736127</v>
      </c>
      <c r="F185" s="7"/>
      <c r="G185" s="133">
        <f>G156+G184</f>
        <v>6555501</v>
      </c>
      <c r="H185" s="7"/>
      <c r="I185" s="122">
        <f>I156+I184</f>
        <v>5869389</v>
      </c>
      <c r="J185" s="7"/>
      <c r="K185" s="122">
        <f>K156+K184</f>
        <v>4812202</v>
      </c>
    </row>
    <row r="186" spans="1:12" ht="15" customHeight="1" thickTop="1" x14ac:dyDescent="0.25">
      <c r="A186" s="15"/>
      <c r="B186" s="60"/>
      <c r="C186" s="28"/>
      <c r="D186" s="26"/>
      <c r="E186" s="115"/>
      <c r="F186" s="114"/>
      <c r="G186" s="115"/>
      <c r="H186" s="114"/>
      <c r="I186" s="115"/>
      <c r="J186" s="114"/>
      <c r="K186" s="115"/>
    </row>
    <row r="187" spans="1:12" ht="20.25" customHeight="1" x14ac:dyDescent="0.25">
      <c r="A187" s="15" t="s">
        <v>265</v>
      </c>
      <c r="B187" s="15"/>
      <c r="C187" s="28"/>
      <c r="D187" s="26"/>
      <c r="E187" s="115"/>
      <c r="F187" s="114"/>
      <c r="G187" s="115"/>
      <c r="H187" s="114"/>
      <c r="I187" s="115"/>
      <c r="J187" s="114"/>
      <c r="K187" s="115"/>
    </row>
    <row r="188" spans="1:12" ht="20.25" customHeight="1" x14ac:dyDescent="0.25">
      <c r="A188" s="15" t="s">
        <v>104</v>
      </c>
      <c r="B188" s="15"/>
      <c r="C188" s="28"/>
      <c r="D188" s="26"/>
      <c r="E188" s="115"/>
      <c r="F188" s="114"/>
      <c r="G188" s="115"/>
      <c r="H188" s="114"/>
      <c r="I188" s="115"/>
      <c r="J188" s="114"/>
      <c r="K188" s="115"/>
    </row>
    <row r="189" spans="1:12" ht="20.25" customHeight="1" x14ac:dyDescent="0.25">
      <c r="A189" s="60" t="s">
        <v>60</v>
      </c>
      <c r="B189" s="60"/>
      <c r="C189" s="28"/>
      <c r="D189" s="26"/>
      <c r="E189" s="115">
        <v>29855192</v>
      </c>
      <c r="F189" s="114"/>
      <c r="G189" s="115">
        <v>7871278</v>
      </c>
      <c r="H189" s="114"/>
      <c r="I189" s="115">
        <v>5869389</v>
      </c>
      <c r="J189" s="114"/>
      <c r="K189" s="115">
        <v>4812202</v>
      </c>
    </row>
    <row r="190" spans="1:12" ht="20.25" customHeight="1" x14ac:dyDescent="0.25">
      <c r="A190" s="60" t="s">
        <v>99</v>
      </c>
      <c r="B190" s="15"/>
      <c r="C190" s="28"/>
      <c r="D190" s="26"/>
      <c r="E190" s="159">
        <v>12880935</v>
      </c>
      <c r="F190" s="114"/>
      <c r="G190" s="159">
        <v>-1315777</v>
      </c>
      <c r="H190" s="114"/>
      <c r="I190" s="159">
        <v>0</v>
      </c>
      <c r="J190" s="114"/>
      <c r="K190" s="159">
        <v>0</v>
      </c>
    </row>
    <row r="191" spans="1:12" ht="20.25" customHeight="1" thickBot="1" x14ac:dyDescent="0.3">
      <c r="A191" s="15" t="s">
        <v>297</v>
      </c>
      <c r="B191" s="60"/>
      <c r="C191" s="28"/>
      <c r="D191" s="26"/>
      <c r="E191" s="133">
        <f>SUM(E189:E190)</f>
        <v>42736127</v>
      </c>
      <c r="F191" s="7"/>
      <c r="G191" s="133">
        <f>SUM(G189:G190)</f>
        <v>6555501</v>
      </c>
      <c r="H191" s="7"/>
      <c r="I191" s="122">
        <f>SUM(I189:I190)</f>
        <v>5869389</v>
      </c>
      <c r="J191" s="7"/>
      <c r="K191" s="122">
        <f>SUM(K189:K190)</f>
        <v>4812202</v>
      </c>
    </row>
    <row r="192" spans="1:12" ht="20.25" customHeight="1" thickTop="1" x14ac:dyDescent="0.25">
      <c r="A192" s="15"/>
      <c r="B192" s="60"/>
      <c r="C192" s="28"/>
      <c r="D192" s="26"/>
      <c r="E192" s="7"/>
      <c r="F192" s="7"/>
      <c r="G192" s="7"/>
      <c r="H192" s="7"/>
      <c r="I192" s="7"/>
      <c r="J192" s="7"/>
      <c r="K192" s="7"/>
    </row>
  </sheetData>
  <mergeCells count="37">
    <mergeCell ref="E103:G103"/>
    <mergeCell ref="I103:K103"/>
    <mergeCell ref="E104:G104"/>
    <mergeCell ref="I104:K104"/>
    <mergeCell ref="E105:G105"/>
    <mergeCell ref="I105:K105"/>
    <mergeCell ref="A112:B112"/>
    <mergeCell ref="E153:G153"/>
    <mergeCell ref="I153:K153"/>
    <mergeCell ref="E150:G150"/>
    <mergeCell ref="I150:K150"/>
    <mergeCell ref="E151:G151"/>
    <mergeCell ref="I151:K151"/>
    <mergeCell ref="E152:G152"/>
    <mergeCell ref="I152:K152"/>
    <mergeCell ref="A126:B126"/>
    <mergeCell ref="I55:K55"/>
    <mergeCell ref="E102:G102"/>
    <mergeCell ref="I102:K102"/>
    <mergeCell ref="A27:B27"/>
    <mergeCell ref="A15:B15"/>
    <mergeCell ref="I54:K54"/>
    <mergeCell ref="E54:G54"/>
    <mergeCell ref="E55:G55"/>
    <mergeCell ref="A33:B33"/>
    <mergeCell ref="E5:G5"/>
    <mergeCell ref="I5:K5"/>
    <mergeCell ref="E6:G6"/>
    <mergeCell ref="I6:K6"/>
    <mergeCell ref="E7:G7"/>
    <mergeCell ref="I7:K7"/>
    <mergeCell ref="E8:G8"/>
    <mergeCell ref="I8:K8"/>
    <mergeCell ref="E52:G52"/>
    <mergeCell ref="I52:K52"/>
    <mergeCell ref="E53:G53"/>
    <mergeCell ref="I53:K53"/>
  </mergeCells>
  <pageMargins left="0.8" right="0.8" top="0.48" bottom="0.5" header="0.5" footer="0.5"/>
  <pageSetup paperSize="9" scale="74" firstPageNumber="6" fitToHeight="4" orientation="portrait" useFirstPageNumber="1" r:id="rId1"/>
  <headerFooter>
    <oddFooter>&amp;L 
The accompanying notes are an integral part of these financial statements.
&amp;C&amp;P</oddFooter>
  </headerFooter>
  <rowBreaks count="3" manualBreakCount="3">
    <brk id="47" max="16383" man="1"/>
    <brk id="97" max="16383" man="1"/>
    <brk id="1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76"/>
  <sheetViews>
    <sheetView view="pageBreakPreview" zoomScale="55" zoomScaleNormal="60" zoomScaleSheetLayoutView="55" workbookViewId="0">
      <selection activeCell="K17" sqref="K17"/>
    </sheetView>
  </sheetViews>
  <sheetFormatPr defaultColWidth="9.109375" defaultRowHeight="20.25" customHeight="1" x14ac:dyDescent="0.3"/>
  <cols>
    <col min="1" max="1" width="40.5546875" style="47" customWidth="1"/>
    <col min="2" max="2" width="6.88671875" style="47" customWidth="1"/>
    <col min="3" max="3" width="12.44140625" style="47" bestFit="1" customWidth="1"/>
    <col min="4" max="4" width="0.88671875" style="47" customWidth="1"/>
    <col min="5" max="5" width="12.44140625" style="47" customWidth="1"/>
    <col min="6" max="6" width="0.5546875" style="47" customWidth="1"/>
    <col min="7" max="7" width="13.109375" style="47" customWidth="1"/>
    <col min="8" max="8" width="1" style="47" customWidth="1"/>
    <col min="9" max="9" width="15.77734375" style="47" customWidth="1"/>
    <col min="10" max="10" width="1" style="47" customWidth="1"/>
    <col min="11" max="11" width="19.44140625" style="47" customWidth="1"/>
    <col min="12" max="12" width="1" style="47" customWidth="1"/>
    <col min="13" max="13" width="14.44140625" style="47" customWidth="1"/>
    <col min="14" max="14" width="1" style="47" customWidth="1"/>
    <col min="15" max="15" width="13.33203125" style="47" customWidth="1"/>
    <col min="16" max="16" width="1" style="47" customWidth="1"/>
    <col min="17" max="17" width="16.5546875" style="47" customWidth="1"/>
    <col min="18" max="18" width="1" style="47" customWidth="1"/>
    <col min="19" max="19" width="15.5546875" style="47" customWidth="1"/>
    <col min="20" max="20" width="1" style="47" customWidth="1"/>
    <col min="21" max="21" width="17" style="47" customWidth="1"/>
    <col min="22" max="22" width="1" style="47" customWidth="1"/>
    <col min="23" max="23" width="16.44140625" style="47" customWidth="1"/>
    <col min="24" max="24" width="0.88671875" style="47" customWidth="1"/>
    <col min="25" max="25" width="16.109375" style="47" customWidth="1"/>
    <col min="26" max="26" width="0.5546875" style="47" customWidth="1"/>
    <col min="27" max="27" width="14.44140625" style="47" customWidth="1"/>
    <col min="28" max="28" width="0.88671875" style="47" customWidth="1"/>
    <col min="29" max="29" width="14.5546875" style="47" customWidth="1"/>
    <col min="30" max="30" width="0.88671875" style="47" customWidth="1"/>
    <col min="31" max="31" width="19.44140625" style="47" customWidth="1"/>
    <col min="32" max="32" width="0.88671875" style="47" customWidth="1"/>
    <col min="33" max="33" width="13.44140625" style="47" customWidth="1"/>
    <col min="34" max="34" width="0.5546875" style="47" customWidth="1"/>
    <col min="35" max="35" width="13.44140625" style="47" customWidth="1"/>
    <col min="36" max="16384" width="9.109375" style="47"/>
  </cols>
  <sheetData>
    <row r="1" spans="1:35" ht="20.25" customHeight="1" x14ac:dyDescent="0.3">
      <c r="A1" s="67" t="s">
        <v>27</v>
      </c>
      <c r="B1" s="29"/>
      <c r="C1" s="68"/>
      <c r="D1" s="68"/>
    </row>
    <row r="2" spans="1:35" ht="20.25" customHeight="1" x14ac:dyDescent="0.3">
      <c r="A2" s="67" t="s">
        <v>28</v>
      </c>
      <c r="B2" s="29"/>
    </row>
    <row r="3" spans="1:35" ht="20.25" customHeight="1" x14ac:dyDescent="0.3">
      <c r="A3" s="69" t="s">
        <v>172</v>
      </c>
      <c r="B3" s="46"/>
      <c r="C3" s="70"/>
      <c r="D3" s="70"/>
      <c r="Q3" s="70"/>
      <c r="R3" s="70"/>
      <c r="S3" s="70"/>
      <c r="U3" s="70"/>
      <c r="V3" s="70"/>
      <c r="W3" s="70"/>
    </row>
    <row r="4" spans="1:35" ht="20.25" customHeight="1" x14ac:dyDescent="0.3">
      <c r="A4" s="70"/>
      <c r="B4" s="28"/>
      <c r="AI4" s="64" t="s">
        <v>91</v>
      </c>
    </row>
    <row r="5" spans="1:35" ht="20.25" customHeight="1" x14ac:dyDescent="0.3">
      <c r="A5" s="21"/>
      <c r="B5" s="28"/>
      <c r="C5" s="282" t="s">
        <v>44</v>
      </c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83"/>
      <c r="AI5" s="83"/>
    </row>
    <row r="6" spans="1:35" s="21" customFormat="1" ht="13.5" customHeight="1" x14ac:dyDescent="0.25">
      <c r="B6" s="28"/>
      <c r="C6" s="166"/>
      <c r="D6" s="166"/>
      <c r="E6" s="166"/>
      <c r="F6" s="166"/>
      <c r="G6" s="166"/>
      <c r="H6" s="166"/>
      <c r="I6" s="166"/>
      <c r="J6" s="166"/>
      <c r="K6" s="73"/>
      <c r="L6" s="166"/>
      <c r="M6" s="166"/>
      <c r="N6" s="166"/>
      <c r="O6" s="166"/>
      <c r="P6" s="166"/>
      <c r="Q6" s="166"/>
      <c r="R6" s="166"/>
      <c r="S6" s="281" t="s">
        <v>92</v>
      </c>
      <c r="T6" s="281"/>
      <c r="U6" s="281"/>
      <c r="V6" s="281"/>
      <c r="W6" s="281"/>
      <c r="X6" s="281"/>
      <c r="Y6" s="281"/>
      <c r="Z6" s="166"/>
      <c r="AA6" s="166"/>
      <c r="AB6" s="166"/>
      <c r="AC6" s="166"/>
      <c r="AD6" s="166"/>
      <c r="AE6" s="166"/>
      <c r="AG6" s="166"/>
      <c r="AH6" s="166"/>
      <c r="AI6" s="166"/>
    </row>
    <row r="7" spans="1:35" s="21" customFormat="1" ht="13.5" customHeight="1" x14ac:dyDescent="0.25">
      <c r="B7" s="28"/>
      <c r="C7" s="166"/>
      <c r="D7" s="166"/>
      <c r="E7" s="166"/>
      <c r="F7" s="166"/>
      <c r="G7" s="166"/>
      <c r="H7" s="166"/>
      <c r="I7" s="166"/>
      <c r="J7" s="166"/>
      <c r="K7" s="73"/>
      <c r="L7" s="166"/>
      <c r="M7" s="166"/>
      <c r="N7" s="166"/>
      <c r="O7" s="166"/>
      <c r="P7" s="166"/>
      <c r="Q7" s="166"/>
      <c r="R7" s="166"/>
      <c r="S7" s="73"/>
      <c r="T7" s="73"/>
      <c r="U7" s="73" t="s">
        <v>376</v>
      </c>
      <c r="V7" s="73"/>
      <c r="W7" s="73"/>
      <c r="X7" s="73"/>
      <c r="Y7" s="73"/>
      <c r="Z7" s="166"/>
      <c r="AA7" s="166"/>
      <c r="AB7" s="166"/>
      <c r="AC7" s="166"/>
      <c r="AD7" s="166"/>
      <c r="AE7" s="166"/>
      <c r="AG7" s="166"/>
      <c r="AH7" s="166"/>
      <c r="AI7" s="166"/>
    </row>
    <row r="8" spans="1:35" s="21" customFormat="1" ht="13.95" customHeight="1" x14ac:dyDescent="0.25">
      <c r="B8" s="28"/>
      <c r="C8" s="166"/>
      <c r="D8" s="166"/>
      <c r="E8" s="166"/>
      <c r="F8" s="166"/>
      <c r="G8" s="166"/>
      <c r="H8" s="166"/>
      <c r="I8" s="73" t="s">
        <v>143</v>
      </c>
      <c r="J8" s="166"/>
      <c r="L8" s="166"/>
      <c r="M8" s="166"/>
      <c r="N8" s="166"/>
      <c r="O8" s="166"/>
      <c r="P8" s="166"/>
      <c r="Q8" s="166"/>
      <c r="R8" s="166"/>
      <c r="S8" s="73"/>
      <c r="T8" s="73"/>
      <c r="U8" s="73" t="s">
        <v>377</v>
      </c>
      <c r="V8" s="73"/>
      <c r="W8" s="73"/>
      <c r="X8" s="73"/>
      <c r="Y8" s="73"/>
      <c r="Z8" s="166"/>
      <c r="AA8" s="166"/>
      <c r="AB8" s="166"/>
      <c r="AC8" s="166"/>
      <c r="AD8" s="166"/>
      <c r="AE8" s="166"/>
      <c r="AG8" s="166"/>
      <c r="AH8" s="166"/>
      <c r="AI8" s="166"/>
    </row>
    <row r="9" spans="1:35" s="21" customFormat="1" ht="13.95" customHeight="1" x14ac:dyDescent="0.25">
      <c r="B9" s="28"/>
      <c r="F9" s="73"/>
      <c r="G9" s="73"/>
      <c r="H9" s="73"/>
      <c r="I9" s="73" t="s">
        <v>204</v>
      </c>
      <c r="J9" s="73"/>
      <c r="L9" s="73"/>
      <c r="M9" s="73"/>
      <c r="N9" s="73"/>
      <c r="O9" s="73"/>
      <c r="P9" s="73"/>
      <c r="U9" s="73" t="s">
        <v>380</v>
      </c>
      <c r="V9" s="73"/>
      <c r="W9" s="73" t="s">
        <v>207</v>
      </c>
      <c r="X9" s="73"/>
      <c r="Y9" s="73" t="s">
        <v>94</v>
      </c>
      <c r="AA9" s="73"/>
      <c r="AB9" s="73"/>
      <c r="AC9" s="73"/>
      <c r="AD9" s="73"/>
      <c r="AE9" s="73" t="s">
        <v>218</v>
      </c>
      <c r="AG9" s="73"/>
      <c r="AH9" s="73"/>
    </row>
    <row r="10" spans="1:35" s="21" customFormat="1" ht="13.5" customHeight="1" x14ac:dyDescent="0.25">
      <c r="B10" s="62"/>
      <c r="C10" s="73" t="s">
        <v>48</v>
      </c>
      <c r="D10" s="73"/>
      <c r="E10" s="73" t="s">
        <v>355</v>
      </c>
      <c r="F10" s="73"/>
      <c r="H10" s="73"/>
      <c r="I10" s="73" t="s">
        <v>205</v>
      </c>
      <c r="J10" s="73"/>
      <c r="K10" s="73" t="s">
        <v>132</v>
      </c>
      <c r="L10" s="73"/>
      <c r="N10" s="73"/>
      <c r="O10" s="73" t="s">
        <v>32</v>
      </c>
      <c r="P10" s="73"/>
      <c r="S10" s="73" t="s">
        <v>333</v>
      </c>
      <c r="T10" s="73"/>
      <c r="U10" s="73" t="s">
        <v>349</v>
      </c>
      <c r="V10" s="73"/>
      <c r="W10" s="73" t="s">
        <v>208</v>
      </c>
      <c r="X10" s="73"/>
      <c r="Y10" s="73" t="s">
        <v>93</v>
      </c>
      <c r="AA10" s="73"/>
      <c r="AB10" s="73"/>
      <c r="AC10" s="82" t="s">
        <v>176</v>
      </c>
      <c r="AD10" s="73"/>
      <c r="AE10" s="73" t="s">
        <v>219</v>
      </c>
      <c r="AG10" s="82" t="s">
        <v>95</v>
      </c>
      <c r="AH10" s="73"/>
      <c r="AI10" s="73" t="s">
        <v>8</v>
      </c>
    </row>
    <row r="11" spans="1:35" s="21" customFormat="1" ht="13.5" customHeight="1" x14ac:dyDescent="0.25">
      <c r="B11" s="28"/>
      <c r="C11" s="73" t="s">
        <v>257</v>
      </c>
      <c r="D11" s="73"/>
      <c r="E11" s="73" t="s">
        <v>357</v>
      </c>
      <c r="F11" s="73"/>
      <c r="G11" s="73" t="s">
        <v>123</v>
      </c>
      <c r="H11" s="73"/>
      <c r="I11" s="73" t="s">
        <v>141</v>
      </c>
      <c r="J11" s="73"/>
      <c r="K11" s="73" t="s">
        <v>133</v>
      </c>
      <c r="L11" s="73"/>
      <c r="M11" s="73" t="s">
        <v>31</v>
      </c>
      <c r="N11" s="73"/>
      <c r="O11" s="73" t="s">
        <v>76</v>
      </c>
      <c r="P11" s="73"/>
      <c r="Q11" s="73" t="s">
        <v>61</v>
      </c>
      <c r="S11" s="73" t="s">
        <v>334</v>
      </c>
      <c r="T11" s="73"/>
      <c r="U11" s="73" t="s">
        <v>378</v>
      </c>
      <c r="V11" s="73"/>
      <c r="W11" s="73" t="s">
        <v>228</v>
      </c>
      <c r="X11" s="73"/>
      <c r="Y11" s="73" t="s">
        <v>229</v>
      </c>
      <c r="Z11" s="73"/>
      <c r="AA11" s="73"/>
      <c r="AB11" s="73"/>
      <c r="AC11" s="82" t="s">
        <v>177</v>
      </c>
      <c r="AD11" s="73"/>
      <c r="AE11" s="73" t="s">
        <v>212</v>
      </c>
      <c r="AG11" s="82" t="s">
        <v>96</v>
      </c>
      <c r="AH11" s="73"/>
      <c r="AI11" s="73" t="s">
        <v>192</v>
      </c>
    </row>
    <row r="12" spans="1:35" s="21" customFormat="1" ht="13.5" customHeight="1" x14ac:dyDescent="0.25">
      <c r="B12" s="28"/>
      <c r="C12" s="74" t="s">
        <v>43</v>
      </c>
      <c r="D12" s="73"/>
      <c r="E12" s="74" t="s">
        <v>62</v>
      </c>
      <c r="F12" s="73"/>
      <c r="G12" s="74" t="s">
        <v>126</v>
      </c>
      <c r="H12" s="73"/>
      <c r="I12" s="74" t="s">
        <v>153</v>
      </c>
      <c r="J12" s="73"/>
      <c r="K12" s="74" t="s">
        <v>134</v>
      </c>
      <c r="L12" s="73"/>
      <c r="M12" s="74" t="s">
        <v>36</v>
      </c>
      <c r="N12" s="73"/>
      <c r="O12" s="74" t="s">
        <v>75</v>
      </c>
      <c r="P12" s="73"/>
      <c r="Q12" s="74" t="s">
        <v>62</v>
      </c>
      <c r="S12" s="74" t="s">
        <v>335</v>
      </c>
      <c r="T12" s="73"/>
      <c r="U12" s="74" t="s">
        <v>379</v>
      </c>
      <c r="V12" s="73"/>
      <c r="W12" s="74" t="s">
        <v>67</v>
      </c>
      <c r="X12" s="73"/>
      <c r="Y12" s="74" t="s">
        <v>199</v>
      </c>
      <c r="Z12" s="73"/>
      <c r="AA12" s="74" t="s">
        <v>206</v>
      </c>
      <c r="AC12" s="74" t="s">
        <v>178</v>
      </c>
      <c r="AE12" s="74" t="s">
        <v>211</v>
      </c>
      <c r="AG12" s="74" t="s">
        <v>63</v>
      </c>
      <c r="AI12" s="74" t="s">
        <v>42</v>
      </c>
    </row>
    <row r="13" spans="1:35" ht="20.25" customHeight="1" x14ac:dyDescent="0.3">
      <c r="A13" s="2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84"/>
      <c r="AE13" s="28"/>
      <c r="AF13" s="28"/>
      <c r="AG13" s="28"/>
      <c r="AH13" s="28"/>
      <c r="AI13" s="28"/>
    </row>
    <row r="14" spans="1:35" ht="20.25" customHeight="1" x14ac:dyDescent="0.3">
      <c r="A14" s="3" t="s">
        <v>289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E14" s="28"/>
      <c r="AF14" s="28"/>
      <c r="AG14" s="28"/>
      <c r="AH14" s="21"/>
      <c r="AI14" s="21"/>
    </row>
    <row r="15" spans="1:35" s="21" customFormat="1" ht="20.25" customHeight="1" x14ac:dyDescent="0.25">
      <c r="A15" s="3" t="s">
        <v>259</v>
      </c>
      <c r="B15" s="28"/>
      <c r="C15" s="11">
        <v>8611242</v>
      </c>
      <c r="D15" s="11"/>
      <c r="E15" s="11">
        <v>57298909</v>
      </c>
      <c r="F15" s="11"/>
      <c r="G15" s="11">
        <v>3470021</v>
      </c>
      <c r="H15" s="11"/>
      <c r="I15" s="11">
        <v>3500083</v>
      </c>
      <c r="J15" s="11"/>
      <c r="K15" s="11">
        <v>-5159</v>
      </c>
      <c r="L15" s="11"/>
      <c r="M15" s="11">
        <v>929166</v>
      </c>
      <c r="N15" s="11"/>
      <c r="O15" s="11">
        <v>91815106</v>
      </c>
      <c r="P15" s="11"/>
      <c r="Q15" s="11">
        <v>-2909249</v>
      </c>
      <c r="R15" s="11"/>
      <c r="S15" s="11">
        <v>13812039</v>
      </c>
      <c r="T15" s="11"/>
      <c r="U15" s="11">
        <v>-3799448</v>
      </c>
      <c r="V15" s="11"/>
      <c r="W15" s="11">
        <v>-22453189</v>
      </c>
      <c r="X15" s="11"/>
      <c r="Y15" s="11">
        <f>SUM(S15:W15)</f>
        <v>-12440598</v>
      </c>
      <c r="Z15" s="11"/>
      <c r="AA15" s="11">
        <f>SUM(C15:Q15)+Y15</f>
        <v>150269521</v>
      </c>
      <c r="AB15" s="11"/>
      <c r="AC15" s="11">
        <v>15000000</v>
      </c>
      <c r="AD15" s="11"/>
      <c r="AE15" s="11">
        <f>SUM(AA15:AC15)</f>
        <v>165269521</v>
      </c>
      <c r="AF15" s="11"/>
      <c r="AG15" s="11">
        <v>53032698</v>
      </c>
      <c r="AH15" s="11"/>
      <c r="AI15" s="11">
        <f>SUM(AE15:AG15)</f>
        <v>218302219</v>
      </c>
    </row>
    <row r="16" spans="1:35" ht="20.25" customHeight="1" x14ac:dyDescent="0.3">
      <c r="A16" s="100" t="s">
        <v>368</v>
      </c>
      <c r="B16" s="28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</row>
    <row r="17" spans="1:35" ht="20.25" customHeight="1" x14ac:dyDescent="0.3">
      <c r="A17" s="100" t="s">
        <v>105</v>
      </c>
      <c r="B17" s="28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</row>
    <row r="18" spans="1:35" ht="20.25" customHeight="1" x14ac:dyDescent="0.3">
      <c r="A18" s="265" t="s">
        <v>198</v>
      </c>
      <c r="B18" s="28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</row>
    <row r="19" spans="1:35" ht="20.100000000000001" customHeight="1" x14ac:dyDescent="0.3">
      <c r="A19" s="188" t="s">
        <v>369</v>
      </c>
      <c r="B19" s="28"/>
      <c r="C19" s="59">
        <v>0</v>
      </c>
      <c r="D19" s="63"/>
      <c r="E19" s="59">
        <v>0</v>
      </c>
      <c r="F19" s="63"/>
      <c r="G19" s="59">
        <v>0</v>
      </c>
      <c r="H19" s="63"/>
      <c r="I19" s="59">
        <v>0</v>
      </c>
      <c r="J19" s="63"/>
      <c r="K19" s="59">
        <v>0</v>
      </c>
      <c r="L19" s="63"/>
      <c r="M19" s="59">
        <v>0</v>
      </c>
      <c r="N19" s="63"/>
      <c r="O19" s="59">
        <v>-4911623</v>
      </c>
      <c r="P19" s="63"/>
      <c r="Q19" s="59">
        <v>0</v>
      </c>
      <c r="R19" s="63"/>
      <c r="S19" s="59">
        <v>0</v>
      </c>
      <c r="T19" s="63"/>
      <c r="U19" s="59">
        <v>0</v>
      </c>
      <c r="V19" s="63"/>
      <c r="W19" s="59">
        <v>0</v>
      </c>
      <c r="X19" s="63"/>
      <c r="Y19" s="59">
        <f>SUM(S19:X19)</f>
        <v>0</v>
      </c>
      <c r="Z19" s="63"/>
      <c r="AA19" s="63">
        <f>Y19+SUM(C19:Q19)</f>
        <v>-4911623</v>
      </c>
      <c r="AB19" s="63"/>
      <c r="AC19" s="59">
        <v>0</v>
      </c>
      <c r="AD19" s="63"/>
      <c r="AE19" s="59">
        <f>SUM(AA19:AC19)</f>
        <v>-4911623</v>
      </c>
      <c r="AF19" s="63"/>
      <c r="AG19" s="59">
        <v>-2479883</v>
      </c>
      <c r="AH19" s="63"/>
      <c r="AI19" s="59">
        <f>SUM(AE19:AG19)</f>
        <v>-7391506</v>
      </c>
    </row>
    <row r="20" spans="1:35" ht="20.25" customHeight="1" x14ac:dyDescent="0.3">
      <c r="A20" s="265" t="s">
        <v>370</v>
      </c>
      <c r="B20" s="28"/>
      <c r="C20" s="37">
        <f>SUM(C19:C19)</f>
        <v>0</v>
      </c>
      <c r="D20" s="11"/>
      <c r="E20" s="37">
        <f>SUM(E19:E19)</f>
        <v>0</v>
      </c>
      <c r="F20" s="11"/>
      <c r="G20" s="37">
        <f>SUM(G19:G19)</f>
        <v>0</v>
      </c>
      <c r="H20" s="11"/>
      <c r="I20" s="37">
        <f>SUM(I19:I19)</f>
        <v>0</v>
      </c>
      <c r="J20" s="11"/>
      <c r="K20" s="37">
        <f>SUM(K19:K19)</f>
        <v>0</v>
      </c>
      <c r="L20" s="11"/>
      <c r="M20" s="37">
        <f>SUM(M19:M19)</f>
        <v>0</v>
      </c>
      <c r="N20" s="11"/>
      <c r="O20" s="37">
        <f>SUM(O19:O19)</f>
        <v>-4911623</v>
      </c>
      <c r="P20" s="11"/>
      <c r="Q20" s="37">
        <f>SUM(Q19:Q19)</f>
        <v>0</v>
      </c>
      <c r="R20" s="11"/>
      <c r="S20" s="37">
        <f>SUM(S19:S19)</f>
        <v>0</v>
      </c>
      <c r="T20" s="11"/>
      <c r="U20" s="37">
        <f>SUM(U19:U19)</f>
        <v>0</v>
      </c>
      <c r="V20" s="11"/>
      <c r="W20" s="37">
        <f>SUM(W19:W19)</f>
        <v>0</v>
      </c>
      <c r="X20" s="11"/>
      <c r="Y20" s="37">
        <f>SUM(Y19:Y19)</f>
        <v>0</v>
      </c>
      <c r="Z20" s="11"/>
      <c r="AA20" s="37">
        <f>SUM(C20:Q20)+Y20</f>
        <v>-4911623</v>
      </c>
      <c r="AB20" s="11"/>
      <c r="AC20" s="37">
        <f>SUM(AC19:AC19)</f>
        <v>0</v>
      </c>
      <c r="AD20" s="11"/>
      <c r="AE20" s="37">
        <f>SUM(AA20:AC20)</f>
        <v>-4911623</v>
      </c>
      <c r="AF20" s="11"/>
      <c r="AG20" s="37">
        <f>SUM(AG19:AG19)</f>
        <v>-2479883</v>
      </c>
      <c r="AH20" s="11"/>
      <c r="AI20" s="37">
        <f>SUM(AI19:AI19)</f>
        <v>-7391506</v>
      </c>
    </row>
    <row r="21" spans="1:35" ht="20.25" customHeight="1" x14ac:dyDescent="0.3">
      <c r="A21" s="265" t="s">
        <v>124</v>
      </c>
      <c r="B21" s="28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146"/>
      <c r="AB21" s="63"/>
      <c r="AC21" s="63"/>
      <c r="AD21" s="63"/>
      <c r="AE21" s="63"/>
      <c r="AF21" s="63"/>
      <c r="AG21" s="63"/>
      <c r="AH21" s="63"/>
      <c r="AI21" s="63"/>
    </row>
    <row r="22" spans="1:35" ht="20.25" customHeight="1" x14ac:dyDescent="0.3">
      <c r="A22" s="265" t="s">
        <v>232</v>
      </c>
      <c r="B22" s="28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</row>
    <row r="23" spans="1:35" ht="20.25" customHeight="1" x14ac:dyDescent="0.3">
      <c r="A23" s="188" t="s">
        <v>371</v>
      </c>
      <c r="B23" s="28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</row>
    <row r="24" spans="1:35" ht="20.25" customHeight="1" x14ac:dyDescent="0.3">
      <c r="A24" s="188" t="s">
        <v>372</v>
      </c>
      <c r="B24" s="28"/>
      <c r="C24" s="63">
        <v>0</v>
      </c>
      <c r="D24" s="63"/>
      <c r="E24" s="63">
        <v>0</v>
      </c>
      <c r="F24" s="63"/>
      <c r="G24" s="63">
        <v>0</v>
      </c>
      <c r="H24" s="63"/>
      <c r="I24" s="63">
        <v>685993</v>
      </c>
      <c r="J24" s="63"/>
      <c r="K24" s="63">
        <v>0</v>
      </c>
      <c r="L24" s="63"/>
      <c r="M24" s="63">
        <v>0</v>
      </c>
      <c r="N24" s="63"/>
      <c r="O24" s="63">
        <v>0</v>
      </c>
      <c r="P24" s="63"/>
      <c r="Q24" s="63">
        <v>0</v>
      </c>
      <c r="R24" s="63"/>
      <c r="S24" s="63">
        <v>0</v>
      </c>
      <c r="T24" s="63"/>
      <c r="U24" s="63">
        <v>4577</v>
      </c>
      <c r="V24" s="63"/>
      <c r="W24" s="63">
        <v>-1097573</v>
      </c>
      <c r="X24" s="63"/>
      <c r="Y24" s="63">
        <f>SUM(S24:X24)</f>
        <v>-1092996</v>
      </c>
      <c r="Z24" s="63"/>
      <c r="AA24" s="63">
        <f>Y24+SUM(C24:Q24)</f>
        <v>-407003</v>
      </c>
      <c r="AB24" s="63"/>
      <c r="AC24" s="63">
        <v>0</v>
      </c>
      <c r="AD24" s="63"/>
      <c r="AE24" s="63">
        <f>SUM(AA24:AC24)</f>
        <v>-407003</v>
      </c>
      <c r="AF24" s="63"/>
      <c r="AG24" s="63">
        <v>-865290</v>
      </c>
      <c r="AH24" s="63"/>
      <c r="AI24" s="63">
        <f>SUM(AE24:AG24)</f>
        <v>-1272293</v>
      </c>
    </row>
    <row r="25" spans="1:35" ht="20.25" customHeight="1" x14ac:dyDescent="0.3">
      <c r="A25" s="188" t="s">
        <v>373</v>
      </c>
      <c r="B25" s="43"/>
      <c r="C25" s="63">
        <v>0</v>
      </c>
      <c r="D25" s="63"/>
      <c r="E25" s="63">
        <v>0</v>
      </c>
      <c r="F25" s="63"/>
      <c r="G25" s="63">
        <v>0</v>
      </c>
      <c r="H25" s="63"/>
      <c r="I25" s="63">
        <v>-113613</v>
      </c>
      <c r="J25" s="63"/>
      <c r="K25" s="63">
        <v>0</v>
      </c>
      <c r="L25" s="63"/>
      <c r="M25" s="63">
        <v>0</v>
      </c>
      <c r="N25" s="63"/>
      <c r="O25" s="63">
        <v>0</v>
      </c>
      <c r="P25" s="63"/>
      <c r="Q25" s="63">
        <v>0</v>
      </c>
      <c r="R25" s="63"/>
      <c r="S25" s="63">
        <v>0</v>
      </c>
      <c r="T25" s="63"/>
      <c r="U25" s="63">
        <v>0</v>
      </c>
      <c r="V25" s="63"/>
      <c r="W25" s="63">
        <v>0</v>
      </c>
      <c r="X25" s="63"/>
      <c r="Y25" s="63">
        <f>SUM(S25:X25)</f>
        <v>0</v>
      </c>
      <c r="Z25" s="63"/>
      <c r="AA25" s="63">
        <f>Y25+SUM(C25:Q25)</f>
        <v>-113613</v>
      </c>
      <c r="AB25" s="63"/>
      <c r="AC25" s="63">
        <v>0</v>
      </c>
      <c r="AD25" s="63"/>
      <c r="AE25" s="63">
        <f>SUM(AA25:AC25)</f>
        <v>-113613</v>
      </c>
      <c r="AF25" s="63"/>
      <c r="AG25" s="63">
        <v>0</v>
      </c>
      <c r="AH25" s="63"/>
      <c r="AI25" s="63">
        <f>SUM(AE25:AG25)</f>
        <v>-113613</v>
      </c>
    </row>
    <row r="26" spans="1:35" ht="20.25" customHeight="1" x14ac:dyDescent="0.3">
      <c r="A26" s="188" t="s">
        <v>374</v>
      </c>
      <c r="B26" s="28"/>
      <c r="C26" s="63">
        <v>0</v>
      </c>
      <c r="D26" s="63"/>
      <c r="E26" s="63">
        <v>0</v>
      </c>
      <c r="F26" s="63"/>
      <c r="G26" s="63">
        <v>0</v>
      </c>
      <c r="H26" s="63"/>
      <c r="I26" s="63">
        <v>0</v>
      </c>
      <c r="J26" s="63"/>
      <c r="K26" s="63">
        <v>0</v>
      </c>
      <c r="L26" s="63"/>
      <c r="M26" s="63">
        <v>0</v>
      </c>
      <c r="N26" s="63"/>
      <c r="O26" s="63">
        <v>0</v>
      </c>
      <c r="P26" s="63"/>
      <c r="Q26" s="63">
        <v>0</v>
      </c>
      <c r="R26" s="63"/>
      <c r="S26" s="63">
        <v>0</v>
      </c>
      <c r="T26" s="63"/>
      <c r="U26" s="63">
        <v>0</v>
      </c>
      <c r="V26" s="63"/>
      <c r="W26" s="63">
        <v>0</v>
      </c>
      <c r="X26" s="63"/>
      <c r="Y26" s="63">
        <f>SUM(S26:X26)</f>
        <v>0</v>
      </c>
      <c r="Z26" s="63"/>
      <c r="AA26" s="63">
        <f>Y26+SUM(C26:O26)</f>
        <v>0</v>
      </c>
      <c r="AB26" s="63"/>
      <c r="AC26" s="63">
        <v>0</v>
      </c>
      <c r="AD26" s="63"/>
      <c r="AE26" s="63">
        <f>SUM(AA26:AC26)</f>
        <v>0</v>
      </c>
      <c r="AF26" s="63"/>
      <c r="AG26" s="63">
        <v>384721</v>
      </c>
      <c r="AH26" s="63"/>
      <c r="AI26" s="63">
        <f>SUM(AE26:AG26)</f>
        <v>384721</v>
      </c>
    </row>
    <row r="27" spans="1:35" ht="20.25" customHeight="1" x14ac:dyDescent="0.3">
      <c r="A27" s="188" t="s">
        <v>375</v>
      </c>
      <c r="B27" s="28"/>
      <c r="C27" s="59">
        <v>0</v>
      </c>
      <c r="D27" s="63"/>
      <c r="E27" s="59">
        <v>0</v>
      </c>
      <c r="F27" s="63"/>
      <c r="G27" s="59">
        <v>0</v>
      </c>
      <c r="H27" s="63"/>
      <c r="I27" s="59">
        <v>0</v>
      </c>
      <c r="J27" s="63"/>
      <c r="K27" s="59">
        <v>0</v>
      </c>
      <c r="L27" s="63"/>
      <c r="M27" s="59">
        <v>0</v>
      </c>
      <c r="N27" s="63"/>
      <c r="O27" s="59">
        <v>0</v>
      </c>
      <c r="P27" s="63"/>
      <c r="Q27" s="59">
        <v>0</v>
      </c>
      <c r="R27" s="63"/>
      <c r="S27" s="59">
        <v>0</v>
      </c>
      <c r="T27" s="63"/>
      <c r="U27" s="59">
        <v>0</v>
      </c>
      <c r="V27" s="63"/>
      <c r="W27" s="59">
        <v>0</v>
      </c>
      <c r="X27" s="63"/>
      <c r="Y27" s="59">
        <f>SUM(S27:X27)</f>
        <v>0</v>
      </c>
      <c r="Z27" s="63"/>
      <c r="AA27" s="63">
        <f>Y27+SUM(C27:O27)</f>
        <v>0</v>
      </c>
      <c r="AB27" s="63"/>
      <c r="AC27" s="59">
        <v>0</v>
      </c>
      <c r="AD27" s="63"/>
      <c r="AE27" s="59">
        <f>SUM(AA27:AC27)</f>
        <v>0</v>
      </c>
      <c r="AF27" s="63"/>
      <c r="AG27" s="59">
        <v>-66</v>
      </c>
      <c r="AH27" s="63"/>
      <c r="AI27" s="59">
        <f>SUM(AE27:AG27)</f>
        <v>-66</v>
      </c>
    </row>
    <row r="28" spans="1:35" ht="20.25" customHeight="1" x14ac:dyDescent="0.3">
      <c r="A28" s="71" t="s">
        <v>233</v>
      </c>
      <c r="B28" s="28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146"/>
      <c r="AB28" s="63"/>
      <c r="AC28" s="63"/>
      <c r="AD28" s="63"/>
      <c r="AE28" s="63"/>
      <c r="AF28" s="63"/>
      <c r="AG28" s="63"/>
      <c r="AH28" s="63"/>
      <c r="AI28" s="63"/>
    </row>
    <row r="29" spans="1:35" ht="20.25" customHeight="1" x14ac:dyDescent="0.3">
      <c r="A29" s="71" t="s">
        <v>282</v>
      </c>
      <c r="B29" s="28"/>
      <c r="C29" s="40">
        <f>SUM(C24:C27)</f>
        <v>0</v>
      </c>
      <c r="D29" s="11"/>
      <c r="E29" s="40">
        <f>SUM(E24:E27)</f>
        <v>0</v>
      </c>
      <c r="F29" s="11"/>
      <c r="G29" s="40">
        <f>SUM(G24:G27)</f>
        <v>0</v>
      </c>
      <c r="H29" s="11"/>
      <c r="I29" s="40">
        <f>SUM(I24:I27)</f>
        <v>572380</v>
      </c>
      <c r="J29" s="11"/>
      <c r="K29" s="40">
        <f>SUM(K24:K27)</f>
        <v>0</v>
      </c>
      <c r="L29" s="11"/>
      <c r="M29" s="40">
        <f>SUM(M24:M27)</f>
        <v>0</v>
      </c>
      <c r="N29" s="11"/>
      <c r="O29" s="40">
        <f>SUM(O24:O27)</f>
        <v>0</v>
      </c>
      <c r="P29" s="11"/>
      <c r="Q29" s="40">
        <f>SUM(Q24:Q27)</f>
        <v>0</v>
      </c>
      <c r="R29" s="11"/>
      <c r="S29" s="40">
        <f>SUM(S24:S27)</f>
        <v>0</v>
      </c>
      <c r="T29" s="11"/>
      <c r="U29" s="40">
        <f>SUM(U24:U27)</f>
        <v>4577</v>
      </c>
      <c r="V29" s="11"/>
      <c r="W29" s="40">
        <f>SUM(W24:W27)</f>
        <v>-1097573</v>
      </c>
      <c r="X29" s="11"/>
      <c r="Y29" s="40">
        <f>SUM(Y24:Y27)</f>
        <v>-1092996</v>
      </c>
      <c r="Z29" s="11"/>
      <c r="AA29" s="40">
        <f>Y29+SUM(C29:O29)</f>
        <v>-520616</v>
      </c>
      <c r="AB29" s="11"/>
      <c r="AC29" s="40">
        <f>SUM(AC24:AC27)</f>
        <v>0</v>
      </c>
      <c r="AD29" s="11"/>
      <c r="AE29" s="40">
        <f>SUM(AE24:AE27)</f>
        <v>-520616</v>
      </c>
      <c r="AF29" s="11"/>
      <c r="AG29" s="40">
        <f>SUM(AG24:AG27)</f>
        <v>-480635</v>
      </c>
      <c r="AH29" s="11"/>
      <c r="AI29" s="40">
        <f>SUM(AE29:AG29)</f>
        <v>-1001251</v>
      </c>
    </row>
    <row r="30" spans="1:35" ht="20.25" customHeight="1" x14ac:dyDescent="0.3">
      <c r="A30" s="3" t="s">
        <v>234</v>
      </c>
      <c r="B30" s="28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146"/>
      <c r="AB30" s="63"/>
      <c r="AC30" s="63"/>
      <c r="AD30" s="63"/>
      <c r="AE30" s="63"/>
      <c r="AF30" s="63"/>
      <c r="AG30" s="63"/>
      <c r="AH30" s="63"/>
      <c r="AI30" s="63"/>
    </row>
    <row r="31" spans="1:35" ht="20.25" customHeight="1" x14ac:dyDescent="0.3">
      <c r="A31" s="3" t="s">
        <v>105</v>
      </c>
      <c r="B31" s="28"/>
      <c r="C31" s="40">
        <f>SUM(C20,C30)</f>
        <v>0</v>
      </c>
      <c r="D31" s="11"/>
      <c r="E31" s="40">
        <f>SUM(E20,E30)</f>
        <v>0</v>
      </c>
      <c r="F31" s="11"/>
      <c r="G31" s="40">
        <f>SUM(G20,G30)</f>
        <v>0</v>
      </c>
      <c r="H31" s="11"/>
      <c r="I31" s="40">
        <f>SUM(I20,I29)</f>
        <v>572380</v>
      </c>
      <c r="J31" s="11"/>
      <c r="K31" s="40">
        <f>SUM(K20,K29)</f>
        <v>0</v>
      </c>
      <c r="L31" s="11"/>
      <c r="M31" s="40">
        <f>SUM(M20,M29)</f>
        <v>0</v>
      </c>
      <c r="N31" s="11"/>
      <c r="O31" s="40">
        <f>SUM(O20,O29)</f>
        <v>-4911623</v>
      </c>
      <c r="P31" s="11"/>
      <c r="Q31" s="40">
        <f>SUM(Q20,Q29)</f>
        <v>0</v>
      </c>
      <c r="R31" s="11"/>
      <c r="S31" s="40">
        <f>SUM(S20,S29)</f>
        <v>0</v>
      </c>
      <c r="T31" s="11"/>
      <c r="U31" s="40">
        <f>SUM(U20,U29)</f>
        <v>4577</v>
      </c>
      <c r="V31" s="11"/>
      <c r="W31" s="40">
        <f>SUM(W20,W29)</f>
        <v>-1097573</v>
      </c>
      <c r="X31" s="11"/>
      <c r="Y31" s="40">
        <f>SUM(Y20,Y29)</f>
        <v>-1092996</v>
      </c>
      <c r="Z31" s="11"/>
      <c r="AA31" s="40">
        <f>SUM(C31:Q31)+Y31</f>
        <v>-5432239</v>
      </c>
      <c r="AB31" s="11"/>
      <c r="AC31" s="40">
        <f>SUM(AC20,AC29)</f>
        <v>0</v>
      </c>
      <c r="AD31" s="11"/>
      <c r="AE31" s="40">
        <f>SUM(AE20,AE29)</f>
        <v>-5432239</v>
      </c>
      <c r="AF31" s="11"/>
      <c r="AG31" s="40">
        <f>SUM(AG20,AG29)</f>
        <v>-2960518</v>
      </c>
      <c r="AH31" s="11"/>
      <c r="AI31" s="40">
        <f>SUM(AI20,AI29)</f>
        <v>-8392757</v>
      </c>
    </row>
    <row r="32" spans="1:35" ht="20.25" customHeight="1" x14ac:dyDescent="0.3">
      <c r="A32" s="3" t="s">
        <v>106</v>
      </c>
      <c r="B32" s="28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50"/>
      <c r="AB32" s="63"/>
      <c r="AC32" s="63"/>
      <c r="AD32" s="63"/>
      <c r="AE32" s="63"/>
      <c r="AF32" s="63"/>
      <c r="AG32" s="63"/>
      <c r="AH32" s="63"/>
      <c r="AI32" s="63"/>
    </row>
    <row r="33" spans="1:36" ht="20.25" customHeight="1" x14ac:dyDescent="0.3">
      <c r="A33" s="3" t="s">
        <v>103</v>
      </c>
      <c r="B33" s="28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</row>
    <row r="34" spans="1:36" ht="20.25" customHeight="1" x14ac:dyDescent="0.3">
      <c r="A34" s="3" t="s">
        <v>367</v>
      </c>
      <c r="B34" s="28"/>
      <c r="C34" s="63">
        <v>0</v>
      </c>
      <c r="D34" s="63"/>
      <c r="E34" s="63">
        <v>0</v>
      </c>
      <c r="F34" s="63"/>
      <c r="G34" s="63">
        <v>0</v>
      </c>
      <c r="H34" s="63"/>
      <c r="I34" s="63">
        <v>0</v>
      </c>
      <c r="J34" s="63"/>
      <c r="K34" s="63">
        <v>0</v>
      </c>
      <c r="L34" s="63"/>
      <c r="M34" s="63">
        <v>0</v>
      </c>
      <c r="N34" s="63"/>
      <c r="O34" s="63">
        <v>14445384</v>
      </c>
      <c r="P34" s="63"/>
      <c r="Q34" s="63">
        <v>0</v>
      </c>
      <c r="R34" s="63"/>
      <c r="S34" s="63">
        <v>0</v>
      </c>
      <c r="T34" s="63"/>
      <c r="U34" s="63">
        <v>0</v>
      </c>
      <c r="V34" s="63"/>
      <c r="W34" s="63">
        <v>0</v>
      </c>
      <c r="X34" s="63"/>
      <c r="Y34" s="63">
        <f>SUM(S34:X34)</f>
        <v>0</v>
      </c>
      <c r="Z34" s="63"/>
      <c r="AA34" s="63">
        <f>SUM(C34:Q34)+Y34</f>
        <v>14445384</v>
      </c>
      <c r="AB34" s="63"/>
      <c r="AC34" s="63">
        <v>0</v>
      </c>
      <c r="AD34" s="63"/>
      <c r="AE34" s="63">
        <f>SUM(AA34:AC34)</f>
        <v>14445384</v>
      </c>
      <c r="AF34" s="63"/>
      <c r="AG34" s="63">
        <v>2949825</v>
      </c>
      <c r="AH34" s="63"/>
      <c r="AI34" s="63">
        <f>SUM(AE34:AG34)</f>
        <v>17395209</v>
      </c>
    </row>
    <row r="35" spans="1:36" ht="20.25" customHeight="1" x14ac:dyDescent="0.3">
      <c r="A35" s="21" t="s">
        <v>108</v>
      </c>
      <c r="B35" s="28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</row>
    <row r="36" spans="1:36" ht="20.25" customHeight="1" x14ac:dyDescent="0.3">
      <c r="A36" s="21" t="s">
        <v>298</v>
      </c>
      <c r="B36" s="28"/>
    </row>
    <row r="37" spans="1:36" ht="20.25" customHeight="1" x14ac:dyDescent="0.3">
      <c r="A37" s="21" t="s">
        <v>283</v>
      </c>
      <c r="B37" s="28"/>
      <c r="C37" s="63">
        <v>0</v>
      </c>
      <c r="D37" s="63"/>
      <c r="E37" s="63">
        <v>0</v>
      </c>
      <c r="F37" s="63"/>
      <c r="G37" s="63">
        <v>0</v>
      </c>
      <c r="H37" s="63"/>
      <c r="I37" s="63">
        <v>0</v>
      </c>
      <c r="J37" s="63"/>
      <c r="K37" s="63">
        <v>0</v>
      </c>
      <c r="L37" s="63"/>
      <c r="M37" s="63">
        <v>0</v>
      </c>
      <c r="N37" s="63"/>
      <c r="O37" s="63">
        <v>-16066</v>
      </c>
      <c r="P37" s="63"/>
      <c r="Q37" s="63">
        <v>0</v>
      </c>
      <c r="R37" s="63"/>
      <c r="S37" s="63">
        <v>0</v>
      </c>
      <c r="T37" s="63"/>
      <c r="U37" s="63">
        <v>0</v>
      </c>
      <c r="V37" s="63"/>
      <c r="W37" s="63">
        <v>0</v>
      </c>
      <c r="X37" s="63"/>
      <c r="Y37" s="63">
        <f>SUM(S37:X37)</f>
        <v>0</v>
      </c>
      <c r="Z37" s="63"/>
      <c r="AA37" s="63">
        <f>SUM(C37:Q37)+Y37</f>
        <v>-16066</v>
      </c>
      <c r="AB37" s="63"/>
      <c r="AC37" s="63">
        <v>0</v>
      </c>
      <c r="AD37" s="63"/>
      <c r="AE37" s="63">
        <f>SUM(AA37:AC37)</f>
        <v>-16066</v>
      </c>
      <c r="AF37" s="63"/>
      <c r="AG37" s="63">
        <v>-5</v>
      </c>
      <c r="AH37" s="63"/>
      <c r="AI37" s="63">
        <f>SUM(AE37:AG37)</f>
        <v>-16071</v>
      </c>
    </row>
    <row r="38" spans="1:36" ht="20.25" customHeight="1" x14ac:dyDescent="0.3">
      <c r="A38" s="21" t="s">
        <v>251</v>
      </c>
      <c r="B38" s="28"/>
      <c r="C38" s="59">
        <v>0</v>
      </c>
      <c r="D38" s="63"/>
      <c r="E38" s="59">
        <v>0</v>
      </c>
      <c r="F38" s="63"/>
      <c r="G38" s="59">
        <v>0</v>
      </c>
      <c r="H38" s="63"/>
      <c r="I38" s="59">
        <v>0</v>
      </c>
      <c r="J38" s="63"/>
      <c r="K38" s="59">
        <v>0</v>
      </c>
      <c r="L38" s="63"/>
      <c r="M38" s="59">
        <v>0</v>
      </c>
      <c r="N38" s="63"/>
      <c r="O38" s="59">
        <v>0</v>
      </c>
      <c r="P38" s="63"/>
      <c r="Q38" s="59">
        <v>0</v>
      </c>
      <c r="R38" s="63"/>
      <c r="S38" s="59">
        <v>168227</v>
      </c>
      <c r="T38" s="63"/>
      <c r="U38" s="59">
        <v>265679</v>
      </c>
      <c r="V38" s="63"/>
      <c r="W38" s="59">
        <v>-6991946</v>
      </c>
      <c r="X38" s="63"/>
      <c r="Y38" s="59">
        <f>SUM(S38:X38)</f>
        <v>-6558040</v>
      </c>
      <c r="Z38" s="63"/>
      <c r="AA38" s="63">
        <f>SUM(C38:Q38)+Y38</f>
        <v>-6558040</v>
      </c>
      <c r="AB38" s="63"/>
      <c r="AC38" s="59">
        <v>0</v>
      </c>
      <c r="AD38" s="63"/>
      <c r="AE38" s="59">
        <f>SUM(AA38:AC38)</f>
        <v>-6558040</v>
      </c>
      <c r="AF38" s="63"/>
      <c r="AG38" s="59">
        <v>-4265597</v>
      </c>
      <c r="AH38" s="63"/>
      <c r="AI38" s="59">
        <f>SUM(AE38:AG38)</f>
        <v>-10823637</v>
      </c>
    </row>
    <row r="39" spans="1:36" ht="20.25" customHeight="1" x14ac:dyDescent="0.3">
      <c r="A39" s="3" t="s">
        <v>109</v>
      </c>
      <c r="B39" s="28"/>
      <c r="AA39" s="84"/>
    </row>
    <row r="40" spans="1:36" ht="20.25" customHeight="1" x14ac:dyDescent="0.3">
      <c r="A40" s="3" t="s">
        <v>103</v>
      </c>
      <c r="B40" s="28"/>
      <c r="C40" s="40">
        <f>SUM(C32:C38)</f>
        <v>0</v>
      </c>
      <c r="D40" s="11"/>
      <c r="E40" s="40">
        <f>SUM(E32:E38)</f>
        <v>0</v>
      </c>
      <c r="F40" s="11"/>
      <c r="G40" s="40">
        <f>SUM(G32:G38)</f>
        <v>0</v>
      </c>
      <c r="H40" s="11"/>
      <c r="I40" s="40">
        <f>SUM(I32:I38)</f>
        <v>0</v>
      </c>
      <c r="J40" s="11"/>
      <c r="K40" s="40">
        <f>SUM(K32:K38)</f>
        <v>0</v>
      </c>
      <c r="L40" s="11"/>
      <c r="M40" s="40">
        <f>SUM(M32:M38)</f>
        <v>0</v>
      </c>
      <c r="N40" s="11"/>
      <c r="O40" s="40">
        <f>SUM(O32:O38)</f>
        <v>14429318</v>
      </c>
      <c r="P40" s="11"/>
      <c r="Q40" s="40">
        <f>SUM(Q32:Q38)</f>
        <v>0</v>
      </c>
      <c r="R40" s="11"/>
      <c r="S40" s="40">
        <f>SUM(S32:S38)</f>
        <v>168227</v>
      </c>
      <c r="T40" s="11"/>
      <c r="U40" s="40">
        <f>SUM(U32:U38)</f>
        <v>265679</v>
      </c>
      <c r="V40" s="11"/>
      <c r="W40" s="40">
        <f>SUM(W32:W38)</f>
        <v>-6991946</v>
      </c>
      <c r="X40" s="11"/>
      <c r="Y40" s="40">
        <f>SUM(Y32:Y38)</f>
        <v>-6558040</v>
      </c>
      <c r="Z40" s="11"/>
      <c r="AA40" s="40">
        <f>SUM(C40:Q40)+Y40</f>
        <v>7871278</v>
      </c>
      <c r="AB40" s="11"/>
      <c r="AC40" s="40">
        <f>SUM(AC32:AC38)</f>
        <v>0</v>
      </c>
      <c r="AD40" s="11"/>
      <c r="AE40" s="40">
        <f>SUM(AA40:AC40)</f>
        <v>7871278</v>
      </c>
      <c r="AF40" s="11"/>
      <c r="AG40" s="40">
        <f>SUM(AG32:AG38)</f>
        <v>-1315777</v>
      </c>
      <c r="AH40" s="11"/>
      <c r="AI40" s="40">
        <f>SUM(AE40:AG40)</f>
        <v>6555501</v>
      </c>
    </row>
    <row r="41" spans="1:36" ht="20.25" customHeight="1" x14ac:dyDescent="0.3">
      <c r="A41" s="21" t="s">
        <v>241</v>
      </c>
    </row>
    <row r="42" spans="1:36" ht="20.25" customHeight="1" x14ac:dyDescent="0.35">
      <c r="A42" s="21" t="s">
        <v>227</v>
      </c>
      <c r="B42" s="160"/>
      <c r="C42" s="63">
        <v>0</v>
      </c>
      <c r="D42" s="63"/>
      <c r="E42" s="63">
        <v>0</v>
      </c>
      <c r="F42" s="63"/>
      <c r="G42" s="63">
        <v>0</v>
      </c>
      <c r="H42" s="63"/>
      <c r="I42" s="63">
        <v>0</v>
      </c>
      <c r="J42" s="63"/>
      <c r="K42" s="63">
        <v>0</v>
      </c>
      <c r="L42" s="63"/>
      <c r="M42" s="63">
        <v>0</v>
      </c>
      <c r="N42" s="63"/>
      <c r="O42" s="63">
        <v>-701107</v>
      </c>
      <c r="P42" s="63"/>
      <c r="Q42" s="63">
        <v>0</v>
      </c>
      <c r="R42" s="63"/>
      <c r="S42" s="63">
        <v>0</v>
      </c>
      <c r="T42" s="63"/>
      <c r="U42" s="63">
        <v>0</v>
      </c>
      <c r="V42" s="63"/>
      <c r="W42" s="63">
        <v>0</v>
      </c>
      <c r="X42" s="63"/>
      <c r="Y42" s="63">
        <f>SUM(S42:W42)</f>
        <v>0</v>
      </c>
      <c r="Z42" s="63"/>
      <c r="AA42" s="63">
        <f>SUM(C42:Q42)+Y42</f>
        <v>-701107</v>
      </c>
      <c r="AB42" s="63"/>
      <c r="AC42" s="63">
        <v>0</v>
      </c>
      <c r="AD42" s="63"/>
      <c r="AE42" s="63">
        <f>SUM(AA42:AC42)</f>
        <v>-701107</v>
      </c>
      <c r="AF42" s="63"/>
      <c r="AG42" s="63">
        <v>0</v>
      </c>
      <c r="AH42" s="63"/>
      <c r="AI42" s="63">
        <f>SUM(AE42:AG42)</f>
        <v>-701107</v>
      </c>
      <c r="AJ42" s="161"/>
    </row>
    <row r="43" spans="1:36" s="141" customFormat="1" ht="20.25" customHeight="1" thickBot="1" x14ac:dyDescent="0.3">
      <c r="A43" s="138" t="s">
        <v>288</v>
      </c>
      <c r="B43" s="162"/>
      <c r="C43" s="139">
        <f>C15+C31+C40+C42</f>
        <v>8611242</v>
      </c>
      <c r="D43" s="140"/>
      <c r="E43" s="139">
        <f>E15+E31+E40+E42</f>
        <v>57298909</v>
      </c>
      <c r="F43" s="140"/>
      <c r="G43" s="139">
        <f>G15+G31+G40+G42</f>
        <v>3470021</v>
      </c>
      <c r="H43" s="140"/>
      <c r="I43" s="139">
        <f>I15+I31+I40+I42</f>
        <v>4072463</v>
      </c>
      <c r="J43" s="140"/>
      <c r="K43" s="139">
        <f>K15+K31+K40+K42</f>
        <v>-5159</v>
      </c>
      <c r="L43" s="140"/>
      <c r="M43" s="139">
        <f>M15+M31+M40+M42</f>
        <v>929166</v>
      </c>
      <c r="N43" s="140"/>
      <c r="O43" s="139">
        <f>SUM(O31,O40,O42,O15)</f>
        <v>100631694</v>
      </c>
      <c r="P43" s="140"/>
      <c r="Q43" s="139">
        <f>Q15+Q31+Q40+Q42</f>
        <v>-2909249</v>
      </c>
      <c r="R43" s="140"/>
      <c r="S43" s="139">
        <f>S15+S31+S40+S42</f>
        <v>13980266</v>
      </c>
      <c r="T43" s="140"/>
      <c r="U43" s="139">
        <f>U15+U31+U40+U42</f>
        <v>-3529192</v>
      </c>
      <c r="V43" s="140"/>
      <c r="W43" s="139">
        <f>W15+W31+W40+W42</f>
        <v>-30542708</v>
      </c>
      <c r="X43" s="140"/>
      <c r="Y43" s="139">
        <f>Y15+Y31+Y40+Y42</f>
        <v>-20091634</v>
      </c>
      <c r="Z43" s="140"/>
      <c r="AA43" s="139">
        <f>AA15+AA31+AA40+AA42</f>
        <v>152007453</v>
      </c>
      <c r="AB43" s="140"/>
      <c r="AC43" s="139">
        <f>AC15+AC31+AC40+AC42</f>
        <v>15000000</v>
      </c>
      <c r="AD43" s="140"/>
      <c r="AE43" s="139">
        <f>AE15+AE31+AE40+AE42</f>
        <v>167007453</v>
      </c>
      <c r="AF43" s="140"/>
      <c r="AG43" s="139">
        <f>AG15+AG31+AG40+AG42</f>
        <v>48756403</v>
      </c>
      <c r="AH43" s="140"/>
      <c r="AI43" s="139">
        <f>AI15+AI31+AI40+AI42</f>
        <v>215763856</v>
      </c>
    </row>
    <row r="44" spans="1:36" ht="20.25" customHeight="1" thickTop="1" x14ac:dyDescent="0.3">
      <c r="C44" s="79"/>
      <c r="E44" s="79"/>
      <c r="G44" s="79"/>
      <c r="I44" s="79"/>
      <c r="K44" s="79"/>
      <c r="M44" s="79"/>
      <c r="O44" s="79"/>
      <c r="Q44" s="79"/>
      <c r="Y44" s="79"/>
      <c r="AA44" s="79"/>
      <c r="AC44" s="79"/>
      <c r="AE44" s="79"/>
      <c r="AG44" s="79"/>
      <c r="AI44" s="79"/>
    </row>
    <row r="48" spans="1:36" ht="20.25" customHeight="1" x14ac:dyDescent="0.3">
      <c r="Q48" s="79"/>
    </row>
    <row r="76" ht="15" customHeight="1" x14ac:dyDescent="0.3"/>
  </sheetData>
  <mergeCells count="2">
    <mergeCell ref="S6:Y6"/>
    <mergeCell ref="C5:AG5"/>
  </mergeCells>
  <pageMargins left="0.7" right="0.3" top="0.48" bottom="0.5" header="0.5" footer="0.5"/>
  <pageSetup paperSize="9" scale="43" firstPageNumber="10" orientation="landscape" useFirstPageNumber="1" r:id="rId1"/>
  <headerFooter>
    <oddFooter>&amp;LThe accompanying notes are an integral part of these financial statements.
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81"/>
  <sheetViews>
    <sheetView view="pageBreakPreview" zoomScale="70" zoomScaleNormal="60" zoomScaleSheetLayoutView="70" workbookViewId="0"/>
  </sheetViews>
  <sheetFormatPr defaultColWidth="9.109375" defaultRowHeight="20.25" customHeight="1" x14ac:dyDescent="0.3"/>
  <cols>
    <col min="1" max="1" width="40.5546875" style="47" customWidth="1"/>
    <col min="2" max="2" width="6.88671875" style="47" customWidth="1"/>
    <col min="3" max="3" width="12.44140625" style="47" bestFit="1" customWidth="1"/>
    <col min="4" max="4" width="0.88671875" style="47" customWidth="1"/>
    <col min="5" max="5" width="12.44140625" style="47" customWidth="1"/>
    <col min="6" max="6" width="0.5546875" style="47" customWidth="1"/>
    <col min="7" max="7" width="12.44140625" style="47" customWidth="1"/>
    <col min="8" max="8" width="1" style="47" customWidth="1"/>
    <col min="9" max="9" width="15.88671875" style="47" customWidth="1"/>
    <col min="10" max="10" width="1" style="47" customWidth="1"/>
    <col min="11" max="11" width="15.21875" style="47" customWidth="1"/>
    <col min="12" max="12" width="1" style="47" customWidth="1"/>
    <col min="13" max="13" width="14.44140625" style="47" customWidth="1"/>
    <col min="14" max="14" width="1" style="47" customWidth="1"/>
    <col min="15" max="15" width="13.5546875" style="47" bestFit="1" customWidth="1"/>
    <col min="16" max="16" width="1" style="47" customWidth="1"/>
    <col min="17" max="17" width="14" style="47" customWidth="1"/>
    <col min="18" max="18" width="1" style="47" customWidth="1"/>
    <col min="19" max="19" width="14.5546875" style="47" customWidth="1"/>
    <col min="20" max="20" width="1" style="47" customWidth="1"/>
    <col min="21" max="21" width="14.5546875" style="47" customWidth="1"/>
    <col min="22" max="22" width="1.44140625" style="47" customWidth="1"/>
    <col min="23" max="23" width="16.6640625" style="47" customWidth="1"/>
    <col min="24" max="24" width="1" style="47" customWidth="1"/>
    <col min="25" max="25" width="14.5546875" style="47" customWidth="1"/>
    <col min="26" max="26" width="0.88671875" style="47" customWidth="1"/>
    <col min="27" max="27" width="14.5546875" style="47" customWidth="1"/>
    <col min="28" max="28" width="0.5546875" style="47" customWidth="1"/>
    <col min="29" max="29" width="14.44140625" style="47" customWidth="1"/>
    <col min="30" max="30" width="0.88671875" style="47" customWidth="1"/>
    <col min="31" max="31" width="14.5546875" style="47" customWidth="1"/>
    <col min="32" max="32" width="0.88671875" style="47" customWidth="1"/>
    <col min="33" max="33" width="19.44140625" style="47" customWidth="1"/>
    <col min="34" max="34" width="0.88671875" style="47" customWidth="1"/>
    <col min="35" max="35" width="13.44140625" style="47" customWidth="1"/>
    <col min="36" max="36" width="0.5546875" style="47" customWidth="1"/>
    <col min="37" max="37" width="13.44140625" style="47" customWidth="1"/>
    <col min="38" max="16384" width="9.109375" style="47"/>
  </cols>
  <sheetData>
    <row r="1" spans="1:39" ht="20.25" customHeight="1" x14ac:dyDescent="0.3">
      <c r="A1" s="67" t="s">
        <v>27</v>
      </c>
      <c r="B1" s="29"/>
      <c r="C1" s="68"/>
      <c r="D1" s="68"/>
    </row>
    <row r="2" spans="1:39" ht="20.25" customHeight="1" x14ac:dyDescent="0.3">
      <c r="A2" s="67" t="s">
        <v>28</v>
      </c>
      <c r="B2" s="29"/>
    </row>
    <row r="3" spans="1:39" ht="20.25" customHeight="1" x14ac:dyDescent="0.3">
      <c r="A3" s="69" t="s">
        <v>172</v>
      </c>
      <c r="B3" s="46"/>
      <c r="C3" s="70"/>
      <c r="D3" s="70"/>
      <c r="Q3" s="70"/>
      <c r="R3" s="70"/>
      <c r="S3" s="70"/>
      <c r="T3" s="70"/>
      <c r="U3" s="70"/>
      <c r="V3" s="70"/>
      <c r="W3" s="70"/>
      <c r="X3" s="70"/>
      <c r="Y3" s="70"/>
    </row>
    <row r="4" spans="1:39" ht="20.25" customHeight="1" x14ac:dyDescent="0.3">
      <c r="A4" s="70"/>
      <c r="B4" s="28"/>
      <c r="AK4" s="64" t="s">
        <v>91</v>
      </c>
    </row>
    <row r="5" spans="1:39" s="21" customFormat="1" ht="20.25" customHeight="1" x14ac:dyDescent="0.25">
      <c r="B5" s="28"/>
      <c r="C5" s="282" t="s">
        <v>44</v>
      </c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147"/>
      <c r="AK5" s="147"/>
    </row>
    <row r="6" spans="1:39" s="21" customFormat="1" ht="14.55" customHeight="1" x14ac:dyDescent="0.25">
      <c r="B6" s="28"/>
      <c r="C6" s="166"/>
      <c r="D6" s="166"/>
      <c r="E6" s="166"/>
      <c r="F6" s="166"/>
      <c r="G6" s="166"/>
      <c r="H6" s="166"/>
      <c r="I6" s="166"/>
      <c r="J6" s="166"/>
      <c r="K6" s="73"/>
      <c r="L6" s="166"/>
      <c r="M6" s="166"/>
      <c r="N6" s="166"/>
      <c r="O6" s="166"/>
      <c r="P6" s="166"/>
      <c r="Q6" s="166"/>
      <c r="R6" s="166"/>
      <c r="S6" s="281" t="s">
        <v>92</v>
      </c>
      <c r="T6" s="281"/>
      <c r="U6" s="281"/>
      <c r="V6" s="281"/>
      <c r="W6" s="281"/>
      <c r="X6" s="281"/>
      <c r="Y6" s="281"/>
      <c r="Z6" s="281"/>
      <c r="AA6" s="281"/>
      <c r="AB6" s="166"/>
      <c r="AC6" s="166"/>
      <c r="AD6" s="166"/>
      <c r="AE6" s="166"/>
      <c r="AF6" s="166"/>
      <c r="AG6" s="166"/>
      <c r="AI6" s="166"/>
      <c r="AJ6" s="166"/>
      <c r="AK6" s="166"/>
    </row>
    <row r="7" spans="1:39" s="21" customFormat="1" ht="13.95" customHeight="1" x14ac:dyDescent="0.25">
      <c r="B7" s="28"/>
      <c r="C7" s="166"/>
      <c r="D7" s="166"/>
      <c r="E7" s="166"/>
      <c r="F7" s="166"/>
      <c r="G7" s="166"/>
      <c r="H7" s="166"/>
      <c r="I7" s="166"/>
      <c r="J7" s="166"/>
      <c r="K7" s="73"/>
      <c r="L7" s="166"/>
      <c r="M7" s="166"/>
      <c r="N7" s="166"/>
      <c r="O7" s="166"/>
      <c r="P7" s="166"/>
      <c r="Q7" s="166"/>
      <c r="R7" s="166"/>
      <c r="S7" s="73"/>
      <c r="T7" s="73"/>
      <c r="U7" s="73"/>
      <c r="V7" s="73"/>
      <c r="W7" s="73" t="s">
        <v>376</v>
      </c>
      <c r="X7" s="73"/>
      <c r="Y7" s="73"/>
      <c r="Z7" s="73"/>
      <c r="AA7" s="73"/>
      <c r="AB7" s="166"/>
      <c r="AC7" s="166"/>
      <c r="AD7" s="166"/>
      <c r="AE7" s="166"/>
      <c r="AF7" s="166"/>
      <c r="AG7" s="166"/>
      <c r="AI7" s="166"/>
      <c r="AJ7" s="166"/>
      <c r="AK7" s="166"/>
    </row>
    <row r="8" spans="1:39" s="21" customFormat="1" ht="13.95" customHeight="1" x14ac:dyDescent="0.25">
      <c r="B8" s="28"/>
      <c r="C8" s="166"/>
      <c r="D8" s="166"/>
      <c r="E8" s="166"/>
      <c r="F8" s="166"/>
      <c r="G8" s="166"/>
      <c r="H8" s="166"/>
      <c r="I8" s="73" t="s">
        <v>143</v>
      </c>
      <c r="J8" s="166"/>
      <c r="L8" s="166"/>
      <c r="M8" s="166"/>
      <c r="N8" s="166"/>
      <c r="O8" s="166"/>
      <c r="P8" s="166"/>
      <c r="Q8" s="166"/>
      <c r="R8" s="166"/>
      <c r="S8" s="73"/>
      <c r="T8" s="166"/>
      <c r="U8" s="73"/>
      <c r="V8" s="73"/>
      <c r="W8" s="73" t="s">
        <v>377</v>
      </c>
      <c r="X8" s="73"/>
      <c r="Y8" s="73"/>
      <c r="Z8" s="73"/>
      <c r="AA8" s="73"/>
      <c r="AB8" s="166"/>
      <c r="AC8" s="166"/>
      <c r="AD8" s="166"/>
      <c r="AE8" s="166"/>
      <c r="AF8" s="166"/>
      <c r="AG8" s="166"/>
      <c r="AI8" s="166"/>
      <c r="AJ8" s="166"/>
      <c r="AK8" s="166"/>
    </row>
    <row r="9" spans="1:39" s="21" customFormat="1" ht="14.55" customHeight="1" x14ac:dyDescent="0.25">
      <c r="B9" s="28"/>
      <c r="F9" s="73"/>
      <c r="G9" s="73"/>
      <c r="H9" s="73"/>
      <c r="I9" s="73" t="s">
        <v>204</v>
      </c>
      <c r="J9" s="73"/>
      <c r="L9" s="73"/>
      <c r="M9" s="73"/>
      <c r="N9" s="73"/>
      <c r="O9" s="73"/>
      <c r="P9" s="73"/>
      <c r="U9" s="73"/>
      <c r="V9" s="73"/>
      <c r="W9" s="73" t="s">
        <v>380</v>
      </c>
      <c r="X9" s="73"/>
      <c r="Y9" s="73" t="s">
        <v>207</v>
      </c>
      <c r="Z9" s="73"/>
      <c r="AA9" s="73" t="s">
        <v>94</v>
      </c>
      <c r="AC9" s="73"/>
      <c r="AD9" s="73"/>
      <c r="AE9" s="73"/>
      <c r="AF9" s="73"/>
      <c r="AG9" s="73" t="s">
        <v>218</v>
      </c>
      <c r="AI9" s="73"/>
      <c r="AJ9" s="73"/>
    </row>
    <row r="10" spans="1:39" s="21" customFormat="1" ht="13.95" customHeight="1" x14ac:dyDescent="0.25">
      <c r="B10" s="62"/>
      <c r="C10" s="73" t="s">
        <v>48</v>
      </c>
      <c r="D10" s="73"/>
      <c r="E10" s="73" t="s">
        <v>184</v>
      </c>
      <c r="F10" s="73"/>
      <c r="H10" s="73"/>
      <c r="I10" s="73" t="s">
        <v>205</v>
      </c>
      <c r="J10" s="73"/>
      <c r="K10" s="73" t="s">
        <v>132</v>
      </c>
      <c r="L10" s="73"/>
      <c r="N10" s="73"/>
      <c r="O10" s="73" t="s">
        <v>32</v>
      </c>
      <c r="P10" s="73"/>
      <c r="S10" s="73" t="s">
        <v>333</v>
      </c>
      <c r="U10" s="73" t="s">
        <v>336</v>
      </c>
      <c r="V10" s="73"/>
      <c r="W10" s="73" t="s">
        <v>349</v>
      </c>
      <c r="X10" s="73"/>
      <c r="Y10" s="73" t="s">
        <v>208</v>
      </c>
      <c r="Z10" s="73"/>
      <c r="AA10" s="73" t="s">
        <v>93</v>
      </c>
      <c r="AC10" s="73"/>
      <c r="AD10" s="73"/>
      <c r="AE10" s="82" t="s">
        <v>176</v>
      </c>
      <c r="AF10" s="73"/>
      <c r="AG10" s="73" t="s">
        <v>219</v>
      </c>
      <c r="AI10" s="82" t="s">
        <v>95</v>
      </c>
      <c r="AJ10" s="73"/>
      <c r="AK10" s="73" t="s">
        <v>8</v>
      </c>
    </row>
    <row r="11" spans="1:39" s="21" customFormat="1" ht="13.95" customHeight="1" x14ac:dyDescent="0.25">
      <c r="B11" s="28"/>
      <c r="C11" s="73" t="s">
        <v>257</v>
      </c>
      <c r="D11" s="73"/>
      <c r="E11" s="73" t="s">
        <v>357</v>
      </c>
      <c r="F11" s="73"/>
      <c r="G11" s="73" t="s">
        <v>123</v>
      </c>
      <c r="H11" s="73"/>
      <c r="I11" s="73" t="s">
        <v>141</v>
      </c>
      <c r="J11" s="73"/>
      <c r="K11" s="73" t="s">
        <v>133</v>
      </c>
      <c r="L11" s="73"/>
      <c r="M11" s="73" t="s">
        <v>31</v>
      </c>
      <c r="N11" s="73"/>
      <c r="O11" s="73" t="s">
        <v>76</v>
      </c>
      <c r="P11" s="73"/>
      <c r="Q11" s="73" t="s">
        <v>61</v>
      </c>
      <c r="S11" s="73" t="s">
        <v>334</v>
      </c>
      <c r="U11" s="73" t="s">
        <v>337</v>
      </c>
      <c r="V11" s="73"/>
      <c r="W11" s="73" t="s">
        <v>378</v>
      </c>
      <c r="X11" s="73"/>
      <c r="Y11" s="73" t="s">
        <v>228</v>
      </c>
      <c r="Z11" s="73"/>
      <c r="AA11" s="73" t="s">
        <v>229</v>
      </c>
      <c r="AB11" s="73"/>
      <c r="AC11" s="73"/>
      <c r="AD11" s="73"/>
      <c r="AE11" s="82" t="s">
        <v>177</v>
      </c>
      <c r="AF11" s="73"/>
      <c r="AG11" s="73" t="s">
        <v>212</v>
      </c>
      <c r="AI11" s="82" t="s">
        <v>96</v>
      </c>
      <c r="AJ11" s="73"/>
      <c r="AK11" s="73" t="s">
        <v>192</v>
      </c>
    </row>
    <row r="12" spans="1:39" s="21" customFormat="1" ht="16.2" customHeight="1" x14ac:dyDescent="0.25">
      <c r="B12" s="28" t="s">
        <v>38</v>
      </c>
      <c r="C12" s="74" t="s">
        <v>43</v>
      </c>
      <c r="D12" s="73"/>
      <c r="E12" s="74" t="s">
        <v>62</v>
      </c>
      <c r="F12" s="73"/>
      <c r="G12" s="74" t="s">
        <v>126</v>
      </c>
      <c r="H12" s="73"/>
      <c r="I12" s="74" t="s">
        <v>153</v>
      </c>
      <c r="J12" s="73"/>
      <c r="K12" s="74" t="s">
        <v>134</v>
      </c>
      <c r="L12" s="73"/>
      <c r="M12" s="74" t="s">
        <v>36</v>
      </c>
      <c r="N12" s="73"/>
      <c r="O12" s="74" t="s">
        <v>75</v>
      </c>
      <c r="P12" s="73"/>
      <c r="Q12" s="74" t="s">
        <v>62</v>
      </c>
      <c r="S12" s="74" t="s">
        <v>335</v>
      </c>
      <c r="U12" s="74" t="s">
        <v>338</v>
      </c>
      <c r="V12" s="73"/>
      <c r="W12" s="74" t="s">
        <v>379</v>
      </c>
      <c r="X12" s="73"/>
      <c r="Y12" s="74" t="s">
        <v>67</v>
      </c>
      <c r="Z12" s="73"/>
      <c r="AA12" s="74" t="s">
        <v>199</v>
      </c>
      <c r="AB12" s="73"/>
      <c r="AC12" s="74" t="s">
        <v>206</v>
      </c>
      <c r="AE12" s="74" t="s">
        <v>178</v>
      </c>
      <c r="AG12" s="74" t="s">
        <v>211</v>
      </c>
      <c r="AI12" s="74" t="s">
        <v>63</v>
      </c>
      <c r="AK12" s="74" t="s">
        <v>42</v>
      </c>
    </row>
    <row r="13" spans="1:39" s="21" customFormat="1" ht="20.25" customHeight="1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148"/>
      <c r="AG13" s="28"/>
      <c r="AH13" s="28"/>
      <c r="AI13" s="28"/>
      <c r="AJ13" s="28"/>
      <c r="AK13" s="28"/>
    </row>
    <row r="14" spans="1:39" s="21" customFormat="1" ht="20.25" customHeight="1" x14ac:dyDescent="0.25">
      <c r="A14" s="3" t="s">
        <v>322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G14" s="28"/>
      <c r="AH14" s="28"/>
      <c r="AI14" s="28"/>
    </row>
    <row r="15" spans="1:39" s="21" customFormat="1" ht="20.25" customHeight="1" x14ac:dyDescent="0.25">
      <c r="A15" s="3" t="s">
        <v>323</v>
      </c>
      <c r="B15" s="28"/>
      <c r="C15" s="11">
        <v>8611242</v>
      </c>
      <c r="D15" s="11"/>
      <c r="E15" s="11">
        <v>57298909</v>
      </c>
      <c r="F15" s="11"/>
      <c r="G15" s="11">
        <v>3470021</v>
      </c>
      <c r="H15" s="11"/>
      <c r="I15" s="11">
        <v>4072786</v>
      </c>
      <c r="J15" s="11"/>
      <c r="K15" s="11">
        <v>-5159</v>
      </c>
      <c r="L15" s="11"/>
      <c r="M15" s="11">
        <v>929166</v>
      </c>
      <c r="N15" s="11"/>
      <c r="O15" s="11">
        <v>103579286</v>
      </c>
      <c r="P15" s="11"/>
      <c r="Q15" s="11">
        <v>-2909249</v>
      </c>
      <c r="R15" s="11"/>
      <c r="S15" s="11">
        <v>13977518</v>
      </c>
      <c r="T15" s="11"/>
      <c r="U15" s="11">
        <v>0</v>
      </c>
      <c r="V15" s="11"/>
      <c r="W15" s="266">
        <v>-3951357</v>
      </c>
      <c r="X15" s="266"/>
      <c r="Y15" s="266">
        <v>-31797899</v>
      </c>
      <c r="Z15" s="266"/>
      <c r="AA15" s="267">
        <f>SUM(S15:Z15)</f>
        <v>-21771738</v>
      </c>
      <c r="AB15" s="266"/>
      <c r="AC15" s="267">
        <f>AA15+SUM(C15:Q15)</f>
        <v>153275264</v>
      </c>
      <c r="AD15" s="266"/>
      <c r="AE15" s="267">
        <v>15000000</v>
      </c>
      <c r="AF15" s="266"/>
      <c r="AG15" s="267">
        <f>SUM(AC15:AF15)</f>
        <v>168275264</v>
      </c>
      <c r="AH15" s="266"/>
      <c r="AI15" s="266">
        <v>50597130</v>
      </c>
      <c r="AJ15" s="44"/>
      <c r="AK15" s="267">
        <f>SUM(AG15:AI15)</f>
        <v>218872394</v>
      </c>
      <c r="AL15" s="44"/>
      <c r="AM15" s="267"/>
    </row>
    <row r="16" spans="1:39" s="21" customFormat="1" ht="20.25" customHeight="1" x14ac:dyDescent="0.25">
      <c r="A16" s="21" t="s">
        <v>266</v>
      </c>
      <c r="B16" s="2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268"/>
      <c r="Z16" s="268"/>
      <c r="AA16" s="150"/>
      <c r="AB16" s="150"/>
      <c r="AC16" s="150"/>
      <c r="AD16" s="150"/>
      <c r="AE16" s="150"/>
      <c r="AF16" s="150"/>
      <c r="AG16" s="150"/>
      <c r="AH16" s="150"/>
      <c r="AI16" s="150"/>
      <c r="AJ16" s="268"/>
      <c r="AK16" s="268"/>
      <c r="AL16" s="62"/>
      <c r="AM16" s="150"/>
    </row>
    <row r="17" spans="1:39" s="21" customFormat="1" ht="19.350000000000001" customHeight="1" x14ac:dyDescent="0.25">
      <c r="A17" s="21" t="s">
        <v>267</v>
      </c>
      <c r="B17" s="28">
        <v>3</v>
      </c>
      <c r="C17" s="63">
        <v>0</v>
      </c>
      <c r="D17" s="63"/>
      <c r="E17" s="63">
        <v>0</v>
      </c>
      <c r="F17" s="63"/>
      <c r="G17" s="63">
        <v>0</v>
      </c>
      <c r="H17" s="63"/>
      <c r="I17" s="63">
        <v>0</v>
      </c>
      <c r="J17" s="63"/>
      <c r="K17" s="63">
        <v>0</v>
      </c>
      <c r="L17" s="63"/>
      <c r="M17" s="63">
        <v>0</v>
      </c>
      <c r="N17" s="63"/>
      <c r="O17" s="63">
        <v>-2175091</v>
      </c>
      <c r="P17" s="63"/>
      <c r="Q17" s="63">
        <v>0</v>
      </c>
      <c r="R17" s="63"/>
      <c r="S17" s="63">
        <v>0</v>
      </c>
      <c r="T17" s="63"/>
      <c r="U17" s="63">
        <v>-611448</v>
      </c>
      <c r="V17" s="63"/>
      <c r="W17" s="268">
        <v>7075936</v>
      </c>
      <c r="X17" s="268"/>
      <c r="Y17" s="269">
        <v>0</v>
      </c>
      <c r="Z17" s="268"/>
      <c r="AA17" s="269">
        <f>SUM(S17:Z17)</f>
        <v>6464488</v>
      </c>
      <c r="AB17" s="268"/>
      <c r="AC17" s="269">
        <f>AA17+SUM(C17:Q17)</f>
        <v>4289397</v>
      </c>
      <c r="AD17" s="268"/>
      <c r="AE17" s="269">
        <v>0</v>
      </c>
      <c r="AF17" s="268"/>
      <c r="AG17" s="269">
        <f>SUM(AC17:AF17)</f>
        <v>4289397</v>
      </c>
      <c r="AH17" s="268"/>
      <c r="AI17" s="268">
        <v>-484972</v>
      </c>
      <c r="AJ17" s="62"/>
      <c r="AK17" s="269">
        <f>SUM(AG17:AI17)</f>
        <v>3804425</v>
      </c>
      <c r="AL17" s="62"/>
      <c r="AM17" s="150"/>
    </row>
    <row r="18" spans="1:39" s="21" customFormat="1" ht="20.25" customHeight="1" x14ac:dyDescent="0.25">
      <c r="A18" s="3" t="s">
        <v>324</v>
      </c>
      <c r="B18" s="28"/>
      <c r="C18" s="37">
        <f>SUM(C15:C17)</f>
        <v>8611242</v>
      </c>
      <c r="D18" s="11"/>
      <c r="E18" s="37">
        <f>SUM(E15:E17)</f>
        <v>57298909</v>
      </c>
      <c r="F18" s="11"/>
      <c r="G18" s="37">
        <f>SUM(G15:G17)</f>
        <v>3470021</v>
      </c>
      <c r="H18" s="11"/>
      <c r="I18" s="37">
        <f>SUM(I15:I17)</f>
        <v>4072786</v>
      </c>
      <c r="J18" s="11"/>
      <c r="K18" s="37">
        <f>SUM(K15:K17)</f>
        <v>-5159</v>
      </c>
      <c r="L18" s="11"/>
      <c r="M18" s="37">
        <f>SUM(M15:M17)</f>
        <v>929166</v>
      </c>
      <c r="N18" s="11"/>
      <c r="O18" s="37">
        <f>SUM(O15:O17)</f>
        <v>101404195</v>
      </c>
      <c r="P18" s="11"/>
      <c r="Q18" s="37">
        <f>SUM(Q15:Q17)</f>
        <v>-2909249</v>
      </c>
      <c r="R18" s="11"/>
      <c r="S18" s="37">
        <f>SUM(S15:S17)</f>
        <v>13977518</v>
      </c>
      <c r="T18" s="11"/>
      <c r="U18" s="37">
        <f>SUM(U15:U17)</f>
        <v>-611448</v>
      </c>
      <c r="V18" s="37"/>
      <c r="W18" s="37">
        <f>SUM(W15:W17)</f>
        <v>3124579</v>
      </c>
      <c r="X18" s="11"/>
      <c r="Y18" s="37">
        <f>SUM(Y15:Y17)</f>
        <v>-31797899</v>
      </c>
      <c r="Z18" s="11"/>
      <c r="AA18" s="37">
        <f>SUM(AA15:AA17)</f>
        <v>-15307250</v>
      </c>
      <c r="AB18" s="11"/>
      <c r="AC18" s="37">
        <f>SUM(AC15:AC17)</f>
        <v>157564661</v>
      </c>
      <c r="AD18" s="11"/>
      <c r="AE18" s="37">
        <f>SUM(AE15:AE17)</f>
        <v>15000000</v>
      </c>
      <c r="AF18" s="11"/>
      <c r="AG18" s="37">
        <f>SUM(AG15:AG17)</f>
        <v>172564661</v>
      </c>
      <c r="AH18" s="11"/>
      <c r="AI18" s="37">
        <f>SUM(AI15:AI17)</f>
        <v>50112158</v>
      </c>
      <c r="AJ18" s="11"/>
      <c r="AK18" s="37">
        <f>SUM(AK15:AK17)</f>
        <v>222676819</v>
      </c>
    </row>
    <row r="19" spans="1:39" s="21" customFormat="1" ht="20.25" customHeight="1" x14ac:dyDescent="0.25">
      <c r="A19" s="100" t="s">
        <v>368</v>
      </c>
      <c r="B19" s="28"/>
      <c r="C19" s="167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</row>
    <row r="20" spans="1:39" s="21" customFormat="1" ht="20.25" customHeight="1" x14ac:dyDescent="0.25">
      <c r="A20" s="100" t="s">
        <v>105</v>
      </c>
      <c r="B20" s="28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</row>
    <row r="21" spans="1:39" s="21" customFormat="1" ht="20.25" customHeight="1" x14ac:dyDescent="0.25">
      <c r="A21" s="265" t="s">
        <v>198</v>
      </c>
      <c r="B21" s="28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</row>
    <row r="22" spans="1:39" s="21" customFormat="1" ht="20.100000000000001" customHeight="1" x14ac:dyDescent="0.25">
      <c r="A22" s="270" t="s">
        <v>369</v>
      </c>
      <c r="B22" s="28"/>
      <c r="C22" s="153">
        <v>0</v>
      </c>
      <c r="D22" s="153"/>
      <c r="E22" s="153">
        <v>0</v>
      </c>
      <c r="F22" s="153"/>
      <c r="G22" s="153">
        <v>0</v>
      </c>
      <c r="H22" s="153"/>
      <c r="I22" s="153">
        <v>0</v>
      </c>
      <c r="J22" s="153"/>
      <c r="K22" s="153">
        <v>0</v>
      </c>
      <c r="L22" s="153"/>
      <c r="M22" s="153">
        <v>0</v>
      </c>
      <c r="N22" s="153"/>
      <c r="O22" s="153">
        <v>-6502850</v>
      </c>
      <c r="P22" s="153"/>
      <c r="Q22" s="153">
        <v>0</v>
      </c>
      <c r="R22" s="153"/>
      <c r="S22" s="153">
        <v>0</v>
      </c>
      <c r="T22" s="153"/>
      <c r="U22" s="153">
        <v>0</v>
      </c>
      <c r="V22" s="153"/>
      <c r="W22" s="153">
        <v>0</v>
      </c>
      <c r="X22" s="153"/>
      <c r="Y22" s="153">
        <v>0</v>
      </c>
      <c r="Z22" s="153"/>
      <c r="AA22" s="153">
        <f>SUM(S22:Z22)</f>
        <v>0</v>
      </c>
      <c r="AB22" s="153"/>
      <c r="AC22" s="153">
        <f>AA22+SUM(C22:Q22)</f>
        <v>-6502850</v>
      </c>
      <c r="AD22" s="153"/>
      <c r="AE22" s="153">
        <v>0</v>
      </c>
      <c r="AF22" s="153"/>
      <c r="AG22" s="271">
        <f>SUM(AC22:AF22)</f>
        <v>-6502850</v>
      </c>
      <c r="AH22" s="153"/>
      <c r="AI22" s="153">
        <v>-3570280</v>
      </c>
      <c r="AJ22" s="153"/>
      <c r="AK22" s="153">
        <f>SUM(AG22:AI22)</f>
        <v>-10073130</v>
      </c>
    </row>
    <row r="23" spans="1:39" s="21" customFormat="1" ht="20.100000000000001" customHeight="1" x14ac:dyDescent="0.25">
      <c r="A23" s="21" t="s">
        <v>339</v>
      </c>
      <c r="B23" s="28">
        <v>13</v>
      </c>
      <c r="C23" s="59">
        <v>0</v>
      </c>
      <c r="D23" s="63"/>
      <c r="E23" s="59">
        <v>0</v>
      </c>
      <c r="F23" s="63"/>
      <c r="G23" s="59">
        <v>0</v>
      </c>
      <c r="H23" s="63"/>
      <c r="I23" s="59">
        <v>0</v>
      </c>
      <c r="J23" s="63"/>
      <c r="K23" s="59">
        <v>0</v>
      </c>
      <c r="L23" s="63"/>
      <c r="M23" s="59">
        <v>0</v>
      </c>
      <c r="N23" s="63"/>
      <c r="O23" s="63">
        <v>0</v>
      </c>
      <c r="P23" s="63"/>
      <c r="Q23" s="63">
        <v>-6088210</v>
      </c>
      <c r="R23" s="63"/>
      <c r="S23" s="59">
        <v>0</v>
      </c>
      <c r="T23" s="63"/>
      <c r="U23" s="59">
        <v>0</v>
      </c>
      <c r="V23" s="59"/>
      <c r="W23" s="59">
        <v>0</v>
      </c>
      <c r="X23" s="63"/>
      <c r="Y23" s="59">
        <v>0</v>
      </c>
      <c r="Z23" s="63"/>
      <c r="AA23" s="59">
        <f>SUM(S23:Z23)</f>
        <v>0</v>
      </c>
      <c r="AB23" s="63"/>
      <c r="AC23" s="63">
        <f>AA23+SUM(C23:Q23)</f>
        <v>-6088210</v>
      </c>
      <c r="AD23" s="63"/>
      <c r="AE23" s="59">
        <v>0</v>
      </c>
      <c r="AF23" s="63"/>
      <c r="AG23" s="271">
        <f>SUM(AC23:AF23)</f>
        <v>-6088210</v>
      </c>
      <c r="AH23" s="63"/>
      <c r="AI23" s="59">
        <v>0</v>
      </c>
      <c r="AJ23" s="63"/>
      <c r="AK23" s="59">
        <f>SUM(AG23:AI23)</f>
        <v>-6088210</v>
      </c>
    </row>
    <row r="24" spans="1:39" s="21" customFormat="1" ht="20.25" customHeight="1" x14ac:dyDescent="0.3">
      <c r="A24" s="71" t="s">
        <v>231</v>
      </c>
      <c r="B24" s="28"/>
      <c r="C24" s="37">
        <f>SUM(C22:C22)</f>
        <v>0</v>
      </c>
      <c r="D24" s="11"/>
      <c r="E24" s="37">
        <f>SUM(E22:E22)</f>
        <v>0</v>
      </c>
      <c r="F24" s="11"/>
      <c r="G24" s="37">
        <f>SUM(G22:G22)</f>
        <v>0</v>
      </c>
      <c r="H24" s="11"/>
      <c r="I24" s="37">
        <f>SUM(I22:I22)</f>
        <v>0</v>
      </c>
      <c r="J24" s="11"/>
      <c r="K24" s="37">
        <f>SUM(K22:K22)</f>
        <v>0</v>
      </c>
      <c r="L24" s="11"/>
      <c r="M24" s="37">
        <f>SUM(M22:M22)</f>
        <v>0</v>
      </c>
      <c r="N24" s="11"/>
      <c r="O24" s="37">
        <f>SUM(O19:O23)</f>
        <v>-6502850</v>
      </c>
      <c r="P24" s="11"/>
      <c r="Q24" s="37">
        <f>SUM(Q23:Q23)</f>
        <v>-6088210</v>
      </c>
      <c r="R24" s="11"/>
      <c r="S24" s="37">
        <f>SUM(S22:S22)</f>
        <v>0</v>
      </c>
      <c r="T24" s="11"/>
      <c r="U24" s="37">
        <f>SUM(U22:U22)</f>
        <v>0</v>
      </c>
      <c r="V24" s="37"/>
      <c r="W24" s="37">
        <f>SUM(W22:W22)</f>
        <v>0</v>
      </c>
      <c r="X24" s="11"/>
      <c r="Y24" s="37">
        <f>SUM(Y22:Y22)</f>
        <v>0</v>
      </c>
      <c r="Z24" s="11"/>
      <c r="AA24" s="37">
        <f>SUM(AA22:AA22)</f>
        <v>0</v>
      </c>
      <c r="AB24" s="11"/>
      <c r="AC24" s="37">
        <f>SUM(AC22:AC23)</f>
        <v>-12591060</v>
      </c>
      <c r="AD24" s="11"/>
      <c r="AE24" s="37">
        <f>SUM(AE22:AE22)</f>
        <v>0</v>
      </c>
      <c r="AF24" s="11"/>
      <c r="AG24" s="37">
        <f>SUM(AG22:AG23)</f>
        <v>-12591060</v>
      </c>
      <c r="AH24" s="11"/>
      <c r="AI24" s="37">
        <f>SUM(AI22:AI22)</f>
        <v>-3570280</v>
      </c>
      <c r="AJ24" s="11"/>
      <c r="AK24" s="37">
        <f>SUM(AG24:AI24)</f>
        <v>-16161340</v>
      </c>
    </row>
    <row r="25" spans="1:39" s="21" customFormat="1" ht="20.25" customHeight="1" x14ac:dyDescent="0.3">
      <c r="A25" s="71" t="s">
        <v>124</v>
      </c>
      <c r="B25" s="28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146"/>
      <c r="AD25" s="63"/>
      <c r="AE25" s="63"/>
      <c r="AF25" s="63"/>
      <c r="AG25" s="63"/>
      <c r="AH25" s="63"/>
      <c r="AI25" s="63"/>
      <c r="AJ25" s="63"/>
      <c r="AK25" s="63"/>
    </row>
    <row r="26" spans="1:39" s="21" customFormat="1" ht="20.25" customHeight="1" x14ac:dyDescent="0.3">
      <c r="A26" s="71" t="s">
        <v>232</v>
      </c>
      <c r="B26" s="28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</row>
    <row r="27" spans="1:39" s="21" customFormat="1" ht="20.25" customHeight="1" x14ac:dyDescent="0.25">
      <c r="A27" s="21" t="s">
        <v>383</v>
      </c>
      <c r="B27" s="28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</row>
    <row r="28" spans="1:39" s="21" customFormat="1" ht="20.25" customHeight="1" x14ac:dyDescent="0.25">
      <c r="A28" s="21" t="s">
        <v>386</v>
      </c>
      <c r="B28" s="28"/>
      <c r="C28" s="63">
        <v>0</v>
      </c>
      <c r="D28" s="63"/>
      <c r="E28" s="63">
        <v>0</v>
      </c>
      <c r="F28" s="63"/>
      <c r="G28" s="63">
        <v>0</v>
      </c>
      <c r="H28" s="63"/>
      <c r="I28" s="63">
        <v>-266854</v>
      </c>
      <c r="J28" s="63"/>
      <c r="K28" s="63">
        <v>0</v>
      </c>
      <c r="L28" s="63"/>
      <c r="M28" s="63">
        <v>0</v>
      </c>
      <c r="N28" s="63"/>
      <c r="O28" s="63">
        <v>0</v>
      </c>
      <c r="P28" s="63"/>
      <c r="Q28" s="63">
        <v>0</v>
      </c>
      <c r="R28" s="63"/>
      <c r="S28" s="63">
        <v>0</v>
      </c>
      <c r="T28" s="63"/>
      <c r="U28" s="63">
        <v>0</v>
      </c>
      <c r="V28" s="63"/>
      <c r="W28" s="63">
        <v>0</v>
      </c>
      <c r="X28" s="63"/>
      <c r="Y28" s="63">
        <v>1737</v>
      </c>
      <c r="Z28" s="63"/>
      <c r="AA28" s="63">
        <f>SUM(S28:Z28)</f>
        <v>1737</v>
      </c>
      <c r="AB28" s="63"/>
      <c r="AC28" s="63">
        <f>AA28+SUM(C28:Q28)</f>
        <v>-265117</v>
      </c>
      <c r="AD28" s="63"/>
      <c r="AE28" s="63">
        <v>0</v>
      </c>
      <c r="AF28" s="63"/>
      <c r="AG28" s="271">
        <f t="shared" ref="AG28:AG29" si="0">SUM(AC28:AF28)</f>
        <v>-265117</v>
      </c>
      <c r="AH28" s="63"/>
      <c r="AI28" s="63">
        <v>288520</v>
      </c>
      <c r="AJ28" s="63"/>
      <c r="AK28" s="63">
        <f>SUM(AG28:AI28)</f>
        <v>23403</v>
      </c>
    </row>
    <row r="29" spans="1:39" s="21" customFormat="1" ht="20.25" customHeight="1" x14ac:dyDescent="0.3">
      <c r="A29" s="21" t="s">
        <v>373</v>
      </c>
      <c r="B29" s="43"/>
      <c r="C29" s="63">
        <v>0</v>
      </c>
      <c r="D29" s="63"/>
      <c r="E29" s="63">
        <v>0</v>
      </c>
      <c r="F29" s="63"/>
      <c r="G29" s="63">
        <v>0</v>
      </c>
      <c r="H29" s="63"/>
      <c r="I29" s="63">
        <v>-3680</v>
      </c>
      <c r="J29" s="63"/>
      <c r="K29" s="63">
        <v>0</v>
      </c>
      <c r="L29" s="63"/>
      <c r="M29" s="63">
        <v>0</v>
      </c>
      <c r="N29" s="63"/>
      <c r="O29" s="63">
        <v>0</v>
      </c>
      <c r="P29" s="63"/>
      <c r="Q29" s="63">
        <v>0</v>
      </c>
      <c r="R29" s="63"/>
      <c r="S29" s="63">
        <v>0</v>
      </c>
      <c r="T29" s="63"/>
      <c r="U29" s="63">
        <v>0</v>
      </c>
      <c r="V29" s="63"/>
      <c r="W29" s="63">
        <v>0</v>
      </c>
      <c r="X29" s="63"/>
      <c r="Y29" s="63">
        <v>0</v>
      </c>
      <c r="Z29" s="63"/>
      <c r="AA29" s="63">
        <f>SUM(S29:Z29)</f>
        <v>0</v>
      </c>
      <c r="AB29" s="63"/>
      <c r="AC29" s="63">
        <f>AA29+SUM(C29:Q29)</f>
        <v>-3680</v>
      </c>
      <c r="AD29" s="63"/>
      <c r="AE29" s="63">
        <v>0</v>
      </c>
      <c r="AF29" s="63"/>
      <c r="AG29" s="271">
        <f t="shared" si="0"/>
        <v>-3680</v>
      </c>
      <c r="AH29" s="63"/>
      <c r="AI29" s="63">
        <v>0</v>
      </c>
      <c r="AJ29" s="63"/>
      <c r="AK29" s="63">
        <f>SUM(AG29:AI29)</f>
        <v>-3680</v>
      </c>
    </row>
    <row r="30" spans="1:39" s="21" customFormat="1" ht="20.25" customHeight="1" x14ac:dyDescent="0.25">
      <c r="A30" s="21" t="s">
        <v>384</v>
      </c>
      <c r="B30" s="28"/>
      <c r="C30" s="63">
        <v>0</v>
      </c>
      <c r="D30" s="63"/>
      <c r="E30" s="63">
        <v>0</v>
      </c>
      <c r="F30" s="63"/>
      <c r="G30" s="63">
        <v>0</v>
      </c>
      <c r="H30" s="63"/>
      <c r="I30" s="63">
        <v>0</v>
      </c>
      <c r="J30" s="63"/>
      <c r="K30" s="63">
        <v>0</v>
      </c>
      <c r="L30" s="63"/>
      <c r="M30" s="63">
        <v>0</v>
      </c>
      <c r="N30" s="63"/>
      <c r="O30" s="63">
        <v>0</v>
      </c>
      <c r="P30" s="63"/>
      <c r="Q30" s="63">
        <v>0</v>
      </c>
      <c r="R30" s="63"/>
      <c r="S30" s="63">
        <v>0</v>
      </c>
      <c r="T30" s="63"/>
      <c r="U30" s="63">
        <v>0</v>
      </c>
      <c r="V30" s="63"/>
      <c r="W30" s="63">
        <v>0</v>
      </c>
      <c r="X30" s="63"/>
      <c r="Y30" s="63">
        <v>0</v>
      </c>
      <c r="Z30" s="63"/>
      <c r="AA30" s="63">
        <f>SUM(S30:Z30)</f>
        <v>0</v>
      </c>
      <c r="AB30" s="63"/>
      <c r="AC30" s="63">
        <f>AA30+SUM(C30:Q30)</f>
        <v>0</v>
      </c>
      <c r="AD30" s="63"/>
      <c r="AE30" s="63">
        <v>0</v>
      </c>
      <c r="AF30" s="63"/>
      <c r="AG30" s="271">
        <f>SUM(AC30:AF30)</f>
        <v>0</v>
      </c>
      <c r="AH30" s="63"/>
      <c r="AI30" s="63">
        <v>251590</v>
      </c>
      <c r="AJ30" s="63"/>
      <c r="AK30" s="63">
        <f>SUM(AG30:AI30)</f>
        <v>251590</v>
      </c>
    </row>
    <row r="31" spans="1:39" s="21" customFormat="1" ht="20.25" customHeight="1" x14ac:dyDescent="0.25">
      <c r="A31" s="21" t="s">
        <v>385</v>
      </c>
      <c r="B31" s="28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</row>
    <row r="32" spans="1:39" s="21" customFormat="1" ht="20.25" customHeight="1" x14ac:dyDescent="0.25">
      <c r="A32" s="21" t="s">
        <v>387</v>
      </c>
      <c r="B32" s="28"/>
      <c r="C32" s="59">
        <v>0</v>
      </c>
      <c r="D32" s="63"/>
      <c r="E32" s="59">
        <v>0</v>
      </c>
      <c r="F32" s="63"/>
      <c r="G32" s="59">
        <v>0</v>
      </c>
      <c r="H32" s="63"/>
      <c r="I32" s="59">
        <v>0</v>
      </c>
      <c r="J32" s="63"/>
      <c r="K32" s="59">
        <v>0</v>
      </c>
      <c r="L32" s="63"/>
      <c r="M32" s="59">
        <v>0</v>
      </c>
      <c r="N32" s="63"/>
      <c r="O32" s="59">
        <v>0</v>
      </c>
      <c r="P32" s="63"/>
      <c r="Q32" s="59">
        <v>0</v>
      </c>
      <c r="R32" s="63"/>
      <c r="S32" s="59">
        <v>0</v>
      </c>
      <c r="T32" s="63"/>
      <c r="U32" s="59">
        <v>0</v>
      </c>
      <c r="V32" s="63"/>
      <c r="W32" s="59">
        <v>0</v>
      </c>
      <c r="X32" s="63"/>
      <c r="Y32" s="59">
        <v>0</v>
      </c>
      <c r="Z32" s="63"/>
      <c r="AA32" s="59">
        <f>SUM(S32:Z32)</f>
        <v>0</v>
      </c>
      <c r="AB32" s="63"/>
      <c r="AC32" s="63">
        <f>AA32+SUM(C32:Q32)</f>
        <v>0</v>
      </c>
      <c r="AD32" s="63"/>
      <c r="AE32" s="59">
        <v>0</v>
      </c>
      <c r="AF32" s="63"/>
      <c r="AG32" s="272">
        <f>SUM(AC32:AF32)</f>
        <v>0</v>
      </c>
      <c r="AH32" s="63"/>
      <c r="AI32" s="59">
        <v>-6051</v>
      </c>
      <c r="AJ32" s="63"/>
      <c r="AK32" s="59">
        <f>SUM(AG32:AI32)</f>
        <v>-6051</v>
      </c>
    </row>
    <row r="33" spans="1:38" s="21" customFormat="1" ht="20.25" customHeight="1" x14ac:dyDescent="0.3">
      <c r="A33" s="71" t="s">
        <v>233</v>
      </c>
      <c r="B33" s="28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146"/>
      <c r="AD33" s="63"/>
      <c r="AE33" s="63"/>
      <c r="AF33" s="63"/>
      <c r="AG33" s="63"/>
      <c r="AH33" s="63"/>
      <c r="AI33" s="63"/>
      <c r="AJ33" s="63"/>
      <c r="AK33" s="63"/>
    </row>
    <row r="34" spans="1:38" s="21" customFormat="1" ht="20.25" customHeight="1" x14ac:dyDescent="0.3">
      <c r="A34" s="71" t="s">
        <v>232</v>
      </c>
      <c r="B34" s="28"/>
      <c r="C34" s="40">
        <f>SUM(C28:C32)</f>
        <v>0</v>
      </c>
      <c r="D34" s="11"/>
      <c r="E34" s="40">
        <f>SUM(E28:E32)</f>
        <v>0</v>
      </c>
      <c r="F34" s="11"/>
      <c r="G34" s="40">
        <f>SUM(G28:G32)</f>
        <v>0</v>
      </c>
      <c r="H34" s="11"/>
      <c r="I34" s="40">
        <f>SUM(I28:I32)</f>
        <v>-270534</v>
      </c>
      <c r="J34" s="11"/>
      <c r="K34" s="40">
        <f>SUM(K28:K32)</f>
        <v>0</v>
      </c>
      <c r="L34" s="11"/>
      <c r="M34" s="40">
        <f>SUM(M28:M32)</f>
        <v>0</v>
      </c>
      <c r="N34" s="11"/>
      <c r="O34" s="40">
        <f>SUM(O28:O32)</f>
        <v>0</v>
      </c>
      <c r="P34" s="11"/>
      <c r="Q34" s="40">
        <f>SUM(Q28:Q32)</f>
        <v>0</v>
      </c>
      <c r="R34" s="11"/>
      <c r="S34" s="40">
        <f>SUM(S28:S32)</f>
        <v>0</v>
      </c>
      <c r="T34" s="11"/>
      <c r="U34" s="40">
        <f>SUM(U28:U32)</f>
        <v>0</v>
      </c>
      <c r="V34" s="11"/>
      <c r="W34" s="40">
        <f>SUM(W28:W32)</f>
        <v>0</v>
      </c>
      <c r="X34" s="11"/>
      <c r="Y34" s="40">
        <f>SUM(Y28:Y32)</f>
        <v>1737</v>
      </c>
      <c r="Z34" s="11"/>
      <c r="AA34" s="40">
        <f>SUM(AA28:AA32)</f>
        <v>1737</v>
      </c>
      <c r="AB34" s="11"/>
      <c r="AC34" s="40">
        <f>SUM(AC28:AC32)</f>
        <v>-268797</v>
      </c>
      <c r="AD34" s="11"/>
      <c r="AE34" s="40">
        <f>SUM(AE28:AE32)</f>
        <v>0</v>
      </c>
      <c r="AF34" s="11"/>
      <c r="AG34" s="40">
        <f>SUM(AG28:AG32)</f>
        <v>-268797</v>
      </c>
      <c r="AH34" s="11"/>
      <c r="AI34" s="40">
        <f>SUM(AI28:AI32)</f>
        <v>534059</v>
      </c>
      <c r="AJ34" s="11"/>
      <c r="AK34" s="40">
        <f>SUM(AG34:AI34)</f>
        <v>265262</v>
      </c>
    </row>
    <row r="35" spans="1:38" s="21" customFormat="1" ht="20.25" customHeight="1" x14ac:dyDescent="0.25">
      <c r="A35" s="3" t="s">
        <v>234</v>
      </c>
      <c r="B35" s="28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146"/>
      <c r="AD35" s="63"/>
      <c r="AE35" s="63"/>
      <c r="AF35" s="63"/>
      <c r="AG35" s="63"/>
      <c r="AH35" s="63"/>
      <c r="AI35" s="63"/>
      <c r="AJ35" s="63"/>
      <c r="AK35" s="63"/>
    </row>
    <row r="36" spans="1:38" s="21" customFormat="1" ht="20.25" customHeight="1" x14ac:dyDescent="0.25">
      <c r="A36" s="3" t="s">
        <v>105</v>
      </c>
      <c r="B36" s="28"/>
      <c r="C36" s="40">
        <f>SUM(C24,C35)</f>
        <v>0</v>
      </c>
      <c r="D36" s="11"/>
      <c r="E36" s="40">
        <f>SUM(E24,E35)</f>
        <v>0</v>
      </c>
      <c r="F36" s="11"/>
      <c r="G36" s="40">
        <f>SUM(G24,G35)</f>
        <v>0</v>
      </c>
      <c r="H36" s="11"/>
      <c r="I36" s="40">
        <f>SUM(I24,I34)</f>
        <v>-270534</v>
      </c>
      <c r="J36" s="11"/>
      <c r="K36" s="40">
        <f>SUM(K24,K34)</f>
        <v>0</v>
      </c>
      <c r="L36" s="11"/>
      <c r="M36" s="40">
        <f>SUM(M24,M34)</f>
        <v>0</v>
      </c>
      <c r="N36" s="11"/>
      <c r="O36" s="40">
        <f>SUM(O24,O34)</f>
        <v>-6502850</v>
      </c>
      <c r="P36" s="11"/>
      <c r="Q36" s="40">
        <f>SUM(Q24,Q34)</f>
        <v>-6088210</v>
      </c>
      <c r="R36" s="11"/>
      <c r="S36" s="40">
        <f>SUM(S24,S34)</f>
        <v>0</v>
      </c>
      <c r="T36" s="11"/>
      <c r="U36" s="40">
        <f>SUM(U24,U34)</f>
        <v>0</v>
      </c>
      <c r="V36" s="11"/>
      <c r="W36" s="40">
        <f>SUM(W24,W34)</f>
        <v>0</v>
      </c>
      <c r="X36" s="11"/>
      <c r="Y36" s="40">
        <f>SUM(Y24,Y34)</f>
        <v>1737</v>
      </c>
      <c r="Z36" s="11"/>
      <c r="AA36" s="40">
        <f>SUM(AA24,AA34)</f>
        <v>1737</v>
      </c>
      <c r="AB36" s="11"/>
      <c r="AC36" s="40">
        <f>SUM(AC24,AC34)</f>
        <v>-12859857</v>
      </c>
      <c r="AD36" s="11"/>
      <c r="AE36" s="40">
        <f>SUM(AE24,AE34)</f>
        <v>0</v>
      </c>
      <c r="AF36" s="11"/>
      <c r="AG36" s="40">
        <f>SUM(AG24,AG34)</f>
        <v>-12859857</v>
      </c>
      <c r="AH36" s="11"/>
      <c r="AI36" s="40">
        <f>SUM(AI24,AI34)</f>
        <v>-3036221</v>
      </c>
      <c r="AJ36" s="11"/>
      <c r="AK36" s="40">
        <f>SUM(AG36:AI36)</f>
        <v>-15896078</v>
      </c>
    </row>
    <row r="37" spans="1:38" s="21" customFormat="1" ht="20.25" customHeight="1" x14ac:dyDescent="0.25">
      <c r="A37" s="3" t="s">
        <v>106</v>
      </c>
      <c r="B37" s="28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50"/>
      <c r="AD37" s="63"/>
      <c r="AE37" s="63"/>
      <c r="AF37" s="63"/>
      <c r="AG37" s="63"/>
      <c r="AH37" s="63"/>
      <c r="AI37" s="63"/>
      <c r="AJ37" s="63"/>
      <c r="AK37" s="63"/>
    </row>
    <row r="38" spans="1:38" s="21" customFormat="1" ht="20.25" customHeight="1" x14ac:dyDescent="0.25">
      <c r="A38" s="3" t="s">
        <v>103</v>
      </c>
      <c r="B38" s="28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</row>
    <row r="39" spans="1:38" s="21" customFormat="1" ht="20.25" customHeight="1" x14ac:dyDescent="0.25">
      <c r="A39" s="3" t="s">
        <v>340</v>
      </c>
      <c r="B39" s="28"/>
      <c r="C39" s="63">
        <v>0</v>
      </c>
      <c r="D39" s="63"/>
      <c r="E39" s="63">
        <v>0</v>
      </c>
      <c r="F39" s="63"/>
      <c r="G39" s="63">
        <v>0</v>
      </c>
      <c r="H39" s="63"/>
      <c r="I39" s="63">
        <v>0</v>
      </c>
      <c r="J39" s="63"/>
      <c r="K39" s="63">
        <v>0</v>
      </c>
      <c r="L39" s="63"/>
      <c r="M39" s="63">
        <v>0</v>
      </c>
      <c r="N39" s="63"/>
      <c r="O39" s="63">
        <v>19613857</v>
      </c>
      <c r="P39" s="63"/>
      <c r="Q39" s="63">
        <v>0</v>
      </c>
      <c r="R39" s="63"/>
      <c r="S39" s="63">
        <v>0</v>
      </c>
      <c r="T39" s="63"/>
      <c r="U39" s="63">
        <v>0</v>
      </c>
      <c r="V39" s="63"/>
      <c r="W39" s="63">
        <v>0</v>
      </c>
      <c r="X39" s="63"/>
      <c r="Y39" s="63">
        <v>0</v>
      </c>
      <c r="Z39" s="63"/>
      <c r="AA39" s="63">
        <f>SUM(S39:Z39)</f>
        <v>0</v>
      </c>
      <c r="AB39" s="63"/>
      <c r="AC39" s="63">
        <f>AA39+SUM(C39:Q39)</f>
        <v>19613857</v>
      </c>
      <c r="AD39" s="63"/>
      <c r="AE39" s="63">
        <v>0</v>
      </c>
      <c r="AF39" s="63"/>
      <c r="AG39" s="271">
        <f t="shared" ref="AG39:AG43" si="1">SUM(AC39:AF39)</f>
        <v>19613857</v>
      </c>
      <c r="AH39" s="63"/>
      <c r="AI39" s="63">
        <v>8697159</v>
      </c>
      <c r="AJ39" s="63"/>
      <c r="AK39" s="63">
        <f>SUM(AG39:AI39)</f>
        <v>28311016</v>
      </c>
    </row>
    <row r="40" spans="1:38" s="21" customFormat="1" ht="20.25" customHeight="1" x14ac:dyDescent="0.25">
      <c r="A40" s="21" t="s">
        <v>108</v>
      </c>
      <c r="B40" s="28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271"/>
      <c r="AH40" s="63"/>
      <c r="AI40" s="63"/>
      <c r="AJ40" s="63"/>
      <c r="AK40" s="63"/>
    </row>
    <row r="41" spans="1:38" s="21" customFormat="1" ht="20.25" customHeight="1" x14ac:dyDescent="0.25">
      <c r="A41" s="21" t="s">
        <v>382</v>
      </c>
      <c r="B41" s="28"/>
      <c r="AG41" s="271"/>
    </row>
    <row r="42" spans="1:38" s="21" customFormat="1" ht="20.25" customHeight="1" x14ac:dyDescent="0.25">
      <c r="A42" s="21" t="s">
        <v>381</v>
      </c>
      <c r="B42" s="28"/>
      <c r="C42" s="63">
        <v>0</v>
      </c>
      <c r="D42" s="63"/>
      <c r="E42" s="63">
        <v>0</v>
      </c>
      <c r="F42" s="63"/>
      <c r="G42" s="63">
        <v>0</v>
      </c>
      <c r="H42" s="63"/>
      <c r="I42" s="63">
        <v>0</v>
      </c>
      <c r="J42" s="63"/>
      <c r="K42" s="63">
        <v>0</v>
      </c>
      <c r="L42" s="63"/>
      <c r="M42" s="63">
        <v>0</v>
      </c>
      <c r="N42" s="63"/>
      <c r="O42" s="63">
        <v>-557913</v>
      </c>
      <c r="P42" s="63"/>
      <c r="Q42" s="63">
        <v>0</v>
      </c>
      <c r="R42" s="63"/>
      <c r="S42" s="63">
        <v>0</v>
      </c>
      <c r="T42" s="63"/>
      <c r="U42" s="63">
        <v>0</v>
      </c>
      <c r="V42" s="63"/>
      <c r="W42" s="63">
        <v>0</v>
      </c>
      <c r="X42" s="63"/>
      <c r="Y42" s="63">
        <v>0</v>
      </c>
      <c r="Z42" s="63"/>
      <c r="AA42" s="63">
        <f>SUM(S42:Z42)</f>
        <v>0</v>
      </c>
      <c r="AB42" s="63"/>
      <c r="AC42" s="63">
        <f>AA42+SUM(C42:Q42)</f>
        <v>-557913</v>
      </c>
      <c r="AD42" s="63"/>
      <c r="AE42" s="63">
        <v>0</v>
      </c>
      <c r="AF42" s="63"/>
      <c r="AG42" s="271">
        <f t="shared" si="1"/>
        <v>-557913</v>
      </c>
      <c r="AH42" s="63"/>
      <c r="AI42" s="63">
        <v>-227</v>
      </c>
      <c r="AJ42" s="63"/>
      <c r="AK42" s="63">
        <f>SUM(AG42:AI42)</f>
        <v>-558140</v>
      </c>
    </row>
    <row r="43" spans="1:38" s="21" customFormat="1" ht="20.25" customHeight="1" x14ac:dyDescent="0.25">
      <c r="A43" s="21" t="s">
        <v>251</v>
      </c>
      <c r="B43" s="28"/>
      <c r="C43" s="59">
        <v>0</v>
      </c>
      <c r="D43" s="63"/>
      <c r="E43" s="59">
        <v>0</v>
      </c>
      <c r="F43" s="63"/>
      <c r="G43" s="59">
        <v>0</v>
      </c>
      <c r="H43" s="63"/>
      <c r="I43" s="59">
        <v>0</v>
      </c>
      <c r="J43" s="63"/>
      <c r="K43" s="59">
        <v>0</v>
      </c>
      <c r="L43" s="63"/>
      <c r="M43" s="59">
        <v>0</v>
      </c>
      <c r="N43" s="63"/>
      <c r="O43" s="59">
        <v>0</v>
      </c>
      <c r="P43" s="63"/>
      <c r="Q43" s="59">
        <v>0</v>
      </c>
      <c r="R43" s="63"/>
      <c r="S43" s="59">
        <v>10126871</v>
      </c>
      <c r="T43" s="63"/>
      <c r="U43" s="59">
        <v>-1163594</v>
      </c>
      <c r="V43" s="63"/>
      <c r="W43" s="59">
        <v>-914350</v>
      </c>
      <c r="X43" s="63"/>
      <c r="Y43" s="59">
        <v>2750321</v>
      </c>
      <c r="Z43" s="63"/>
      <c r="AA43" s="59">
        <f>SUM(S43:Z43)</f>
        <v>10799248</v>
      </c>
      <c r="AB43" s="63"/>
      <c r="AC43" s="63">
        <f>AA43+SUM(C43:Q43)</f>
        <v>10799248</v>
      </c>
      <c r="AD43" s="63"/>
      <c r="AE43" s="59">
        <v>0</v>
      </c>
      <c r="AF43" s="63"/>
      <c r="AG43" s="272">
        <f t="shared" si="1"/>
        <v>10799248</v>
      </c>
      <c r="AH43" s="63"/>
      <c r="AI43" s="59">
        <v>4184003</v>
      </c>
      <c r="AJ43" s="63"/>
      <c r="AK43" s="59">
        <f>SUM(AG43:AI43)</f>
        <v>14983251</v>
      </c>
    </row>
    <row r="44" spans="1:38" s="21" customFormat="1" ht="20.25" customHeight="1" x14ac:dyDescent="0.25">
      <c r="A44" s="3" t="s">
        <v>109</v>
      </c>
      <c r="B44" s="28"/>
      <c r="AC44" s="148"/>
    </row>
    <row r="45" spans="1:38" s="21" customFormat="1" ht="20.25" customHeight="1" x14ac:dyDescent="0.25">
      <c r="A45" s="3" t="s">
        <v>103</v>
      </c>
      <c r="B45" s="28"/>
      <c r="C45" s="40">
        <f>SUM(C37:C43)</f>
        <v>0</v>
      </c>
      <c r="D45" s="11"/>
      <c r="E45" s="40">
        <f>SUM(E37:E43)</f>
        <v>0</v>
      </c>
      <c r="F45" s="11"/>
      <c r="G45" s="40">
        <f>SUM(G37:G43)</f>
        <v>0</v>
      </c>
      <c r="H45" s="11"/>
      <c r="I45" s="40">
        <f>SUM(I37:I43)</f>
        <v>0</v>
      </c>
      <c r="J45" s="11"/>
      <c r="K45" s="40">
        <f>SUM(K37:K43)</f>
        <v>0</v>
      </c>
      <c r="L45" s="11"/>
      <c r="M45" s="40">
        <f>SUM(M37:M43)</f>
        <v>0</v>
      </c>
      <c r="N45" s="11"/>
      <c r="O45" s="40">
        <f>SUM(O37:O43)</f>
        <v>19055944</v>
      </c>
      <c r="P45" s="11"/>
      <c r="Q45" s="40">
        <f>SUM(Q37:Q43)</f>
        <v>0</v>
      </c>
      <c r="R45" s="11"/>
      <c r="S45" s="40">
        <f>SUM(S37:S43)</f>
        <v>10126871</v>
      </c>
      <c r="T45" s="11"/>
      <c r="U45" s="40">
        <f>SUM(U37:U43)</f>
        <v>-1163594</v>
      </c>
      <c r="V45" s="11"/>
      <c r="W45" s="40">
        <f>SUM(W37:W43)</f>
        <v>-914350</v>
      </c>
      <c r="X45" s="11"/>
      <c r="Y45" s="40">
        <f>SUM(Y37:Y43)</f>
        <v>2750321</v>
      </c>
      <c r="Z45" s="11"/>
      <c r="AA45" s="40">
        <f>SUM(AA37:AA43)</f>
        <v>10799248</v>
      </c>
      <c r="AB45" s="11"/>
      <c r="AC45" s="40">
        <f>SUM(AC37:AC43)</f>
        <v>29855192</v>
      </c>
      <c r="AD45" s="11"/>
      <c r="AE45" s="40">
        <f>SUM(AE37:AE43)</f>
        <v>0</v>
      </c>
      <c r="AF45" s="11"/>
      <c r="AG45" s="40">
        <f>SUM(AC45:AE45)</f>
        <v>29855192</v>
      </c>
      <c r="AH45" s="11"/>
      <c r="AI45" s="40">
        <f>SUM(AI37:AI43)</f>
        <v>12880935</v>
      </c>
      <c r="AJ45" s="11"/>
      <c r="AK45" s="40">
        <f>SUM(AG45:AI45)</f>
        <v>42736127</v>
      </c>
    </row>
    <row r="46" spans="1:38" s="21" customFormat="1" ht="20.25" customHeight="1" x14ac:dyDescent="0.25">
      <c r="A46" s="21" t="s">
        <v>241</v>
      </c>
    </row>
    <row r="47" spans="1:38" s="21" customFormat="1" ht="20.25" customHeight="1" x14ac:dyDescent="0.25">
      <c r="A47" s="21" t="s">
        <v>227</v>
      </c>
      <c r="B47" s="149"/>
      <c r="C47" s="63">
        <v>0</v>
      </c>
      <c r="D47" s="63"/>
      <c r="E47" s="63">
        <v>0</v>
      </c>
      <c r="F47" s="63"/>
      <c r="G47" s="63">
        <v>0</v>
      </c>
      <c r="H47" s="63"/>
      <c r="I47" s="63">
        <v>0</v>
      </c>
      <c r="J47" s="63"/>
      <c r="K47" s="63">
        <v>0</v>
      </c>
      <c r="L47" s="63"/>
      <c r="M47" s="63">
        <v>0</v>
      </c>
      <c r="N47" s="63"/>
      <c r="O47" s="63">
        <v>-752889</v>
      </c>
      <c r="P47" s="63"/>
      <c r="Q47" s="63">
        <v>0</v>
      </c>
      <c r="R47" s="63"/>
      <c r="S47" s="63">
        <v>0</v>
      </c>
      <c r="T47" s="63"/>
      <c r="U47" s="63">
        <v>0</v>
      </c>
      <c r="V47" s="63"/>
      <c r="W47" s="63">
        <v>0</v>
      </c>
      <c r="X47" s="63"/>
      <c r="Y47" s="63">
        <v>0</v>
      </c>
      <c r="Z47" s="63"/>
      <c r="AA47" s="63">
        <f>SUM(S47:Y47)</f>
        <v>0</v>
      </c>
      <c r="AB47" s="63"/>
      <c r="AC47" s="63">
        <f>AA47+SUM(C47:Q47)</f>
        <v>-752889</v>
      </c>
      <c r="AD47" s="63"/>
      <c r="AE47" s="63">
        <v>0</v>
      </c>
      <c r="AF47" s="63"/>
      <c r="AG47" s="271">
        <f t="shared" ref="AG47" si="2">SUM(AC47:AF47)</f>
        <v>-752889</v>
      </c>
      <c r="AH47" s="63"/>
      <c r="AI47" s="63">
        <v>0</v>
      </c>
      <c r="AJ47" s="63"/>
      <c r="AK47" s="63">
        <f>SUM(AG47:AI47)</f>
        <v>-752889</v>
      </c>
      <c r="AL47" s="150"/>
    </row>
    <row r="48" spans="1:38" s="152" customFormat="1" ht="20.25" customHeight="1" thickBot="1" x14ac:dyDescent="0.3">
      <c r="A48" s="138" t="s">
        <v>325</v>
      </c>
      <c r="B48" s="151"/>
      <c r="C48" s="139">
        <f>C18+C36+C45+C47</f>
        <v>8611242</v>
      </c>
      <c r="D48" s="140"/>
      <c r="E48" s="139">
        <f>E18+E36+E45+E47</f>
        <v>57298909</v>
      </c>
      <c r="F48" s="140"/>
      <c r="G48" s="139">
        <f>G18+G36+G45+G47</f>
        <v>3470021</v>
      </c>
      <c r="H48" s="140"/>
      <c r="I48" s="139">
        <f>I18+I36+I45+I47</f>
        <v>3802252</v>
      </c>
      <c r="J48" s="140"/>
      <c r="K48" s="139">
        <f>K18+K36+K45+K47</f>
        <v>-5159</v>
      </c>
      <c r="L48" s="140"/>
      <c r="M48" s="139">
        <f>M18+M36+M45+M47</f>
        <v>929166</v>
      </c>
      <c r="N48" s="140"/>
      <c r="O48" s="139">
        <f>O18+O36+O45+O47</f>
        <v>113204400</v>
      </c>
      <c r="P48" s="140"/>
      <c r="Q48" s="139">
        <f>Q18+Q36+Q45+Q47</f>
        <v>-8997459</v>
      </c>
      <c r="R48" s="140"/>
      <c r="S48" s="139">
        <f>S18+S36+S45+S47</f>
        <v>24104389</v>
      </c>
      <c r="T48" s="140"/>
      <c r="U48" s="139">
        <f>U18+U36+U45+U47</f>
        <v>-1775042</v>
      </c>
      <c r="V48" s="140"/>
      <c r="W48" s="139">
        <f>W18+W36+W45+W47</f>
        <v>2210229</v>
      </c>
      <c r="X48" s="140"/>
      <c r="Y48" s="139">
        <f>Y18+Y36+Y45+Y47</f>
        <v>-29045841</v>
      </c>
      <c r="Z48" s="140"/>
      <c r="AA48" s="139">
        <f>AA18+AA36+AA45+AA47</f>
        <v>-4506265</v>
      </c>
      <c r="AB48" s="140"/>
      <c r="AC48" s="139">
        <f>AC18+AC36+AC45+AC47</f>
        <v>173807107</v>
      </c>
      <c r="AD48" s="140"/>
      <c r="AE48" s="139">
        <f>AE18+AE36+AE45+AE47</f>
        <v>15000000</v>
      </c>
      <c r="AF48" s="140"/>
      <c r="AG48" s="139">
        <f>AG18+AG36+AG45+AG47</f>
        <v>188807107</v>
      </c>
      <c r="AH48" s="140"/>
      <c r="AI48" s="139">
        <f>AI18+AI36+AI45+AI47</f>
        <v>59956872</v>
      </c>
      <c r="AJ48" s="140"/>
      <c r="AK48" s="139">
        <f>AK18+AK36+AK45+AK47</f>
        <v>248763979</v>
      </c>
    </row>
    <row r="49" spans="3:37" s="21" customFormat="1" ht="20.25" customHeight="1" thickTop="1" x14ac:dyDescent="0.25">
      <c r="C49" s="153"/>
      <c r="E49" s="153"/>
      <c r="G49" s="153"/>
      <c r="I49" s="153"/>
      <c r="K49" s="153"/>
      <c r="M49" s="153"/>
      <c r="O49" s="153"/>
      <c r="Q49" s="153"/>
      <c r="AA49" s="153"/>
      <c r="AC49" s="153"/>
      <c r="AE49" s="153"/>
      <c r="AG49" s="153"/>
      <c r="AI49" s="153"/>
      <c r="AK49" s="153"/>
    </row>
    <row r="50" spans="3:37" s="21" customFormat="1" ht="20.25" customHeight="1" x14ac:dyDescent="0.25"/>
    <row r="51" spans="3:37" s="21" customFormat="1" ht="20.25" customHeight="1" x14ac:dyDescent="0.25"/>
    <row r="52" spans="3:37" s="21" customFormat="1" ht="20.25" customHeight="1" x14ac:dyDescent="0.25"/>
    <row r="53" spans="3:37" s="21" customFormat="1" ht="20.25" customHeight="1" x14ac:dyDescent="0.25">
      <c r="Q53" s="153"/>
    </row>
    <row r="54" spans="3:37" s="21" customFormat="1" ht="20.25" customHeight="1" x14ac:dyDescent="0.25"/>
    <row r="55" spans="3:37" s="21" customFormat="1" ht="20.25" customHeight="1" x14ac:dyDescent="0.25"/>
    <row r="56" spans="3:37" s="21" customFormat="1" ht="20.25" customHeight="1" x14ac:dyDescent="0.25"/>
    <row r="57" spans="3:37" s="21" customFormat="1" ht="20.25" customHeight="1" x14ac:dyDescent="0.25"/>
    <row r="58" spans="3:37" s="21" customFormat="1" ht="20.25" customHeight="1" x14ac:dyDescent="0.25"/>
    <row r="59" spans="3:37" s="21" customFormat="1" ht="20.25" customHeight="1" x14ac:dyDescent="0.25"/>
    <row r="60" spans="3:37" s="21" customFormat="1" ht="20.25" customHeight="1" x14ac:dyDescent="0.25"/>
    <row r="81" ht="15" customHeight="1" x14ac:dyDescent="0.3"/>
  </sheetData>
  <mergeCells count="2">
    <mergeCell ref="C5:AI5"/>
    <mergeCell ref="S6:AA6"/>
  </mergeCells>
  <pageMargins left="0.7" right="0.3" top="0.48" bottom="0.5" header="0.5" footer="0.5"/>
  <pageSetup paperSize="9" scale="40" firstPageNumber="11" orientation="landscape" useFirstPageNumber="1" r:id="rId1"/>
  <headerFooter>
    <oddFooter>&amp;LThe accompanying notes are an integral part of these financial statements.
&amp;C&amp;P</oddFooter>
  </headerFooter>
  <ignoredErrors>
    <ignoredError sqref="AC2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9"/>
  <sheetViews>
    <sheetView view="pageBreakPreview" zoomScale="70" zoomScaleNormal="60" zoomScaleSheetLayoutView="70" workbookViewId="0"/>
  </sheetViews>
  <sheetFormatPr defaultColWidth="9.109375" defaultRowHeight="20.25" customHeight="1" x14ac:dyDescent="0.25"/>
  <cols>
    <col min="1" max="1" width="40.77734375" style="1" customWidth="1"/>
    <col min="2" max="2" width="7.5546875" style="1" customWidth="1"/>
    <col min="3" max="3" width="1.44140625" style="1" customWidth="1"/>
    <col min="4" max="4" width="15.6640625" style="1" customWidth="1"/>
    <col min="5" max="5" width="1.44140625" style="1" customWidth="1"/>
    <col min="6" max="6" width="15.6640625" style="1" customWidth="1"/>
    <col min="7" max="7" width="1.44140625" style="1" customWidth="1"/>
    <col min="8" max="8" width="15.6640625" style="1" customWidth="1"/>
    <col min="9" max="9" width="2" style="1" customWidth="1"/>
    <col min="10" max="10" width="15.6640625" style="1" customWidth="1"/>
    <col min="11" max="11" width="1.44140625" style="1" customWidth="1"/>
    <col min="12" max="12" width="15.6640625" style="1" customWidth="1"/>
    <col min="13" max="13" width="1.44140625" style="1" customWidth="1"/>
    <col min="14" max="14" width="15.6640625" style="1" customWidth="1"/>
    <col min="15" max="15" width="1.44140625" style="1" customWidth="1"/>
    <col min="16" max="16" width="15.6640625" style="1" customWidth="1"/>
    <col min="17" max="17" width="1.44140625" style="1" customWidth="1"/>
    <col min="18" max="18" width="15.6640625" style="1" customWidth="1"/>
    <col min="19" max="19" width="1.5546875" style="1" customWidth="1"/>
    <col min="20" max="20" width="15.6640625" style="1" customWidth="1"/>
    <col min="21" max="21" width="1.44140625" style="1" customWidth="1"/>
    <col min="22" max="22" width="15.6640625" style="1" customWidth="1"/>
    <col min="23" max="23" width="1.44140625" style="1" customWidth="1"/>
    <col min="24" max="24" width="11.77734375" style="1" customWidth="1"/>
    <col min="25" max="25" width="0.88671875" style="1" customWidth="1"/>
    <col min="26" max="26" width="14.109375" style="1" customWidth="1"/>
    <col min="27" max="16384" width="9.109375" style="1"/>
  </cols>
  <sheetData>
    <row r="1" spans="1:25" ht="20.25" customHeight="1" x14ac:dyDescent="0.3">
      <c r="A1" s="226" t="s">
        <v>27</v>
      </c>
      <c r="B1" s="22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5" ht="20.25" customHeight="1" x14ac:dyDescent="0.35">
      <c r="A2" s="226" t="s">
        <v>28</v>
      </c>
      <c r="B2" s="226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</row>
    <row r="3" spans="1:25" ht="20.25" customHeight="1" x14ac:dyDescent="0.3">
      <c r="A3" s="228" t="s">
        <v>172</v>
      </c>
      <c r="B3" s="22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spans="1:25" ht="20.25" customHeight="1" x14ac:dyDescent="0.3">
      <c r="A4" s="228"/>
      <c r="B4" s="22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</row>
    <row r="5" spans="1:25" ht="20.25" customHeight="1" x14ac:dyDescent="0.3">
      <c r="A5" s="228"/>
      <c r="B5" s="22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4" t="s">
        <v>91</v>
      </c>
      <c r="X5" s="3"/>
      <c r="Y5" s="3"/>
    </row>
    <row r="6" spans="1:25" s="3" customFormat="1" ht="20.25" customHeight="1" x14ac:dyDescent="0.25">
      <c r="A6" s="229"/>
      <c r="B6" s="229"/>
      <c r="C6" s="1"/>
      <c r="D6" s="282" t="s">
        <v>45</v>
      </c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</row>
    <row r="7" spans="1:25" s="3" customFormat="1" ht="13.95" customHeight="1" x14ac:dyDescent="0.25">
      <c r="A7" s="231"/>
      <c r="B7" s="231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281" t="s">
        <v>92</v>
      </c>
      <c r="Q7" s="281"/>
      <c r="R7" s="281"/>
      <c r="S7" s="166"/>
      <c r="T7" s="166"/>
      <c r="U7" s="166"/>
      <c r="V7" s="166"/>
      <c r="W7" s="166"/>
      <c r="X7" s="166"/>
    </row>
    <row r="8" spans="1:25" s="3" customFormat="1" ht="13.95" customHeight="1" x14ac:dyDescent="0.25">
      <c r="A8" s="231"/>
      <c r="B8" s="231"/>
      <c r="E8" s="143"/>
      <c r="G8" s="143"/>
      <c r="H8" s="1"/>
      <c r="I8" s="143"/>
      <c r="K8" s="143"/>
      <c r="L8" s="1"/>
      <c r="M8" s="143"/>
      <c r="R8" s="19" t="s">
        <v>94</v>
      </c>
      <c r="S8" s="143"/>
      <c r="U8" s="143"/>
    </row>
    <row r="9" spans="1:25" s="3" customFormat="1" ht="13.95" customHeight="1" x14ac:dyDescent="0.25">
      <c r="A9" s="232"/>
      <c r="B9" s="232"/>
      <c r="C9" s="1"/>
      <c r="D9" s="143" t="s">
        <v>48</v>
      </c>
      <c r="E9" s="143"/>
      <c r="F9" s="73" t="s">
        <v>184</v>
      </c>
      <c r="G9" s="143"/>
      <c r="I9" s="143"/>
      <c r="J9" s="19" t="s">
        <v>132</v>
      </c>
      <c r="K9" s="143"/>
      <c r="M9" s="143"/>
      <c r="N9" s="143" t="s">
        <v>32</v>
      </c>
      <c r="O9" s="143"/>
      <c r="P9" s="73" t="s">
        <v>333</v>
      </c>
      <c r="Q9" s="143"/>
      <c r="R9" s="143" t="s">
        <v>93</v>
      </c>
      <c r="S9" s="143"/>
      <c r="T9" s="73" t="s">
        <v>176</v>
      </c>
      <c r="V9" s="143" t="s">
        <v>206</v>
      </c>
    </row>
    <row r="10" spans="1:25" s="3" customFormat="1" ht="13.95" customHeight="1" x14ac:dyDescent="0.25">
      <c r="A10" s="232"/>
      <c r="B10" s="232"/>
      <c r="C10" s="1"/>
      <c r="D10" s="73" t="s">
        <v>257</v>
      </c>
      <c r="F10" s="73" t="s">
        <v>356</v>
      </c>
      <c r="H10" s="19" t="s">
        <v>123</v>
      </c>
      <c r="J10" s="19" t="s">
        <v>133</v>
      </c>
      <c r="L10" s="143" t="s">
        <v>31</v>
      </c>
      <c r="N10" s="143" t="s">
        <v>76</v>
      </c>
      <c r="O10" s="143"/>
      <c r="P10" s="73" t="s">
        <v>334</v>
      </c>
      <c r="Q10" s="143"/>
      <c r="R10" s="73" t="s">
        <v>235</v>
      </c>
      <c r="T10" s="73" t="s">
        <v>236</v>
      </c>
      <c r="V10" s="73" t="s">
        <v>192</v>
      </c>
    </row>
    <row r="11" spans="1:25" ht="13.95" customHeight="1" x14ac:dyDescent="0.25">
      <c r="A11" s="232"/>
      <c r="B11" s="233" t="s">
        <v>38</v>
      </c>
      <c r="D11" s="158" t="s">
        <v>43</v>
      </c>
      <c r="E11" s="143"/>
      <c r="F11" s="158" t="s">
        <v>62</v>
      </c>
      <c r="G11" s="143"/>
      <c r="H11" s="157" t="s">
        <v>126</v>
      </c>
      <c r="I11" s="143"/>
      <c r="J11" s="157" t="s">
        <v>134</v>
      </c>
      <c r="K11" s="143"/>
      <c r="L11" s="158" t="s">
        <v>36</v>
      </c>
      <c r="M11" s="143"/>
      <c r="N11" s="158" t="s">
        <v>75</v>
      </c>
      <c r="O11" s="143"/>
      <c r="P11" s="74" t="s">
        <v>335</v>
      </c>
      <c r="Q11" s="143"/>
      <c r="R11" s="74" t="s">
        <v>42</v>
      </c>
      <c r="S11" s="143"/>
      <c r="T11" s="74" t="s">
        <v>237</v>
      </c>
      <c r="V11" s="158" t="s">
        <v>42</v>
      </c>
    </row>
    <row r="12" spans="1:25" ht="20.25" customHeight="1" x14ac:dyDescent="0.25">
      <c r="A12" s="234" t="s">
        <v>289</v>
      </c>
    </row>
    <row r="13" spans="1:25" ht="20.25" customHeight="1" x14ac:dyDescent="0.25">
      <c r="A13" s="3" t="s">
        <v>259</v>
      </c>
      <c r="D13" s="11">
        <v>8611242</v>
      </c>
      <c r="E13" s="11"/>
      <c r="F13" s="11">
        <v>56408882</v>
      </c>
      <c r="G13" s="11"/>
      <c r="H13" s="11">
        <v>3470021</v>
      </c>
      <c r="I13" s="11"/>
      <c r="J13" s="11">
        <v>490423</v>
      </c>
      <c r="K13" s="11"/>
      <c r="L13" s="11">
        <v>929166</v>
      </c>
      <c r="M13" s="11"/>
      <c r="N13" s="11">
        <v>53265283</v>
      </c>
      <c r="O13" s="11"/>
      <c r="P13" s="11">
        <v>2821928</v>
      </c>
      <c r="Q13" s="11"/>
      <c r="R13" s="11">
        <v>2821928</v>
      </c>
      <c r="S13" s="11"/>
      <c r="T13" s="11">
        <v>15000000</v>
      </c>
      <c r="U13" s="11"/>
      <c r="V13" s="11">
        <v>140996945</v>
      </c>
    </row>
    <row r="14" spans="1:25" ht="20.25" customHeight="1" x14ac:dyDescent="0.25">
      <c r="A14" s="3" t="s">
        <v>230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5" ht="20.25" customHeight="1" x14ac:dyDescent="0.25">
      <c r="A15" s="3" t="s">
        <v>105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5" ht="20.25" customHeight="1" x14ac:dyDescent="0.3">
      <c r="A16" s="71" t="s">
        <v>198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6" ht="20.25" customHeight="1" x14ac:dyDescent="0.25">
      <c r="A17" s="16" t="s">
        <v>388</v>
      </c>
      <c r="B17" s="28">
        <v>17</v>
      </c>
      <c r="D17" s="9">
        <v>0</v>
      </c>
      <c r="E17" s="5"/>
      <c r="F17" s="9">
        <v>0</v>
      </c>
      <c r="G17" s="5"/>
      <c r="H17" s="9">
        <v>0</v>
      </c>
      <c r="I17" s="5"/>
      <c r="J17" s="9">
        <v>0</v>
      </c>
      <c r="K17" s="5"/>
      <c r="L17" s="9">
        <v>0</v>
      </c>
      <c r="M17" s="5"/>
      <c r="N17" s="9">
        <v>-5166745</v>
      </c>
      <c r="O17" s="5"/>
      <c r="P17" s="9">
        <v>0</v>
      </c>
      <c r="Q17" s="5"/>
      <c r="R17" s="9">
        <f>P17</f>
        <v>0</v>
      </c>
      <c r="S17" s="5"/>
      <c r="T17" s="9">
        <f>R17</f>
        <v>0</v>
      </c>
      <c r="U17" s="5"/>
      <c r="V17" s="9">
        <f>SUM((D17:N17),R17,T17)</f>
        <v>-5166745</v>
      </c>
    </row>
    <row r="18" spans="1:26" ht="20.25" customHeight="1" x14ac:dyDescent="0.3">
      <c r="A18" s="71" t="s">
        <v>231</v>
      </c>
      <c r="B18" s="43"/>
      <c r="C18" s="3"/>
      <c r="D18" s="40">
        <f>SUM(D17)</f>
        <v>0</v>
      </c>
      <c r="E18" s="11"/>
      <c r="F18" s="40">
        <f>SUM(F17)</f>
        <v>0</v>
      </c>
      <c r="G18" s="11"/>
      <c r="H18" s="40">
        <f>SUM(H17)</f>
        <v>0</v>
      </c>
      <c r="I18" s="11"/>
      <c r="J18" s="40">
        <f>SUM(J17)</f>
        <v>0</v>
      </c>
      <c r="K18" s="11"/>
      <c r="L18" s="40">
        <f>SUM(L17)</f>
        <v>0</v>
      </c>
      <c r="M18" s="11"/>
      <c r="N18" s="40">
        <f>SUM(N17)</f>
        <v>-5166745</v>
      </c>
      <c r="O18" s="11"/>
      <c r="P18" s="37">
        <f>SUM(P17)</f>
        <v>0</v>
      </c>
      <c r="Q18" s="11"/>
      <c r="R18" s="40">
        <f>SUM(R17)</f>
        <v>0</v>
      </c>
      <c r="S18" s="11"/>
      <c r="T18" s="40">
        <f>SUM(T17)</f>
        <v>0</v>
      </c>
      <c r="U18" s="11"/>
      <c r="V18" s="40">
        <f>SUM(V17)</f>
        <v>-5166745</v>
      </c>
    </row>
    <row r="19" spans="1:26" ht="20.25" customHeight="1" x14ac:dyDescent="0.25">
      <c r="A19" s="3" t="s">
        <v>202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6" ht="20.25" customHeight="1" x14ac:dyDescent="0.25">
      <c r="A20" s="3" t="s">
        <v>105</v>
      </c>
      <c r="B20" s="3"/>
      <c r="C20" s="3"/>
      <c r="D20" s="40">
        <f>SUM(D18)</f>
        <v>0</v>
      </c>
      <c r="E20" s="11"/>
      <c r="F20" s="40">
        <f>SUM(F18)</f>
        <v>0</v>
      </c>
      <c r="G20" s="11"/>
      <c r="H20" s="40">
        <f>SUM(H18)</f>
        <v>0</v>
      </c>
      <c r="I20" s="11"/>
      <c r="J20" s="40">
        <f>SUM(J18)</f>
        <v>0</v>
      </c>
      <c r="K20" s="11"/>
      <c r="L20" s="40">
        <f>SUM(L18)</f>
        <v>0</v>
      </c>
      <c r="M20" s="11"/>
      <c r="N20" s="40">
        <f>SUM(N18)</f>
        <v>-5166745</v>
      </c>
      <c r="O20" s="11"/>
      <c r="P20" s="40">
        <f>SUM(P18)</f>
        <v>0</v>
      </c>
      <c r="Q20" s="11"/>
      <c r="R20" s="40">
        <f>SUM(R18)</f>
        <v>0</v>
      </c>
      <c r="S20" s="11"/>
      <c r="T20" s="40">
        <f>SUM(T18)</f>
        <v>0</v>
      </c>
      <c r="U20" s="11"/>
      <c r="V20" s="40">
        <f>SUM((D20:N20),R20,T20)</f>
        <v>-5166745</v>
      </c>
    </row>
    <row r="21" spans="1:26" ht="20.25" customHeight="1" x14ac:dyDescent="0.25">
      <c r="A21" s="3" t="s">
        <v>142</v>
      </c>
      <c r="B21" s="234"/>
      <c r="C21" s="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6" ht="20.25" customHeight="1" x14ac:dyDescent="0.25">
      <c r="A22" s="16" t="s">
        <v>389</v>
      </c>
      <c r="D22" s="9">
        <v>0</v>
      </c>
      <c r="E22" s="5"/>
      <c r="F22" s="9">
        <v>0</v>
      </c>
      <c r="G22" s="5"/>
      <c r="H22" s="9">
        <v>0</v>
      </c>
      <c r="I22" s="5"/>
      <c r="J22" s="9">
        <v>0</v>
      </c>
      <c r="K22" s="5"/>
      <c r="L22" s="9">
        <v>0</v>
      </c>
      <c r="M22" s="5"/>
      <c r="N22" s="9">
        <v>4812202</v>
      </c>
      <c r="O22" s="5"/>
      <c r="P22" s="9">
        <v>0</v>
      </c>
      <c r="Q22" s="5"/>
      <c r="R22" s="9">
        <f>P22</f>
        <v>0</v>
      </c>
      <c r="S22" s="5"/>
      <c r="T22" s="9">
        <f>R22</f>
        <v>0</v>
      </c>
      <c r="U22" s="5"/>
      <c r="V22" s="9">
        <f>SUM((D22:N22),R22,T22)</f>
        <v>4812202</v>
      </c>
    </row>
    <row r="23" spans="1:26" ht="20.25" customHeight="1" x14ac:dyDescent="0.25">
      <c r="A23" s="3" t="s">
        <v>109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6" ht="20.25" customHeight="1" x14ac:dyDescent="0.25">
      <c r="A24" s="3" t="s">
        <v>103</v>
      </c>
      <c r="B24" s="3"/>
      <c r="C24" s="3"/>
      <c r="D24" s="40">
        <f>SUM(D23)</f>
        <v>0</v>
      </c>
      <c r="E24" s="11"/>
      <c r="F24" s="40">
        <f>SUM(F23)</f>
        <v>0</v>
      </c>
      <c r="G24" s="11"/>
      <c r="H24" s="40">
        <f>SUM(H23)</f>
        <v>0</v>
      </c>
      <c r="I24" s="11"/>
      <c r="J24" s="40">
        <f>SUM(J23)</f>
        <v>0</v>
      </c>
      <c r="K24" s="11"/>
      <c r="L24" s="40">
        <f>SUM(L23)</f>
        <v>0</v>
      </c>
      <c r="M24" s="11"/>
      <c r="N24" s="40">
        <f>SUM(N22)</f>
        <v>4812202</v>
      </c>
      <c r="O24" s="11"/>
      <c r="P24" s="40">
        <f>SUM(P23)</f>
        <v>0</v>
      </c>
      <c r="Q24" s="11"/>
      <c r="R24" s="40">
        <f>P24</f>
        <v>0</v>
      </c>
      <c r="S24" s="11"/>
      <c r="T24" s="40">
        <f>R24</f>
        <v>0</v>
      </c>
      <c r="U24" s="11"/>
      <c r="V24" s="40">
        <f>SUM((D24:N24),R24,T24)</f>
        <v>4812202</v>
      </c>
    </row>
    <row r="25" spans="1:26" ht="20.25" customHeight="1" x14ac:dyDescent="0.25">
      <c r="A25" s="21" t="s">
        <v>241</v>
      </c>
      <c r="C25" s="3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6" ht="20.25" customHeight="1" x14ac:dyDescent="0.25">
      <c r="A26" s="21" t="s">
        <v>227</v>
      </c>
      <c r="B26" s="28"/>
      <c r="C26" s="3"/>
      <c r="D26" s="9">
        <v>0</v>
      </c>
      <c r="E26" s="5"/>
      <c r="F26" s="9">
        <v>0</v>
      </c>
      <c r="G26" s="5"/>
      <c r="H26" s="9">
        <v>0</v>
      </c>
      <c r="I26" s="5"/>
      <c r="J26" s="9">
        <v>0</v>
      </c>
      <c r="K26" s="5"/>
      <c r="L26" s="9">
        <v>0</v>
      </c>
      <c r="M26" s="5"/>
      <c r="N26" s="9">
        <v>-701107</v>
      </c>
      <c r="O26" s="5"/>
      <c r="P26" s="9">
        <v>0</v>
      </c>
      <c r="Q26" s="5"/>
      <c r="R26" s="9">
        <v>0</v>
      </c>
      <c r="S26" s="5"/>
      <c r="T26" s="9">
        <v>0</v>
      </c>
      <c r="U26" s="5"/>
      <c r="V26" s="9">
        <f>SUM((D26:N26),R26,T26)</f>
        <v>-701107</v>
      </c>
    </row>
    <row r="27" spans="1:26" ht="20.25" customHeight="1" thickBot="1" x14ac:dyDescent="0.3">
      <c r="A27" s="3" t="s">
        <v>288</v>
      </c>
      <c r="B27" s="28"/>
      <c r="D27" s="12">
        <f>D13+D20+D24+D26</f>
        <v>8611242</v>
      </c>
      <c r="E27" s="11"/>
      <c r="F27" s="12">
        <f>F13+F20+F24+F26</f>
        <v>56408882</v>
      </c>
      <c r="G27" s="11"/>
      <c r="H27" s="12">
        <f>H13+H20+H24+H26</f>
        <v>3470021</v>
      </c>
      <c r="I27" s="11"/>
      <c r="J27" s="12">
        <f>J13+J20+J24+J26</f>
        <v>490423</v>
      </c>
      <c r="K27" s="11"/>
      <c r="L27" s="12">
        <f>L13+L20+L24+L26</f>
        <v>929166</v>
      </c>
      <c r="M27" s="11"/>
      <c r="N27" s="12">
        <f>N13+N20+N24+N26</f>
        <v>52209633</v>
      </c>
      <c r="O27" s="11"/>
      <c r="P27" s="12">
        <f>P13+P20+P24+P26</f>
        <v>2821928</v>
      </c>
      <c r="Q27" s="11"/>
      <c r="R27" s="12">
        <f>R13+R20+R24+R26</f>
        <v>2821928</v>
      </c>
      <c r="S27" s="11"/>
      <c r="T27" s="12">
        <f>T13+T20+T24+T26</f>
        <v>15000000</v>
      </c>
      <c r="U27" s="11"/>
      <c r="V27" s="12">
        <f>V13+V20+V24+V26</f>
        <v>139941295</v>
      </c>
    </row>
    <row r="28" spans="1:26" ht="20.25" customHeight="1" thickTop="1" x14ac:dyDescent="0.25">
      <c r="D28" s="238"/>
      <c r="F28" s="238"/>
      <c r="H28" s="238"/>
      <c r="J28" s="238"/>
      <c r="L28" s="153"/>
      <c r="N28" s="238"/>
      <c r="O28" s="238"/>
      <c r="R28" s="238"/>
      <c r="T28" s="238"/>
      <c r="V28" s="238"/>
    </row>
    <row r="29" spans="1:26" ht="20.25" customHeight="1" x14ac:dyDescent="0.25"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</sheetData>
  <mergeCells count="2">
    <mergeCell ref="P7:R7"/>
    <mergeCell ref="D6:V6"/>
  </mergeCells>
  <pageMargins left="0.7" right="0.7" top="0.48" bottom="0.5" header="0.5" footer="0.5"/>
  <pageSetup paperSize="9" scale="60" firstPageNumber="12" orientation="landscape" useFirstPageNumber="1" r:id="rId1"/>
  <headerFooter>
    <oddFooter>&amp;LThe accompanying notes are an integral part of these financial statements.
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9"/>
  <sheetViews>
    <sheetView view="pageBreakPreview" topLeftCell="I13" zoomScale="70" zoomScaleNormal="55" zoomScaleSheetLayoutView="70" workbookViewId="0">
      <selection activeCell="H19" sqref="H19"/>
    </sheetView>
  </sheetViews>
  <sheetFormatPr defaultColWidth="9.109375" defaultRowHeight="20.25" customHeight="1" x14ac:dyDescent="0.25"/>
  <cols>
    <col min="1" max="1" width="40.5546875" style="1" customWidth="1"/>
    <col min="2" max="2" width="7.5546875" style="1" customWidth="1"/>
    <col min="3" max="3" width="1.44140625" style="1" customWidth="1"/>
    <col min="4" max="4" width="11.88671875" style="1" customWidth="1"/>
    <col min="5" max="5" width="1.44140625" style="1" customWidth="1"/>
    <col min="6" max="6" width="13.109375" style="1" customWidth="1"/>
    <col min="7" max="7" width="1.44140625" style="1" customWidth="1"/>
    <col min="8" max="8" width="11.21875" style="1" bestFit="1" customWidth="1"/>
    <col min="9" max="9" width="1.44140625" style="1" customWidth="1"/>
    <col min="10" max="10" width="12.44140625" style="1" customWidth="1"/>
    <col min="11" max="11" width="1.44140625" style="1" customWidth="1"/>
    <col min="12" max="12" width="9.44140625" style="1" customWidth="1"/>
    <col min="13" max="13" width="1.44140625" style="1" customWidth="1"/>
    <col min="14" max="14" width="13.77734375" style="1" customWidth="1"/>
    <col min="15" max="15" width="1.44140625" style="1" customWidth="1"/>
    <col min="16" max="16" width="11.44140625" style="1" bestFit="1" customWidth="1"/>
    <col min="17" max="17" width="1.44140625" style="1" customWidth="1"/>
    <col min="18" max="18" width="11.88671875" style="1" customWidth="1"/>
    <col min="19" max="19" width="1.44140625" style="1" customWidth="1"/>
    <col min="20" max="20" width="9.77734375" style="1" bestFit="1" customWidth="1"/>
    <col min="21" max="21" width="1.44140625" style="1" customWidth="1"/>
    <col min="22" max="22" width="18" style="1" customWidth="1"/>
    <col min="23" max="23" width="1.44140625" style="1" customWidth="1"/>
    <col min="24" max="24" width="13.109375" style="1" customWidth="1"/>
    <col min="25" max="25" width="1.44140625" style="1" customWidth="1"/>
    <col min="26" max="26" width="12.6640625" style="1" bestFit="1" customWidth="1"/>
    <col min="27" max="27" width="1.44140625" style="1" customWidth="1"/>
    <col min="28" max="28" width="13.44140625" style="1" customWidth="1"/>
    <col min="29" max="29" width="1.6640625" style="1" customWidth="1"/>
    <col min="30" max="16384" width="9.109375" style="1"/>
  </cols>
  <sheetData>
    <row r="1" spans="1:29" ht="20.25" customHeight="1" x14ac:dyDescent="0.3">
      <c r="A1" s="226" t="s">
        <v>27</v>
      </c>
      <c r="B1" s="22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9" ht="20.25" customHeight="1" x14ac:dyDescent="0.35">
      <c r="A2" s="226" t="s">
        <v>28</v>
      </c>
      <c r="B2" s="226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</row>
    <row r="3" spans="1:29" ht="20.25" customHeight="1" x14ac:dyDescent="0.3">
      <c r="A3" s="228" t="s">
        <v>172</v>
      </c>
      <c r="B3" s="22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spans="1:29" ht="20.25" customHeight="1" x14ac:dyDescent="0.3">
      <c r="A4" s="228"/>
      <c r="B4" s="22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</row>
    <row r="5" spans="1:29" ht="20.25" customHeight="1" x14ac:dyDescent="0.3">
      <c r="A5" s="228"/>
      <c r="B5" s="22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Z5" s="3"/>
      <c r="AA5" s="3"/>
      <c r="AB5" s="64" t="s">
        <v>91</v>
      </c>
    </row>
    <row r="6" spans="1:29" s="3" customFormat="1" ht="20.25" customHeight="1" x14ac:dyDescent="0.25">
      <c r="A6" s="229"/>
      <c r="B6" s="229"/>
      <c r="C6" s="1"/>
      <c r="D6" s="282" t="s">
        <v>45</v>
      </c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165"/>
      <c r="AB6" s="230"/>
    </row>
    <row r="7" spans="1:29" s="3" customFormat="1" ht="13.95" customHeight="1" x14ac:dyDescent="0.25">
      <c r="A7" s="231"/>
      <c r="B7" s="231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"/>
      <c r="Q7" s="1"/>
      <c r="R7" s="283" t="s">
        <v>92</v>
      </c>
      <c r="S7" s="283"/>
      <c r="T7" s="283"/>
      <c r="U7" s="283"/>
      <c r="V7" s="283"/>
      <c r="W7" s="283"/>
      <c r="X7" s="283"/>
      <c r="Y7" s="143"/>
      <c r="Z7" s="166"/>
      <c r="AA7" s="166"/>
      <c r="AB7" s="166"/>
    </row>
    <row r="8" spans="1:29" s="3" customFormat="1" ht="13.5" customHeight="1" x14ac:dyDescent="0.25">
      <c r="A8" s="231"/>
      <c r="B8" s="231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43"/>
      <c r="Q8" s="143"/>
      <c r="R8" s="143"/>
      <c r="S8" s="143"/>
      <c r="T8" s="143"/>
      <c r="U8" s="143"/>
      <c r="V8" s="73" t="s">
        <v>376</v>
      </c>
      <c r="W8" s="143"/>
      <c r="X8" s="143"/>
      <c r="Y8" s="143"/>
      <c r="Z8" s="166"/>
      <c r="AA8" s="166"/>
      <c r="AB8" s="166"/>
    </row>
    <row r="9" spans="1:29" s="3" customFormat="1" ht="13.5" customHeight="1" x14ac:dyDescent="0.25">
      <c r="A9" s="231"/>
      <c r="B9" s="231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43"/>
      <c r="Q9" s="143"/>
      <c r="R9" s="143"/>
      <c r="S9" s="143"/>
      <c r="T9" s="143"/>
      <c r="U9" s="143"/>
      <c r="V9" s="73" t="s">
        <v>377</v>
      </c>
      <c r="W9" s="143"/>
      <c r="X9" s="143"/>
      <c r="Y9" s="143"/>
      <c r="Z9" s="166"/>
      <c r="AA9" s="166"/>
      <c r="AB9" s="166"/>
    </row>
    <row r="10" spans="1:29" s="3" customFormat="1" ht="13.5" customHeight="1" x14ac:dyDescent="0.25">
      <c r="A10" s="231"/>
      <c r="B10" s="231"/>
      <c r="E10" s="143"/>
      <c r="G10" s="143"/>
      <c r="H10" s="1"/>
      <c r="I10" s="143"/>
      <c r="K10" s="143"/>
      <c r="L10" s="1"/>
      <c r="M10" s="143"/>
      <c r="O10" s="143"/>
      <c r="P10" s="143"/>
      <c r="Q10" s="143"/>
      <c r="T10" s="143"/>
      <c r="U10" s="143"/>
      <c r="V10" s="73" t="s">
        <v>380</v>
      </c>
      <c r="W10" s="73"/>
      <c r="X10" s="19" t="s">
        <v>94</v>
      </c>
      <c r="Y10" s="19"/>
      <c r="Z10" s="143"/>
      <c r="AA10" s="143"/>
      <c r="AC10" s="143"/>
    </row>
    <row r="11" spans="1:29" s="3" customFormat="1" ht="13.5" customHeight="1" x14ac:dyDescent="0.25">
      <c r="A11" s="232"/>
      <c r="B11" s="232"/>
      <c r="C11" s="1"/>
      <c r="D11" s="143" t="s">
        <v>48</v>
      </c>
      <c r="E11" s="143"/>
      <c r="F11" s="73" t="s">
        <v>355</v>
      </c>
      <c r="G11" s="143"/>
      <c r="I11" s="143"/>
      <c r="J11" s="19" t="s">
        <v>132</v>
      </c>
      <c r="K11" s="143"/>
      <c r="M11" s="143"/>
      <c r="N11" s="143" t="s">
        <v>32</v>
      </c>
      <c r="O11" s="143"/>
      <c r="P11" s="143"/>
      <c r="Q11" s="143"/>
      <c r="R11" s="73" t="s">
        <v>333</v>
      </c>
      <c r="S11" s="143"/>
      <c r="T11" s="73" t="s">
        <v>336</v>
      </c>
      <c r="U11" s="73"/>
      <c r="V11" s="73" t="s">
        <v>349</v>
      </c>
      <c r="W11" s="73"/>
      <c r="X11" s="143" t="s">
        <v>93</v>
      </c>
      <c r="Y11" s="143"/>
      <c r="Z11" s="73" t="s">
        <v>176</v>
      </c>
      <c r="AA11" s="73"/>
      <c r="AB11" s="143" t="s">
        <v>206</v>
      </c>
    </row>
    <row r="12" spans="1:29" s="3" customFormat="1" ht="13.5" customHeight="1" x14ac:dyDescent="0.25">
      <c r="A12" s="232"/>
      <c r="B12" s="232"/>
      <c r="C12" s="1"/>
      <c r="D12" s="73" t="s">
        <v>257</v>
      </c>
      <c r="F12" s="73" t="s">
        <v>356</v>
      </c>
      <c r="H12" s="19" t="s">
        <v>123</v>
      </c>
      <c r="J12" s="19" t="s">
        <v>133</v>
      </c>
      <c r="L12" s="143" t="s">
        <v>31</v>
      </c>
      <c r="N12" s="143" t="s">
        <v>76</v>
      </c>
      <c r="P12" s="73" t="s">
        <v>61</v>
      </c>
      <c r="Q12" s="73"/>
      <c r="R12" s="73" t="s">
        <v>334</v>
      </c>
      <c r="S12" s="143"/>
      <c r="T12" s="73" t="s">
        <v>337</v>
      </c>
      <c r="U12" s="73"/>
      <c r="V12" s="73" t="s">
        <v>378</v>
      </c>
      <c r="W12" s="73"/>
      <c r="X12" s="73" t="s">
        <v>235</v>
      </c>
      <c r="Y12" s="73"/>
      <c r="Z12" s="73" t="s">
        <v>236</v>
      </c>
      <c r="AA12" s="73"/>
      <c r="AB12" s="73" t="s">
        <v>192</v>
      </c>
    </row>
    <row r="13" spans="1:29" ht="13.5" customHeight="1" x14ac:dyDescent="0.25">
      <c r="A13" s="232"/>
      <c r="B13" s="233" t="s">
        <v>38</v>
      </c>
      <c r="D13" s="158" t="s">
        <v>43</v>
      </c>
      <c r="E13" s="143"/>
      <c r="F13" s="158" t="s">
        <v>62</v>
      </c>
      <c r="G13" s="143"/>
      <c r="H13" s="157" t="s">
        <v>126</v>
      </c>
      <c r="I13" s="143"/>
      <c r="J13" s="157" t="s">
        <v>134</v>
      </c>
      <c r="K13" s="143"/>
      <c r="L13" s="158" t="s">
        <v>36</v>
      </c>
      <c r="M13" s="143"/>
      <c r="N13" s="158" t="s">
        <v>75</v>
      </c>
      <c r="O13" s="143"/>
      <c r="P13" s="74" t="s">
        <v>62</v>
      </c>
      <c r="Q13" s="73"/>
      <c r="R13" s="74" t="s">
        <v>335</v>
      </c>
      <c r="S13" s="143"/>
      <c r="T13" s="74" t="s">
        <v>338</v>
      </c>
      <c r="U13" s="73"/>
      <c r="V13" s="74" t="s">
        <v>379</v>
      </c>
      <c r="W13" s="73"/>
      <c r="X13" s="74" t="s">
        <v>42</v>
      </c>
      <c r="Y13" s="73"/>
      <c r="Z13" s="74" t="s">
        <v>237</v>
      </c>
      <c r="AA13" s="73"/>
      <c r="AB13" s="158" t="s">
        <v>42</v>
      </c>
    </row>
    <row r="14" spans="1:29" ht="20.25" customHeight="1" x14ac:dyDescent="0.25">
      <c r="A14" s="234" t="s">
        <v>322</v>
      </c>
    </row>
    <row r="15" spans="1:29" ht="20.25" customHeight="1" x14ac:dyDescent="0.25">
      <c r="A15" s="3" t="s">
        <v>323</v>
      </c>
      <c r="D15" s="11">
        <v>8611242</v>
      </c>
      <c r="E15" s="11"/>
      <c r="F15" s="11">
        <v>56408882</v>
      </c>
      <c r="G15" s="11"/>
      <c r="H15" s="11">
        <v>3470021</v>
      </c>
      <c r="I15" s="11"/>
      <c r="J15" s="11">
        <v>490423</v>
      </c>
      <c r="K15" s="11"/>
      <c r="L15" s="11">
        <v>929166</v>
      </c>
      <c r="M15" s="11"/>
      <c r="N15" s="11">
        <v>53294335</v>
      </c>
      <c r="O15" s="11"/>
      <c r="P15" s="11">
        <v>0</v>
      </c>
      <c r="Q15" s="11"/>
      <c r="R15" s="11">
        <v>2821928</v>
      </c>
      <c r="S15" s="11"/>
      <c r="T15" s="11">
        <v>0</v>
      </c>
      <c r="U15" s="11"/>
      <c r="V15" s="154">
        <v>0</v>
      </c>
      <c r="W15" s="154"/>
      <c r="X15" s="11">
        <f>R15</f>
        <v>2821928</v>
      </c>
      <c r="Y15" s="11"/>
      <c r="Z15" s="11">
        <v>15000000</v>
      </c>
      <c r="AA15" s="11"/>
      <c r="AB15" s="11">
        <f>SUM((D15:P15),X15,Z15)</f>
        <v>141025997</v>
      </c>
      <c r="AC15" s="11"/>
    </row>
    <row r="16" spans="1:29" ht="20.25" customHeight="1" x14ac:dyDescent="0.25">
      <c r="A16" s="16" t="s">
        <v>266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O16" s="11"/>
      <c r="P16" s="11"/>
      <c r="Q16" s="11"/>
      <c r="R16" s="11"/>
      <c r="S16" s="11"/>
      <c r="T16" s="11"/>
      <c r="U16" s="11"/>
      <c r="X16" s="11"/>
      <c r="Y16" s="11"/>
      <c r="Z16" s="11"/>
      <c r="AA16" s="11"/>
      <c r="AB16" s="11"/>
      <c r="AC16" s="11"/>
    </row>
    <row r="17" spans="1:29" ht="20.25" customHeight="1" x14ac:dyDescent="0.25">
      <c r="A17" s="21" t="s">
        <v>267</v>
      </c>
      <c r="B17" s="28">
        <v>3</v>
      </c>
      <c r="D17" s="63">
        <v>0</v>
      </c>
      <c r="E17" s="63"/>
      <c r="F17" s="63">
        <v>0</v>
      </c>
      <c r="G17" s="63"/>
      <c r="H17" s="63">
        <v>0</v>
      </c>
      <c r="I17" s="63"/>
      <c r="J17" s="63">
        <v>0</v>
      </c>
      <c r="K17" s="63"/>
      <c r="L17" s="63">
        <v>0</v>
      </c>
      <c r="M17" s="63"/>
      <c r="N17" s="63">
        <v>-39246</v>
      </c>
      <c r="O17" s="63"/>
      <c r="P17" s="59">
        <v>0</v>
      </c>
      <c r="Q17" s="63"/>
      <c r="R17" s="63">
        <v>0</v>
      </c>
      <c r="S17" s="63"/>
      <c r="T17" s="59">
        <v>-58374</v>
      </c>
      <c r="U17" s="63"/>
      <c r="V17" s="235">
        <v>410167</v>
      </c>
      <c r="W17" s="236"/>
      <c r="X17" s="63">
        <v>351793</v>
      </c>
      <c r="Y17" s="63"/>
      <c r="Z17" s="59">
        <v>0</v>
      </c>
      <c r="AA17" s="63"/>
      <c r="AB17" s="59">
        <f>SUM((D17:P17),X17,Z17)</f>
        <v>312547</v>
      </c>
      <c r="AC17" s="63"/>
    </row>
    <row r="18" spans="1:29" ht="20.25" customHeight="1" x14ac:dyDescent="0.25">
      <c r="A18" s="3" t="s">
        <v>324</v>
      </c>
      <c r="D18" s="37">
        <f>SUM(D15:D17)</f>
        <v>8611242</v>
      </c>
      <c r="E18" s="11"/>
      <c r="F18" s="37">
        <f>SUM(F15:F17)</f>
        <v>56408882</v>
      </c>
      <c r="G18" s="11"/>
      <c r="H18" s="37">
        <f>SUM(H15:H17)</f>
        <v>3470021</v>
      </c>
      <c r="I18" s="11"/>
      <c r="J18" s="37">
        <f>SUM(J15:J17)</f>
        <v>490423</v>
      </c>
      <c r="K18" s="11"/>
      <c r="L18" s="37">
        <f>SUM(L15:L17)</f>
        <v>929166</v>
      </c>
      <c r="M18" s="11"/>
      <c r="N18" s="37">
        <f>SUM(N15:N17)</f>
        <v>53255089</v>
      </c>
      <c r="O18" s="11"/>
      <c r="P18" s="40">
        <f>SUM(P15:P17)</f>
        <v>0</v>
      </c>
      <c r="Q18" s="11"/>
      <c r="R18" s="37">
        <f>SUM(R15:R17)</f>
        <v>2821928</v>
      </c>
      <c r="S18" s="11"/>
      <c r="T18" s="37">
        <f>SUM(T15:T17)</f>
        <v>-58374</v>
      </c>
      <c r="U18" s="11"/>
      <c r="V18" s="237">
        <f>SUM(V15:V17)</f>
        <v>410167</v>
      </c>
      <c r="W18" s="236"/>
      <c r="X18" s="37">
        <f>SUM(X15:X17)</f>
        <v>3173721</v>
      </c>
      <c r="Y18" s="11"/>
      <c r="Z18" s="37">
        <f>SUM(Z15:Z17)</f>
        <v>15000000</v>
      </c>
      <c r="AA18" s="11"/>
      <c r="AB18" s="37">
        <f>SUM(AB15:AB17)</f>
        <v>141338544</v>
      </c>
      <c r="AC18" s="11"/>
    </row>
    <row r="19" spans="1:29" ht="20.25" customHeight="1" x14ac:dyDescent="0.25">
      <c r="A19" s="3" t="s">
        <v>230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20.25" customHeight="1" x14ac:dyDescent="0.25">
      <c r="A20" s="3" t="s">
        <v>105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20.25" customHeight="1" x14ac:dyDescent="0.3">
      <c r="A21" s="71" t="s">
        <v>198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20.25" customHeight="1" x14ac:dyDescent="0.25">
      <c r="A22" s="16" t="s">
        <v>388</v>
      </c>
      <c r="B22" s="28">
        <v>17</v>
      </c>
      <c r="D22" s="5">
        <v>0</v>
      </c>
      <c r="E22" s="5"/>
      <c r="F22" s="5">
        <v>0</v>
      </c>
      <c r="G22" s="5"/>
      <c r="H22" s="5">
        <v>0</v>
      </c>
      <c r="I22" s="5"/>
      <c r="J22" s="5">
        <v>0</v>
      </c>
      <c r="K22" s="5"/>
      <c r="L22" s="5">
        <v>0</v>
      </c>
      <c r="M22" s="5"/>
      <c r="N22" s="5">
        <v>-6843678</v>
      </c>
      <c r="O22" s="5"/>
      <c r="P22" s="5">
        <v>0</v>
      </c>
      <c r="Q22" s="5"/>
      <c r="R22" s="5">
        <v>0</v>
      </c>
      <c r="S22" s="5"/>
      <c r="T22" s="5">
        <v>0</v>
      </c>
      <c r="U22" s="5"/>
      <c r="V22" s="5">
        <v>0</v>
      </c>
      <c r="W22" s="5"/>
      <c r="X22" s="5">
        <v>0</v>
      </c>
      <c r="Y22" s="5"/>
      <c r="Z22" s="5">
        <v>0</v>
      </c>
      <c r="AA22" s="5"/>
      <c r="AB22" s="5">
        <f>SUM((D22:P22),X22,Z22)</f>
        <v>-6843678</v>
      </c>
      <c r="AC22" s="5"/>
    </row>
    <row r="23" spans="1:29" ht="20.25" customHeight="1" x14ac:dyDescent="0.25">
      <c r="A23" s="21" t="s">
        <v>392</v>
      </c>
      <c r="B23" s="28">
        <v>13</v>
      </c>
      <c r="D23" s="9">
        <v>0</v>
      </c>
      <c r="E23" s="5"/>
      <c r="F23" s="9">
        <v>0</v>
      </c>
      <c r="G23" s="5"/>
      <c r="H23" s="9">
        <v>0</v>
      </c>
      <c r="I23" s="5"/>
      <c r="J23" s="9">
        <v>0</v>
      </c>
      <c r="K23" s="5"/>
      <c r="L23" s="9">
        <v>0</v>
      </c>
      <c r="M23" s="5"/>
      <c r="N23" s="9">
        <v>0</v>
      </c>
      <c r="O23" s="5"/>
      <c r="P23" s="9">
        <v>-6088210</v>
      </c>
      <c r="Q23" s="5"/>
      <c r="R23" s="9">
        <v>0</v>
      </c>
      <c r="S23" s="5"/>
      <c r="T23" s="9">
        <v>0</v>
      </c>
      <c r="U23" s="5"/>
      <c r="V23" s="9">
        <v>0</v>
      </c>
      <c r="W23" s="5"/>
      <c r="X23" s="9">
        <v>0</v>
      </c>
      <c r="Y23" s="5"/>
      <c r="Z23" s="9">
        <v>0</v>
      </c>
      <c r="AA23" s="5"/>
      <c r="AB23" s="9">
        <f>SUM((D23:P23),X23,Z23)</f>
        <v>-6088210</v>
      </c>
      <c r="AC23" s="5">
        <f>SUM((D23:N23),V23,Z23)</f>
        <v>0</v>
      </c>
    </row>
    <row r="24" spans="1:29" ht="20.25" customHeight="1" x14ac:dyDescent="0.3">
      <c r="A24" s="71" t="s">
        <v>231</v>
      </c>
      <c r="B24" s="43"/>
      <c r="C24" s="3"/>
      <c r="D24" s="40">
        <f>SUM(D22:D23)</f>
        <v>0</v>
      </c>
      <c r="E24" s="11"/>
      <c r="F24" s="40">
        <f>SUM(F22:F23)</f>
        <v>0</v>
      </c>
      <c r="G24" s="11"/>
      <c r="H24" s="40">
        <f>SUM(H22:H23)</f>
        <v>0</v>
      </c>
      <c r="I24" s="11"/>
      <c r="J24" s="40">
        <f>SUM(J22:J23)</f>
        <v>0</v>
      </c>
      <c r="K24" s="11"/>
      <c r="L24" s="40">
        <f>SUM(L22:L23)</f>
        <v>0</v>
      </c>
      <c r="M24" s="11"/>
      <c r="N24" s="40">
        <f>SUM(N22:N23)</f>
        <v>-6843678</v>
      </c>
      <c r="O24" s="11"/>
      <c r="P24" s="40">
        <f>SUM(P22:P23)</f>
        <v>-6088210</v>
      </c>
      <c r="Q24" s="11"/>
      <c r="R24" s="40">
        <f>SUM(R22:R23)</f>
        <v>0</v>
      </c>
      <c r="S24" s="11"/>
      <c r="T24" s="37">
        <f>SUM(T22:T23)</f>
        <v>0</v>
      </c>
      <c r="U24" s="11"/>
      <c r="V24" s="40">
        <f>SUM(V22:V23)</f>
        <v>0</v>
      </c>
      <c r="W24" s="11"/>
      <c r="X24" s="37">
        <f>SUM(X22:X23)</f>
        <v>0</v>
      </c>
      <c r="Y24" s="11"/>
      <c r="Z24" s="40">
        <f>SUM(Z22:Z23)</f>
        <v>0</v>
      </c>
      <c r="AA24" s="11"/>
      <c r="AB24" s="40">
        <f>SUM(AB22:AB23)</f>
        <v>-12931888</v>
      </c>
      <c r="AC24" s="11">
        <f>AC23</f>
        <v>0</v>
      </c>
    </row>
    <row r="25" spans="1:29" ht="20.25" customHeight="1" x14ac:dyDescent="0.25">
      <c r="A25" s="3" t="s">
        <v>202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20.25" customHeight="1" x14ac:dyDescent="0.25">
      <c r="A26" s="3" t="s">
        <v>105</v>
      </c>
      <c r="B26" s="3"/>
      <c r="C26" s="3"/>
      <c r="D26" s="40">
        <f>SUM(D24)</f>
        <v>0</v>
      </c>
      <c r="E26" s="11"/>
      <c r="F26" s="40">
        <f>SUM(F24)</f>
        <v>0</v>
      </c>
      <c r="G26" s="11"/>
      <c r="H26" s="40">
        <f>SUM(H24)</f>
        <v>0</v>
      </c>
      <c r="I26" s="11"/>
      <c r="J26" s="40">
        <f>SUM(J24)</f>
        <v>0</v>
      </c>
      <c r="K26" s="11"/>
      <c r="L26" s="40">
        <f>SUM(L24)</f>
        <v>0</v>
      </c>
      <c r="M26" s="11"/>
      <c r="N26" s="40">
        <f>SUM(N24)</f>
        <v>-6843678</v>
      </c>
      <c r="O26" s="11"/>
      <c r="P26" s="40">
        <f>SUM(P24)</f>
        <v>-6088210</v>
      </c>
      <c r="Q26" s="11"/>
      <c r="R26" s="40">
        <f>SUM(R24)</f>
        <v>0</v>
      </c>
      <c r="S26" s="11"/>
      <c r="T26" s="40">
        <f>SUM(T24)</f>
        <v>0</v>
      </c>
      <c r="U26" s="11"/>
      <c r="V26" s="40">
        <f>SUM(V24)</f>
        <v>0</v>
      </c>
      <c r="W26" s="11"/>
      <c r="X26" s="40">
        <f>SUM(X24)</f>
        <v>0</v>
      </c>
      <c r="Y26" s="11"/>
      <c r="Z26" s="40">
        <v>0</v>
      </c>
      <c r="AA26" s="11"/>
      <c r="AB26" s="40">
        <f>SUM(AB24)</f>
        <v>-12931888</v>
      </c>
      <c r="AC26" s="11">
        <f>SUM((D26:N26),V26,Z26)</f>
        <v>-6843678</v>
      </c>
    </row>
    <row r="27" spans="1:29" ht="20.25" customHeight="1" x14ac:dyDescent="0.25">
      <c r="A27" s="3" t="s">
        <v>142</v>
      </c>
      <c r="B27" s="234"/>
      <c r="C27" s="3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20.25" customHeight="1" x14ac:dyDescent="0.25">
      <c r="A28" s="16" t="s">
        <v>107</v>
      </c>
      <c r="D28" s="5">
        <v>0</v>
      </c>
      <c r="E28" s="5"/>
      <c r="F28" s="5">
        <v>0</v>
      </c>
      <c r="G28" s="5"/>
      <c r="H28" s="5">
        <v>0</v>
      </c>
      <c r="I28" s="5"/>
      <c r="J28" s="5">
        <v>0</v>
      </c>
      <c r="K28" s="5"/>
      <c r="L28" s="5">
        <v>0</v>
      </c>
      <c r="M28" s="5"/>
      <c r="N28" s="5">
        <v>3805664</v>
      </c>
      <c r="O28" s="5"/>
      <c r="P28" s="5">
        <v>0</v>
      </c>
      <c r="Q28" s="5"/>
      <c r="R28" s="5">
        <v>0</v>
      </c>
      <c r="S28" s="5"/>
      <c r="T28" s="5">
        <v>0</v>
      </c>
      <c r="U28" s="5"/>
      <c r="V28" s="5">
        <v>0</v>
      </c>
      <c r="W28" s="5"/>
      <c r="X28" s="5">
        <v>0</v>
      </c>
      <c r="Y28" s="5"/>
      <c r="Z28" s="5">
        <v>0</v>
      </c>
      <c r="AA28" s="5"/>
      <c r="AB28" s="5">
        <f>SUM((D28:P28),X28,Z28)</f>
        <v>3805664</v>
      </c>
      <c r="AC28" s="5">
        <f>SUM((D28:N28),V28,Z28)</f>
        <v>3805664</v>
      </c>
    </row>
    <row r="29" spans="1:29" ht="20.25" customHeight="1" x14ac:dyDescent="0.25">
      <c r="A29" s="21" t="s">
        <v>108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20.25" customHeight="1" x14ac:dyDescent="0.25">
      <c r="A30" s="21" t="s">
        <v>390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20.25" customHeight="1" x14ac:dyDescent="0.25">
      <c r="A31" s="21" t="s">
        <v>341</v>
      </c>
      <c r="D31" s="5">
        <v>0</v>
      </c>
      <c r="E31" s="5"/>
      <c r="F31" s="5">
        <v>0</v>
      </c>
      <c r="G31" s="5"/>
      <c r="H31" s="5">
        <v>0</v>
      </c>
      <c r="I31" s="5"/>
      <c r="J31" s="5">
        <v>0</v>
      </c>
      <c r="K31" s="5"/>
      <c r="L31" s="5">
        <v>0</v>
      </c>
      <c r="M31" s="5"/>
      <c r="N31" s="5">
        <v>-157348</v>
      </c>
      <c r="O31" s="5"/>
      <c r="P31" s="5">
        <v>0</v>
      </c>
      <c r="Q31" s="5"/>
      <c r="R31" s="5">
        <v>0</v>
      </c>
      <c r="S31" s="5"/>
      <c r="T31" s="5">
        <v>0</v>
      </c>
      <c r="U31" s="5"/>
      <c r="V31" s="5">
        <v>0</v>
      </c>
      <c r="W31" s="5"/>
      <c r="X31" s="5">
        <v>0</v>
      </c>
      <c r="Y31" s="5"/>
      <c r="Z31" s="5">
        <v>0</v>
      </c>
      <c r="AA31" s="5"/>
      <c r="AB31" s="5">
        <f>SUM((D31:P31),X31,Z31)</f>
        <v>-157348</v>
      </c>
      <c r="AC31" s="5"/>
    </row>
    <row r="32" spans="1:29" ht="20.25" customHeight="1" x14ac:dyDescent="0.25">
      <c r="A32" s="21" t="s">
        <v>391</v>
      </c>
      <c r="D32" s="9">
        <v>0</v>
      </c>
      <c r="E32" s="9"/>
      <c r="F32" s="9">
        <v>0</v>
      </c>
      <c r="G32" s="9"/>
      <c r="H32" s="9">
        <v>0</v>
      </c>
      <c r="I32" s="9"/>
      <c r="J32" s="9">
        <v>0</v>
      </c>
      <c r="K32" s="9"/>
      <c r="L32" s="9">
        <v>0</v>
      </c>
      <c r="M32" s="5"/>
      <c r="N32" s="9">
        <v>0</v>
      </c>
      <c r="O32" s="5"/>
      <c r="P32" s="9">
        <v>0</v>
      </c>
      <c r="Q32" s="5"/>
      <c r="R32" s="9">
        <v>2269579</v>
      </c>
      <c r="S32" s="5"/>
      <c r="T32" s="9">
        <v>-48506</v>
      </c>
      <c r="U32" s="5"/>
      <c r="V32" s="9">
        <v>0</v>
      </c>
      <c r="W32" s="5"/>
      <c r="X32" s="9">
        <v>2221073</v>
      </c>
      <c r="Y32" s="5"/>
      <c r="Z32" s="9">
        <v>0</v>
      </c>
      <c r="AA32" s="5"/>
      <c r="AB32" s="9">
        <f>SUM((D32:P32),X32,Z32)</f>
        <v>2221073</v>
      </c>
      <c r="AC32" s="5"/>
    </row>
    <row r="33" spans="1:29" ht="20.25" customHeight="1" x14ac:dyDescent="0.25">
      <c r="A33" s="3" t="s">
        <v>109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20.25" customHeight="1" x14ac:dyDescent="0.25">
      <c r="A34" s="3" t="s">
        <v>103</v>
      </c>
      <c r="B34" s="3"/>
      <c r="C34" s="3"/>
      <c r="D34" s="40">
        <f>SUM(D28:D33)</f>
        <v>0</v>
      </c>
      <c r="E34" s="11"/>
      <c r="F34" s="40">
        <f>SUM(F28:F33)</f>
        <v>0</v>
      </c>
      <c r="G34" s="11"/>
      <c r="H34" s="40">
        <f>SUM(H28:H33)</f>
        <v>0</v>
      </c>
      <c r="I34" s="11"/>
      <c r="J34" s="40">
        <f>SUM(J28:J33)</f>
        <v>0</v>
      </c>
      <c r="K34" s="11"/>
      <c r="L34" s="40">
        <f>SUM(L28:L33)</f>
        <v>0</v>
      </c>
      <c r="M34" s="11"/>
      <c r="N34" s="40">
        <f>SUM(N28:N33)</f>
        <v>3648316</v>
      </c>
      <c r="O34" s="11"/>
      <c r="P34" s="40">
        <f>SUM(P28:P33)</f>
        <v>0</v>
      </c>
      <c r="Q34" s="11"/>
      <c r="R34" s="40">
        <f>SUM(R28:R33)</f>
        <v>2269579</v>
      </c>
      <c r="S34" s="11"/>
      <c r="T34" s="40">
        <f>SUM(T28:T33)</f>
        <v>-48506</v>
      </c>
      <c r="U34" s="11"/>
      <c r="V34" s="40">
        <f>SUM(V28:V33)</f>
        <v>0</v>
      </c>
      <c r="W34" s="11"/>
      <c r="X34" s="40">
        <f>SUM(X28:X33)</f>
        <v>2221073</v>
      </c>
      <c r="Y34" s="11"/>
      <c r="Z34" s="40">
        <f>SUM(Z28:Z33)</f>
        <v>0</v>
      </c>
      <c r="AA34" s="11"/>
      <c r="AB34" s="40">
        <f>SUM(AB28:AB32)</f>
        <v>5869389</v>
      </c>
      <c r="AC34" s="11">
        <f>SUM((D34:N34),V34,Z34)</f>
        <v>3648316</v>
      </c>
    </row>
    <row r="35" spans="1:29" ht="20.25" customHeight="1" x14ac:dyDescent="0.25">
      <c r="A35" s="21" t="s">
        <v>241</v>
      </c>
      <c r="C35" s="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20.25" customHeight="1" x14ac:dyDescent="0.25">
      <c r="A36" s="21" t="s">
        <v>227</v>
      </c>
      <c r="B36" s="28"/>
      <c r="C36" s="3"/>
      <c r="D36" s="9">
        <v>0</v>
      </c>
      <c r="E36" s="5"/>
      <c r="F36" s="9">
        <v>0</v>
      </c>
      <c r="G36" s="5"/>
      <c r="H36" s="9">
        <v>0</v>
      </c>
      <c r="I36" s="5"/>
      <c r="J36" s="9">
        <v>0</v>
      </c>
      <c r="K36" s="5"/>
      <c r="L36" s="9">
        <v>0</v>
      </c>
      <c r="M36" s="5"/>
      <c r="N36" s="9">
        <v>-752888</v>
      </c>
      <c r="O36" s="5"/>
      <c r="P36" s="9">
        <v>0</v>
      </c>
      <c r="Q36" s="5"/>
      <c r="R36" s="9">
        <v>0</v>
      </c>
      <c r="S36" s="5"/>
      <c r="T36" s="9">
        <v>0</v>
      </c>
      <c r="U36" s="5"/>
      <c r="V36" s="9">
        <v>0</v>
      </c>
      <c r="W36" s="5"/>
      <c r="X36" s="9">
        <v>0</v>
      </c>
      <c r="Y36" s="5"/>
      <c r="Z36" s="9">
        <v>0</v>
      </c>
      <c r="AA36" s="5"/>
      <c r="AB36" s="5">
        <f>SUM((D36:P36),X36,Z36)</f>
        <v>-752888</v>
      </c>
      <c r="AC36" s="5">
        <f>SUM((D36:N36),V36,Z36)</f>
        <v>-752888</v>
      </c>
    </row>
    <row r="37" spans="1:29" ht="20.25" customHeight="1" thickBot="1" x14ac:dyDescent="0.3">
      <c r="A37" s="3" t="s">
        <v>325</v>
      </c>
      <c r="B37" s="28"/>
      <c r="D37" s="12">
        <f>D18+D26+D34+D36</f>
        <v>8611242</v>
      </c>
      <c r="E37" s="11"/>
      <c r="F37" s="12">
        <f>F18+F26+F34+F36</f>
        <v>56408882</v>
      </c>
      <c r="G37" s="11"/>
      <c r="H37" s="12">
        <f>H18+H26+H34+H36</f>
        <v>3470021</v>
      </c>
      <c r="I37" s="11"/>
      <c r="J37" s="12">
        <f>J18+J26+J34+J36</f>
        <v>490423</v>
      </c>
      <c r="K37" s="11"/>
      <c r="L37" s="12">
        <f>L18+L26+L34+L36</f>
        <v>929166</v>
      </c>
      <c r="M37" s="11"/>
      <c r="N37" s="12">
        <f>N18+N26+N34+N36</f>
        <v>49306839</v>
      </c>
      <c r="O37" s="11"/>
      <c r="P37" s="12">
        <f>P18+P26+P34+P36</f>
        <v>-6088210</v>
      </c>
      <c r="Q37" s="11"/>
      <c r="R37" s="12">
        <f>R18+R26+R34+R36</f>
        <v>5091507</v>
      </c>
      <c r="S37" s="11"/>
      <c r="T37" s="12">
        <f>T18+T26+T34+T36</f>
        <v>-106880</v>
      </c>
      <c r="U37" s="11"/>
      <c r="V37" s="12">
        <f>V18+V26+V34+V36</f>
        <v>410167</v>
      </c>
      <c r="W37" s="11"/>
      <c r="X37" s="12">
        <f t="shared" ref="X37:AB37" si="0">X18+X26+X34+X36</f>
        <v>5394794</v>
      </c>
      <c r="Y37" s="11"/>
      <c r="Z37" s="12">
        <f t="shared" si="0"/>
        <v>15000000</v>
      </c>
      <c r="AA37" s="11"/>
      <c r="AB37" s="12">
        <f t="shared" si="0"/>
        <v>133523157</v>
      </c>
      <c r="AC37" s="11">
        <f>AC18+AC26+AC34+AC36</f>
        <v>-3948250</v>
      </c>
    </row>
    <row r="38" spans="1:29" ht="20.25" customHeight="1" thickTop="1" x14ac:dyDescent="0.25">
      <c r="D38" s="238"/>
      <c r="F38" s="238"/>
      <c r="H38" s="238"/>
      <c r="J38" s="238"/>
      <c r="L38" s="153"/>
      <c r="N38" s="238"/>
      <c r="V38" s="238"/>
      <c r="W38" s="238"/>
      <c r="Z38" s="238"/>
      <c r="AA38" s="238"/>
      <c r="AC38" s="238"/>
    </row>
    <row r="39" spans="1:29" ht="20.25" customHeight="1" x14ac:dyDescent="0.25"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</sheetData>
  <mergeCells count="2">
    <mergeCell ref="D6:Z6"/>
    <mergeCell ref="R7:X7"/>
  </mergeCells>
  <pageMargins left="0.7" right="0.7" top="0.48" bottom="0.5" header="0.5" footer="0.5"/>
  <pageSetup paperSize="9" scale="58" firstPageNumber="13" orientation="landscape" useFirstPageNumber="1" r:id="rId1"/>
  <headerFooter>
    <oddFooter>&amp;LThe accompanying notes are an integral part of these financial statements.
&amp;C&amp;P</oddFooter>
  </headerFooter>
  <colBreaks count="1" manualBreakCount="1">
    <brk id="28" max="3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68"/>
  <sheetViews>
    <sheetView tabSelected="1" view="pageBreakPreview" topLeftCell="C150" zoomScaleNormal="80" zoomScaleSheetLayoutView="100" zoomScalePageLayoutView="70" workbookViewId="0">
      <selection activeCell="J156" sqref="J156"/>
    </sheetView>
  </sheetViews>
  <sheetFormatPr defaultColWidth="9.109375" defaultRowHeight="13.8" x14ac:dyDescent="0.25"/>
  <cols>
    <col min="1" max="1" width="3.44140625" style="49" customWidth="1"/>
    <col min="2" max="2" width="41.109375" style="49" customWidth="1"/>
    <col min="3" max="3" width="6.44140625" style="41" customWidth="1"/>
    <col min="4" max="4" width="1" style="39" customWidth="1"/>
    <col min="5" max="5" width="13.5546875" style="30" customWidth="1"/>
    <col min="6" max="6" width="1" style="39" customWidth="1"/>
    <col min="7" max="7" width="13.5546875" style="30" customWidth="1"/>
    <col min="8" max="8" width="1" style="39" customWidth="1"/>
    <col min="9" max="9" width="13.5546875" style="30" customWidth="1"/>
    <col min="10" max="10" width="1" style="39" customWidth="1"/>
    <col min="11" max="11" width="13.5546875" style="30" customWidth="1"/>
    <col min="12" max="16384" width="9.109375" style="30"/>
  </cols>
  <sheetData>
    <row r="1" spans="1:11" s="44" customFormat="1" ht="17.399999999999999" x14ac:dyDescent="0.3">
      <c r="A1" s="29" t="s">
        <v>25</v>
      </c>
      <c r="B1" s="15"/>
      <c r="C1" s="28"/>
      <c r="D1" s="8"/>
      <c r="E1" s="58"/>
      <c r="F1" s="57"/>
      <c r="G1" s="58"/>
      <c r="H1" s="57"/>
      <c r="I1" s="58"/>
      <c r="J1" s="57"/>
      <c r="K1" s="58"/>
    </row>
    <row r="2" spans="1:11" s="21" customFormat="1" ht="17.399999999999999" x14ac:dyDescent="0.3">
      <c r="A2" s="29" t="s">
        <v>26</v>
      </c>
      <c r="B2" s="29"/>
      <c r="C2" s="28"/>
    </row>
    <row r="3" spans="1:11" s="21" customFormat="1" ht="15.6" x14ac:dyDescent="0.3">
      <c r="A3" s="220" t="s">
        <v>171</v>
      </c>
      <c r="B3" s="220"/>
      <c r="C3" s="28"/>
      <c r="D3" s="1"/>
      <c r="E3" s="1"/>
      <c r="F3" s="1"/>
      <c r="G3" s="1"/>
      <c r="H3" s="1"/>
      <c r="I3" s="1"/>
      <c r="J3" s="1"/>
      <c r="K3" s="1"/>
    </row>
    <row r="4" spans="1:11" s="21" customFormat="1" x14ac:dyDescent="0.25">
      <c r="A4" s="15"/>
      <c r="B4" s="15"/>
      <c r="C4" s="28"/>
      <c r="D4" s="1"/>
      <c r="E4" s="1"/>
      <c r="F4" s="1"/>
      <c r="G4" s="1"/>
      <c r="H4" s="1"/>
      <c r="I4" s="65"/>
      <c r="J4" s="80"/>
      <c r="K4" s="64" t="s">
        <v>91</v>
      </c>
    </row>
    <row r="5" spans="1:11" s="21" customFormat="1" x14ac:dyDescent="0.25">
      <c r="A5" s="15"/>
      <c r="B5" s="15"/>
      <c r="C5" s="28"/>
      <c r="D5" s="1"/>
      <c r="E5" s="284" t="s">
        <v>0</v>
      </c>
      <c r="F5" s="284"/>
      <c r="G5" s="284"/>
      <c r="H5" s="166"/>
      <c r="I5" s="284" t="s">
        <v>37</v>
      </c>
      <c r="J5" s="284"/>
      <c r="K5" s="284"/>
    </row>
    <row r="6" spans="1:11" s="62" customFormat="1" x14ac:dyDescent="0.25">
      <c r="A6" s="15"/>
      <c r="B6" s="15"/>
      <c r="C6" s="28"/>
      <c r="D6" s="1"/>
      <c r="E6" s="282" t="s">
        <v>7</v>
      </c>
      <c r="F6" s="282"/>
      <c r="G6" s="282"/>
      <c r="H6" s="166"/>
      <c r="I6" s="282" t="s">
        <v>7</v>
      </c>
      <c r="J6" s="282"/>
      <c r="K6" s="282"/>
    </row>
    <row r="7" spans="1:11" s="62" customFormat="1" x14ac:dyDescent="0.25">
      <c r="A7" s="15"/>
      <c r="B7" s="15"/>
      <c r="C7" s="28"/>
      <c r="D7" s="1"/>
      <c r="E7" s="285" t="s">
        <v>287</v>
      </c>
      <c r="F7" s="285"/>
      <c r="G7" s="285"/>
      <c r="H7" s="33"/>
      <c r="I7" s="285" t="s">
        <v>287</v>
      </c>
      <c r="J7" s="285"/>
      <c r="K7" s="285"/>
    </row>
    <row r="8" spans="1:11" s="62" customFormat="1" x14ac:dyDescent="0.25">
      <c r="A8" s="15"/>
      <c r="B8" s="15"/>
      <c r="C8" s="30"/>
      <c r="D8" s="1"/>
      <c r="E8" s="286" t="s">
        <v>286</v>
      </c>
      <c r="F8" s="287"/>
      <c r="G8" s="287"/>
      <c r="H8" s="33"/>
      <c r="I8" s="286" t="s">
        <v>286</v>
      </c>
      <c r="J8" s="287"/>
      <c r="K8" s="287"/>
    </row>
    <row r="9" spans="1:11" s="62" customFormat="1" x14ac:dyDescent="0.25">
      <c r="A9" s="15"/>
      <c r="B9" s="15"/>
      <c r="C9" s="28" t="s">
        <v>38</v>
      </c>
      <c r="D9" s="1"/>
      <c r="E9" s="66">
        <v>2020</v>
      </c>
      <c r="F9" s="112"/>
      <c r="G9" s="113" t="s">
        <v>258</v>
      </c>
      <c r="H9" s="112"/>
      <c r="I9" s="66">
        <v>2020</v>
      </c>
      <c r="J9" s="112"/>
      <c r="K9" s="113" t="s">
        <v>258</v>
      </c>
    </row>
    <row r="10" spans="1:11" s="21" customFormat="1" ht="18" customHeight="1" x14ac:dyDescent="0.3">
      <c r="A10" s="288" t="s">
        <v>24</v>
      </c>
      <c r="B10" s="288"/>
      <c r="C10" s="288"/>
      <c r="D10" s="288"/>
      <c r="E10" s="23"/>
      <c r="F10" s="23"/>
      <c r="G10" s="23"/>
      <c r="H10" s="23"/>
      <c r="I10" s="23"/>
      <c r="J10" s="23"/>
      <c r="K10" s="23"/>
    </row>
    <row r="11" spans="1:11" s="21" customFormat="1" ht="18" customHeight="1" x14ac:dyDescent="0.3">
      <c r="A11" s="60" t="s">
        <v>58</v>
      </c>
      <c r="B11" s="212"/>
      <c r="C11" s="212"/>
      <c r="D11" s="212"/>
      <c r="E11" s="63">
        <v>28311015</v>
      </c>
      <c r="F11" s="63"/>
      <c r="G11" s="63">
        <v>17395209</v>
      </c>
      <c r="H11" s="63"/>
      <c r="I11" s="63">
        <v>3805664</v>
      </c>
      <c r="J11" s="63"/>
      <c r="K11" s="63">
        <v>4812202</v>
      </c>
    </row>
    <row r="12" spans="1:11" s="21" customFormat="1" ht="18" customHeight="1" x14ac:dyDescent="0.3">
      <c r="A12" s="221" t="s">
        <v>186</v>
      </c>
      <c r="B12" s="212"/>
      <c r="C12" s="212"/>
      <c r="D12" s="212"/>
      <c r="E12" s="63"/>
      <c r="F12" s="63"/>
      <c r="G12" s="63"/>
      <c r="H12" s="63"/>
      <c r="I12" s="63"/>
      <c r="J12" s="63"/>
      <c r="K12" s="63"/>
    </row>
    <row r="13" spans="1:11" s="21" customFormat="1" ht="18" customHeight="1" x14ac:dyDescent="0.25">
      <c r="A13" s="221" t="s">
        <v>179</v>
      </c>
      <c r="B13" s="221"/>
      <c r="C13" s="28"/>
      <c r="D13" s="26"/>
      <c r="E13" s="63"/>
      <c r="F13" s="63"/>
      <c r="G13" s="63"/>
      <c r="H13" s="63"/>
      <c r="J13" s="63"/>
    </row>
    <row r="14" spans="1:11" s="21" customFormat="1" ht="18" customHeight="1" x14ac:dyDescent="0.25">
      <c r="A14" s="60" t="s">
        <v>82</v>
      </c>
      <c r="B14" s="60"/>
      <c r="C14" s="28"/>
      <c r="D14" s="26"/>
      <c r="E14" s="63">
        <v>15312526</v>
      </c>
      <c r="F14" s="63"/>
      <c r="G14" s="63">
        <v>11501037</v>
      </c>
      <c r="H14" s="63"/>
      <c r="I14" s="63">
        <v>1221844</v>
      </c>
      <c r="J14" s="63"/>
      <c r="K14" s="63">
        <v>1117087</v>
      </c>
    </row>
    <row r="15" spans="1:11" s="21" customFormat="1" ht="18" customHeight="1" x14ac:dyDescent="0.25">
      <c r="A15" s="60" t="s">
        <v>83</v>
      </c>
      <c r="B15" s="60"/>
      <c r="C15" s="28"/>
      <c r="D15" s="26"/>
      <c r="E15" s="63">
        <v>1031544</v>
      </c>
      <c r="F15" s="63"/>
      <c r="G15" s="63">
        <v>1019309</v>
      </c>
      <c r="H15" s="63"/>
      <c r="I15" s="63">
        <v>5009</v>
      </c>
      <c r="J15" s="63"/>
      <c r="K15" s="63">
        <v>5397</v>
      </c>
    </row>
    <row r="16" spans="1:11" s="21" customFormat="1" ht="18" customHeight="1" x14ac:dyDescent="0.25">
      <c r="A16" s="60" t="s">
        <v>173</v>
      </c>
      <c r="B16" s="60"/>
      <c r="C16" s="28"/>
      <c r="D16" s="26"/>
      <c r="E16" s="63">
        <v>4428001</v>
      </c>
      <c r="F16" s="63"/>
      <c r="G16" s="63">
        <v>4356127</v>
      </c>
      <c r="H16" s="63"/>
      <c r="I16" s="63">
        <v>105656</v>
      </c>
      <c r="J16" s="63"/>
      <c r="K16" s="63">
        <v>98260</v>
      </c>
    </row>
    <row r="17" spans="1:11" s="21" customFormat="1" ht="18" customHeight="1" x14ac:dyDescent="0.25">
      <c r="A17" s="20" t="s">
        <v>268</v>
      </c>
      <c r="B17" s="60"/>
      <c r="C17" s="28"/>
      <c r="D17" s="26"/>
      <c r="E17" s="63">
        <v>101057</v>
      </c>
      <c r="F17" s="63"/>
      <c r="G17" s="63">
        <v>162019</v>
      </c>
      <c r="H17" s="63"/>
      <c r="I17" s="63">
        <v>12973</v>
      </c>
      <c r="J17" s="63"/>
      <c r="K17" s="63">
        <v>-619</v>
      </c>
    </row>
    <row r="18" spans="1:11" s="21" customFormat="1" ht="18" customHeight="1" x14ac:dyDescent="0.25">
      <c r="A18" s="20" t="s">
        <v>429</v>
      </c>
      <c r="B18" s="60"/>
      <c r="C18" s="28"/>
      <c r="D18" s="26"/>
      <c r="E18" s="63">
        <v>-10583</v>
      </c>
      <c r="F18" s="63"/>
      <c r="G18" s="63">
        <v>-19449</v>
      </c>
      <c r="H18" s="63"/>
      <c r="I18" s="63">
        <v>-50980</v>
      </c>
      <c r="J18" s="63"/>
      <c r="K18" s="63">
        <v>8789</v>
      </c>
    </row>
    <row r="19" spans="1:11" s="21" customFormat="1" ht="18" customHeight="1" x14ac:dyDescent="0.25">
      <c r="A19" s="60" t="s">
        <v>23</v>
      </c>
      <c r="B19" s="60"/>
      <c r="C19" s="28"/>
      <c r="D19" s="26"/>
      <c r="E19" s="63">
        <v>-726065</v>
      </c>
      <c r="F19" s="63"/>
      <c r="G19" s="63">
        <v>-786816</v>
      </c>
      <c r="H19" s="63"/>
      <c r="I19" s="63">
        <v>-1340089</v>
      </c>
      <c r="J19" s="63"/>
      <c r="K19" s="63">
        <v>-3454106</v>
      </c>
    </row>
    <row r="20" spans="1:11" s="21" customFormat="1" ht="18" customHeight="1" x14ac:dyDescent="0.25">
      <c r="A20" s="60" t="s">
        <v>120</v>
      </c>
      <c r="B20" s="60"/>
      <c r="C20" s="28"/>
      <c r="D20" s="26"/>
      <c r="E20" s="63">
        <v>-79550</v>
      </c>
      <c r="F20" s="63"/>
      <c r="G20" s="63">
        <v>-85923</v>
      </c>
      <c r="H20" s="63"/>
      <c r="I20" s="63">
        <v>-5381053</v>
      </c>
      <c r="J20" s="63"/>
      <c r="K20" s="63">
        <v>-8799123</v>
      </c>
    </row>
    <row r="21" spans="1:11" s="21" customFormat="1" ht="18" customHeight="1" x14ac:dyDescent="0.25">
      <c r="A21" s="60" t="s">
        <v>66</v>
      </c>
      <c r="B21" s="60"/>
      <c r="C21" s="28"/>
      <c r="D21" s="26"/>
      <c r="E21" s="63">
        <v>12342210</v>
      </c>
      <c r="F21" s="63"/>
      <c r="G21" s="63">
        <v>10260925</v>
      </c>
      <c r="H21" s="63"/>
      <c r="I21" s="63">
        <v>3538938</v>
      </c>
      <c r="J21" s="63"/>
      <c r="K21" s="63">
        <v>3426367</v>
      </c>
    </row>
    <row r="22" spans="1:11" s="21" customFormat="1" ht="18" customHeight="1" x14ac:dyDescent="0.25">
      <c r="A22" s="60" t="s">
        <v>415</v>
      </c>
      <c r="B22" s="60"/>
      <c r="C22" s="28"/>
      <c r="D22" s="26"/>
      <c r="E22" s="63">
        <v>-1575478</v>
      </c>
      <c r="F22" s="63"/>
      <c r="G22" s="63">
        <v>-8073002</v>
      </c>
      <c r="H22" s="63"/>
      <c r="I22" s="136">
        <v>-834055</v>
      </c>
      <c r="J22" s="63"/>
      <c r="K22" s="136">
        <v>0</v>
      </c>
    </row>
    <row r="23" spans="1:11" s="21" customFormat="1" ht="21.6" x14ac:dyDescent="0.25">
      <c r="A23" s="60" t="s">
        <v>400</v>
      </c>
      <c r="B23" s="222"/>
      <c r="C23" s="85"/>
      <c r="D23" s="86"/>
      <c r="E23" s="213">
        <v>0</v>
      </c>
      <c r="F23" s="87"/>
      <c r="G23" s="213">
        <v>-303</v>
      </c>
      <c r="H23" s="86"/>
      <c r="I23" s="213">
        <v>0</v>
      </c>
      <c r="J23" s="87"/>
      <c r="K23" s="213">
        <v>0</v>
      </c>
    </row>
    <row r="24" spans="1:11" s="21" customFormat="1" ht="18" customHeight="1" x14ac:dyDescent="0.25">
      <c r="A24" s="60" t="s">
        <v>226</v>
      </c>
      <c r="B24" s="60"/>
      <c r="C24" s="28"/>
      <c r="D24" s="26"/>
      <c r="E24" s="63">
        <v>639774</v>
      </c>
      <c r="F24" s="63"/>
      <c r="G24" s="63">
        <v>2302522</v>
      </c>
      <c r="H24" s="63"/>
      <c r="I24" s="136">
        <v>169857</v>
      </c>
      <c r="J24" s="63"/>
      <c r="K24" s="136">
        <v>675806</v>
      </c>
    </row>
    <row r="25" spans="1:11" s="21" customFormat="1" ht="18" customHeight="1" x14ac:dyDescent="0.25">
      <c r="A25" s="20" t="s">
        <v>393</v>
      </c>
      <c r="B25" s="60"/>
      <c r="C25" s="28"/>
      <c r="D25" s="26"/>
      <c r="E25" s="63"/>
      <c r="F25" s="63"/>
      <c r="G25" s="63"/>
    </row>
    <row r="26" spans="1:11" s="21" customFormat="1" ht="18" customHeight="1" x14ac:dyDescent="0.25">
      <c r="A26" s="20" t="s">
        <v>428</v>
      </c>
      <c r="B26" s="60"/>
      <c r="C26" s="28"/>
      <c r="D26" s="26"/>
      <c r="E26" s="63"/>
      <c r="F26" s="63"/>
      <c r="G26" s="63"/>
    </row>
    <row r="27" spans="1:11" s="21" customFormat="1" ht="18" customHeight="1" x14ac:dyDescent="0.25">
      <c r="A27" s="20" t="s">
        <v>394</v>
      </c>
      <c r="B27" s="60"/>
      <c r="C27" s="28"/>
      <c r="D27" s="26"/>
      <c r="E27" s="63">
        <v>147193</v>
      </c>
      <c r="F27" s="63"/>
      <c r="G27" s="63">
        <v>436515</v>
      </c>
      <c r="H27" s="63"/>
      <c r="I27" s="63">
        <v>17851</v>
      </c>
      <c r="J27" s="63"/>
      <c r="K27" s="63">
        <v>308998</v>
      </c>
    </row>
    <row r="28" spans="1:11" s="21" customFormat="1" ht="18" customHeight="1" x14ac:dyDescent="0.25">
      <c r="A28" s="20" t="s">
        <v>397</v>
      </c>
      <c r="B28" s="60"/>
      <c r="C28" s="28"/>
      <c r="D28" s="26"/>
      <c r="E28" s="63"/>
      <c r="F28" s="63"/>
      <c r="G28" s="63"/>
      <c r="H28" s="63"/>
      <c r="I28" s="63"/>
      <c r="J28" s="63"/>
      <c r="K28" s="63"/>
    </row>
    <row r="29" spans="1:11" s="21" customFormat="1" ht="18" customHeight="1" x14ac:dyDescent="0.25">
      <c r="A29" s="20" t="s">
        <v>395</v>
      </c>
      <c r="B29" s="60"/>
      <c r="C29" s="28"/>
      <c r="D29" s="26"/>
      <c r="E29" s="63">
        <v>120132</v>
      </c>
      <c r="F29" s="63"/>
      <c r="G29" s="63">
        <v>25165</v>
      </c>
      <c r="H29" s="63"/>
      <c r="I29" s="63">
        <v>-1420</v>
      </c>
      <c r="J29" s="63"/>
      <c r="K29" s="63">
        <v>0</v>
      </c>
    </row>
    <row r="30" spans="1:11" s="21" customFormat="1" ht="18" customHeight="1" x14ac:dyDescent="0.25">
      <c r="A30" s="20" t="s">
        <v>187</v>
      </c>
      <c r="B30" s="60"/>
      <c r="C30" s="28"/>
      <c r="D30" s="26"/>
      <c r="E30" s="63">
        <v>5588</v>
      </c>
      <c r="F30" s="63"/>
      <c r="G30" s="63">
        <v>45622</v>
      </c>
      <c r="H30" s="63"/>
      <c r="I30" s="63">
        <v>-75</v>
      </c>
      <c r="J30" s="63"/>
      <c r="K30" s="63">
        <v>1285447</v>
      </c>
    </row>
    <row r="31" spans="1:11" s="21" customFormat="1" ht="18" customHeight="1" x14ac:dyDescent="0.25">
      <c r="A31" s="60" t="s">
        <v>358</v>
      </c>
      <c r="B31" s="60"/>
      <c r="C31" s="28"/>
      <c r="D31" s="26"/>
      <c r="E31" s="63">
        <v>479304</v>
      </c>
      <c r="F31" s="63"/>
      <c r="G31" s="63">
        <v>663139</v>
      </c>
      <c r="H31" s="63"/>
      <c r="I31" s="63">
        <v>0</v>
      </c>
      <c r="J31" s="63"/>
      <c r="K31" s="63">
        <v>0</v>
      </c>
    </row>
    <row r="32" spans="1:11" s="21" customFormat="1" ht="18" customHeight="1" x14ac:dyDescent="0.25">
      <c r="A32" s="20" t="s">
        <v>396</v>
      </c>
      <c r="B32" s="2"/>
      <c r="C32" s="28"/>
      <c r="D32" s="26"/>
      <c r="E32" s="63"/>
      <c r="F32" s="63"/>
      <c r="G32" s="63"/>
      <c r="H32" s="63"/>
      <c r="I32" s="136"/>
      <c r="J32" s="136"/>
      <c r="K32" s="136"/>
    </row>
    <row r="33" spans="1:11" s="21" customFormat="1" ht="18" customHeight="1" x14ac:dyDescent="0.25">
      <c r="A33" s="96" t="s">
        <v>359</v>
      </c>
      <c r="B33" s="2"/>
      <c r="C33" s="28"/>
      <c r="D33" s="26"/>
      <c r="E33" s="63">
        <v>0</v>
      </c>
      <c r="F33" s="63"/>
      <c r="G33" s="63">
        <v>-9236</v>
      </c>
      <c r="H33" s="63"/>
      <c r="I33" s="136">
        <v>0</v>
      </c>
      <c r="J33" s="136"/>
      <c r="K33" s="136">
        <v>0</v>
      </c>
    </row>
    <row r="34" spans="1:11" s="21" customFormat="1" ht="18" customHeight="1" x14ac:dyDescent="0.25">
      <c r="A34" s="280" t="s">
        <v>328</v>
      </c>
      <c r="B34" s="280"/>
      <c r="C34" s="28"/>
      <c r="D34" s="26"/>
      <c r="E34" s="63"/>
      <c r="F34" s="63"/>
      <c r="G34" s="63"/>
      <c r="H34" s="63"/>
      <c r="I34" s="136"/>
      <c r="J34" s="136"/>
      <c r="K34" s="136"/>
    </row>
    <row r="35" spans="1:11" s="21" customFormat="1" ht="18" customHeight="1" x14ac:dyDescent="0.25">
      <c r="A35" s="60" t="s">
        <v>350</v>
      </c>
      <c r="B35" s="60"/>
      <c r="C35" s="28">
        <v>5</v>
      </c>
      <c r="D35" s="26"/>
      <c r="E35" s="63">
        <v>53420</v>
      </c>
      <c r="F35" s="63"/>
      <c r="G35" s="63">
        <v>0</v>
      </c>
      <c r="H35" s="63"/>
      <c r="I35" s="136">
        <v>0</v>
      </c>
      <c r="J35" s="136"/>
      <c r="K35" s="136">
        <v>0</v>
      </c>
    </row>
    <row r="36" spans="1:11" s="21" customFormat="1" ht="18" customHeight="1" x14ac:dyDescent="0.25">
      <c r="A36" s="20" t="s">
        <v>398</v>
      </c>
      <c r="B36" s="60"/>
      <c r="C36" s="28"/>
      <c r="D36" s="26"/>
      <c r="E36" s="63">
        <v>338363</v>
      </c>
      <c r="F36" s="63"/>
      <c r="G36" s="63">
        <v>0</v>
      </c>
      <c r="H36" s="63"/>
      <c r="I36" s="63">
        <v>-57000</v>
      </c>
      <c r="J36" s="63"/>
      <c r="K36" s="63">
        <v>514000</v>
      </c>
    </row>
    <row r="37" spans="1:11" s="62" customFormat="1" ht="18" customHeight="1" x14ac:dyDescent="0.25">
      <c r="A37" s="20" t="s">
        <v>277</v>
      </c>
      <c r="B37" s="60"/>
      <c r="C37" s="28" t="s">
        <v>174</v>
      </c>
      <c r="D37" s="26"/>
      <c r="E37" s="63">
        <v>-6290911</v>
      </c>
      <c r="F37" s="63"/>
      <c r="G37" s="63">
        <v>-6478370</v>
      </c>
      <c r="H37" s="63"/>
      <c r="I37" s="136">
        <v>0</v>
      </c>
      <c r="J37" s="136"/>
      <c r="K37" s="136">
        <v>0</v>
      </c>
    </row>
    <row r="38" spans="1:11" s="21" customFormat="1" ht="18" customHeight="1" x14ac:dyDescent="0.25">
      <c r="A38" s="36" t="s">
        <v>416</v>
      </c>
      <c r="B38" s="60"/>
      <c r="C38" s="28"/>
      <c r="D38" s="26"/>
      <c r="E38" s="63">
        <v>1144</v>
      </c>
      <c r="F38" s="63"/>
      <c r="G38" s="63">
        <v>0</v>
      </c>
      <c r="H38" s="63"/>
      <c r="I38" s="136">
        <v>0</v>
      </c>
      <c r="J38" s="136"/>
      <c r="K38" s="136">
        <v>0</v>
      </c>
    </row>
    <row r="39" spans="1:11" s="62" customFormat="1" ht="18" customHeight="1" x14ac:dyDescent="0.25">
      <c r="A39" s="20" t="s">
        <v>414</v>
      </c>
      <c r="B39" s="60"/>
      <c r="C39" s="28"/>
      <c r="D39" s="26"/>
      <c r="E39" s="59">
        <v>7913300</v>
      </c>
      <c r="F39" s="63"/>
      <c r="G39" s="59">
        <v>3258928</v>
      </c>
      <c r="H39" s="63"/>
      <c r="I39" s="142">
        <v>249785</v>
      </c>
      <c r="J39" s="63"/>
      <c r="K39" s="142">
        <v>378420</v>
      </c>
    </row>
    <row r="40" spans="1:11" s="62" customFormat="1" ht="18" customHeight="1" x14ac:dyDescent="0.25">
      <c r="A40" s="60"/>
      <c r="B40" s="60"/>
      <c r="C40" s="28"/>
      <c r="D40" s="26"/>
      <c r="E40" s="63">
        <f>SUM(E11:E39)</f>
        <v>62541984</v>
      </c>
      <c r="F40" s="63"/>
      <c r="G40" s="63">
        <f>SUM(G11:G39)</f>
        <v>35973418</v>
      </c>
      <c r="H40" s="63"/>
      <c r="I40" s="63">
        <f>SUM(I11:I39)</f>
        <v>1462905</v>
      </c>
      <c r="J40" s="63"/>
      <c r="K40" s="63">
        <f>SUM(K11:K39)</f>
        <v>376925</v>
      </c>
    </row>
    <row r="41" spans="1:11" s="62" customFormat="1" ht="9.75" customHeight="1" x14ac:dyDescent="0.25">
      <c r="A41" s="60"/>
      <c r="B41" s="60"/>
      <c r="C41" s="28"/>
      <c r="D41" s="26"/>
      <c r="E41" s="63"/>
      <c r="F41" s="63"/>
      <c r="G41" s="63"/>
      <c r="H41" s="63"/>
      <c r="I41" s="63"/>
      <c r="J41" s="63"/>
      <c r="K41" s="63"/>
    </row>
    <row r="42" spans="1:11" s="21" customFormat="1" ht="18" customHeight="1" x14ac:dyDescent="0.25">
      <c r="A42" s="221" t="s">
        <v>278</v>
      </c>
      <c r="B42" s="221"/>
      <c r="C42" s="28"/>
      <c r="D42" s="26"/>
      <c r="E42" s="63"/>
      <c r="F42" s="63"/>
      <c r="G42" s="63"/>
      <c r="H42" s="63"/>
      <c r="I42" s="63"/>
      <c r="J42" s="63"/>
      <c r="K42" s="63"/>
    </row>
    <row r="43" spans="1:11" s="62" customFormat="1" ht="18" customHeight="1" x14ac:dyDescent="0.25">
      <c r="A43" s="20" t="s">
        <v>56</v>
      </c>
      <c r="B43" s="60"/>
      <c r="C43" s="28"/>
      <c r="D43" s="26"/>
      <c r="E43" s="102">
        <v>-2483250</v>
      </c>
      <c r="F43" s="63"/>
      <c r="G43" s="63">
        <v>1084620</v>
      </c>
      <c r="H43" s="63"/>
      <c r="I43" s="136">
        <v>-638380</v>
      </c>
      <c r="J43" s="136"/>
      <c r="K43" s="136">
        <v>702439</v>
      </c>
    </row>
    <row r="44" spans="1:11" s="62" customFormat="1" ht="18" customHeight="1" x14ac:dyDescent="0.25">
      <c r="A44" s="20" t="s">
        <v>2</v>
      </c>
      <c r="B44" s="60"/>
      <c r="C44" s="28"/>
      <c r="D44" s="26"/>
      <c r="E44" s="63">
        <v>654731</v>
      </c>
      <c r="F44" s="63"/>
      <c r="G44" s="63">
        <v>1284476</v>
      </c>
      <c r="H44" s="63"/>
      <c r="I44" s="136">
        <v>13405</v>
      </c>
      <c r="J44" s="136"/>
      <c r="K44" s="136">
        <v>755626</v>
      </c>
    </row>
    <row r="45" spans="1:11" s="62" customFormat="1" ht="18" customHeight="1" x14ac:dyDescent="0.25">
      <c r="A45" s="20" t="s">
        <v>399</v>
      </c>
      <c r="B45" s="60"/>
      <c r="C45" s="28"/>
      <c r="D45" s="26"/>
      <c r="E45" s="63">
        <v>-6552987</v>
      </c>
      <c r="F45" s="63"/>
      <c r="G45" s="63">
        <v>-7372695</v>
      </c>
      <c r="H45" s="63"/>
      <c r="I45" s="136">
        <v>62285</v>
      </c>
      <c r="J45" s="136"/>
      <c r="K45" s="136">
        <v>-267641</v>
      </c>
    </row>
    <row r="46" spans="1:11" s="62" customFormat="1" ht="18" customHeight="1" x14ac:dyDescent="0.25">
      <c r="A46" s="20" t="s">
        <v>3</v>
      </c>
      <c r="B46" s="60"/>
      <c r="C46" s="28"/>
      <c r="D46" s="26"/>
      <c r="E46" s="63">
        <v>133302</v>
      </c>
      <c r="F46" s="63"/>
      <c r="G46" s="63">
        <v>-2615660</v>
      </c>
      <c r="H46" s="63"/>
      <c r="I46" s="136">
        <v>-293588</v>
      </c>
      <c r="J46" s="136"/>
      <c r="K46" s="136">
        <v>-87507</v>
      </c>
    </row>
    <row r="47" spans="1:11" s="62" customFormat="1" ht="18" customHeight="1" x14ac:dyDescent="0.25">
      <c r="A47" s="20" t="s">
        <v>4</v>
      </c>
      <c r="B47" s="60"/>
      <c r="C47" s="28"/>
      <c r="D47" s="26"/>
      <c r="E47" s="63">
        <v>-215640</v>
      </c>
      <c r="F47" s="63"/>
      <c r="G47" s="63">
        <v>-2162247</v>
      </c>
      <c r="H47" s="63"/>
      <c r="I47" s="136">
        <v>17565</v>
      </c>
      <c r="J47" s="136"/>
      <c r="K47" s="136">
        <v>34998</v>
      </c>
    </row>
    <row r="48" spans="1:11" s="21" customFormat="1" ht="18" customHeight="1" x14ac:dyDescent="0.25">
      <c r="A48" s="60" t="s">
        <v>343</v>
      </c>
      <c r="E48" s="214">
        <v>7177</v>
      </c>
      <c r="G48" s="153">
        <v>0</v>
      </c>
      <c r="I48" s="136">
        <v>0</v>
      </c>
      <c r="K48" s="136">
        <v>0</v>
      </c>
    </row>
    <row r="49" spans="1:11" s="62" customFormat="1" ht="18" customHeight="1" x14ac:dyDescent="0.25">
      <c r="A49" s="60" t="s">
        <v>6</v>
      </c>
      <c r="B49" s="60"/>
      <c r="C49" s="28"/>
      <c r="D49" s="26"/>
      <c r="E49" s="63">
        <v>-1940627</v>
      </c>
      <c r="F49" s="63"/>
      <c r="G49" s="63">
        <v>1322711</v>
      </c>
      <c r="H49" s="63"/>
      <c r="I49" s="72">
        <v>287357</v>
      </c>
      <c r="J49" s="63"/>
      <c r="K49" s="72">
        <v>131141</v>
      </c>
    </row>
    <row r="50" spans="1:11" s="21" customFormat="1" ht="17.399999999999999" x14ac:dyDescent="0.3">
      <c r="A50" s="29" t="s">
        <v>25</v>
      </c>
      <c r="B50" s="29"/>
      <c r="C50" s="28"/>
      <c r="D50" s="26"/>
      <c r="E50" s="63"/>
      <c r="F50" s="63"/>
      <c r="G50" s="63"/>
      <c r="H50" s="63"/>
      <c r="I50" s="63"/>
      <c r="J50" s="63"/>
      <c r="K50" s="63"/>
    </row>
    <row r="51" spans="1:11" s="21" customFormat="1" ht="17.399999999999999" x14ac:dyDescent="0.3">
      <c r="A51" s="29" t="s">
        <v>26</v>
      </c>
      <c r="B51" s="29"/>
      <c r="C51" s="28"/>
      <c r="D51" s="26"/>
      <c r="E51" s="63"/>
      <c r="F51" s="63"/>
      <c r="G51" s="63"/>
      <c r="H51" s="63"/>
      <c r="I51" s="63"/>
      <c r="J51" s="63"/>
      <c r="K51" s="63"/>
    </row>
    <row r="52" spans="1:11" s="21" customFormat="1" ht="15.6" x14ac:dyDescent="0.3">
      <c r="A52" s="220" t="s">
        <v>171</v>
      </c>
      <c r="B52" s="220"/>
      <c r="C52" s="28"/>
      <c r="D52" s="1"/>
      <c r="E52" s="1"/>
      <c r="F52" s="1"/>
      <c r="G52" s="1"/>
      <c r="H52" s="1"/>
      <c r="I52" s="1"/>
      <c r="J52" s="1"/>
      <c r="K52" s="1"/>
    </row>
    <row r="53" spans="1:11" s="21" customFormat="1" x14ac:dyDescent="0.25">
      <c r="A53" s="15"/>
      <c r="B53" s="15"/>
      <c r="C53" s="28"/>
      <c r="D53" s="1"/>
      <c r="E53" s="1"/>
      <c r="F53" s="1"/>
      <c r="G53" s="1"/>
      <c r="H53" s="1"/>
      <c r="I53" s="65"/>
      <c r="J53" s="80"/>
      <c r="K53" s="64" t="s">
        <v>91</v>
      </c>
    </row>
    <row r="54" spans="1:11" s="21" customFormat="1" x14ac:dyDescent="0.25">
      <c r="A54" s="15"/>
      <c r="B54" s="15"/>
      <c r="C54" s="28"/>
      <c r="D54" s="1"/>
      <c r="E54" s="284" t="s">
        <v>0</v>
      </c>
      <c r="F54" s="284"/>
      <c r="G54" s="284"/>
      <c r="H54" s="166"/>
      <c r="I54" s="284" t="s">
        <v>37</v>
      </c>
      <c r="J54" s="284"/>
      <c r="K54" s="284"/>
    </row>
    <row r="55" spans="1:11" s="62" customFormat="1" x14ac:dyDescent="0.25">
      <c r="A55" s="15"/>
      <c r="B55" s="15"/>
      <c r="C55" s="28"/>
      <c r="D55" s="1"/>
      <c r="E55" s="282" t="s">
        <v>7</v>
      </c>
      <c r="F55" s="282"/>
      <c r="G55" s="282"/>
      <c r="H55" s="166"/>
      <c r="I55" s="282" t="s">
        <v>7</v>
      </c>
      <c r="J55" s="282"/>
      <c r="K55" s="282"/>
    </row>
    <row r="56" spans="1:11" s="62" customFormat="1" x14ac:dyDescent="0.25">
      <c r="A56" s="15"/>
      <c r="B56" s="15"/>
      <c r="C56" s="28"/>
      <c r="D56" s="1"/>
      <c r="E56" s="285" t="s">
        <v>287</v>
      </c>
      <c r="F56" s="285"/>
      <c r="G56" s="285"/>
      <c r="H56" s="33"/>
      <c r="I56" s="285" t="s">
        <v>287</v>
      </c>
      <c r="J56" s="285"/>
      <c r="K56" s="285"/>
    </row>
    <row r="57" spans="1:11" s="62" customFormat="1" x14ac:dyDescent="0.25">
      <c r="A57" s="15"/>
      <c r="B57" s="15"/>
      <c r="C57" s="30"/>
      <c r="D57" s="1"/>
      <c r="E57" s="286" t="s">
        <v>286</v>
      </c>
      <c r="F57" s="287"/>
      <c r="G57" s="287"/>
      <c r="H57" s="33"/>
      <c r="I57" s="286" t="s">
        <v>286</v>
      </c>
      <c r="J57" s="287"/>
      <c r="K57" s="287"/>
    </row>
    <row r="58" spans="1:11" s="62" customFormat="1" x14ac:dyDescent="0.25">
      <c r="A58" s="15"/>
      <c r="B58" s="15"/>
      <c r="C58" s="28"/>
      <c r="D58" s="1"/>
      <c r="E58" s="66">
        <v>2020</v>
      </c>
      <c r="F58" s="112"/>
      <c r="G58" s="113" t="s">
        <v>258</v>
      </c>
      <c r="H58" s="112"/>
      <c r="I58" s="66">
        <v>2020</v>
      </c>
      <c r="J58" s="112"/>
      <c r="K58" s="113" t="s">
        <v>258</v>
      </c>
    </row>
    <row r="59" spans="1:11" s="62" customFormat="1" ht="18" customHeight="1" x14ac:dyDescent="0.3">
      <c r="A59" s="288" t="s">
        <v>118</v>
      </c>
      <c r="B59" s="288"/>
      <c r="C59" s="288"/>
      <c r="D59" s="288"/>
      <c r="E59" s="288"/>
      <c r="F59" s="28"/>
      <c r="G59" s="28"/>
      <c r="H59" s="28"/>
      <c r="I59" s="28"/>
      <c r="J59" s="28"/>
      <c r="K59" s="28"/>
    </row>
    <row r="60" spans="1:11" s="62" customFormat="1" ht="18" customHeight="1" x14ac:dyDescent="0.3">
      <c r="A60" s="212" t="s">
        <v>119</v>
      </c>
      <c r="C60" s="212"/>
      <c r="D60" s="212"/>
      <c r="E60" s="212"/>
      <c r="F60" s="28"/>
      <c r="G60" s="212"/>
      <c r="H60" s="28"/>
      <c r="I60" s="28"/>
      <c r="J60" s="28"/>
      <c r="K60" s="28"/>
    </row>
    <row r="61" spans="1:11" s="21" customFormat="1" ht="18" customHeight="1" x14ac:dyDescent="0.25">
      <c r="A61" s="60" t="s">
        <v>5</v>
      </c>
      <c r="B61" s="60"/>
      <c r="C61" s="28"/>
      <c r="D61" s="26"/>
      <c r="E61" s="88">
        <v>1118654</v>
      </c>
      <c r="F61" s="63"/>
      <c r="G61" s="88">
        <v>3202501</v>
      </c>
      <c r="H61" s="63"/>
      <c r="I61" s="72">
        <v>589486</v>
      </c>
      <c r="J61" s="63"/>
      <c r="K61" s="72">
        <v>356432</v>
      </c>
    </row>
    <row r="62" spans="1:11" s="21" customFormat="1" ht="18" customHeight="1" x14ac:dyDescent="0.25">
      <c r="A62" s="60" t="s">
        <v>344</v>
      </c>
      <c r="B62" s="60"/>
      <c r="C62" s="28"/>
      <c r="D62" s="26"/>
      <c r="E62" s="88">
        <v>356153</v>
      </c>
      <c r="F62" s="88"/>
      <c r="G62" s="136">
        <v>0</v>
      </c>
      <c r="H62" s="136"/>
      <c r="I62" s="136">
        <v>0</v>
      </c>
      <c r="J62" s="136"/>
      <c r="K62" s="136">
        <v>0</v>
      </c>
    </row>
    <row r="63" spans="1:11" s="21" customFormat="1" ht="18" customHeight="1" x14ac:dyDescent="0.25">
      <c r="A63" s="20" t="s">
        <v>238</v>
      </c>
      <c r="B63" s="60"/>
      <c r="C63" s="28"/>
      <c r="D63" s="26"/>
      <c r="E63" s="88">
        <v>-120706</v>
      </c>
      <c r="F63" s="88"/>
      <c r="G63" s="88">
        <v>-14340</v>
      </c>
      <c r="H63" s="88"/>
      <c r="I63" s="88">
        <v>-12412</v>
      </c>
      <c r="J63" s="88"/>
      <c r="K63" s="88">
        <v>13616</v>
      </c>
    </row>
    <row r="64" spans="1:11" s="21" customFormat="1" ht="18" customHeight="1" x14ac:dyDescent="0.25">
      <c r="A64" s="60" t="s">
        <v>34</v>
      </c>
      <c r="B64" s="60"/>
      <c r="C64" s="28"/>
      <c r="D64" s="26"/>
      <c r="E64" s="89">
        <v>-6816075</v>
      </c>
      <c r="F64" s="63"/>
      <c r="G64" s="89">
        <v>-3986156</v>
      </c>
      <c r="H64" s="63"/>
      <c r="I64" s="90">
        <v>-105757</v>
      </c>
      <c r="J64" s="63"/>
      <c r="K64" s="90">
        <v>-26836</v>
      </c>
    </row>
    <row r="65" spans="1:11" s="21" customFormat="1" ht="18" customHeight="1" x14ac:dyDescent="0.25">
      <c r="A65" s="15" t="s">
        <v>293</v>
      </c>
      <c r="B65" s="15"/>
      <c r="C65" s="28"/>
      <c r="D65" s="26"/>
      <c r="E65" s="40">
        <f>SUM(E40,E43:E49,E61:E64)</f>
        <v>46682716</v>
      </c>
      <c r="F65" s="11"/>
      <c r="G65" s="40">
        <f>SUM(G40,G43:G49,G61:G64)</f>
        <v>26716628</v>
      </c>
      <c r="H65" s="63"/>
      <c r="I65" s="40">
        <f>SUM(I40,I43:I49,I61:I64)</f>
        <v>1382866</v>
      </c>
      <c r="J65" s="11"/>
      <c r="K65" s="40">
        <f>SUM(K40,K43:K49,K61:K64)</f>
        <v>1989193</v>
      </c>
    </row>
    <row r="66" spans="1:11" s="21" customFormat="1" ht="7.5" customHeight="1" x14ac:dyDescent="0.25">
      <c r="A66" s="15"/>
      <c r="B66" s="15"/>
      <c r="C66" s="28"/>
      <c r="H66" s="63"/>
      <c r="J66" s="63"/>
    </row>
    <row r="67" spans="1:11" s="21" customFormat="1" ht="18" customHeight="1" x14ac:dyDescent="0.3">
      <c r="A67" s="34" t="s">
        <v>74</v>
      </c>
      <c r="B67" s="34"/>
      <c r="C67" s="28"/>
      <c r="D67" s="26"/>
      <c r="E67" s="23"/>
      <c r="F67" s="23"/>
      <c r="G67" s="23"/>
      <c r="H67" s="63"/>
      <c r="I67" s="23"/>
      <c r="J67" s="63"/>
      <c r="K67" s="23"/>
    </row>
    <row r="68" spans="1:11" s="21" customFormat="1" ht="18" customHeight="1" x14ac:dyDescent="0.25">
      <c r="A68" s="60" t="s">
        <v>51</v>
      </c>
      <c r="B68" s="60"/>
      <c r="C68" s="28"/>
      <c r="D68" s="26"/>
      <c r="E68" s="63">
        <v>674022</v>
      </c>
      <c r="F68" s="63"/>
      <c r="G68" s="63">
        <v>743306</v>
      </c>
      <c r="H68" s="63"/>
      <c r="I68" s="63">
        <v>1325629</v>
      </c>
      <c r="J68" s="63"/>
      <c r="K68" s="63">
        <v>2679967</v>
      </c>
    </row>
    <row r="69" spans="1:11" s="21" customFormat="1" ht="18" customHeight="1" x14ac:dyDescent="0.25">
      <c r="A69" s="60" t="s">
        <v>85</v>
      </c>
      <c r="B69" s="60"/>
      <c r="C69" s="28"/>
      <c r="D69" s="26"/>
      <c r="E69" s="63">
        <v>6069872</v>
      </c>
      <c r="F69" s="63"/>
      <c r="G69" s="63">
        <v>4095899</v>
      </c>
      <c r="H69" s="63"/>
      <c r="I69" s="63">
        <v>8303553</v>
      </c>
      <c r="J69" s="63"/>
      <c r="K69" s="63">
        <v>6999123</v>
      </c>
    </row>
    <row r="70" spans="1:11" s="21" customFormat="1" ht="18" customHeight="1" x14ac:dyDescent="0.25">
      <c r="A70" s="60" t="s">
        <v>401</v>
      </c>
      <c r="B70" s="60"/>
      <c r="C70" s="28"/>
      <c r="D70" s="26"/>
      <c r="E70" s="136">
        <v>0</v>
      </c>
      <c r="F70" s="136"/>
      <c r="G70" s="136">
        <v>0</v>
      </c>
      <c r="H70" s="63"/>
      <c r="I70" s="63">
        <v>14115000</v>
      </c>
      <c r="J70" s="63"/>
      <c r="K70" s="63">
        <v>11441000</v>
      </c>
    </row>
    <row r="71" spans="1:11" s="21" customFormat="1" ht="18" customHeight="1" x14ac:dyDescent="0.25">
      <c r="A71" s="60" t="s">
        <v>403</v>
      </c>
      <c r="B71" s="60"/>
      <c r="C71" s="28"/>
      <c r="D71" s="26"/>
      <c r="E71" s="136"/>
      <c r="F71" s="136"/>
      <c r="G71" s="136"/>
      <c r="H71" s="63"/>
      <c r="I71" s="63"/>
      <c r="J71" s="63"/>
      <c r="K71" s="63"/>
    </row>
    <row r="72" spans="1:11" s="21" customFormat="1" ht="18" customHeight="1" x14ac:dyDescent="0.25">
      <c r="A72" s="60" t="s">
        <v>402</v>
      </c>
      <c r="B72" s="60"/>
      <c r="C72" s="28"/>
      <c r="D72" s="26"/>
      <c r="E72" s="136">
        <v>-15520</v>
      </c>
      <c r="F72" s="136"/>
      <c r="G72" s="136">
        <v>14073</v>
      </c>
      <c r="H72" s="63"/>
      <c r="I72" s="136">
        <v>0</v>
      </c>
      <c r="J72" s="63"/>
      <c r="K72" s="136">
        <v>0</v>
      </c>
    </row>
    <row r="73" spans="1:11" s="21" customFormat="1" ht="18" customHeight="1" x14ac:dyDescent="0.25">
      <c r="A73" s="60" t="s">
        <v>430</v>
      </c>
      <c r="B73" s="60"/>
      <c r="C73" s="28"/>
      <c r="D73" s="26"/>
      <c r="E73" s="136">
        <v>-111472</v>
      </c>
      <c r="F73" s="136"/>
      <c r="G73" s="136">
        <v>-234011</v>
      </c>
      <c r="H73" s="63"/>
      <c r="I73" s="136">
        <v>0</v>
      </c>
      <c r="J73" s="63"/>
      <c r="K73" s="136">
        <v>0</v>
      </c>
    </row>
    <row r="74" spans="1:11" s="21" customFormat="1" ht="18" customHeight="1" x14ac:dyDescent="0.25">
      <c r="A74" s="60" t="s">
        <v>285</v>
      </c>
      <c r="B74" s="60"/>
      <c r="C74" s="28"/>
      <c r="D74" s="26"/>
      <c r="E74" s="136">
        <v>-4930540</v>
      </c>
      <c r="F74" s="136"/>
      <c r="G74" s="136">
        <v>-9715807</v>
      </c>
      <c r="H74" s="63"/>
      <c r="I74" s="136">
        <v>-31111089</v>
      </c>
      <c r="J74" s="63"/>
      <c r="K74" s="136">
        <v>-9992080</v>
      </c>
    </row>
    <row r="75" spans="1:11" s="21" customFormat="1" ht="18" customHeight="1" x14ac:dyDescent="0.25">
      <c r="A75" s="60" t="s">
        <v>180</v>
      </c>
      <c r="B75" s="60"/>
      <c r="C75" s="28"/>
      <c r="D75" s="26"/>
      <c r="E75" s="136">
        <v>3150461</v>
      </c>
      <c r="F75" s="136"/>
      <c r="G75" s="136">
        <v>12587967</v>
      </c>
      <c r="H75" s="63"/>
      <c r="I75" s="136">
        <v>2154596</v>
      </c>
      <c r="J75" s="63"/>
      <c r="K75" s="136">
        <v>0</v>
      </c>
    </row>
    <row r="76" spans="1:11" s="21" customFormat="1" ht="18" customHeight="1" x14ac:dyDescent="0.25">
      <c r="A76" s="60" t="s">
        <v>284</v>
      </c>
      <c r="B76" s="60"/>
      <c r="C76" s="28"/>
      <c r="D76" s="26"/>
      <c r="E76" s="136">
        <v>-1018349</v>
      </c>
      <c r="F76" s="136"/>
      <c r="G76" s="136">
        <v>-2030</v>
      </c>
      <c r="H76" s="63"/>
      <c r="I76" s="136">
        <v>0</v>
      </c>
      <c r="J76" s="63"/>
      <c r="K76" s="136">
        <v>0</v>
      </c>
    </row>
    <row r="77" spans="1:11" s="21" customFormat="1" ht="18" customHeight="1" x14ac:dyDescent="0.25">
      <c r="A77" s="60" t="s">
        <v>272</v>
      </c>
      <c r="B77" s="60"/>
      <c r="C77" s="28"/>
      <c r="D77" s="26"/>
      <c r="E77" s="136"/>
      <c r="F77" s="136"/>
      <c r="G77" s="136"/>
      <c r="H77" s="63"/>
      <c r="I77" s="136"/>
      <c r="J77" s="63"/>
      <c r="K77" s="136"/>
    </row>
    <row r="78" spans="1:11" s="21" customFormat="1" ht="18" customHeight="1" x14ac:dyDescent="0.25">
      <c r="A78" s="60" t="s">
        <v>271</v>
      </c>
      <c r="B78" s="60"/>
      <c r="C78" s="28"/>
      <c r="D78" s="26"/>
      <c r="E78" s="136">
        <v>0</v>
      </c>
      <c r="F78" s="136"/>
      <c r="G78" s="136">
        <v>0</v>
      </c>
      <c r="H78" s="63"/>
      <c r="I78" s="63">
        <v>30000</v>
      </c>
      <c r="J78" s="63"/>
      <c r="K78" s="63">
        <v>-5094716</v>
      </c>
    </row>
    <row r="79" spans="1:11" s="21" customFormat="1" ht="18" customHeight="1" x14ac:dyDescent="0.25">
      <c r="A79" s="60" t="s">
        <v>419</v>
      </c>
      <c r="B79" s="60"/>
      <c r="C79" s="28"/>
      <c r="D79" s="26"/>
      <c r="E79" s="136">
        <v>-18000</v>
      </c>
      <c r="F79" s="136"/>
      <c r="G79" s="136">
        <v>-1050</v>
      </c>
      <c r="H79" s="63"/>
      <c r="I79" s="136">
        <v>0</v>
      </c>
      <c r="J79" s="63"/>
      <c r="K79" s="136">
        <v>0</v>
      </c>
    </row>
    <row r="80" spans="1:11" s="21" customFormat="1" ht="18" customHeight="1" x14ac:dyDescent="0.25">
      <c r="A80" s="60" t="s">
        <v>273</v>
      </c>
      <c r="B80" s="60"/>
      <c r="C80" s="28"/>
      <c r="D80" s="26"/>
      <c r="E80" s="63"/>
      <c r="F80" s="63"/>
      <c r="G80" s="63"/>
      <c r="H80" s="63"/>
      <c r="J80" s="63"/>
    </row>
    <row r="81" spans="1:11" ht="18" customHeight="1" x14ac:dyDescent="0.25">
      <c r="A81" s="20" t="s">
        <v>194</v>
      </c>
      <c r="B81" s="60"/>
      <c r="C81" s="28"/>
      <c r="D81" s="26"/>
      <c r="E81" s="63">
        <v>-18827737</v>
      </c>
      <c r="F81" s="63"/>
      <c r="G81" s="63">
        <v>-16764873</v>
      </c>
      <c r="H81" s="63"/>
      <c r="I81" s="63">
        <v>-253772</v>
      </c>
      <c r="J81" s="63"/>
      <c r="K81" s="63">
        <v>-507720</v>
      </c>
    </row>
    <row r="82" spans="1:11" ht="18" customHeight="1" x14ac:dyDescent="0.25">
      <c r="A82" s="60" t="s">
        <v>193</v>
      </c>
      <c r="B82" s="60"/>
      <c r="C82" s="28"/>
      <c r="D82" s="26"/>
      <c r="E82" s="63"/>
      <c r="F82" s="63"/>
      <c r="G82" s="63"/>
      <c r="H82" s="63"/>
      <c r="J82" s="63"/>
    </row>
    <row r="83" spans="1:11" ht="18" customHeight="1" x14ac:dyDescent="0.25">
      <c r="A83" s="60" t="s">
        <v>194</v>
      </c>
      <c r="B83" s="60"/>
      <c r="C83" s="28"/>
      <c r="D83" s="26"/>
      <c r="E83" s="63">
        <v>1172843</v>
      </c>
      <c r="F83" s="63"/>
      <c r="G83" s="63">
        <v>1217960</v>
      </c>
      <c r="H83" s="63"/>
      <c r="I83" s="63">
        <v>5549</v>
      </c>
      <c r="J83" s="63"/>
      <c r="K83" s="63">
        <v>50525</v>
      </c>
    </row>
    <row r="84" spans="1:11" s="62" customFormat="1" ht="18" customHeight="1" x14ac:dyDescent="0.25">
      <c r="A84" s="60" t="s">
        <v>274</v>
      </c>
      <c r="B84" s="60"/>
      <c r="C84" s="28"/>
      <c r="D84" s="26"/>
      <c r="E84" s="63">
        <v>-441482</v>
      </c>
      <c r="F84" s="63"/>
      <c r="G84" s="63">
        <v>-72317</v>
      </c>
      <c r="H84" s="63"/>
      <c r="I84" s="63">
        <v>-238</v>
      </c>
      <c r="J84" s="63"/>
      <c r="K84" s="63">
        <v>-998</v>
      </c>
    </row>
    <row r="85" spans="1:11" s="62" customFormat="1" ht="18" customHeight="1" x14ac:dyDescent="0.25">
      <c r="A85" s="60" t="s">
        <v>275</v>
      </c>
      <c r="B85" s="60"/>
      <c r="C85" s="28"/>
      <c r="D85" s="26"/>
      <c r="E85" s="63">
        <v>3061</v>
      </c>
      <c r="F85" s="63"/>
      <c r="G85" s="63">
        <v>445</v>
      </c>
      <c r="H85" s="63"/>
      <c r="I85" s="91">
        <v>57</v>
      </c>
      <c r="J85" s="136"/>
      <c r="K85" s="91">
        <v>1148</v>
      </c>
    </row>
    <row r="86" spans="1:11" s="62" customFormat="1" ht="18" customHeight="1" x14ac:dyDescent="0.25">
      <c r="A86" s="60" t="s">
        <v>404</v>
      </c>
      <c r="B86" s="60"/>
      <c r="C86" s="28"/>
      <c r="D86" s="26"/>
      <c r="E86" s="63">
        <v>-106888</v>
      </c>
      <c r="F86" s="63"/>
      <c r="G86" s="63">
        <v>-298805</v>
      </c>
      <c r="H86" s="63"/>
      <c r="I86" s="136">
        <v>0</v>
      </c>
      <c r="J86" s="136"/>
      <c r="K86" s="136">
        <v>0</v>
      </c>
    </row>
    <row r="87" spans="1:11" s="62" customFormat="1" ht="18" customHeight="1" x14ac:dyDescent="0.25">
      <c r="A87" s="60" t="s">
        <v>405</v>
      </c>
      <c r="B87" s="60"/>
      <c r="C87" s="28"/>
      <c r="D87" s="26"/>
      <c r="E87" s="59">
        <v>0</v>
      </c>
      <c r="F87" s="63"/>
      <c r="G87" s="59">
        <v>8058</v>
      </c>
      <c r="H87" s="63"/>
      <c r="I87" s="142">
        <v>0</v>
      </c>
      <c r="J87" s="136"/>
      <c r="K87" s="142">
        <v>0</v>
      </c>
    </row>
    <row r="88" spans="1:11" s="21" customFormat="1" ht="18" customHeight="1" x14ac:dyDescent="0.25">
      <c r="A88" s="15" t="s">
        <v>276</v>
      </c>
      <c r="B88" s="15"/>
      <c r="C88" s="28"/>
      <c r="D88" s="26"/>
      <c r="E88" s="40">
        <f>SUM(E68:E87)</f>
        <v>-14399729</v>
      </c>
      <c r="F88" s="11"/>
      <c r="G88" s="40">
        <f>SUM(G68:G87)</f>
        <v>-8421185</v>
      </c>
      <c r="H88" s="63"/>
      <c r="I88" s="40">
        <f>SUM(I68:I87)</f>
        <v>-5430715</v>
      </c>
      <c r="J88" s="11"/>
      <c r="K88" s="40">
        <f>SUM(K68:K87)</f>
        <v>5576249</v>
      </c>
    </row>
    <row r="89" spans="1:11" s="21" customFormat="1" ht="10.35" customHeight="1" x14ac:dyDescent="0.25">
      <c r="A89" s="15"/>
      <c r="B89" s="15"/>
      <c r="C89" s="28"/>
      <c r="D89" s="26"/>
      <c r="E89" s="11"/>
      <c r="F89" s="11"/>
      <c r="G89" s="11"/>
      <c r="H89" s="63"/>
      <c r="I89" s="11"/>
      <c r="J89" s="11"/>
      <c r="K89" s="11"/>
    </row>
    <row r="90" spans="1:11" s="21" customFormat="1" ht="18" customHeight="1" x14ac:dyDescent="0.3">
      <c r="A90" s="34" t="s">
        <v>20</v>
      </c>
    </row>
    <row r="91" spans="1:11" s="21" customFormat="1" ht="18" customHeight="1" x14ac:dyDescent="0.25">
      <c r="A91" s="20" t="s">
        <v>406</v>
      </c>
      <c r="B91" s="60"/>
      <c r="C91" s="28"/>
      <c r="D91" s="26"/>
      <c r="F91" s="63"/>
      <c r="H91" s="63"/>
      <c r="J91" s="63"/>
    </row>
    <row r="92" spans="1:11" s="62" customFormat="1" ht="18" customHeight="1" x14ac:dyDescent="0.25">
      <c r="A92" s="60" t="s">
        <v>52</v>
      </c>
      <c r="B92" s="60"/>
      <c r="C92" s="28"/>
      <c r="D92" s="26"/>
      <c r="E92" s="63">
        <v>-8542886</v>
      </c>
      <c r="F92" s="63"/>
      <c r="G92" s="63">
        <v>11823975</v>
      </c>
      <c r="H92" s="63"/>
      <c r="I92" s="136">
        <v>-1350000</v>
      </c>
      <c r="J92" s="136"/>
      <c r="K92" s="136">
        <v>1500000</v>
      </c>
    </row>
    <row r="93" spans="1:11" s="62" customFormat="1" ht="18" customHeight="1" x14ac:dyDescent="0.25">
      <c r="A93" s="60" t="s">
        <v>291</v>
      </c>
      <c r="B93" s="60"/>
      <c r="C93" s="28"/>
      <c r="D93" s="26"/>
      <c r="E93" s="63">
        <v>10241141</v>
      </c>
      <c r="F93" s="63"/>
      <c r="G93" s="63">
        <v>-8235199</v>
      </c>
      <c r="H93" s="63"/>
      <c r="I93" s="91">
        <v>-651912</v>
      </c>
      <c r="J93" s="136"/>
      <c r="K93" s="91">
        <v>577505</v>
      </c>
    </row>
    <row r="94" spans="1:11" s="62" customFormat="1" ht="18" customHeight="1" x14ac:dyDescent="0.25">
      <c r="A94" s="20" t="s">
        <v>294</v>
      </c>
      <c r="B94" s="60"/>
      <c r="C94" s="28"/>
      <c r="D94" s="26"/>
      <c r="E94" s="63"/>
      <c r="F94" s="63"/>
      <c r="G94" s="63"/>
      <c r="H94" s="63"/>
      <c r="I94" s="136"/>
      <c r="J94" s="136"/>
      <c r="K94" s="136"/>
    </row>
    <row r="95" spans="1:11" s="62" customFormat="1" ht="18" customHeight="1" x14ac:dyDescent="0.25">
      <c r="A95" s="60" t="s">
        <v>342</v>
      </c>
      <c r="B95" s="60"/>
      <c r="C95" s="28"/>
      <c r="D95" s="26"/>
      <c r="E95" s="63">
        <v>0</v>
      </c>
      <c r="F95" s="63"/>
      <c r="G95" s="63">
        <v>0</v>
      </c>
      <c r="H95" s="63"/>
      <c r="I95" s="136">
        <v>10299264</v>
      </c>
      <c r="J95" s="136"/>
      <c r="K95" s="136">
        <v>5000000</v>
      </c>
    </row>
    <row r="96" spans="1:11" s="62" customFormat="1" ht="18" customHeight="1" x14ac:dyDescent="0.25">
      <c r="A96" s="60" t="s">
        <v>250</v>
      </c>
      <c r="B96" s="60"/>
      <c r="C96" s="28"/>
      <c r="D96" s="26"/>
      <c r="E96" s="63"/>
      <c r="F96" s="63"/>
      <c r="G96" s="63"/>
      <c r="H96" s="63"/>
      <c r="I96" s="92"/>
      <c r="J96" s="136"/>
      <c r="K96" s="92"/>
    </row>
    <row r="97" spans="1:11" s="62" customFormat="1" ht="18" customHeight="1" x14ac:dyDescent="0.25">
      <c r="A97" s="60" t="s">
        <v>292</v>
      </c>
      <c r="B97" s="60"/>
      <c r="C97" s="28"/>
      <c r="D97" s="26"/>
      <c r="E97" s="63">
        <v>100916</v>
      </c>
      <c r="F97" s="63"/>
      <c r="G97" s="63">
        <v>19699</v>
      </c>
      <c r="H97" s="63"/>
      <c r="I97" s="136">
        <v>0</v>
      </c>
      <c r="J97" s="136"/>
      <c r="K97" s="136">
        <v>0</v>
      </c>
    </row>
    <row r="98" spans="1:11" ht="18" customHeight="1" x14ac:dyDescent="0.25"/>
    <row r="99" spans="1:11" s="21" customFormat="1" ht="17.399999999999999" x14ac:dyDescent="0.3">
      <c r="A99" s="29" t="s">
        <v>25</v>
      </c>
      <c r="B99" s="29"/>
      <c r="C99" s="28"/>
      <c r="D99" s="26"/>
      <c r="E99" s="63"/>
      <c r="F99" s="63"/>
      <c r="G99" s="63"/>
      <c r="H99" s="63"/>
      <c r="I99" s="63"/>
      <c r="J99" s="63"/>
      <c r="K99" s="63"/>
    </row>
    <row r="100" spans="1:11" s="21" customFormat="1" ht="17.399999999999999" x14ac:dyDescent="0.3">
      <c r="A100" s="29" t="s">
        <v>26</v>
      </c>
      <c r="B100" s="29"/>
      <c r="C100" s="28"/>
      <c r="D100" s="26"/>
      <c r="E100" s="63"/>
      <c r="F100" s="63"/>
      <c r="G100" s="63"/>
      <c r="H100" s="63"/>
      <c r="I100" s="63"/>
      <c r="J100" s="63"/>
      <c r="K100" s="63"/>
    </row>
    <row r="101" spans="1:11" s="21" customFormat="1" ht="15.6" x14ac:dyDescent="0.3">
      <c r="A101" s="220" t="s">
        <v>171</v>
      </c>
      <c r="B101" s="220"/>
      <c r="C101" s="28"/>
      <c r="D101" s="1"/>
      <c r="E101" s="1"/>
      <c r="F101" s="1"/>
      <c r="G101" s="1"/>
      <c r="H101" s="1"/>
      <c r="I101" s="1"/>
      <c r="J101" s="1"/>
      <c r="K101" s="1"/>
    </row>
    <row r="102" spans="1:11" s="21" customFormat="1" x14ac:dyDescent="0.25">
      <c r="A102" s="15"/>
      <c r="B102" s="15"/>
      <c r="C102" s="28"/>
      <c r="D102" s="1"/>
      <c r="E102" s="1"/>
      <c r="F102" s="1"/>
      <c r="G102" s="1"/>
      <c r="H102" s="1"/>
      <c r="I102" s="65"/>
      <c r="J102" s="80"/>
      <c r="K102" s="64" t="s">
        <v>91</v>
      </c>
    </row>
    <row r="103" spans="1:11" s="21" customFormat="1" x14ac:dyDescent="0.25">
      <c r="A103" s="15"/>
      <c r="B103" s="15"/>
      <c r="C103" s="28"/>
      <c r="D103" s="1"/>
      <c r="E103" s="284" t="s">
        <v>0</v>
      </c>
      <c r="F103" s="284"/>
      <c r="G103" s="284"/>
      <c r="H103" s="166"/>
      <c r="I103" s="284" t="s">
        <v>37</v>
      </c>
      <c r="J103" s="284"/>
      <c r="K103" s="284"/>
    </row>
    <row r="104" spans="1:11" s="62" customFormat="1" x14ac:dyDescent="0.25">
      <c r="A104" s="15"/>
      <c r="B104" s="15"/>
      <c r="C104" s="28"/>
      <c r="D104" s="1"/>
      <c r="E104" s="282" t="s">
        <v>7</v>
      </c>
      <c r="F104" s="282"/>
      <c r="G104" s="282"/>
      <c r="H104" s="166"/>
      <c r="I104" s="282" t="s">
        <v>7</v>
      </c>
      <c r="J104" s="282"/>
      <c r="K104" s="282"/>
    </row>
    <row r="105" spans="1:11" s="62" customFormat="1" x14ac:dyDescent="0.25">
      <c r="A105" s="15"/>
      <c r="B105" s="15"/>
      <c r="C105" s="28"/>
      <c r="D105" s="1"/>
      <c r="E105" s="285" t="s">
        <v>287</v>
      </c>
      <c r="F105" s="285"/>
      <c r="G105" s="285"/>
      <c r="H105" s="33"/>
      <c r="I105" s="285" t="s">
        <v>287</v>
      </c>
      <c r="J105" s="285"/>
      <c r="K105" s="285"/>
    </row>
    <row r="106" spans="1:11" s="62" customFormat="1" x14ac:dyDescent="0.25">
      <c r="A106" s="15"/>
      <c r="B106" s="15"/>
      <c r="C106" s="30"/>
      <c r="D106" s="1"/>
      <c r="E106" s="286" t="s">
        <v>286</v>
      </c>
      <c r="F106" s="287"/>
      <c r="G106" s="287"/>
      <c r="H106" s="33"/>
      <c r="I106" s="286" t="s">
        <v>286</v>
      </c>
      <c r="J106" s="287"/>
      <c r="K106" s="287"/>
    </row>
    <row r="107" spans="1:11" s="62" customFormat="1" x14ac:dyDescent="0.25">
      <c r="A107" s="15"/>
      <c r="B107" s="15"/>
      <c r="C107" s="28" t="s">
        <v>38</v>
      </c>
      <c r="D107" s="1"/>
      <c r="E107" s="66">
        <v>2020</v>
      </c>
      <c r="F107" s="112"/>
      <c r="G107" s="113" t="s">
        <v>258</v>
      </c>
      <c r="H107" s="112"/>
      <c r="I107" s="66">
        <v>2020</v>
      </c>
      <c r="J107" s="112"/>
      <c r="K107" s="113" t="s">
        <v>258</v>
      </c>
    </row>
    <row r="108" spans="1:11" s="21" customFormat="1" ht="18" customHeight="1" x14ac:dyDescent="0.3">
      <c r="A108" s="34" t="s">
        <v>20</v>
      </c>
    </row>
    <row r="109" spans="1:11" s="21" customFormat="1" ht="18" customHeight="1" x14ac:dyDescent="0.3">
      <c r="A109" s="34" t="s">
        <v>119</v>
      </c>
    </row>
    <row r="110" spans="1:11" s="21" customFormat="1" ht="18" customHeight="1" x14ac:dyDescent="0.25">
      <c r="A110" s="60" t="s">
        <v>409</v>
      </c>
      <c r="E110" s="136">
        <v>14700</v>
      </c>
      <c r="F110" s="136"/>
      <c r="G110" s="136">
        <v>0</v>
      </c>
      <c r="H110" s="136"/>
      <c r="I110" s="136">
        <v>0</v>
      </c>
      <c r="J110" s="136"/>
      <c r="K110" s="136">
        <v>0</v>
      </c>
    </row>
    <row r="111" spans="1:11" s="21" customFormat="1" ht="18" customHeight="1" x14ac:dyDescent="0.25">
      <c r="A111" s="60" t="s">
        <v>410</v>
      </c>
      <c r="B111" s="60"/>
      <c r="C111" s="28"/>
      <c r="D111" s="26"/>
      <c r="E111" s="136">
        <v>-3111647</v>
      </c>
      <c r="F111" s="136"/>
      <c r="G111" s="136">
        <v>-66655</v>
      </c>
      <c r="H111" s="136"/>
      <c r="I111" s="136">
        <v>-179380</v>
      </c>
      <c r="J111" s="136"/>
      <c r="K111" s="136">
        <v>0</v>
      </c>
    </row>
    <row r="112" spans="1:11" s="21" customFormat="1" ht="18" customHeight="1" x14ac:dyDescent="0.25">
      <c r="A112" s="60" t="s">
        <v>354</v>
      </c>
      <c r="B112" s="60"/>
      <c r="C112" s="28">
        <v>13</v>
      </c>
      <c r="D112" s="26"/>
      <c r="E112" s="136">
        <v>-6088210</v>
      </c>
      <c r="F112" s="136"/>
      <c r="G112" s="136">
        <v>0</v>
      </c>
      <c r="H112" s="136"/>
      <c r="I112" s="136">
        <v>-6088210</v>
      </c>
      <c r="J112" s="136"/>
      <c r="K112" s="136">
        <v>0</v>
      </c>
    </row>
    <row r="113" spans="1:11" s="21" customFormat="1" ht="18" customHeight="1" x14ac:dyDescent="0.25">
      <c r="A113" s="60" t="s">
        <v>77</v>
      </c>
      <c r="B113" s="60"/>
      <c r="C113" s="28"/>
      <c r="D113" s="26"/>
      <c r="E113" s="136"/>
      <c r="F113" s="136"/>
      <c r="G113" s="136"/>
      <c r="H113" s="136"/>
      <c r="I113" s="136"/>
      <c r="J113" s="136"/>
      <c r="K113" s="136"/>
    </row>
    <row r="114" spans="1:11" s="21" customFormat="1" ht="18" customHeight="1" x14ac:dyDescent="0.25">
      <c r="A114" s="60" t="s">
        <v>52</v>
      </c>
      <c r="B114" s="60"/>
      <c r="C114" s="28"/>
      <c r="D114" s="26"/>
      <c r="E114" s="136">
        <v>48322573</v>
      </c>
      <c r="F114" s="136"/>
      <c r="G114" s="136">
        <v>7849136</v>
      </c>
      <c r="H114" s="136"/>
      <c r="I114" s="136">
        <v>0</v>
      </c>
      <c r="J114" s="136"/>
      <c r="K114" s="136">
        <v>0</v>
      </c>
    </row>
    <row r="115" spans="1:11" s="62" customFormat="1" ht="18" customHeight="1" x14ac:dyDescent="0.25">
      <c r="A115" s="60" t="s">
        <v>78</v>
      </c>
      <c r="B115" s="60"/>
      <c r="C115" s="28"/>
      <c r="D115" s="26"/>
      <c r="E115" s="136"/>
      <c r="F115" s="136"/>
      <c r="G115" s="136"/>
      <c r="H115" s="136"/>
      <c r="I115" s="136"/>
      <c r="J115" s="136"/>
      <c r="K115" s="136"/>
    </row>
    <row r="116" spans="1:11" s="62" customFormat="1" ht="18" customHeight="1" x14ac:dyDescent="0.25">
      <c r="A116" s="60" t="s">
        <v>79</v>
      </c>
      <c r="B116" s="60"/>
      <c r="C116" s="28"/>
      <c r="D116" s="26"/>
      <c r="E116" s="136">
        <v>-31051683</v>
      </c>
      <c r="F116" s="136"/>
      <c r="G116" s="136">
        <v>-12929625</v>
      </c>
      <c r="H116" s="136"/>
      <c r="I116" s="136">
        <v>-259926</v>
      </c>
      <c r="J116" s="136"/>
      <c r="K116" s="136">
        <v>-218037</v>
      </c>
    </row>
    <row r="117" spans="1:11" s="62" customFormat="1" ht="18" customHeight="1" x14ac:dyDescent="0.25">
      <c r="A117" s="60" t="s">
        <v>88</v>
      </c>
      <c r="B117" s="60"/>
      <c r="C117" s="41">
        <v>12</v>
      </c>
      <c r="D117" s="26"/>
      <c r="E117" s="136">
        <v>53641742</v>
      </c>
      <c r="F117" s="136"/>
      <c r="G117" s="136">
        <v>17000000</v>
      </c>
      <c r="H117" s="136"/>
      <c r="I117" s="136">
        <v>25000000</v>
      </c>
      <c r="J117" s="136"/>
      <c r="K117" s="136">
        <v>0</v>
      </c>
    </row>
    <row r="118" spans="1:11" s="62" customFormat="1" ht="18" customHeight="1" x14ac:dyDescent="0.25">
      <c r="A118" s="60" t="s">
        <v>239</v>
      </c>
      <c r="B118" s="60"/>
      <c r="C118" s="28"/>
      <c r="D118" s="26"/>
      <c r="E118" s="136">
        <v>-14933249</v>
      </c>
      <c r="F118" s="136"/>
      <c r="G118" s="136">
        <v>-8500000</v>
      </c>
      <c r="H118" s="136"/>
      <c r="I118" s="136">
        <v>-9560000</v>
      </c>
      <c r="J118" s="136"/>
      <c r="K118" s="136">
        <v>-8500000</v>
      </c>
    </row>
    <row r="119" spans="1:11" s="62" customFormat="1" ht="18" customHeight="1" x14ac:dyDescent="0.25">
      <c r="A119" s="20" t="s">
        <v>225</v>
      </c>
      <c r="B119" s="60"/>
      <c r="C119" s="28"/>
      <c r="D119" s="26"/>
      <c r="E119" s="136">
        <v>-579924</v>
      </c>
      <c r="F119" s="136"/>
      <c r="G119" s="136">
        <v>-34553</v>
      </c>
      <c r="H119" s="136"/>
      <c r="I119" s="136">
        <v>-23558</v>
      </c>
      <c r="J119" s="136"/>
      <c r="K119" s="136">
        <v>-23588</v>
      </c>
    </row>
    <row r="120" spans="1:11" s="21" customFormat="1" ht="18" customHeight="1" x14ac:dyDescent="0.25">
      <c r="A120" s="60" t="s">
        <v>73</v>
      </c>
      <c r="B120" s="60"/>
      <c r="C120" s="28"/>
      <c r="D120" s="26"/>
      <c r="E120" s="136">
        <v>-11680276</v>
      </c>
      <c r="F120" s="136"/>
      <c r="G120" s="136">
        <v>-10789518</v>
      </c>
      <c r="H120" s="136"/>
      <c r="I120" s="136">
        <v>-3823601</v>
      </c>
      <c r="J120" s="136"/>
      <c r="K120" s="136">
        <v>-4011505</v>
      </c>
    </row>
    <row r="121" spans="1:11" s="21" customFormat="1" ht="18" customHeight="1" x14ac:dyDescent="0.25">
      <c r="A121" s="20" t="s">
        <v>299</v>
      </c>
      <c r="B121" s="60"/>
      <c r="C121" s="28"/>
      <c r="D121" s="26"/>
      <c r="E121" s="136">
        <v>-3576785</v>
      </c>
      <c r="F121" s="136"/>
      <c r="G121" s="136">
        <v>-2467230</v>
      </c>
      <c r="H121" s="136"/>
      <c r="I121" s="136">
        <v>0</v>
      </c>
      <c r="J121" s="136"/>
      <c r="K121" s="136">
        <v>0</v>
      </c>
    </row>
    <row r="122" spans="1:11" s="21" customFormat="1" ht="18" customHeight="1" x14ac:dyDescent="0.25">
      <c r="A122" s="20" t="s">
        <v>279</v>
      </c>
      <c r="B122" s="60"/>
      <c r="C122" s="28"/>
      <c r="D122" s="26"/>
      <c r="E122" s="136"/>
      <c r="F122" s="136"/>
      <c r="G122" s="136"/>
      <c r="H122" s="136"/>
      <c r="I122" s="136"/>
      <c r="J122" s="136"/>
      <c r="K122" s="136"/>
    </row>
    <row r="123" spans="1:11" s="21" customFormat="1" ht="18" customHeight="1" x14ac:dyDescent="0.25">
      <c r="A123" s="20" t="s">
        <v>200</v>
      </c>
      <c r="B123" s="60"/>
      <c r="C123" s="28"/>
      <c r="D123" s="26"/>
      <c r="E123" s="136"/>
      <c r="F123" s="136"/>
      <c r="G123" s="136"/>
      <c r="H123" s="136"/>
      <c r="I123" s="136"/>
      <c r="J123" s="136"/>
      <c r="K123" s="136"/>
    </row>
    <row r="124" spans="1:11" s="21" customFormat="1" ht="18" customHeight="1" x14ac:dyDescent="0.25">
      <c r="A124" s="20" t="s">
        <v>240</v>
      </c>
      <c r="B124" s="60"/>
      <c r="C124" s="28"/>
      <c r="D124" s="26"/>
      <c r="E124" s="136">
        <v>-6502720</v>
      </c>
      <c r="F124" s="136"/>
      <c r="G124" s="136">
        <v>-4911456</v>
      </c>
      <c r="H124" s="136"/>
      <c r="I124" s="136">
        <v>-6843549</v>
      </c>
      <c r="J124" s="136"/>
      <c r="K124" s="136">
        <v>-5166579</v>
      </c>
    </row>
    <row r="125" spans="1:11" s="21" customFormat="1" ht="18" customHeight="1" x14ac:dyDescent="0.25">
      <c r="A125" s="20" t="s">
        <v>201</v>
      </c>
      <c r="B125" s="20"/>
      <c r="C125" s="28"/>
      <c r="D125" s="26"/>
      <c r="E125" s="136">
        <v>251590</v>
      </c>
      <c r="F125" s="136"/>
      <c r="G125" s="136">
        <v>384721</v>
      </c>
      <c r="H125" s="136"/>
      <c r="I125" s="136">
        <v>0</v>
      </c>
      <c r="J125" s="136"/>
      <c r="K125" s="136">
        <v>0</v>
      </c>
    </row>
    <row r="126" spans="1:11" s="21" customFormat="1" ht="18" customHeight="1" x14ac:dyDescent="0.25">
      <c r="A126" s="20" t="s">
        <v>408</v>
      </c>
      <c r="B126" s="60"/>
      <c r="C126" s="28"/>
      <c r="D126" s="26"/>
      <c r="E126" s="136"/>
      <c r="F126" s="136"/>
      <c r="G126" s="136"/>
      <c r="H126" s="136"/>
      <c r="I126" s="136"/>
      <c r="J126" s="136"/>
      <c r="K126" s="136"/>
    </row>
    <row r="127" spans="1:11" s="21" customFormat="1" ht="18" customHeight="1" x14ac:dyDescent="0.25">
      <c r="A127" s="223" t="s">
        <v>407</v>
      </c>
      <c r="B127" s="60"/>
      <c r="C127" s="28"/>
      <c r="D127" s="26"/>
      <c r="E127" s="142">
        <v>23403</v>
      </c>
      <c r="F127" s="136"/>
      <c r="G127" s="142">
        <v>-1272294</v>
      </c>
      <c r="H127" s="136"/>
      <c r="I127" s="142">
        <v>0</v>
      </c>
      <c r="J127" s="136"/>
      <c r="K127" s="142">
        <v>0</v>
      </c>
    </row>
    <row r="128" spans="1:11" s="62" customFormat="1" ht="18" customHeight="1" x14ac:dyDescent="0.25">
      <c r="A128" s="3" t="s">
        <v>280</v>
      </c>
      <c r="C128" s="21"/>
      <c r="D128" s="21"/>
      <c r="E128" s="93">
        <f>SUM(E110:E127)+SUM(E92:E97)</f>
        <v>26528685</v>
      </c>
      <c r="F128" s="63"/>
      <c r="G128" s="93">
        <f>SUM(G110:G127)+SUM(G92:G97)</f>
        <v>-12128999</v>
      </c>
      <c r="H128" s="11"/>
      <c r="I128" s="93">
        <f>SUM(I110:I127)+SUM(I92:I97)</f>
        <v>6519128</v>
      </c>
      <c r="J128" s="63"/>
      <c r="K128" s="93">
        <f>SUM(K110:K127)+SUM(K92:K97)</f>
        <v>-10842204</v>
      </c>
    </row>
    <row r="129" spans="1:11" s="21" customFormat="1" ht="18" customHeight="1" x14ac:dyDescent="0.25">
      <c r="A129" s="60"/>
      <c r="B129" s="60"/>
      <c r="C129" s="28"/>
      <c r="D129" s="26"/>
      <c r="E129" s="63"/>
      <c r="F129" s="63"/>
      <c r="G129" s="63"/>
      <c r="H129" s="63"/>
      <c r="I129" s="63"/>
      <c r="J129" s="63"/>
      <c r="K129" s="63"/>
    </row>
    <row r="130" spans="1:11" s="21" customFormat="1" ht="18" customHeight="1" x14ac:dyDescent="0.25">
      <c r="A130" s="60" t="s">
        <v>246</v>
      </c>
      <c r="B130" s="15"/>
      <c r="C130" s="28"/>
      <c r="D130" s="35"/>
      <c r="E130" s="5"/>
      <c r="F130" s="5"/>
      <c r="G130" s="5"/>
      <c r="H130" s="5"/>
      <c r="I130" s="5"/>
      <c r="J130" s="5"/>
      <c r="K130" s="5"/>
    </row>
    <row r="131" spans="1:11" s="21" customFormat="1" ht="18" customHeight="1" x14ac:dyDescent="0.25">
      <c r="A131" s="60" t="s">
        <v>248</v>
      </c>
      <c r="B131" s="15"/>
      <c r="C131" s="28"/>
      <c r="D131" s="35"/>
      <c r="E131" s="5"/>
      <c r="F131" s="5"/>
      <c r="G131" s="5"/>
      <c r="H131" s="5"/>
      <c r="I131" s="5"/>
      <c r="J131" s="5"/>
      <c r="K131" s="5"/>
    </row>
    <row r="132" spans="1:11" s="21" customFormat="1" ht="18" customHeight="1" x14ac:dyDescent="0.25">
      <c r="A132" s="60" t="s">
        <v>247</v>
      </c>
      <c r="B132" s="2"/>
      <c r="C132" s="28"/>
      <c r="D132" s="35"/>
      <c r="E132" s="5">
        <f>E128+E88+E65</f>
        <v>58811672</v>
      </c>
      <c r="F132" s="5"/>
      <c r="G132" s="5">
        <f>G128+G88+G65</f>
        <v>6166444</v>
      </c>
      <c r="H132" s="5"/>
      <c r="I132" s="5">
        <f>I128+I88+I65</f>
        <v>2471279</v>
      </c>
      <c r="J132" s="5"/>
      <c r="K132" s="5">
        <f>K128+K88+K65</f>
        <v>-3276762</v>
      </c>
    </row>
    <row r="133" spans="1:11" s="21" customFormat="1" ht="18" customHeight="1" x14ac:dyDescent="0.25">
      <c r="A133" s="60" t="s">
        <v>195</v>
      </c>
      <c r="B133" s="2"/>
      <c r="C133" s="28"/>
      <c r="D133" s="35"/>
      <c r="E133" s="5"/>
      <c r="F133" s="5"/>
      <c r="G133" s="5"/>
      <c r="H133" s="5"/>
      <c r="I133" s="5"/>
      <c r="J133" s="5"/>
      <c r="K133" s="5"/>
    </row>
    <row r="134" spans="1:11" s="21" customFormat="1" ht="18" customHeight="1" x14ac:dyDescent="0.25">
      <c r="A134" s="60" t="s">
        <v>196</v>
      </c>
      <c r="B134" s="2"/>
      <c r="C134" s="28"/>
      <c r="D134" s="35"/>
      <c r="E134" s="9">
        <v>684590</v>
      </c>
      <c r="F134" s="5"/>
      <c r="G134" s="9">
        <v>-1492669</v>
      </c>
      <c r="H134" s="5"/>
      <c r="I134" s="215">
        <v>75</v>
      </c>
      <c r="J134" s="5"/>
      <c r="K134" s="215">
        <v>0</v>
      </c>
    </row>
    <row r="135" spans="1:11" s="21" customFormat="1" ht="18" customHeight="1" x14ac:dyDescent="0.25">
      <c r="A135" s="15" t="s">
        <v>246</v>
      </c>
      <c r="B135" s="2"/>
      <c r="C135" s="28"/>
      <c r="D135" s="35"/>
      <c r="E135" s="5"/>
      <c r="F135" s="5"/>
      <c r="G135" s="5"/>
      <c r="H135" s="5"/>
      <c r="I135" s="14"/>
      <c r="J135" s="5"/>
      <c r="K135" s="14"/>
    </row>
    <row r="136" spans="1:11" s="21" customFormat="1" ht="21" customHeight="1" x14ac:dyDescent="0.25">
      <c r="A136" s="75" t="s">
        <v>249</v>
      </c>
      <c r="B136" s="75"/>
      <c r="C136" s="77"/>
      <c r="D136" s="77"/>
      <c r="E136" s="11">
        <f>SUM(E132,E134)</f>
        <v>59496262</v>
      </c>
      <c r="F136" s="77"/>
      <c r="G136" s="11">
        <f>SUM(G132,G134)</f>
        <v>4673775</v>
      </c>
      <c r="H136" s="77"/>
      <c r="I136" s="77">
        <f>SUM(I132,I134)</f>
        <v>2471354</v>
      </c>
      <c r="J136" s="77"/>
      <c r="K136" s="77">
        <f>SUM(K132,K134)</f>
        <v>-3276762</v>
      </c>
    </row>
    <row r="137" spans="1:11" s="21" customFormat="1" ht="21.9" customHeight="1" x14ac:dyDescent="0.25">
      <c r="A137" s="78" t="s">
        <v>281</v>
      </c>
      <c r="B137" s="2"/>
      <c r="C137" s="28"/>
      <c r="D137" s="35"/>
      <c r="E137" s="9">
        <v>30376585</v>
      </c>
      <c r="F137" s="5"/>
      <c r="G137" s="9">
        <v>30043466</v>
      </c>
      <c r="H137" s="5"/>
      <c r="I137" s="215">
        <v>1062807</v>
      </c>
      <c r="J137" s="5"/>
      <c r="K137" s="215">
        <v>4403393</v>
      </c>
    </row>
    <row r="138" spans="1:11" s="21" customFormat="1" ht="20.100000000000001" customHeight="1" thickBot="1" x14ac:dyDescent="0.35">
      <c r="A138" s="76" t="s">
        <v>290</v>
      </c>
      <c r="B138" s="15"/>
      <c r="C138" s="43"/>
      <c r="D138" s="8"/>
      <c r="E138" s="12">
        <f>SUM(E136,E137)</f>
        <v>89872847</v>
      </c>
      <c r="F138" s="11"/>
      <c r="G138" s="12">
        <f>SUM(G136,G137)</f>
        <v>34717241</v>
      </c>
      <c r="H138" s="11"/>
      <c r="I138" s="12">
        <f>SUM(I136,I137)</f>
        <v>3534161</v>
      </c>
      <c r="J138" s="11"/>
      <c r="K138" s="12">
        <f>SUM(K136,K137)</f>
        <v>1126631</v>
      </c>
    </row>
    <row r="139" spans="1:11" s="21" customFormat="1" ht="19.5" customHeight="1" thickTop="1" x14ac:dyDescent="0.25">
      <c r="A139" s="60"/>
      <c r="B139" s="60"/>
      <c r="C139" s="28"/>
      <c r="D139" s="26"/>
      <c r="E139" s="63"/>
      <c r="F139" s="63"/>
      <c r="G139" s="63"/>
      <c r="H139" s="63"/>
      <c r="I139" s="63"/>
      <c r="J139" s="63"/>
      <c r="K139" s="63"/>
    </row>
    <row r="140" spans="1:11" s="21" customFormat="1" ht="17.399999999999999" x14ac:dyDescent="0.3">
      <c r="A140" s="29" t="s">
        <v>25</v>
      </c>
      <c r="B140" s="29"/>
      <c r="C140" s="28"/>
      <c r="D140" s="26"/>
      <c r="E140" s="63"/>
      <c r="F140" s="63"/>
      <c r="G140" s="63"/>
      <c r="H140" s="63"/>
      <c r="I140" s="63"/>
      <c r="J140" s="63"/>
      <c r="K140" s="63"/>
    </row>
    <row r="141" spans="1:11" s="21" customFormat="1" ht="17.399999999999999" x14ac:dyDescent="0.3">
      <c r="A141" s="29" t="s">
        <v>26</v>
      </c>
      <c r="B141" s="29"/>
      <c r="C141" s="28"/>
      <c r="D141" s="26"/>
      <c r="E141" s="63"/>
      <c r="F141" s="63"/>
      <c r="G141" s="63"/>
      <c r="H141" s="63"/>
      <c r="I141" s="63"/>
      <c r="J141" s="63"/>
      <c r="K141" s="63"/>
    </row>
    <row r="142" spans="1:11" s="21" customFormat="1" ht="15.6" x14ac:dyDescent="0.3">
      <c r="A142" s="220" t="s">
        <v>171</v>
      </c>
      <c r="B142" s="220"/>
      <c r="C142" s="28"/>
      <c r="D142" s="1"/>
      <c r="E142" s="1"/>
      <c r="F142" s="1"/>
      <c r="G142" s="1"/>
      <c r="H142" s="1"/>
      <c r="I142" s="1"/>
      <c r="J142" s="1"/>
      <c r="K142" s="1"/>
    </row>
    <row r="143" spans="1:11" s="21" customFormat="1" x14ac:dyDescent="0.25">
      <c r="A143" s="15"/>
      <c r="B143" s="15"/>
      <c r="C143" s="28"/>
      <c r="D143" s="1"/>
      <c r="E143" s="1"/>
      <c r="F143" s="1"/>
      <c r="G143" s="1"/>
      <c r="H143" s="1"/>
      <c r="I143" s="65"/>
      <c r="J143" s="80"/>
      <c r="K143" s="64" t="s">
        <v>91</v>
      </c>
    </row>
    <row r="144" spans="1:11" s="21" customFormat="1" x14ac:dyDescent="0.25">
      <c r="A144" s="15"/>
      <c r="B144" s="15"/>
      <c r="C144" s="28"/>
      <c r="D144" s="1"/>
      <c r="E144" s="284" t="s">
        <v>0</v>
      </c>
      <c r="F144" s="284"/>
      <c r="G144" s="284"/>
      <c r="H144" s="166"/>
      <c r="I144" s="284" t="s">
        <v>37</v>
      </c>
      <c r="J144" s="284"/>
      <c r="K144" s="284"/>
    </row>
    <row r="145" spans="1:11" s="62" customFormat="1" x14ac:dyDescent="0.25">
      <c r="A145" s="15"/>
      <c r="B145" s="15"/>
      <c r="C145" s="28"/>
      <c r="D145" s="1"/>
      <c r="E145" s="282" t="s">
        <v>7</v>
      </c>
      <c r="F145" s="282"/>
      <c r="G145" s="282"/>
      <c r="H145" s="166"/>
      <c r="I145" s="282" t="s">
        <v>7</v>
      </c>
      <c r="J145" s="282"/>
      <c r="K145" s="282"/>
    </row>
    <row r="146" spans="1:11" s="62" customFormat="1" x14ac:dyDescent="0.25">
      <c r="A146" s="15"/>
      <c r="B146" s="15"/>
      <c r="C146" s="28"/>
      <c r="D146" s="1"/>
      <c r="E146" s="285" t="s">
        <v>287</v>
      </c>
      <c r="F146" s="285"/>
      <c r="G146" s="285"/>
      <c r="H146" s="33"/>
      <c r="I146" s="285" t="s">
        <v>287</v>
      </c>
      <c r="J146" s="285"/>
      <c r="K146" s="285"/>
    </row>
    <row r="147" spans="1:11" s="62" customFormat="1" x14ac:dyDescent="0.25">
      <c r="A147" s="15"/>
      <c r="B147" s="15"/>
      <c r="C147" s="30"/>
      <c r="D147" s="1"/>
      <c r="E147" s="286" t="s">
        <v>286</v>
      </c>
      <c r="F147" s="287"/>
      <c r="G147" s="287"/>
      <c r="H147" s="33"/>
      <c r="I147" s="286" t="s">
        <v>286</v>
      </c>
      <c r="J147" s="287"/>
      <c r="K147" s="287"/>
    </row>
    <row r="148" spans="1:11" s="62" customFormat="1" x14ac:dyDescent="0.25">
      <c r="A148" s="15"/>
      <c r="B148" s="15"/>
      <c r="C148" s="28"/>
      <c r="D148" s="1"/>
      <c r="E148" s="66">
        <v>2020</v>
      </c>
      <c r="F148" s="112"/>
      <c r="G148" s="113" t="s">
        <v>258</v>
      </c>
      <c r="H148" s="112"/>
      <c r="I148" s="66">
        <v>2020</v>
      </c>
      <c r="J148" s="112"/>
      <c r="K148" s="113" t="s">
        <v>258</v>
      </c>
    </row>
    <row r="149" spans="1:11" s="21" customFormat="1" ht="18" customHeight="1" x14ac:dyDescent="0.3">
      <c r="A149" s="34" t="s">
        <v>245</v>
      </c>
      <c r="B149" s="34"/>
      <c r="C149" s="28"/>
      <c r="D149" s="26"/>
      <c r="E149" s="23"/>
      <c r="F149" s="23"/>
      <c r="G149" s="23"/>
      <c r="H149" s="23"/>
      <c r="I149" s="23"/>
      <c r="J149" s="23"/>
      <c r="K149" s="23"/>
    </row>
    <row r="150" spans="1:11" s="21" customFormat="1" ht="18" customHeight="1" x14ac:dyDescent="0.3">
      <c r="A150" s="34" t="s">
        <v>244</v>
      </c>
      <c r="B150" s="34"/>
      <c r="C150" s="28"/>
      <c r="D150" s="26"/>
      <c r="E150" s="23"/>
      <c r="F150" s="23"/>
      <c r="G150" s="23"/>
      <c r="H150" s="23"/>
      <c r="I150" s="23"/>
      <c r="J150" s="23"/>
      <c r="K150" s="23"/>
    </row>
    <row r="151" spans="1:11" s="21" customFormat="1" ht="18" customHeight="1" x14ac:dyDescent="0.25">
      <c r="A151" s="224" t="s">
        <v>144</v>
      </c>
      <c r="B151" s="3" t="s">
        <v>1</v>
      </c>
      <c r="C151" s="28"/>
      <c r="D151" s="26"/>
      <c r="E151" s="23"/>
      <c r="F151" s="23"/>
      <c r="G151" s="23"/>
      <c r="H151" s="23"/>
      <c r="I151" s="23"/>
      <c r="J151" s="23"/>
      <c r="K151" s="23"/>
    </row>
    <row r="152" spans="1:11" s="21" customFormat="1" ht="18" customHeight="1" x14ac:dyDescent="0.25">
      <c r="B152" s="164" t="s">
        <v>145</v>
      </c>
      <c r="C152" s="28"/>
      <c r="D152" s="26"/>
      <c r="E152" s="63"/>
      <c r="F152" s="63"/>
      <c r="G152" s="63"/>
      <c r="H152" s="63"/>
      <c r="I152" s="63"/>
      <c r="J152" s="63"/>
      <c r="K152" s="63"/>
    </row>
    <row r="153" spans="1:11" s="21" customFormat="1" ht="18" customHeight="1" x14ac:dyDescent="0.25">
      <c r="B153" s="60" t="s">
        <v>1</v>
      </c>
      <c r="C153" s="28"/>
      <c r="D153" s="26"/>
      <c r="E153" s="94">
        <v>91924241</v>
      </c>
      <c r="F153" s="63"/>
      <c r="G153" s="94">
        <v>36508435</v>
      </c>
      <c r="H153" s="63"/>
      <c r="I153" s="94">
        <v>3538772</v>
      </c>
      <c r="J153" s="63"/>
      <c r="K153" s="94">
        <v>1129970</v>
      </c>
    </row>
    <row r="154" spans="1:11" s="21" customFormat="1" ht="18" customHeight="1" x14ac:dyDescent="0.25">
      <c r="B154" s="60" t="s">
        <v>203</v>
      </c>
      <c r="C154" s="28"/>
      <c r="D154" s="26"/>
      <c r="E154" s="94">
        <v>-2051394</v>
      </c>
      <c r="F154" s="63"/>
      <c r="G154" s="94">
        <v>-1791194</v>
      </c>
      <c r="H154" s="63"/>
      <c r="I154" s="95">
        <v>-4611</v>
      </c>
      <c r="J154" s="63"/>
      <c r="K154" s="95">
        <v>-3339</v>
      </c>
    </row>
    <row r="155" spans="1:11" s="21" customFormat="1" ht="18" customHeight="1" thickBot="1" x14ac:dyDescent="0.35">
      <c r="A155" s="76"/>
      <c r="B155" s="15" t="s">
        <v>146</v>
      </c>
      <c r="C155" s="43"/>
      <c r="D155" s="8"/>
      <c r="E155" s="12">
        <f>SUM(E153:E154)</f>
        <v>89872847</v>
      </c>
      <c r="F155" s="11"/>
      <c r="G155" s="12">
        <f>SUM(G153:G154)</f>
        <v>34717241</v>
      </c>
      <c r="H155" s="11"/>
      <c r="I155" s="12">
        <f>SUM(I153:I154)</f>
        <v>3534161</v>
      </c>
      <c r="J155" s="11"/>
      <c r="K155" s="12">
        <f>SUM(K153:K154)</f>
        <v>1126631</v>
      </c>
    </row>
    <row r="156" spans="1:11" s="62" customFormat="1" ht="9.75" customHeight="1" thickTop="1" x14ac:dyDescent="0.25">
      <c r="D156" s="216"/>
      <c r="F156" s="216"/>
      <c r="H156" s="216"/>
      <c r="J156" s="216"/>
    </row>
    <row r="157" spans="1:11" ht="18" customHeight="1" x14ac:dyDescent="0.25">
      <c r="A157" s="224" t="s">
        <v>147</v>
      </c>
      <c r="B157" s="224" t="s">
        <v>417</v>
      </c>
      <c r="D157" s="21"/>
      <c r="E157" s="21"/>
      <c r="F157" s="21"/>
      <c r="G157" s="21"/>
      <c r="H157" s="21"/>
      <c r="I157" s="21"/>
      <c r="J157" s="21"/>
      <c r="K157" s="21"/>
    </row>
    <row r="158" spans="1:11" ht="9" customHeight="1" x14ac:dyDescent="0.25">
      <c r="A158" s="224"/>
      <c r="B158" s="224"/>
      <c r="D158" s="21"/>
      <c r="E158" s="21"/>
      <c r="F158" s="21"/>
      <c r="G158" s="21"/>
      <c r="H158" s="21"/>
      <c r="I158" s="21"/>
      <c r="J158" s="21"/>
      <c r="K158" s="21"/>
    </row>
    <row r="159" spans="1:11" s="21" customFormat="1" ht="18" customHeight="1" x14ac:dyDescent="0.25">
      <c r="B159" s="217" t="s">
        <v>426</v>
      </c>
      <c r="C159" s="217"/>
      <c r="D159" s="217"/>
      <c r="E159" s="217"/>
      <c r="F159" s="217"/>
      <c r="G159" s="217"/>
      <c r="H159" s="217"/>
      <c r="I159" s="217"/>
    </row>
    <row r="160" spans="1:11" s="21" customFormat="1" ht="18" customHeight="1" x14ac:dyDescent="0.25">
      <c r="B160" s="108" t="s">
        <v>420</v>
      </c>
      <c r="C160" s="28"/>
      <c r="D160" s="26"/>
      <c r="E160" s="63"/>
      <c r="F160" s="63"/>
      <c r="G160" s="63"/>
      <c r="H160" s="63"/>
      <c r="I160" s="63"/>
      <c r="J160" s="63"/>
      <c r="K160" s="63"/>
    </row>
    <row r="162" spans="2:11" x14ac:dyDescent="0.25">
      <c r="B162" s="36" t="s">
        <v>421</v>
      </c>
      <c r="C162" s="218"/>
      <c r="D162" s="188"/>
      <c r="E162" s="188"/>
      <c r="F162" s="188"/>
      <c r="G162" s="188"/>
      <c r="H162" s="188"/>
      <c r="I162" s="188"/>
      <c r="J162" s="219"/>
      <c r="K162" s="219"/>
    </row>
    <row r="163" spans="2:11" x14ac:dyDescent="0.25">
      <c r="B163" s="225" t="s">
        <v>425</v>
      </c>
      <c r="C163" s="218"/>
      <c r="D163" s="188"/>
      <c r="E163" s="188"/>
      <c r="F163" s="188"/>
      <c r="G163" s="188"/>
      <c r="H163" s="188"/>
      <c r="I163" s="188"/>
      <c r="J163" s="219"/>
      <c r="K163" s="219"/>
    </row>
    <row r="164" spans="2:11" x14ac:dyDescent="0.25">
      <c r="B164" s="225" t="s">
        <v>422</v>
      </c>
      <c r="C164" s="218"/>
      <c r="D164" s="188"/>
      <c r="E164" s="188"/>
      <c r="F164" s="188"/>
      <c r="G164" s="188"/>
      <c r="H164" s="188"/>
      <c r="I164" s="188"/>
      <c r="J164" s="219"/>
      <c r="K164" s="219"/>
    </row>
    <row r="166" spans="2:11" x14ac:dyDescent="0.25">
      <c r="B166" s="225" t="s">
        <v>423</v>
      </c>
      <c r="C166" s="218"/>
      <c r="D166" s="188"/>
      <c r="E166" s="188"/>
      <c r="F166" s="188"/>
      <c r="G166" s="188"/>
      <c r="H166" s="188"/>
      <c r="I166" s="188"/>
      <c r="J166" s="219"/>
      <c r="K166" s="219"/>
    </row>
    <row r="167" spans="2:11" x14ac:dyDescent="0.25">
      <c r="B167" s="225" t="s">
        <v>424</v>
      </c>
      <c r="C167" s="218"/>
      <c r="D167" s="188"/>
      <c r="E167" s="188"/>
      <c r="F167" s="188"/>
      <c r="G167" s="188"/>
      <c r="H167" s="188"/>
      <c r="I167" s="188"/>
      <c r="J167" s="219"/>
      <c r="K167" s="219"/>
    </row>
    <row r="168" spans="2:11" x14ac:dyDescent="0.25">
      <c r="B168" s="49" t="s">
        <v>418</v>
      </c>
    </row>
  </sheetData>
  <mergeCells count="35">
    <mergeCell ref="E147:G147"/>
    <mergeCell ref="I147:K147"/>
    <mergeCell ref="E144:G144"/>
    <mergeCell ref="I144:K144"/>
    <mergeCell ref="E145:G145"/>
    <mergeCell ref="I145:K145"/>
    <mergeCell ref="E146:G146"/>
    <mergeCell ref="I146:K146"/>
    <mergeCell ref="E104:G104"/>
    <mergeCell ref="I104:K104"/>
    <mergeCell ref="E105:G105"/>
    <mergeCell ref="I105:K105"/>
    <mergeCell ref="E106:G106"/>
    <mergeCell ref="I106:K106"/>
    <mergeCell ref="E103:G103"/>
    <mergeCell ref="I103:K103"/>
    <mergeCell ref="E8:G8"/>
    <mergeCell ref="I8:K8"/>
    <mergeCell ref="A10:D10"/>
    <mergeCell ref="E54:G54"/>
    <mergeCell ref="I54:K54"/>
    <mergeCell ref="E55:G55"/>
    <mergeCell ref="I55:K55"/>
    <mergeCell ref="E56:G56"/>
    <mergeCell ref="I56:K56"/>
    <mergeCell ref="E57:G57"/>
    <mergeCell ref="I57:K57"/>
    <mergeCell ref="A59:E59"/>
    <mergeCell ref="A34:B34"/>
    <mergeCell ref="E5:G5"/>
    <mergeCell ref="I5:K5"/>
    <mergeCell ref="E6:G6"/>
    <mergeCell ref="I6:K6"/>
    <mergeCell ref="E7:G7"/>
    <mergeCell ref="I7:K7"/>
  </mergeCells>
  <pageMargins left="0.7" right="0.5" top="0.48" bottom="0.5" header="0.5" footer="0.5"/>
  <pageSetup paperSize="9" scale="83" firstPageNumber="14" fitToHeight="3" orientation="portrait" useFirstPageNumber="1" r:id="rId1"/>
  <headerFooter>
    <oddFooter>&amp;LThe accompanying notes are an integral part of these financial statements.
&amp;C&amp;P</oddFooter>
  </headerFooter>
  <rowBreaks count="3" manualBreakCount="3">
    <brk id="49" max="10" man="1"/>
    <brk id="98" max="10" man="1"/>
    <brk id="139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5"/>
  <sheetViews>
    <sheetView showGridLines="0" topLeftCell="A19" zoomScaleNormal="100" zoomScaleSheetLayoutView="85" zoomScalePageLayoutView="70" workbookViewId="0">
      <selection activeCell="I23" sqref="I23"/>
    </sheetView>
  </sheetViews>
  <sheetFormatPr defaultColWidth="9.109375" defaultRowHeight="20.25" customHeight="1" x14ac:dyDescent="0.25"/>
  <cols>
    <col min="1" max="1" width="3.44140625" style="49" customWidth="1"/>
    <col min="2" max="2" width="29.88671875" style="49" customWidth="1"/>
    <col min="3" max="3" width="4.109375" style="41" customWidth="1"/>
    <col min="4" max="4" width="1.44140625" style="30" customWidth="1"/>
    <col min="5" max="5" width="13.5546875" style="30" customWidth="1"/>
    <col min="6" max="6" width="1.44140625" style="30" customWidth="1"/>
    <col min="7" max="7" width="13.5546875" style="30" customWidth="1"/>
    <col min="8" max="8" width="1.44140625" style="39" customWidth="1"/>
    <col min="9" max="9" width="13.109375" style="30" customWidth="1"/>
    <col min="10" max="10" width="1.44140625" style="39" customWidth="1"/>
    <col min="11" max="11" width="13.109375" style="30" customWidth="1"/>
    <col min="12" max="16384" width="9.109375" style="30"/>
  </cols>
  <sheetData>
    <row r="1" spans="1:11" ht="20.25" customHeight="1" x14ac:dyDescent="0.3">
      <c r="A1" s="29" t="s">
        <v>25</v>
      </c>
      <c r="B1" s="29"/>
      <c r="C1" s="29"/>
      <c r="D1" s="29"/>
      <c r="E1" s="29"/>
      <c r="F1" s="29"/>
      <c r="G1" s="29"/>
      <c r="H1" s="1"/>
      <c r="I1" s="1"/>
      <c r="J1" s="1"/>
      <c r="K1" s="1"/>
    </row>
    <row r="2" spans="1:11" ht="20.25" customHeight="1" x14ac:dyDescent="0.3">
      <c r="A2" s="29" t="s">
        <v>26</v>
      </c>
      <c r="B2" s="29"/>
      <c r="C2" s="29"/>
      <c r="D2" s="29"/>
      <c r="E2" s="29"/>
      <c r="F2" s="29"/>
      <c r="G2" s="29"/>
      <c r="H2" s="1"/>
      <c r="I2" s="1"/>
      <c r="J2" s="1"/>
      <c r="K2" s="1"/>
    </row>
    <row r="3" spans="1:11" ht="20.25" customHeight="1" x14ac:dyDescent="0.3">
      <c r="A3" s="31" t="s">
        <v>135</v>
      </c>
      <c r="B3" s="31"/>
      <c r="C3" s="46"/>
      <c r="D3" s="47"/>
      <c r="E3" s="47"/>
      <c r="F3" s="47"/>
      <c r="G3" s="47"/>
      <c r="H3" s="1"/>
      <c r="I3" s="1"/>
      <c r="J3" s="1"/>
      <c r="K3" s="1"/>
    </row>
    <row r="4" spans="1:11" ht="20.25" customHeight="1" x14ac:dyDescent="0.25">
      <c r="A4" s="2"/>
      <c r="B4" s="2"/>
      <c r="C4" s="28"/>
      <c r="D4" s="1"/>
      <c r="E4" s="1"/>
      <c r="F4" s="1"/>
      <c r="G4" s="1"/>
      <c r="H4" s="1"/>
      <c r="I4" s="1"/>
      <c r="J4" s="1"/>
      <c r="K4" s="18" t="s">
        <v>91</v>
      </c>
    </row>
    <row r="5" spans="1:11" ht="20.25" customHeight="1" x14ac:dyDescent="0.25">
      <c r="A5" s="15"/>
      <c r="B5" s="15"/>
      <c r="C5" s="28"/>
      <c r="D5" s="1"/>
      <c r="E5" s="284" t="s">
        <v>0</v>
      </c>
      <c r="F5" s="284"/>
      <c r="G5" s="284"/>
      <c r="H5" s="32"/>
      <c r="I5" s="284" t="s">
        <v>37</v>
      </c>
      <c r="J5" s="284"/>
      <c r="K5" s="284"/>
    </row>
    <row r="6" spans="1:11" ht="20.25" customHeight="1" x14ac:dyDescent="0.25">
      <c r="A6" s="15"/>
      <c r="B6" s="15"/>
      <c r="C6" s="28"/>
      <c r="D6" s="1"/>
      <c r="E6" s="282" t="s">
        <v>7</v>
      </c>
      <c r="F6" s="282"/>
      <c r="G6" s="282"/>
      <c r="H6" s="32"/>
      <c r="I6" s="282" t="s">
        <v>7</v>
      </c>
      <c r="J6" s="282"/>
      <c r="K6" s="282"/>
    </row>
    <row r="7" spans="1:11" ht="20.25" customHeight="1" x14ac:dyDescent="0.25">
      <c r="A7" s="15"/>
      <c r="B7" s="15"/>
      <c r="C7" s="28"/>
      <c r="D7" s="1"/>
      <c r="E7" s="289" t="s">
        <v>137</v>
      </c>
      <c r="F7" s="289"/>
      <c r="G7" s="289"/>
      <c r="H7" s="33"/>
      <c r="I7" s="289" t="s">
        <v>137</v>
      </c>
      <c r="J7" s="289"/>
      <c r="K7" s="289"/>
    </row>
    <row r="8" spans="1:11" ht="20.25" customHeight="1" x14ac:dyDescent="0.25">
      <c r="A8" s="30"/>
      <c r="B8" s="30"/>
      <c r="C8" s="30"/>
      <c r="D8" s="1"/>
      <c r="E8" s="290" t="s">
        <v>90</v>
      </c>
      <c r="F8" s="290"/>
      <c r="G8" s="290"/>
      <c r="H8" s="33"/>
      <c r="I8" s="290" t="s">
        <v>90</v>
      </c>
      <c r="J8" s="290"/>
      <c r="K8" s="290"/>
    </row>
    <row r="9" spans="1:11" ht="20.25" customHeight="1" x14ac:dyDescent="0.25">
      <c r="A9" s="15"/>
      <c r="B9" s="15"/>
      <c r="C9" s="28" t="s">
        <v>38</v>
      </c>
      <c r="D9" s="1"/>
      <c r="E9" s="48" t="s">
        <v>167</v>
      </c>
      <c r="F9" s="33"/>
      <c r="G9" s="48" t="s">
        <v>151</v>
      </c>
      <c r="H9" s="33"/>
      <c r="I9" s="48" t="s">
        <v>167</v>
      </c>
      <c r="J9" s="33"/>
      <c r="K9" s="48" t="s">
        <v>151</v>
      </c>
    </row>
    <row r="10" spans="1:11" ht="20.25" customHeight="1" x14ac:dyDescent="0.3">
      <c r="A10" s="34" t="s">
        <v>111</v>
      </c>
      <c r="B10" s="34"/>
      <c r="C10" s="28"/>
      <c r="D10" s="35"/>
      <c r="E10" s="4"/>
      <c r="F10" s="4"/>
      <c r="G10" s="4"/>
      <c r="H10" s="4"/>
      <c r="I10" s="4"/>
      <c r="J10" s="4"/>
      <c r="K10" s="4"/>
    </row>
    <row r="11" spans="1:11" ht="20.25" customHeight="1" x14ac:dyDescent="0.25">
      <c r="A11" s="2" t="s">
        <v>47</v>
      </c>
      <c r="B11" s="2"/>
      <c r="C11" s="28">
        <v>3</v>
      </c>
      <c r="D11" s="35"/>
      <c r="E11" s="5">
        <v>105512574</v>
      </c>
      <c r="F11" s="5"/>
      <c r="G11" s="5">
        <v>96224274</v>
      </c>
      <c r="H11" s="5"/>
      <c r="I11" s="5">
        <v>6539585</v>
      </c>
      <c r="J11" s="5"/>
      <c r="K11" s="5">
        <v>5161254</v>
      </c>
    </row>
    <row r="12" spans="1:11" ht="20.25" customHeight="1" x14ac:dyDescent="0.25">
      <c r="A12" s="2" t="s">
        <v>23</v>
      </c>
      <c r="B12" s="2"/>
      <c r="C12" s="28"/>
      <c r="D12" s="35"/>
      <c r="E12" s="5">
        <v>133391</v>
      </c>
      <c r="F12" s="5"/>
      <c r="G12" s="5">
        <v>154711</v>
      </c>
      <c r="H12" s="5"/>
      <c r="I12" s="5">
        <v>1020677</v>
      </c>
      <c r="J12" s="5"/>
      <c r="K12" s="5">
        <v>729182</v>
      </c>
    </row>
    <row r="13" spans="1:11" ht="20.25" customHeight="1" x14ac:dyDescent="0.25">
      <c r="A13" s="20" t="s">
        <v>120</v>
      </c>
      <c r="B13" s="2"/>
      <c r="C13" s="28">
        <v>6</v>
      </c>
      <c r="D13" s="35"/>
      <c r="E13" s="14" t="s">
        <v>84</v>
      </c>
      <c r="F13" s="5"/>
      <c r="G13" s="14" t="s">
        <v>84</v>
      </c>
      <c r="H13" s="5"/>
      <c r="I13" s="5">
        <v>2025000</v>
      </c>
      <c r="J13" s="5"/>
      <c r="K13" s="5">
        <v>2925000</v>
      </c>
    </row>
    <row r="14" spans="1:11" ht="20.25" customHeight="1" x14ac:dyDescent="0.25">
      <c r="A14" s="20" t="s">
        <v>169</v>
      </c>
      <c r="B14" s="2"/>
      <c r="C14" s="28"/>
      <c r="D14" s="35"/>
      <c r="E14" s="14">
        <v>67415</v>
      </c>
      <c r="F14" s="5"/>
      <c r="G14" s="14" t="s">
        <v>84</v>
      </c>
      <c r="H14" s="5"/>
      <c r="I14" s="5">
        <v>104289</v>
      </c>
      <c r="J14" s="5"/>
      <c r="K14" s="14" t="s">
        <v>84</v>
      </c>
    </row>
    <row r="15" spans="1:11" ht="20.25" customHeight="1" x14ac:dyDescent="0.25">
      <c r="A15" s="20" t="s">
        <v>114</v>
      </c>
      <c r="B15" s="2"/>
      <c r="C15" s="28" t="s">
        <v>159</v>
      </c>
      <c r="D15" s="35"/>
      <c r="E15" s="10">
        <v>903210</v>
      </c>
      <c r="F15" s="5"/>
      <c r="G15" s="10">
        <v>2504963</v>
      </c>
      <c r="H15" s="5"/>
      <c r="I15" s="14">
        <v>0</v>
      </c>
      <c r="J15" s="5"/>
      <c r="K15" s="14" t="s">
        <v>84</v>
      </c>
    </row>
    <row r="16" spans="1:11" ht="20.25" customHeight="1" x14ac:dyDescent="0.25">
      <c r="A16" s="2" t="s">
        <v>35</v>
      </c>
      <c r="B16" s="2"/>
      <c r="C16" s="28"/>
      <c r="D16" s="35"/>
      <c r="E16" s="5">
        <v>492722</v>
      </c>
      <c r="F16" s="5"/>
      <c r="G16" s="5">
        <v>1197825</v>
      </c>
      <c r="H16" s="5"/>
      <c r="I16" s="5">
        <v>10992</v>
      </c>
      <c r="J16" s="5"/>
      <c r="K16" s="5">
        <v>9677</v>
      </c>
    </row>
    <row r="17" spans="1:11" ht="20.25" customHeight="1" x14ac:dyDescent="0.25">
      <c r="A17" s="15" t="s">
        <v>110</v>
      </c>
      <c r="B17" s="15"/>
      <c r="C17" s="28"/>
      <c r="D17" s="35"/>
      <c r="E17" s="37">
        <f>SUM(E11:E16)</f>
        <v>107109312</v>
      </c>
      <c r="F17" s="6"/>
      <c r="G17" s="37">
        <f>SUM(G11:G16)</f>
        <v>100081773</v>
      </c>
      <c r="H17" s="6"/>
      <c r="I17" s="37">
        <f>SUM(I11:I16)</f>
        <v>9700543</v>
      </c>
      <c r="J17" s="6"/>
      <c r="K17" s="37">
        <f>SUM(K11:K16)</f>
        <v>8825113</v>
      </c>
    </row>
    <row r="18" spans="1:11" ht="12.75" customHeight="1" x14ac:dyDescent="0.25">
      <c r="A18" s="15"/>
      <c r="B18" s="15"/>
      <c r="C18" s="28"/>
      <c r="D18" s="35"/>
      <c r="E18" s="38"/>
      <c r="F18" s="4"/>
      <c r="G18" s="38"/>
      <c r="H18" s="6"/>
      <c r="I18" s="38"/>
      <c r="J18" s="4"/>
      <c r="K18" s="38"/>
    </row>
    <row r="19" spans="1:11" ht="20.25" customHeight="1" x14ac:dyDescent="0.3">
      <c r="A19" s="34" t="s">
        <v>21</v>
      </c>
      <c r="B19" s="34"/>
      <c r="C19" s="28"/>
      <c r="D19" s="35"/>
      <c r="E19" s="38"/>
      <c r="F19" s="4"/>
      <c r="G19" s="38"/>
      <c r="H19" s="6"/>
      <c r="I19" s="38"/>
      <c r="J19" s="4"/>
      <c r="K19" s="38"/>
    </row>
    <row r="20" spans="1:11" ht="20.25" customHeight="1" x14ac:dyDescent="0.25">
      <c r="A20" s="2" t="s">
        <v>55</v>
      </c>
      <c r="B20" s="2"/>
      <c r="C20" s="28"/>
      <c r="D20" s="35"/>
      <c r="E20" s="5">
        <v>88986875</v>
      </c>
      <c r="F20" s="4"/>
      <c r="G20" s="5">
        <v>84068138</v>
      </c>
      <c r="H20" s="5"/>
      <c r="I20" s="5">
        <v>5875007</v>
      </c>
      <c r="J20" s="5"/>
      <c r="K20" s="5">
        <v>5539518</v>
      </c>
    </row>
    <row r="21" spans="1:11" ht="20.25" customHeight="1" x14ac:dyDescent="0.25">
      <c r="A21" s="20" t="s">
        <v>139</v>
      </c>
      <c r="B21" s="2"/>
      <c r="C21" s="28"/>
      <c r="D21" s="35"/>
      <c r="E21" s="5"/>
      <c r="F21" s="4"/>
      <c r="G21" s="5"/>
      <c r="H21" s="5"/>
      <c r="I21" s="5"/>
      <c r="J21" s="5"/>
      <c r="K21" s="5"/>
    </row>
    <row r="22" spans="1:11" ht="20.25" customHeight="1" x14ac:dyDescent="0.25">
      <c r="A22" s="20" t="s">
        <v>128</v>
      </c>
      <c r="C22" s="28"/>
      <c r="D22" s="35"/>
      <c r="E22" s="5">
        <v>-675333</v>
      </c>
      <c r="F22" s="4"/>
      <c r="G22" s="5">
        <v>131608</v>
      </c>
      <c r="H22" s="5"/>
      <c r="I22" s="5">
        <v>0</v>
      </c>
      <c r="J22" s="5"/>
      <c r="K22" s="5">
        <v>0</v>
      </c>
    </row>
    <row r="23" spans="1:11" ht="20.25" customHeight="1" x14ac:dyDescent="0.25">
      <c r="A23" s="2" t="s">
        <v>64</v>
      </c>
      <c r="B23" s="2"/>
      <c r="C23" s="28"/>
      <c r="D23" s="35"/>
      <c r="E23" s="5">
        <v>4530171</v>
      </c>
      <c r="F23" s="4"/>
      <c r="G23" s="5">
        <v>4587749</v>
      </c>
      <c r="H23" s="5"/>
      <c r="I23" s="5">
        <v>236391</v>
      </c>
      <c r="J23" s="5"/>
      <c r="K23" s="5">
        <v>220454</v>
      </c>
    </row>
    <row r="24" spans="1:11" ht="20.25" customHeight="1" x14ac:dyDescent="0.25">
      <c r="A24" s="2" t="s">
        <v>65</v>
      </c>
      <c r="B24" s="2"/>
      <c r="C24" s="28"/>
      <c r="D24" s="35"/>
      <c r="E24" s="5">
        <v>6372348</v>
      </c>
      <c r="F24" s="4"/>
      <c r="G24" s="5">
        <v>5606457</v>
      </c>
      <c r="H24" s="5"/>
      <c r="I24" s="5">
        <v>796503</v>
      </c>
      <c r="J24" s="5"/>
      <c r="K24" s="5">
        <v>801887</v>
      </c>
    </row>
    <row r="25" spans="1:11" ht="20.25" customHeight="1" x14ac:dyDescent="0.25">
      <c r="A25" s="20" t="s">
        <v>140</v>
      </c>
      <c r="B25" s="2"/>
      <c r="C25" s="28"/>
      <c r="D25" s="35"/>
      <c r="E25" s="63">
        <v>0</v>
      </c>
      <c r="F25" s="4"/>
      <c r="G25" s="5">
        <v>193463</v>
      </c>
      <c r="H25" s="5"/>
      <c r="I25" s="5">
        <v>0</v>
      </c>
      <c r="J25" s="5"/>
      <c r="K25" s="5">
        <v>179930</v>
      </c>
    </row>
    <row r="26" spans="1:11" ht="20.25" customHeight="1" x14ac:dyDescent="0.25">
      <c r="A26" s="20" t="s">
        <v>66</v>
      </c>
      <c r="B26" s="2"/>
      <c r="C26" s="28"/>
      <c r="D26" s="35"/>
      <c r="E26" s="63">
        <v>2600172</v>
      </c>
      <c r="F26" s="4"/>
      <c r="G26" s="5">
        <v>2174067</v>
      </c>
      <c r="H26" s="5"/>
      <c r="I26" s="5">
        <v>842772</v>
      </c>
      <c r="J26" s="5"/>
      <c r="K26" s="5">
        <v>781117</v>
      </c>
    </row>
    <row r="27" spans="1:11" ht="20.25" customHeight="1" x14ac:dyDescent="0.25">
      <c r="A27" s="15" t="s">
        <v>22</v>
      </c>
      <c r="B27" s="15"/>
      <c r="C27" s="28"/>
      <c r="D27" s="35"/>
      <c r="E27" s="37">
        <f>SUM(E20:E26)</f>
        <v>101814233</v>
      </c>
      <c r="F27" s="6"/>
      <c r="G27" s="37">
        <f>SUM(G20:G26)</f>
        <v>96761482</v>
      </c>
      <c r="H27" s="6"/>
      <c r="I27" s="37">
        <f>SUM(I20:I26)</f>
        <v>7750673</v>
      </c>
      <c r="J27" s="6"/>
      <c r="K27" s="37">
        <f>SUM(K20:K26)</f>
        <v>7522906</v>
      </c>
    </row>
    <row r="28" spans="1:11" ht="15" customHeight="1" x14ac:dyDescent="0.25">
      <c r="A28" s="15"/>
      <c r="B28" s="15"/>
      <c r="C28" s="28"/>
      <c r="D28" s="35"/>
      <c r="E28" s="50"/>
      <c r="F28" s="6"/>
      <c r="G28" s="50"/>
      <c r="H28" s="11"/>
      <c r="I28" s="50"/>
      <c r="J28" s="11"/>
      <c r="K28" s="50"/>
    </row>
    <row r="29" spans="1:11" ht="15" customHeight="1" x14ac:dyDescent="0.25">
      <c r="A29" s="20" t="s">
        <v>129</v>
      </c>
      <c r="B29" s="15"/>
      <c r="C29" s="28"/>
      <c r="D29" s="35"/>
      <c r="E29" s="11"/>
      <c r="F29" s="6"/>
      <c r="G29" s="11"/>
      <c r="H29" s="11"/>
      <c r="I29" s="11"/>
      <c r="J29" s="11"/>
      <c r="K29" s="11"/>
    </row>
    <row r="30" spans="1:11" ht="20.25" customHeight="1" x14ac:dyDescent="0.25">
      <c r="A30" s="20" t="s">
        <v>157</v>
      </c>
      <c r="B30" s="2"/>
      <c r="C30" s="28" t="s">
        <v>154</v>
      </c>
      <c r="D30" s="35"/>
      <c r="E30" s="9">
        <v>1552664</v>
      </c>
      <c r="F30" s="5"/>
      <c r="G30" s="9">
        <v>1267165</v>
      </c>
      <c r="H30" s="5"/>
      <c r="I30" s="9">
        <v>0</v>
      </c>
      <c r="J30" s="5"/>
      <c r="K30" s="9">
        <v>0</v>
      </c>
    </row>
    <row r="31" spans="1:11" ht="20.25" customHeight="1" x14ac:dyDescent="0.25">
      <c r="A31" s="15" t="s">
        <v>112</v>
      </c>
      <c r="B31" s="15"/>
      <c r="C31" s="28"/>
      <c r="D31" s="35"/>
      <c r="E31" s="5"/>
      <c r="F31" s="5"/>
      <c r="G31" s="5"/>
      <c r="H31" s="5"/>
      <c r="I31" s="17"/>
      <c r="J31" s="4"/>
      <c r="K31" s="17"/>
    </row>
    <row r="32" spans="1:11" s="44" customFormat="1" ht="20.25" customHeight="1" x14ac:dyDescent="0.3">
      <c r="A32" s="15" t="s">
        <v>116</v>
      </c>
      <c r="B32" s="15"/>
      <c r="C32" s="43"/>
      <c r="D32" s="8"/>
      <c r="E32" s="11">
        <f>E17-E27+E30</f>
        <v>6847743</v>
      </c>
      <c r="F32" s="6"/>
      <c r="G32" s="11">
        <f>G17-G27+G30</f>
        <v>4587456</v>
      </c>
      <c r="H32" s="6"/>
      <c r="I32" s="11">
        <f>I17-I27</f>
        <v>1949870</v>
      </c>
      <c r="J32" s="6"/>
      <c r="K32" s="11">
        <f>K17-K27</f>
        <v>1302207</v>
      </c>
    </row>
    <row r="33" spans="1:11" ht="20.25" customHeight="1" x14ac:dyDescent="0.25">
      <c r="A33" s="20" t="s">
        <v>117</v>
      </c>
      <c r="B33" s="2"/>
      <c r="C33" s="28"/>
      <c r="D33" s="35"/>
      <c r="E33" s="5">
        <v>1694802</v>
      </c>
      <c r="F33" s="4"/>
      <c r="G33" s="5">
        <v>611690</v>
      </c>
      <c r="H33" s="6"/>
      <c r="I33" s="5">
        <v>-30457</v>
      </c>
      <c r="J33" s="4"/>
      <c r="K33" s="5">
        <v>-325940</v>
      </c>
    </row>
    <row r="34" spans="1:11" ht="20.25" customHeight="1" thickBot="1" x14ac:dyDescent="0.3">
      <c r="A34" s="15" t="s">
        <v>59</v>
      </c>
      <c r="B34" s="15"/>
      <c r="C34" s="28"/>
      <c r="D34" s="35"/>
      <c r="E34" s="12">
        <f>E32-E33</f>
        <v>5152941</v>
      </c>
      <c r="F34" s="6"/>
      <c r="G34" s="12">
        <f>G32-G33</f>
        <v>3975766</v>
      </c>
      <c r="H34" s="6"/>
      <c r="I34" s="12">
        <f>I32-I33</f>
        <v>1980327</v>
      </c>
      <c r="J34" s="6"/>
      <c r="K34" s="12">
        <f>K32-K33</f>
        <v>1628147</v>
      </c>
    </row>
    <row r="35" spans="1:11" ht="15" customHeight="1" thickTop="1" x14ac:dyDescent="0.25">
      <c r="A35" s="15"/>
      <c r="B35" s="15"/>
      <c r="C35" s="28"/>
      <c r="D35" s="35"/>
      <c r="E35" s="11"/>
      <c r="F35" s="6"/>
      <c r="G35" s="11"/>
      <c r="H35" s="6"/>
      <c r="I35" s="11"/>
      <c r="J35" s="6"/>
      <c r="K35" s="11"/>
    </row>
    <row r="36" spans="1:11" ht="20.25" customHeight="1" x14ac:dyDescent="0.25">
      <c r="A36" s="15" t="s">
        <v>80</v>
      </c>
      <c r="B36" s="2"/>
      <c r="C36" s="28"/>
      <c r="D36" s="51"/>
      <c r="E36" s="52"/>
      <c r="F36" s="53"/>
      <c r="G36" s="52"/>
      <c r="H36" s="53"/>
      <c r="I36" s="54"/>
      <c r="J36" s="53"/>
      <c r="K36" s="54"/>
    </row>
    <row r="37" spans="1:11" ht="20.25" customHeight="1" x14ac:dyDescent="0.25">
      <c r="A37" s="20" t="s">
        <v>60</v>
      </c>
      <c r="B37" s="55"/>
      <c r="C37" s="28"/>
      <c r="D37" s="51"/>
      <c r="E37" s="5">
        <v>3764292</v>
      </c>
      <c r="F37" s="53"/>
      <c r="G37" s="5">
        <v>2956465</v>
      </c>
      <c r="H37" s="53"/>
      <c r="I37" s="5">
        <v>1971058</v>
      </c>
      <c r="J37" s="53"/>
      <c r="K37" s="5">
        <v>1628147</v>
      </c>
    </row>
    <row r="38" spans="1:11" ht="20.25" customHeight="1" x14ac:dyDescent="0.25">
      <c r="A38" s="20" t="s">
        <v>99</v>
      </c>
      <c r="B38" s="55"/>
      <c r="C38" s="28"/>
      <c r="D38" s="51"/>
      <c r="E38" s="5">
        <v>1390527</v>
      </c>
      <c r="F38" s="53"/>
      <c r="G38" s="5">
        <v>1019307</v>
      </c>
      <c r="H38" s="53"/>
      <c r="I38" s="24">
        <v>0</v>
      </c>
      <c r="J38" s="4"/>
      <c r="K38" s="24">
        <v>0</v>
      </c>
    </row>
    <row r="39" spans="1:11" ht="20.25" customHeight="1" thickBot="1" x14ac:dyDescent="0.3">
      <c r="A39" s="15" t="s">
        <v>59</v>
      </c>
      <c r="B39" s="15"/>
      <c r="C39" s="28"/>
      <c r="D39" s="35"/>
      <c r="E39" s="12">
        <f>E37+E38</f>
        <v>5154819</v>
      </c>
      <c r="F39" s="6"/>
      <c r="G39" s="12">
        <f>G37+G38</f>
        <v>3975772</v>
      </c>
      <c r="H39" s="6"/>
      <c r="I39" s="12">
        <f>I37</f>
        <v>1971058</v>
      </c>
      <c r="J39" s="6"/>
      <c r="K39" s="12">
        <f>K37</f>
        <v>1628147</v>
      </c>
    </row>
    <row r="40" spans="1:11" ht="15" customHeight="1" thickTop="1" x14ac:dyDescent="0.25">
      <c r="A40" s="15"/>
      <c r="B40" s="15"/>
      <c r="C40" s="28"/>
      <c r="D40" s="35"/>
      <c r="E40" s="6"/>
      <c r="F40" s="6"/>
      <c r="G40" s="6"/>
      <c r="H40" s="6"/>
      <c r="I40" s="6"/>
      <c r="J40" s="6"/>
      <c r="K40" s="6"/>
    </row>
    <row r="41" spans="1:11" ht="20.25" customHeight="1" thickBot="1" x14ac:dyDescent="0.35">
      <c r="A41" s="44" t="s">
        <v>86</v>
      </c>
      <c r="B41" s="15"/>
      <c r="C41" s="28">
        <v>14</v>
      </c>
      <c r="D41" s="8"/>
      <c r="E41" s="56">
        <v>0.51</v>
      </c>
      <c r="F41" s="57"/>
      <c r="G41" s="56">
        <v>0.4</v>
      </c>
      <c r="H41" s="57"/>
      <c r="I41" s="56">
        <v>0.25</v>
      </c>
      <c r="J41" s="57"/>
      <c r="K41" s="56">
        <v>0.21</v>
      </c>
    </row>
    <row r="42" spans="1:11" ht="20.25" customHeight="1" thickTop="1" x14ac:dyDescent="0.25">
      <c r="A42" s="15"/>
      <c r="B42" s="15"/>
      <c r="C42" s="28"/>
      <c r="D42" s="35"/>
      <c r="E42" s="6"/>
      <c r="F42" s="6"/>
      <c r="G42" s="6"/>
      <c r="H42" s="6"/>
      <c r="I42" s="6"/>
      <c r="J42" s="6"/>
      <c r="K42" s="6"/>
    </row>
    <row r="43" spans="1:11" ht="20.25" customHeight="1" x14ac:dyDescent="0.3">
      <c r="A43" s="29" t="s">
        <v>25</v>
      </c>
      <c r="B43" s="29"/>
      <c r="C43" s="29"/>
      <c r="D43" s="29"/>
      <c r="E43" s="29"/>
      <c r="F43" s="29"/>
      <c r="G43" s="29"/>
      <c r="H43" s="1"/>
      <c r="I43" s="1"/>
      <c r="J43" s="1"/>
      <c r="K43" s="1"/>
    </row>
    <row r="44" spans="1:11" ht="20.25" customHeight="1" x14ac:dyDescent="0.3">
      <c r="A44" s="29" t="s">
        <v>26</v>
      </c>
      <c r="B44" s="29"/>
      <c r="C44" s="29"/>
      <c r="D44" s="29"/>
      <c r="E44" s="29"/>
      <c r="F44" s="29"/>
      <c r="G44" s="29"/>
      <c r="H44" s="1"/>
      <c r="I44" s="1"/>
      <c r="J44" s="1"/>
      <c r="K44" s="1"/>
    </row>
    <row r="45" spans="1:11" ht="20.25" customHeight="1" x14ac:dyDescent="0.3">
      <c r="A45" s="31" t="s">
        <v>136</v>
      </c>
      <c r="B45" s="31"/>
      <c r="C45" s="46"/>
      <c r="D45" s="47"/>
      <c r="E45" s="47"/>
      <c r="F45" s="47"/>
      <c r="G45" s="47"/>
      <c r="H45" s="1"/>
      <c r="I45" s="1"/>
      <c r="J45" s="1"/>
      <c r="K45" s="1"/>
    </row>
    <row r="46" spans="1:11" ht="20.25" customHeight="1" x14ac:dyDescent="0.25">
      <c r="A46" s="2"/>
      <c r="B46" s="2"/>
      <c r="C46" s="28"/>
      <c r="D46" s="1"/>
      <c r="E46" s="1"/>
      <c r="F46" s="1"/>
      <c r="G46" s="1"/>
      <c r="H46" s="1"/>
      <c r="I46" s="1"/>
      <c r="J46" s="1"/>
      <c r="K46" s="18" t="s">
        <v>91</v>
      </c>
    </row>
    <row r="47" spans="1:11" ht="20.25" customHeight="1" x14ac:dyDescent="0.25">
      <c r="A47" s="15"/>
      <c r="B47" s="15"/>
      <c r="C47" s="28"/>
      <c r="D47" s="1"/>
      <c r="E47" s="284" t="s">
        <v>0</v>
      </c>
      <c r="F47" s="284"/>
      <c r="G47" s="284"/>
      <c r="H47" s="32"/>
      <c r="I47" s="284" t="s">
        <v>37</v>
      </c>
      <c r="J47" s="284"/>
      <c r="K47" s="284"/>
    </row>
    <row r="48" spans="1:11" ht="20.25" customHeight="1" x14ac:dyDescent="0.25">
      <c r="A48" s="15"/>
      <c r="B48" s="15"/>
      <c r="C48" s="28"/>
      <c r="D48" s="1"/>
      <c r="E48" s="282" t="s">
        <v>7</v>
      </c>
      <c r="F48" s="282"/>
      <c r="G48" s="282"/>
      <c r="H48" s="32"/>
      <c r="I48" s="282" t="s">
        <v>7</v>
      </c>
      <c r="J48" s="282"/>
      <c r="K48" s="282"/>
    </row>
    <row r="49" spans="1:11" ht="20.25" customHeight="1" x14ac:dyDescent="0.25">
      <c r="A49" s="15"/>
      <c r="B49" s="15"/>
      <c r="C49" s="28"/>
      <c r="D49" s="1"/>
      <c r="E49" s="289" t="s">
        <v>137</v>
      </c>
      <c r="F49" s="289"/>
      <c r="G49" s="289"/>
      <c r="H49" s="33"/>
      <c r="I49" s="289" t="s">
        <v>137</v>
      </c>
      <c r="J49" s="289"/>
      <c r="K49" s="289"/>
    </row>
    <row r="50" spans="1:11" ht="20.25" customHeight="1" x14ac:dyDescent="0.25">
      <c r="A50" s="30"/>
      <c r="B50" s="30"/>
      <c r="C50" s="30"/>
      <c r="D50" s="1"/>
      <c r="E50" s="290" t="s">
        <v>90</v>
      </c>
      <c r="F50" s="290"/>
      <c r="G50" s="290"/>
      <c r="H50" s="33"/>
      <c r="I50" s="290" t="s">
        <v>90</v>
      </c>
      <c r="J50" s="290"/>
      <c r="K50" s="290"/>
    </row>
    <row r="51" spans="1:11" ht="20.25" customHeight="1" x14ac:dyDescent="0.25">
      <c r="A51" s="15"/>
      <c r="B51" s="15"/>
      <c r="C51" s="28" t="s">
        <v>38</v>
      </c>
      <c r="D51" s="1"/>
      <c r="E51" s="48" t="s">
        <v>167</v>
      </c>
      <c r="F51" s="33"/>
      <c r="G51" s="48" t="s">
        <v>151</v>
      </c>
      <c r="H51" s="33"/>
      <c r="I51" s="48" t="s">
        <v>167</v>
      </c>
      <c r="J51" s="33"/>
      <c r="K51" s="48" t="s">
        <v>151</v>
      </c>
    </row>
    <row r="52" spans="1:11" ht="20.25" customHeight="1" x14ac:dyDescent="0.3">
      <c r="A52" s="34"/>
      <c r="B52" s="15"/>
      <c r="C52" s="28"/>
      <c r="D52" s="1"/>
      <c r="E52" s="28"/>
      <c r="F52" s="28"/>
      <c r="G52" s="28"/>
      <c r="H52" s="28"/>
      <c r="I52" s="28"/>
      <c r="J52" s="28"/>
      <c r="K52" s="28"/>
    </row>
    <row r="53" spans="1:11" ht="20.25" customHeight="1" x14ac:dyDescent="0.25">
      <c r="A53" s="15" t="s">
        <v>59</v>
      </c>
      <c r="B53" s="2"/>
      <c r="C53" s="28"/>
      <c r="D53" s="35"/>
      <c r="E53" s="11">
        <f>E34</f>
        <v>5152941</v>
      </c>
      <c r="F53" s="11"/>
      <c r="G53" s="11">
        <f>G34</f>
        <v>3975766</v>
      </c>
      <c r="H53" s="11"/>
      <c r="I53" s="11">
        <f>I34</f>
        <v>1980327</v>
      </c>
      <c r="J53" s="11"/>
      <c r="K53" s="11">
        <f>K34</f>
        <v>1628147</v>
      </c>
    </row>
    <row r="54" spans="1:11" ht="20.25" customHeight="1" x14ac:dyDescent="0.25">
      <c r="A54" s="2"/>
      <c r="B54" s="2"/>
      <c r="C54" s="28"/>
      <c r="D54" s="35"/>
      <c r="E54" s="5"/>
      <c r="F54" s="5"/>
      <c r="G54" s="5"/>
      <c r="H54" s="5"/>
      <c r="I54" s="5"/>
      <c r="J54" s="5"/>
      <c r="K54" s="5"/>
    </row>
    <row r="55" spans="1:11" ht="20.25" customHeight="1" x14ac:dyDescent="0.25">
      <c r="A55" s="15" t="s">
        <v>100</v>
      </c>
      <c r="B55" s="2"/>
      <c r="C55" s="28"/>
      <c r="D55" s="35"/>
      <c r="E55" s="5"/>
      <c r="F55" s="5"/>
      <c r="G55" s="5"/>
      <c r="H55" s="5"/>
      <c r="I55" s="5"/>
      <c r="J55" s="5"/>
      <c r="K55" s="5"/>
    </row>
    <row r="56" spans="1:11" ht="20.25" customHeight="1" x14ac:dyDescent="0.3">
      <c r="A56" s="34" t="s">
        <v>155</v>
      </c>
      <c r="B56" s="2"/>
      <c r="C56" s="28"/>
      <c r="D56" s="35"/>
      <c r="E56" s="5"/>
      <c r="F56" s="5"/>
      <c r="G56" s="5"/>
      <c r="H56" s="5"/>
      <c r="I56" s="5"/>
      <c r="J56" s="5"/>
      <c r="K56" s="5"/>
    </row>
    <row r="57" spans="1:11" ht="20.25" customHeight="1" x14ac:dyDescent="0.3">
      <c r="A57" s="34" t="s">
        <v>164</v>
      </c>
      <c r="B57" s="2"/>
      <c r="C57" s="28"/>
      <c r="D57" s="35"/>
      <c r="E57" s="5"/>
      <c r="F57" s="5"/>
      <c r="G57" s="5"/>
      <c r="H57" s="5"/>
      <c r="I57" s="5"/>
      <c r="J57" s="5"/>
      <c r="K57" s="5"/>
    </row>
    <row r="58" spans="1:11" ht="20.25" customHeight="1" x14ac:dyDescent="0.25">
      <c r="A58" s="20" t="s">
        <v>158</v>
      </c>
      <c r="B58" s="15"/>
      <c r="C58" s="28"/>
      <c r="D58" s="35"/>
      <c r="E58" s="63">
        <v>0</v>
      </c>
      <c r="F58" s="6"/>
      <c r="G58" s="63">
        <v>-14186</v>
      </c>
      <c r="H58" s="6"/>
      <c r="I58" s="17">
        <v>0</v>
      </c>
      <c r="J58" s="6"/>
      <c r="K58" s="17">
        <v>0</v>
      </c>
    </row>
    <row r="59" spans="1:11" ht="20.25" customHeight="1" x14ac:dyDescent="0.25">
      <c r="A59" s="20" t="s">
        <v>170</v>
      </c>
      <c r="B59" s="15"/>
      <c r="C59" s="28"/>
      <c r="D59" s="35"/>
      <c r="E59" s="63">
        <v>-2473</v>
      </c>
      <c r="F59" s="6"/>
      <c r="G59" s="63">
        <v>-12433</v>
      </c>
      <c r="H59" s="6"/>
      <c r="I59" s="17">
        <v>0</v>
      </c>
      <c r="J59" s="6"/>
      <c r="K59" s="17">
        <v>0</v>
      </c>
    </row>
    <row r="60" spans="1:11" ht="20.25" customHeight="1" x14ac:dyDescent="0.3">
      <c r="A60" s="34" t="s">
        <v>156</v>
      </c>
      <c r="B60" s="2"/>
      <c r="C60" s="28"/>
      <c r="D60" s="35"/>
      <c r="E60" s="5"/>
      <c r="F60" s="5"/>
      <c r="G60" s="5"/>
      <c r="H60" s="5"/>
      <c r="I60" s="5"/>
      <c r="J60" s="5"/>
      <c r="K60" s="5"/>
    </row>
    <row r="61" spans="1:11" ht="20.25" customHeight="1" x14ac:dyDescent="0.3">
      <c r="A61" s="34" t="s">
        <v>164</v>
      </c>
      <c r="B61" s="2"/>
      <c r="C61" s="28"/>
      <c r="D61" s="35"/>
      <c r="E61" s="5"/>
      <c r="F61" s="5"/>
      <c r="G61" s="5"/>
      <c r="H61" s="5"/>
      <c r="I61" s="5"/>
      <c r="J61" s="5"/>
      <c r="K61" s="5"/>
    </row>
    <row r="62" spans="1:11" ht="20.25" customHeight="1" x14ac:dyDescent="0.25">
      <c r="A62" s="20" t="s">
        <v>150</v>
      </c>
      <c r="B62" s="2"/>
      <c r="C62" s="28"/>
      <c r="D62" s="35"/>
      <c r="E62" s="45"/>
      <c r="F62" s="5"/>
      <c r="G62" s="45"/>
      <c r="H62" s="5"/>
      <c r="I62" s="63"/>
      <c r="J62" s="5"/>
      <c r="K62" s="63"/>
    </row>
    <row r="63" spans="1:11" ht="20.25" customHeight="1" x14ac:dyDescent="0.25">
      <c r="A63" s="20" t="s">
        <v>149</v>
      </c>
      <c r="B63" s="2"/>
      <c r="C63" s="28"/>
      <c r="D63" s="35"/>
      <c r="E63" s="5">
        <v>524086</v>
      </c>
      <c r="F63" s="5"/>
      <c r="G63" s="5">
        <v>-7827</v>
      </c>
      <c r="H63" s="5"/>
      <c r="I63" s="63">
        <v>0</v>
      </c>
      <c r="J63" s="5"/>
      <c r="K63" s="63">
        <v>0</v>
      </c>
    </row>
    <row r="64" spans="1:11" ht="20.25" customHeight="1" x14ac:dyDescent="0.25">
      <c r="A64" s="20" t="s">
        <v>160</v>
      </c>
      <c r="B64" s="2"/>
      <c r="C64" s="28"/>
      <c r="D64" s="35"/>
      <c r="E64" s="5"/>
      <c r="F64" s="5"/>
      <c r="G64" s="5"/>
      <c r="H64" s="5"/>
      <c r="I64" s="63"/>
      <c r="J64" s="5"/>
      <c r="K64" s="63"/>
    </row>
    <row r="65" spans="1:11" ht="20.25" customHeight="1" x14ac:dyDescent="0.25">
      <c r="A65" s="20" t="s">
        <v>161</v>
      </c>
      <c r="B65" s="2"/>
      <c r="C65" s="28"/>
      <c r="D65" s="35"/>
      <c r="E65" s="5">
        <v>0</v>
      </c>
      <c r="F65" s="5"/>
      <c r="G65" s="5">
        <v>-1017735</v>
      </c>
      <c r="H65" s="5"/>
      <c r="I65" s="63">
        <v>0</v>
      </c>
      <c r="J65" s="5"/>
      <c r="K65" s="63">
        <v>0</v>
      </c>
    </row>
    <row r="66" spans="1:11" ht="20.25" customHeight="1" x14ac:dyDescent="0.25">
      <c r="A66" s="20" t="s">
        <v>70</v>
      </c>
      <c r="B66" s="2"/>
      <c r="C66" s="28"/>
      <c r="D66" s="35"/>
      <c r="E66" s="9">
        <v>111792</v>
      </c>
      <c r="F66" s="5"/>
      <c r="G66" s="9">
        <v>-1668320</v>
      </c>
      <c r="H66" s="5"/>
      <c r="I66" s="59">
        <v>0</v>
      </c>
      <c r="J66" s="5"/>
      <c r="K66" s="59">
        <v>0</v>
      </c>
    </row>
    <row r="67" spans="1:11" s="44" customFormat="1" ht="20.25" customHeight="1" x14ac:dyDescent="0.3">
      <c r="A67" s="15" t="s">
        <v>125</v>
      </c>
      <c r="B67" s="15"/>
      <c r="C67" s="43"/>
      <c r="D67" s="8"/>
      <c r="E67" s="11"/>
      <c r="F67" s="6"/>
      <c r="G67" s="11"/>
      <c r="H67" s="6"/>
      <c r="I67" s="27"/>
      <c r="J67" s="6"/>
      <c r="K67" s="27"/>
    </row>
    <row r="68" spans="1:11" s="44" customFormat="1" ht="20.25" customHeight="1" x14ac:dyDescent="0.3">
      <c r="A68" s="15" t="s">
        <v>162</v>
      </c>
      <c r="B68" s="15"/>
      <c r="C68" s="43"/>
      <c r="D68" s="8"/>
      <c r="E68" s="11">
        <f>SUM(E58:E66)</f>
        <v>633405</v>
      </c>
      <c r="F68" s="6"/>
      <c r="G68" s="11">
        <f>SUM(G58:G66)</f>
        <v>-2720501</v>
      </c>
      <c r="H68" s="6"/>
      <c r="I68" s="11">
        <f>SUM(I58:I66)</f>
        <v>0</v>
      </c>
      <c r="J68" s="6"/>
      <c r="K68" s="11">
        <f>SUM(K58:K66)</f>
        <v>0</v>
      </c>
    </row>
    <row r="69" spans="1:11" s="62" customFormat="1" ht="20.25" customHeight="1" x14ac:dyDescent="0.25">
      <c r="A69" s="36" t="s">
        <v>163</v>
      </c>
      <c r="B69" s="60"/>
      <c r="C69" s="28"/>
      <c r="D69" s="26"/>
      <c r="E69" s="25">
        <v>32505</v>
      </c>
      <c r="F69" s="61"/>
      <c r="G69" s="25">
        <v>-87635</v>
      </c>
      <c r="H69" s="61"/>
      <c r="I69" s="59">
        <v>0</v>
      </c>
      <c r="J69" s="61"/>
      <c r="K69" s="59">
        <v>0</v>
      </c>
    </row>
    <row r="70" spans="1:11" ht="20.25" customHeight="1" x14ac:dyDescent="0.25">
      <c r="A70" s="15" t="s">
        <v>101</v>
      </c>
      <c r="B70" s="15"/>
      <c r="C70" s="28"/>
      <c r="D70" s="35"/>
      <c r="E70" s="5"/>
      <c r="F70" s="4"/>
      <c r="G70" s="5"/>
      <c r="H70" s="5"/>
      <c r="I70" s="5"/>
      <c r="J70" s="5"/>
      <c r="K70" s="5"/>
    </row>
    <row r="71" spans="1:11" ht="20.25" customHeight="1" x14ac:dyDescent="0.25">
      <c r="A71" s="15" t="s">
        <v>165</v>
      </c>
      <c r="B71" s="15"/>
      <c r="C71" s="28"/>
      <c r="D71" s="35"/>
      <c r="E71" s="40">
        <f>E68-E69</f>
        <v>600900</v>
      </c>
      <c r="F71" s="6"/>
      <c r="G71" s="40">
        <f>G68-G69</f>
        <v>-2632866</v>
      </c>
      <c r="H71" s="11"/>
      <c r="I71" s="40">
        <f>SUM(I68:I69)</f>
        <v>0</v>
      </c>
      <c r="J71" s="11"/>
      <c r="K71" s="40">
        <f>SUM(K68:K69)</f>
        <v>0</v>
      </c>
    </row>
    <row r="72" spans="1:11" ht="20.25" customHeight="1" x14ac:dyDescent="0.25">
      <c r="A72" s="15" t="s">
        <v>102</v>
      </c>
      <c r="B72" s="2"/>
      <c r="C72" s="28"/>
      <c r="D72" s="35"/>
      <c r="E72" s="17"/>
      <c r="F72" s="4"/>
      <c r="G72" s="17"/>
      <c r="H72" s="5"/>
      <c r="I72" s="14"/>
      <c r="J72" s="5"/>
      <c r="K72" s="14"/>
    </row>
    <row r="73" spans="1:11" ht="20.25" customHeight="1" thickBot="1" x14ac:dyDescent="0.3">
      <c r="A73" s="15" t="s">
        <v>103</v>
      </c>
      <c r="B73" s="2"/>
      <c r="C73" s="28"/>
      <c r="D73" s="35"/>
      <c r="E73" s="13">
        <f>E53+E71</f>
        <v>5753841</v>
      </c>
      <c r="F73" s="6"/>
      <c r="G73" s="13">
        <f>G53+G71</f>
        <v>1342900</v>
      </c>
      <c r="H73" s="11"/>
      <c r="I73" s="13">
        <f>I53+I71</f>
        <v>1980327</v>
      </c>
      <c r="J73" s="11"/>
      <c r="K73" s="13">
        <f>K53+K71</f>
        <v>1628147</v>
      </c>
    </row>
    <row r="74" spans="1:11" ht="20.25" customHeight="1" thickTop="1" x14ac:dyDescent="0.25">
      <c r="A74" s="2"/>
      <c r="B74" s="2"/>
      <c r="C74" s="28"/>
      <c r="D74" s="35"/>
      <c r="E74" s="17"/>
      <c r="F74" s="17"/>
      <c r="G74" s="17"/>
      <c r="H74" s="17"/>
      <c r="I74" s="14"/>
      <c r="J74" s="5"/>
      <c r="K74" s="14"/>
    </row>
    <row r="75" spans="1:11" ht="20.25" customHeight="1" x14ac:dyDescent="0.25">
      <c r="A75" s="15" t="s">
        <v>109</v>
      </c>
      <c r="B75" s="15"/>
      <c r="C75" s="28"/>
      <c r="D75" s="35"/>
      <c r="E75" s="11"/>
      <c r="F75" s="6"/>
      <c r="G75" s="11"/>
      <c r="H75" s="6"/>
      <c r="I75" s="11"/>
      <c r="J75" s="6"/>
      <c r="K75" s="11"/>
    </row>
    <row r="76" spans="1:11" ht="20.25" customHeight="1" x14ac:dyDescent="0.25">
      <c r="A76" s="15" t="s">
        <v>104</v>
      </c>
      <c r="B76" s="15"/>
      <c r="C76" s="28"/>
      <c r="D76" s="35"/>
      <c r="E76" s="11"/>
      <c r="F76" s="6"/>
      <c r="G76" s="11"/>
      <c r="H76" s="6"/>
      <c r="I76" s="11"/>
      <c r="J76" s="6"/>
      <c r="K76" s="11"/>
    </row>
    <row r="77" spans="1:11" ht="20.25" customHeight="1" x14ac:dyDescent="0.25">
      <c r="A77" s="20" t="s">
        <v>60</v>
      </c>
      <c r="B77" s="2"/>
      <c r="C77" s="28"/>
      <c r="D77" s="35"/>
      <c r="E77" s="5">
        <v>4946540</v>
      </c>
      <c r="F77" s="5"/>
      <c r="G77" s="5">
        <v>-763160</v>
      </c>
      <c r="H77" s="21"/>
      <c r="I77" s="22">
        <v>1971058</v>
      </c>
      <c r="J77" s="21"/>
      <c r="K77" s="22">
        <v>1628147</v>
      </c>
    </row>
    <row r="78" spans="1:11" ht="20.25" customHeight="1" x14ac:dyDescent="0.25">
      <c r="A78" s="20" t="s">
        <v>99</v>
      </c>
      <c r="B78" s="15"/>
      <c r="C78" s="28"/>
      <c r="D78" s="35"/>
      <c r="E78" s="42">
        <v>809179</v>
      </c>
      <c r="F78" s="4"/>
      <c r="G78" s="42">
        <v>2106066</v>
      </c>
      <c r="H78" s="6"/>
      <c r="I78" s="59" t="s">
        <v>84</v>
      </c>
      <c r="J78" s="61"/>
      <c r="K78" s="59">
        <v>0</v>
      </c>
    </row>
    <row r="79" spans="1:11" s="44" customFormat="1" ht="20.25" customHeight="1" x14ac:dyDescent="0.3">
      <c r="A79" s="15" t="s">
        <v>109</v>
      </c>
      <c r="B79" s="15"/>
      <c r="C79" s="43"/>
      <c r="D79" s="8"/>
      <c r="E79" s="11"/>
      <c r="F79" s="6"/>
      <c r="G79" s="11"/>
      <c r="H79" s="6"/>
      <c r="I79" s="11"/>
      <c r="J79" s="6"/>
      <c r="K79" s="11"/>
    </row>
    <row r="80" spans="1:11" ht="20.25" customHeight="1" thickBot="1" x14ac:dyDescent="0.3">
      <c r="A80" s="15" t="s">
        <v>103</v>
      </c>
      <c r="B80" s="2"/>
      <c r="C80" s="28"/>
      <c r="D80" s="35"/>
      <c r="E80" s="13">
        <f>SUM(E77:E78)</f>
        <v>5755719</v>
      </c>
      <c r="F80" s="6"/>
      <c r="G80" s="13">
        <f>SUM(G77:G78)</f>
        <v>1342906</v>
      </c>
      <c r="H80" s="6"/>
      <c r="I80" s="13">
        <f>SUM(I77:I78)</f>
        <v>1971058</v>
      </c>
      <c r="J80" s="6"/>
      <c r="K80" s="13">
        <f>SUM(K77:K78)</f>
        <v>1628147</v>
      </c>
    </row>
    <row r="81" spans="1:11" ht="20.25" customHeight="1" thickTop="1" x14ac:dyDescent="0.25">
      <c r="A81" s="15"/>
      <c r="B81" s="2"/>
      <c r="C81" s="28"/>
      <c r="D81" s="35"/>
      <c r="E81" s="11"/>
      <c r="F81" s="5"/>
      <c r="G81" s="11"/>
      <c r="H81" s="5"/>
      <c r="I81" s="11"/>
      <c r="J81" s="4"/>
      <c r="K81" s="11"/>
    </row>
    <row r="82" spans="1:11" s="44" customFormat="1" ht="20.25" customHeight="1" x14ac:dyDescent="0.25">
      <c r="B82" s="15"/>
      <c r="C82" s="28"/>
      <c r="D82" s="8"/>
      <c r="E82" s="58"/>
      <c r="F82" s="57"/>
      <c r="G82" s="58"/>
      <c r="H82" s="57"/>
      <c r="I82" s="58"/>
      <c r="J82" s="57"/>
      <c r="K82" s="58"/>
    </row>
    <row r="83" spans="1:11" s="44" customFormat="1" ht="20.25" customHeight="1" x14ac:dyDescent="0.25">
      <c r="B83" s="15"/>
      <c r="C83" s="28"/>
      <c r="D83" s="8"/>
      <c r="E83" s="58"/>
      <c r="F83" s="57"/>
      <c r="G83" s="58"/>
      <c r="H83" s="57"/>
      <c r="I83" s="58"/>
      <c r="J83" s="57"/>
      <c r="K83" s="58"/>
    </row>
    <row r="84" spans="1:11" s="44" customFormat="1" ht="20.25" customHeight="1" x14ac:dyDescent="0.25">
      <c r="B84" s="15"/>
      <c r="C84" s="28"/>
      <c r="D84" s="8"/>
      <c r="E84" s="58"/>
      <c r="F84" s="57"/>
      <c r="G84" s="58"/>
      <c r="H84" s="57"/>
      <c r="I84" s="58"/>
      <c r="J84" s="57"/>
      <c r="K84" s="58"/>
    </row>
    <row r="85" spans="1:11" s="44" customFormat="1" ht="20.25" customHeight="1" x14ac:dyDescent="0.25">
      <c r="B85" s="15"/>
      <c r="C85" s="28"/>
      <c r="D85" s="8"/>
      <c r="E85" s="58"/>
      <c r="F85" s="57"/>
      <c r="G85" s="58"/>
      <c r="H85" s="57"/>
      <c r="I85" s="58"/>
      <c r="J85" s="57"/>
      <c r="K85" s="58"/>
    </row>
  </sheetData>
  <mergeCells count="16">
    <mergeCell ref="E49:G49"/>
    <mergeCell ref="E50:G50"/>
    <mergeCell ref="I49:K49"/>
    <mergeCell ref="I50:K50"/>
    <mergeCell ref="E6:G6"/>
    <mergeCell ref="I6:K6"/>
    <mergeCell ref="E48:G48"/>
    <mergeCell ref="I48:K48"/>
    <mergeCell ref="E47:G47"/>
    <mergeCell ref="I47:K47"/>
    <mergeCell ref="E5:G5"/>
    <mergeCell ref="I5:K5"/>
    <mergeCell ref="E7:G7"/>
    <mergeCell ref="E8:G8"/>
    <mergeCell ref="I7:K7"/>
    <mergeCell ref="I8:K8"/>
  </mergeCells>
  <phoneticPr fontId="0" type="noConversion"/>
  <pageMargins left="0.7" right="0.7" top="0.48" bottom="0.5" header="0.5" footer="0.5"/>
  <pageSetup paperSize="9" scale="92" firstPageNumber="6" orientation="portrait" useFirstPageNumber="1" r:id="rId1"/>
  <headerFooter alignWithMargins="0">
    <oddFooter>&amp;LThe accompanying notes are an integral part of these financial statements.
&amp;C&amp;P</oddFooter>
  </headerFooter>
  <rowBreaks count="1" manualBreakCount="1">
    <brk id="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BS 2-5</vt:lpstr>
      <vt:lpstr>PL 6-9</vt:lpstr>
      <vt:lpstr>SH10</vt:lpstr>
      <vt:lpstr>SH11</vt:lpstr>
      <vt:lpstr>SH12</vt:lpstr>
      <vt:lpstr>SH13</vt:lpstr>
      <vt:lpstr>CF 14-17</vt:lpstr>
      <vt:lpstr>PL</vt:lpstr>
      <vt:lpstr>'BS 2-5'!Print_Area</vt:lpstr>
      <vt:lpstr>'CF 14-17'!Print_Area</vt:lpstr>
      <vt:lpstr>PL!Print_Area</vt:lpstr>
      <vt:lpstr>'SH10'!Print_Area</vt:lpstr>
      <vt:lpstr>'SH11'!Print_Area</vt:lpstr>
      <vt:lpstr>'SH12'!Print_Area</vt:lpstr>
      <vt:lpstr>'SH13'!Print_Area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kkamtang</dc:creator>
  <cp:lastModifiedBy>hongviboonvate, chanaporn</cp:lastModifiedBy>
  <cp:lastPrinted>2020-11-12T08:28:42Z</cp:lastPrinted>
  <dcterms:created xsi:type="dcterms:W3CDTF">2005-02-11T01:43:17Z</dcterms:created>
  <dcterms:modified xsi:type="dcterms:W3CDTF">2020-11-12T08:29:18Z</dcterms:modified>
</cp:coreProperties>
</file>