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ann\CPF\FS\2021\Q12021\SET Final\"/>
    </mc:Choice>
  </mc:AlternateContent>
  <xr:revisionPtr revIDLastSave="0" documentId="13_ncr:1_{BB12E6D2-F6BE-4A7B-9B7B-9C77BCCA70A2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BS 2-5" sheetId="13" r:id="rId1"/>
    <sheet name="PL 6-8" sheetId="26" r:id="rId2"/>
    <sheet name="SH9" sheetId="28" r:id="rId3"/>
    <sheet name="SH10" sheetId="29" r:id="rId4"/>
    <sheet name="SH 11" sheetId="31" r:id="rId5"/>
    <sheet name="CF 12-14" sheetId="32" r:id="rId6"/>
  </sheets>
  <definedNames>
    <definedName name="__FPMExcelClient_CellBasedFunctionStatus" localSheetId="0" hidden="1">"2_2_2_2_2"</definedName>
    <definedName name="_xlnm.Print_Area" localSheetId="0">'BS 2-5'!$A$1:$I$124</definedName>
    <definedName name="_xlnm.Print_Area" localSheetId="5">'CF 12-14'!$A$1:$L$146</definedName>
    <definedName name="_xlnm.Print_Area" localSheetId="1">'PL 6-8'!$A$1:$K$101</definedName>
    <definedName name="_xlnm.Print_Area" localSheetId="4">'SH 11'!$A$1:$AA$36</definedName>
    <definedName name="_xlnm.Print_Area" localSheetId="3">'SH10'!$A$1:$AK$37</definedName>
    <definedName name="_xlnm.Print_Area" localSheetId="2">'SH9'!$A$1:$AK$39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18" i="31" l="1"/>
  <c r="AA21" i="31"/>
  <c r="AA23" i="29"/>
  <c r="AA22" i="29"/>
  <c r="AA21" i="29"/>
  <c r="AA32" i="29"/>
  <c r="AK37" i="28"/>
  <c r="AK38" i="28"/>
  <c r="AK36" i="28"/>
  <c r="AK35" i="28"/>
  <c r="AC26" i="28"/>
  <c r="AG38" i="28"/>
  <c r="AG36" i="28"/>
  <c r="AG35" i="28"/>
  <c r="AG32" i="28"/>
  <c r="AG19" i="28"/>
  <c r="AA20" i="28"/>
  <c r="K41" i="26"/>
  <c r="I41" i="26"/>
  <c r="G41" i="26"/>
  <c r="E41" i="26"/>
  <c r="W32" i="31" l="1"/>
  <c r="AA32" i="31" l="1"/>
  <c r="AC35" i="29" l="1"/>
  <c r="AG35" i="29" s="1"/>
  <c r="AK35" i="29" s="1"/>
  <c r="AC32" i="29"/>
  <c r="AG32" i="29" s="1"/>
  <c r="AC29" i="29"/>
  <c r="AG29" i="29" s="1"/>
  <c r="AA33" i="29"/>
  <c r="AC33" i="29" s="1"/>
  <c r="AG33" i="29" s="1"/>
  <c r="M34" i="29" l="1"/>
  <c r="K34" i="29"/>
  <c r="I34" i="29"/>
  <c r="G34" i="29"/>
  <c r="E34" i="29"/>
  <c r="AK29" i="29"/>
  <c r="AK33" i="29"/>
  <c r="AK32" i="29"/>
  <c r="AC22" i="29"/>
  <c r="AG22" i="29" s="1"/>
  <c r="AK22" i="29" s="1"/>
  <c r="AC23" i="29"/>
  <c r="AG23" i="29" s="1"/>
  <c r="AK23" i="29" s="1"/>
  <c r="AC21" i="29"/>
  <c r="AG21" i="29" s="1"/>
  <c r="AK21" i="29" s="1"/>
  <c r="C75" i="13"/>
  <c r="G23" i="13"/>
  <c r="C23" i="13"/>
  <c r="W35" i="31" l="1"/>
  <c r="AA35" i="31" s="1"/>
  <c r="W31" i="31"/>
  <c r="I23" i="13"/>
  <c r="G49" i="13"/>
  <c r="O33" i="31" l="1"/>
  <c r="O36" i="31" s="1"/>
  <c r="O23" i="31"/>
  <c r="O26" i="31" s="1"/>
  <c r="E23" i="13" l="1"/>
  <c r="AA38" i="28" l="1"/>
  <c r="AI37" i="28"/>
  <c r="AE37" i="28"/>
  <c r="Y37" i="28"/>
  <c r="W37" i="28"/>
  <c r="U37" i="28"/>
  <c r="S37" i="28"/>
  <c r="Q37" i="28"/>
  <c r="M37" i="28"/>
  <c r="K37" i="28"/>
  <c r="I37" i="28"/>
  <c r="G37" i="28"/>
  <c r="E37" i="28"/>
  <c r="C37" i="28"/>
  <c r="AA36" i="28"/>
  <c r="AC36" i="28" s="1"/>
  <c r="AA35" i="28"/>
  <c r="AA32" i="28"/>
  <c r="O37" i="28"/>
  <c r="AI28" i="28"/>
  <c r="AE28" i="28"/>
  <c r="Y28" i="28"/>
  <c r="W28" i="28"/>
  <c r="U28" i="28"/>
  <c r="S28" i="28"/>
  <c r="Q28" i="28"/>
  <c r="O28" i="28"/>
  <c r="M28" i="28"/>
  <c r="K28" i="28"/>
  <c r="I28" i="28"/>
  <c r="G28" i="28"/>
  <c r="E28" i="28"/>
  <c r="C28" i="28"/>
  <c r="AA26" i="28"/>
  <c r="AG26" i="28" s="1"/>
  <c r="AK26" i="28" s="1"/>
  <c r="AA25" i="28"/>
  <c r="AC25" i="28" s="1"/>
  <c r="AG25" i="28" s="1"/>
  <c r="AK25" i="28" s="1"/>
  <c r="AA24" i="28"/>
  <c r="AC24" i="28" s="1"/>
  <c r="AI20" i="28"/>
  <c r="AI30" i="28" s="1"/>
  <c r="AE20" i="28"/>
  <c r="Y20" i="28"/>
  <c r="Y30" i="28" s="1"/>
  <c r="W20" i="28"/>
  <c r="U20" i="28"/>
  <c r="U30" i="28" s="1"/>
  <c r="S20" i="28"/>
  <c r="Q20" i="28"/>
  <c r="O20" i="28"/>
  <c r="M20" i="28"/>
  <c r="M30" i="28" s="1"/>
  <c r="K20" i="28"/>
  <c r="I20" i="28"/>
  <c r="I30" i="28" s="1"/>
  <c r="G20" i="28"/>
  <c r="E20" i="28"/>
  <c r="E30" i="28" s="1"/>
  <c r="C20" i="28"/>
  <c r="AK19" i="28"/>
  <c r="AG20" i="28"/>
  <c r="AA19" i="28"/>
  <c r="AC19" i="28" s="1"/>
  <c r="AC20" i="28" s="1"/>
  <c r="Y33" i="31"/>
  <c r="U33" i="31"/>
  <c r="S33" i="31"/>
  <c r="S36" i="31" s="1"/>
  <c r="Q33" i="31"/>
  <c r="Q36" i="31" s="1"/>
  <c r="K33" i="31"/>
  <c r="K36" i="31" s="1"/>
  <c r="I33" i="31"/>
  <c r="G33" i="31"/>
  <c r="E33" i="31"/>
  <c r="C33" i="31"/>
  <c r="W18" i="31"/>
  <c r="L136" i="32"/>
  <c r="L118" i="32"/>
  <c r="L83" i="32"/>
  <c r="L39" i="32"/>
  <c r="L64" i="32" s="1"/>
  <c r="H136" i="32"/>
  <c r="H118" i="32"/>
  <c r="H83" i="32"/>
  <c r="H39" i="32"/>
  <c r="H64" i="32" s="1"/>
  <c r="H122" i="32" l="1"/>
  <c r="H126" i="32" s="1"/>
  <c r="H128" i="32" s="1"/>
  <c r="L122" i="32"/>
  <c r="L126" i="32" s="1"/>
  <c r="L128" i="32" s="1"/>
  <c r="G30" i="28"/>
  <c r="M39" i="28"/>
  <c r="K30" i="28"/>
  <c r="K39" i="28" s="1"/>
  <c r="AE30" i="28"/>
  <c r="O30" i="28"/>
  <c r="AA37" i="28"/>
  <c r="Q30" i="28"/>
  <c r="Q39" i="28" s="1"/>
  <c r="C30" i="28"/>
  <c r="C39" i="28" s="1"/>
  <c r="S30" i="28"/>
  <c r="S39" i="28" s="1"/>
  <c r="I39" i="28"/>
  <c r="Y39" i="28"/>
  <c r="G39" i="28"/>
  <c r="O39" i="28"/>
  <c r="AI39" i="28"/>
  <c r="AG24" i="28"/>
  <c r="AC28" i="28"/>
  <c r="E39" i="28"/>
  <c r="U39" i="28"/>
  <c r="AE39" i="28"/>
  <c r="AK20" i="28"/>
  <c r="AC35" i="28"/>
  <c r="AA28" i="28"/>
  <c r="W30" i="28"/>
  <c r="W39" i="28" s="1"/>
  <c r="AC38" i="28"/>
  <c r="AC32" i="28"/>
  <c r="U36" i="31"/>
  <c r="G36" i="31"/>
  <c r="I36" i="31"/>
  <c r="E36" i="31"/>
  <c r="C36" i="31"/>
  <c r="Y36" i="31"/>
  <c r="W33" i="31"/>
  <c r="K100" i="26"/>
  <c r="K79" i="26"/>
  <c r="K67" i="26"/>
  <c r="K29" i="26"/>
  <c r="K18" i="26"/>
  <c r="G100" i="26"/>
  <c r="G79" i="26"/>
  <c r="G67" i="26"/>
  <c r="G29" i="26"/>
  <c r="G18" i="26"/>
  <c r="I116" i="13"/>
  <c r="I119" i="13" s="1"/>
  <c r="I121" i="13" s="1"/>
  <c r="E116" i="13"/>
  <c r="E119" i="13" s="1"/>
  <c r="E121" i="13" s="1"/>
  <c r="K81" i="26" l="1"/>
  <c r="G34" i="26"/>
  <c r="G36" i="26" s="1"/>
  <c r="AA30" i="28"/>
  <c r="AC30" i="28" s="1"/>
  <c r="K34" i="26"/>
  <c r="K36" i="26" s="1"/>
  <c r="K83" i="26" s="1"/>
  <c r="G81" i="26"/>
  <c r="AG28" i="28"/>
  <c r="AG30" i="28" s="1"/>
  <c r="AK24" i="28"/>
  <c r="AK28" i="28" s="1"/>
  <c r="AK30" i="28" s="1"/>
  <c r="AG37" i="28"/>
  <c r="AK32" i="28"/>
  <c r="AC37" i="28"/>
  <c r="W36" i="31"/>
  <c r="AA39" i="28" l="1"/>
  <c r="G83" i="26"/>
  <c r="AG39" i="28"/>
  <c r="AK39" i="28" s="1"/>
  <c r="AC39" i="28"/>
  <c r="U25" i="29"/>
  <c r="U27" i="29" s="1"/>
  <c r="I49" i="13" l="1"/>
  <c r="E49" i="13"/>
  <c r="C49" i="13"/>
  <c r="I84" i="13" l="1"/>
  <c r="G84" i="13"/>
  <c r="E84" i="13"/>
  <c r="C84" i="13"/>
  <c r="I79" i="26" l="1"/>
  <c r="E79" i="26"/>
  <c r="J83" i="32" l="1"/>
  <c r="W25" i="31"/>
  <c r="Y23" i="31"/>
  <c r="U23" i="31"/>
  <c r="S23" i="31"/>
  <c r="Q23" i="31"/>
  <c r="K23" i="31"/>
  <c r="I23" i="31"/>
  <c r="G23" i="31"/>
  <c r="E23" i="31"/>
  <c r="C23" i="31"/>
  <c r="W22" i="31"/>
  <c r="AA22" i="31" s="1"/>
  <c r="W21" i="31"/>
  <c r="S26" i="31" l="1"/>
  <c r="U26" i="31"/>
  <c r="W23" i="31"/>
  <c r="M23" i="31"/>
  <c r="U34" i="29"/>
  <c r="AA23" i="31" l="1"/>
  <c r="U36" i="29"/>
  <c r="J136" i="32" l="1"/>
  <c r="F136" i="32"/>
  <c r="E126" i="32"/>
  <c r="J118" i="32"/>
  <c r="F118" i="32"/>
  <c r="F83" i="32"/>
  <c r="J39" i="32"/>
  <c r="J64" i="32" s="1"/>
  <c r="F39" i="32"/>
  <c r="F64" i="32" s="1"/>
  <c r="AA25" i="31"/>
  <c r="Y26" i="31"/>
  <c r="Q26" i="31"/>
  <c r="K26" i="31"/>
  <c r="I26" i="31"/>
  <c r="C26" i="31"/>
  <c r="AE34" i="29"/>
  <c r="AI34" i="29"/>
  <c r="Y34" i="29"/>
  <c r="W34" i="29"/>
  <c r="S34" i="29"/>
  <c r="O34" i="29"/>
  <c r="Q34" i="29"/>
  <c r="C34" i="29"/>
  <c r="AI25" i="29"/>
  <c r="AI27" i="29" s="1"/>
  <c r="AE25" i="29"/>
  <c r="AE27" i="29" s="1"/>
  <c r="Y25" i="29"/>
  <c r="Y27" i="29" s="1"/>
  <c r="W25" i="29"/>
  <c r="W27" i="29" s="1"/>
  <c r="S25" i="29"/>
  <c r="S27" i="29" s="1"/>
  <c r="O25" i="29"/>
  <c r="O27" i="29" s="1"/>
  <c r="M25" i="29"/>
  <c r="M27" i="29" s="1"/>
  <c r="K25" i="29"/>
  <c r="K27" i="29" s="1"/>
  <c r="I25" i="29"/>
  <c r="I27" i="29" s="1"/>
  <c r="G25" i="29"/>
  <c r="G27" i="29" s="1"/>
  <c r="E25" i="29"/>
  <c r="E27" i="29" s="1"/>
  <c r="Q25" i="29"/>
  <c r="Q27" i="29" s="1"/>
  <c r="C25" i="29"/>
  <c r="C27" i="29" s="1"/>
  <c r="I67" i="26"/>
  <c r="I100" i="26"/>
  <c r="E100" i="26"/>
  <c r="E67" i="26"/>
  <c r="I29" i="26"/>
  <c r="E29" i="26"/>
  <c r="I18" i="26"/>
  <c r="E18" i="26"/>
  <c r="AI36" i="29" l="1"/>
  <c r="E34" i="26"/>
  <c r="E36" i="26" s="1"/>
  <c r="I81" i="26"/>
  <c r="M36" i="29"/>
  <c r="AA34" i="29"/>
  <c r="AC34" i="29"/>
  <c r="O36" i="29"/>
  <c r="S36" i="29"/>
  <c r="C36" i="29"/>
  <c r="W36" i="29"/>
  <c r="Q36" i="29"/>
  <c r="I36" i="29"/>
  <c r="K36" i="29"/>
  <c r="E81" i="26"/>
  <c r="J122" i="32"/>
  <c r="J126" i="32" s="1"/>
  <c r="J128" i="32" s="1"/>
  <c r="F122" i="32"/>
  <c r="F126" i="32" s="1"/>
  <c r="F128" i="32" s="1"/>
  <c r="M26" i="31"/>
  <c r="E26" i="31"/>
  <c r="G26" i="31"/>
  <c r="W26" i="31"/>
  <c r="AE36" i="29"/>
  <c r="AC25" i="29"/>
  <c r="AG25" i="29"/>
  <c r="AG27" i="29" s="1"/>
  <c r="AA25" i="29"/>
  <c r="AA27" i="29" s="1"/>
  <c r="G36" i="29"/>
  <c r="E36" i="29"/>
  <c r="Y36" i="29"/>
  <c r="I34" i="26"/>
  <c r="I36" i="26" s="1"/>
  <c r="E83" i="26" l="1"/>
  <c r="I83" i="26"/>
  <c r="AA26" i="31"/>
  <c r="AK25" i="29"/>
  <c r="AK27" i="29" s="1"/>
  <c r="AG34" i="29"/>
  <c r="AK34" i="29" s="1"/>
  <c r="AA31" i="31" l="1"/>
  <c r="M33" i="31"/>
  <c r="AA36" i="29"/>
  <c r="AC27" i="29"/>
  <c r="AC36" i="29" s="1"/>
  <c r="AG36" i="29"/>
  <c r="AK36" i="29" s="1"/>
  <c r="AA33" i="31" l="1"/>
  <c r="M36" i="31"/>
  <c r="AA36" i="31" s="1"/>
  <c r="I75" i="13" l="1"/>
  <c r="G75" i="13"/>
  <c r="E75" i="13"/>
  <c r="C51" i="13"/>
  <c r="I86" i="13" l="1"/>
  <c r="I123" i="13" s="1"/>
  <c r="I51" i="13"/>
  <c r="E86" i="13"/>
  <c r="E123" i="13" s="1"/>
  <c r="E51" i="13"/>
  <c r="C116" i="13" l="1"/>
  <c r="C119" i="13" s="1"/>
  <c r="C121" i="13" s="1"/>
  <c r="G116" i="13"/>
  <c r="G119" i="13" s="1"/>
  <c r="G121" i="13" s="1"/>
  <c r="G51" i="13"/>
  <c r="C86" i="13" l="1"/>
  <c r="C123" i="13" s="1"/>
  <c r="G86" i="13"/>
  <c r="G123" i="13" s="1"/>
</calcChain>
</file>

<file path=xl/sharedStrings.xml><?xml version="1.0" encoding="utf-8"?>
<sst xmlns="http://schemas.openxmlformats.org/spreadsheetml/2006/main" count="634" uniqueCount="345">
  <si>
    <t>Charoen Pokphand Foods Public Company Limited</t>
  </si>
  <si>
    <t>and its Subsidiaries</t>
  </si>
  <si>
    <t>Statements of financial position</t>
  </si>
  <si>
    <t>(Unit: Thousand Baht)</t>
  </si>
  <si>
    <t>Consolidated</t>
  </si>
  <si>
    <t>Separate</t>
  </si>
  <si>
    <t>financial statements</t>
  </si>
  <si>
    <t xml:space="preserve"> financial statements</t>
  </si>
  <si>
    <t>31 March</t>
  </si>
  <si>
    <t>31 December</t>
  </si>
  <si>
    <t>Note</t>
  </si>
  <si>
    <t>Assets</t>
  </si>
  <si>
    <t>(Unaudited)</t>
  </si>
  <si>
    <t>Current assets</t>
  </si>
  <si>
    <t>Cash and cash equivalents</t>
  </si>
  <si>
    <t>Accounts receivable - trade and others</t>
  </si>
  <si>
    <t>Inventories</t>
  </si>
  <si>
    <t>Current biological assets</t>
  </si>
  <si>
    <t>Restricted deposits at financial institutions</t>
  </si>
  <si>
    <t>Advance payments for purchase of goods</t>
  </si>
  <si>
    <t>Prepaid expenses</t>
  </si>
  <si>
    <t>Accrued dividend income</t>
  </si>
  <si>
    <t>Other current assets</t>
  </si>
  <si>
    <t>Total current assets</t>
  </si>
  <si>
    <t>Assets (Continued)</t>
  </si>
  <si>
    <t>Non-current assets</t>
  </si>
  <si>
    <t>Investments in equity securities</t>
  </si>
  <si>
    <t>Investments in subsidiaries</t>
  </si>
  <si>
    <t xml:space="preserve"> - </t>
  </si>
  <si>
    <t xml:space="preserve">Investments in associates </t>
  </si>
  <si>
    <t>Investments in joint ventures</t>
  </si>
  <si>
    <t>Investment properties</t>
  </si>
  <si>
    <t>Property, plant and equipment</t>
  </si>
  <si>
    <t>Right-of-use assets</t>
  </si>
  <si>
    <t>Goodwill</t>
  </si>
  <si>
    <t>Other intangible assets</t>
  </si>
  <si>
    <t>Non-current biological assets</t>
  </si>
  <si>
    <t xml:space="preserve">Deferred tax assets </t>
  </si>
  <si>
    <t>Other non-current assets</t>
  </si>
  <si>
    <t>Total non-current assets</t>
  </si>
  <si>
    <t>Total assets</t>
  </si>
  <si>
    <t>Liabilities and shareholders’ equity</t>
  </si>
  <si>
    <t>Current liabilities</t>
  </si>
  <si>
    <t xml:space="preserve">Bank overdrafts and short-term borrowings </t>
  </si>
  <si>
    <t xml:space="preserve">   from financial institutions  </t>
  </si>
  <si>
    <t>Bills of exchange</t>
  </si>
  <si>
    <t>Accounts payable - trade and others</t>
  </si>
  <si>
    <t>Accrued expenses</t>
  </si>
  <si>
    <t>Current portion of long-term borrowings</t>
  </si>
  <si>
    <t xml:space="preserve">Current portion of lease liabilities </t>
  </si>
  <si>
    <t>Short-term borrowing from related parties</t>
  </si>
  <si>
    <t>Income tax payable</t>
  </si>
  <si>
    <t>Other current liabilities</t>
  </si>
  <si>
    <t>Total current liabilities</t>
  </si>
  <si>
    <t>Non-current liabilities</t>
  </si>
  <si>
    <t>Long-term borrowings</t>
  </si>
  <si>
    <t>Lease liabilities</t>
  </si>
  <si>
    <t xml:space="preserve">Deferred tax liabilities </t>
  </si>
  <si>
    <t>Provision for employee benefits</t>
  </si>
  <si>
    <t>Provisions and others</t>
  </si>
  <si>
    <t>Total non-current liabilities</t>
  </si>
  <si>
    <t>Total liabilities</t>
  </si>
  <si>
    <t xml:space="preserve">Liabilities and shareholders’ equity </t>
  </si>
  <si>
    <t xml:space="preserve">   (Continued)</t>
  </si>
  <si>
    <t>Shareholders’ equity</t>
  </si>
  <si>
    <t xml:space="preserve">Share capital </t>
  </si>
  <si>
    <r>
      <t xml:space="preserve">   Authorised share capital </t>
    </r>
    <r>
      <rPr>
        <i/>
        <sz val="11"/>
        <rFont val="Times New Roman"/>
        <family val="1"/>
      </rPr>
      <t>(ordinary shares,</t>
    </r>
  </si>
  <si>
    <r>
      <t xml:space="preserve">      </t>
    </r>
    <r>
      <rPr>
        <i/>
        <sz val="11"/>
        <rFont val="Times New Roman"/>
        <family val="1"/>
      </rPr>
      <t>par value at Baht 1 per share)</t>
    </r>
  </si>
  <si>
    <r>
      <t xml:space="preserve">   Issued and paid-up share capital </t>
    </r>
    <r>
      <rPr>
        <i/>
        <sz val="11"/>
        <rFont val="Times New Roman"/>
        <family val="1"/>
      </rPr>
      <t>(ordinary shares,</t>
    </r>
  </si>
  <si>
    <t>Share premium</t>
  </si>
  <si>
    <t xml:space="preserve">   Share premium on ordinary shares</t>
  </si>
  <si>
    <t xml:space="preserve">   Other premium </t>
  </si>
  <si>
    <t>Surplus from change in shareholders’ equity</t>
  </si>
  <si>
    <t xml:space="preserve">   in subsidiaries and associates</t>
  </si>
  <si>
    <t>Surplus on common control transactions</t>
  </si>
  <si>
    <t>Retained earnings</t>
  </si>
  <si>
    <t xml:space="preserve">   Appropriated</t>
  </si>
  <si>
    <t xml:space="preserve">      Legal reserve</t>
  </si>
  <si>
    <t xml:space="preserve">   Unappropriated</t>
  </si>
  <si>
    <t>Treasury shares</t>
  </si>
  <si>
    <t>Other components of shareholders’ equity</t>
  </si>
  <si>
    <t>Total</t>
  </si>
  <si>
    <t xml:space="preserve">Subordinated perpetual debentures </t>
  </si>
  <si>
    <t xml:space="preserve">Total shareholders’ equity attributable </t>
  </si>
  <si>
    <t xml:space="preserve">   to equity holders of the Company</t>
  </si>
  <si>
    <t>Non-controlling interests</t>
  </si>
  <si>
    <t>Total shareholders’ equity</t>
  </si>
  <si>
    <t>Total liabilities and shareholders’ equity</t>
  </si>
  <si>
    <t>Statements of income (Unaudited)</t>
  </si>
  <si>
    <t>Three-month period ended</t>
  </si>
  <si>
    <t>Income</t>
  </si>
  <si>
    <t xml:space="preserve">Revenue from sale of goods </t>
  </si>
  <si>
    <t>Gains on sale of investments</t>
  </si>
  <si>
    <t>Interest income</t>
  </si>
  <si>
    <t>Dividend income</t>
  </si>
  <si>
    <t>Net foreign exchange gains</t>
  </si>
  <si>
    <t>Other income</t>
  </si>
  <si>
    <t>Total income</t>
  </si>
  <si>
    <t>Expenses</t>
  </si>
  <si>
    <t>Cost of sale of goods</t>
  </si>
  <si>
    <t>Distribution costs</t>
  </si>
  <si>
    <t>Administrative expenses</t>
  </si>
  <si>
    <t xml:space="preserve">Losses on changes in fair value </t>
  </si>
  <si>
    <t xml:space="preserve">   of biological assets</t>
  </si>
  <si>
    <t>(Reversal of) impairment losses</t>
  </si>
  <si>
    <t>Finance cost on lease liabilities</t>
  </si>
  <si>
    <t>Other finance costs</t>
  </si>
  <si>
    <t>Total expenses</t>
  </si>
  <si>
    <t>6, 7</t>
  </si>
  <si>
    <t xml:space="preserve">Profit (loss) before income tax </t>
  </si>
  <si>
    <t xml:space="preserve">   expense (income)</t>
  </si>
  <si>
    <t>Income tax expense (income)</t>
  </si>
  <si>
    <t>Profit (loss) for the period</t>
  </si>
  <si>
    <t xml:space="preserve">   Equity holders of the Company</t>
  </si>
  <si>
    <t xml:space="preserve">   Non-controlling interests</t>
  </si>
  <si>
    <t>Statements of comprehensive income (Unaudited)</t>
  </si>
  <si>
    <t xml:space="preserve">Other comprehensive income </t>
  </si>
  <si>
    <t xml:space="preserve">Items that will be reclassified </t>
  </si>
  <si>
    <t xml:space="preserve">    subsequently to profit or loss</t>
  </si>
  <si>
    <t>Foreign currency translation differences</t>
  </si>
  <si>
    <t xml:space="preserve">Total items that will be reclassified </t>
  </si>
  <si>
    <t xml:space="preserve">Items that will not be reclassified </t>
  </si>
  <si>
    <t xml:space="preserve">Losses on equity investments measured at </t>
  </si>
  <si>
    <t>Gains (losses) on revaluation of assets</t>
  </si>
  <si>
    <t xml:space="preserve">Total items that will not be reclassified </t>
  </si>
  <si>
    <t>Other comprehensive income</t>
  </si>
  <si>
    <t xml:space="preserve">    for the period, net of income tax</t>
  </si>
  <si>
    <t>Total comprehensive income (expense)</t>
  </si>
  <si>
    <t xml:space="preserve">    for the period</t>
  </si>
  <si>
    <t xml:space="preserve">   attributable to:</t>
  </si>
  <si>
    <t xml:space="preserve">   for the period</t>
  </si>
  <si>
    <t xml:space="preserve">Charoen Pokphand Foods Public Company Limited </t>
  </si>
  <si>
    <t xml:space="preserve">and its Subsidiaries </t>
  </si>
  <si>
    <t>Statements of changes in equity (Unaudited)</t>
  </si>
  <si>
    <t>Consolidated financial statements</t>
  </si>
  <si>
    <t>Other components of equity</t>
  </si>
  <si>
    <t>Gains (losses) on</t>
  </si>
  <si>
    <t>equity investments</t>
  </si>
  <si>
    <t>change in</t>
  </si>
  <si>
    <t>measured at fair value</t>
  </si>
  <si>
    <t>Foreign</t>
  </si>
  <si>
    <t>Total other</t>
  </si>
  <si>
    <t xml:space="preserve">Total shareholders’ </t>
  </si>
  <si>
    <t>Issued and</t>
  </si>
  <si>
    <t xml:space="preserve"> shareholders’ equity</t>
  </si>
  <si>
    <t>Surplus on</t>
  </si>
  <si>
    <t>Unappropriated</t>
  </si>
  <si>
    <t>through other</t>
  </si>
  <si>
    <t>currency</t>
  </si>
  <si>
    <t xml:space="preserve"> components</t>
  </si>
  <si>
    <t>Subordinated</t>
  </si>
  <si>
    <t xml:space="preserve">equity attributable to </t>
  </si>
  <si>
    <t>Non-</t>
  </si>
  <si>
    <t xml:space="preserve">Total </t>
  </si>
  <si>
    <t>paid-up</t>
  </si>
  <si>
    <t xml:space="preserve">Other </t>
  </si>
  <si>
    <t xml:space="preserve"> in subsidiaries</t>
  </si>
  <si>
    <t>common control</t>
  </si>
  <si>
    <t>Legal</t>
  </si>
  <si>
    <t>retained</t>
  </si>
  <si>
    <t>Treasury</t>
  </si>
  <si>
    <t>revaluation</t>
  </si>
  <si>
    <t>cash flow</t>
  </si>
  <si>
    <t xml:space="preserve"> comprehensive </t>
  </si>
  <si>
    <t xml:space="preserve">translation </t>
  </si>
  <si>
    <t xml:space="preserve"> of shareholder’s </t>
  </si>
  <si>
    <t xml:space="preserve"> perpetual</t>
  </si>
  <si>
    <t>equity holders of</t>
  </si>
  <si>
    <t xml:space="preserve">controlling </t>
  </si>
  <si>
    <t>shareholders’</t>
  </si>
  <si>
    <t>share capital</t>
  </si>
  <si>
    <t>shares</t>
  </si>
  <si>
    <t>premium</t>
  </si>
  <si>
    <t>and associates</t>
  </si>
  <si>
    <t>transactions</t>
  </si>
  <si>
    <t>reserve</t>
  </si>
  <si>
    <t>earnings</t>
  </si>
  <si>
    <t>of assets</t>
  </si>
  <si>
    <t xml:space="preserve"> hedges</t>
  </si>
  <si>
    <t>income</t>
  </si>
  <si>
    <t>differences</t>
  </si>
  <si>
    <t>equity</t>
  </si>
  <si>
    <t xml:space="preserve"> debentures </t>
  </si>
  <si>
    <t>the Company</t>
  </si>
  <si>
    <t>interests</t>
  </si>
  <si>
    <t>Three-month period ended 31 March 2020</t>
  </si>
  <si>
    <t>Balance at 1 January 2020</t>
  </si>
  <si>
    <t xml:space="preserve">   recorded directly in equity</t>
  </si>
  <si>
    <t xml:space="preserve">Distributions to owners </t>
  </si>
  <si>
    <t xml:space="preserve">Total distributions to owners </t>
  </si>
  <si>
    <t>Changes in ownership interests</t>
  </si>
  <si>
    <t xml:space="preserve">   in subsidiaries and associate</t>
  </si>
  <si>
    <t>Changes in interests in subsidiaries</t>
  </si>
  <si>
    <t xml:space="preserve">   without a change in control</t>
  </si>
  <si>
    <t>Changes in interests in associates</t>
  </si>
  <si>
    <t>New shares issued by subsidiaries</t>
  </si>
  <si>
    <t>Total changes in ownership interests</t>
  </si>
  <si>
    <t xml:space="preserve">Total transactions with owners, </t>
  </si>
  <si>
    <t>Comprehensive income for the period</t>
  </si>
  <si>
    <t xml:space="preserve">   Profit</t>
  </si>
  <si>
    <t xml:space="preserve">   Other comprehensive income</t>
  </si>
  <si>
    <t xml:space="preserve">      - Losses on remeasurements of defined</t>
  </si>
  <si>
    <t xml:space="preserve">           benefit plans</t>
  </si>
  <si>
    <t xml:space="preserve">      - Others</t>
  </si>
  <si>
    <t>Total comprehensive income for the period</t>
  </si>
  <si>
    <t>Interest paid on subordinated perpetual debentures</t>
  </si>
  <si>
    <t>Balance at 31 March 2020</t>
  </si>
  <si>
    <t>comprehensive</t>
  </si>
  <si>
    <t>Three-month period ended 31 March 2021</t>
  </si>
  <si>
    <t>Balance at 1 January 2021</t>
  </si>
  <si>
    <t xml:space="preserve">      - Gains (losses) on remeasurements of defined</t>
  </si>
  <si>
    <t>Balance at 31 March 2021</t>
  </si>
  <si>
    <t>Separate financial statements</t>
  </si>
  <si>
    <t xml:space="preserve">Gain on </t>
  </si>
  <si>
    <t xml:space="preserve">equity investments </t>
  </si>
  <si>
    <t xml:space="preserve"> of shareholder’s</t>
  </si>
  <si>
    <t xml:space="preserve"> equity</t>
  </si>
  <si>
    <t xml:space="preserve">   Loss</t>
  </si>
  <si>
    <t xml:space="preserve">      - Loss on remeasurements of defined</t>
  </si>
  <si>
    <t xml:space="preserve">Interest paid on subordinated perpetual </t>
  </si>
  <si>
    <t xml:space="preserve">   debentures</t>
  </si>
  <si>
    <t>Statements of cash flows (Unaudited)</t>
  </si>
  <si>
    <t>Cash flows from operating activities</t>
  </si>
  <si>
    <t xml:space="preserve">Profit (loss) for the period </t>
  </si>
  <si>
    <t xml:space="preserve">Adjustments to reconcile profit to </t>
  </si>
  <si>
    <t xml:space="preserve">   cash receipts (payments)</t>
  </si>
  <si>
    <t xml:space="preserve">Depreciation </t>
  </si>
  <si>
    <t>Amortisation</t>
  </si>
  <si>
    <t>Depreciation of biological assets</t>
  </si>
  <si>
    <t>(Reversal of) losses on inventory devaluation</t>
  </si>
  <si>
    <t>Finance costs</t>
  </si>
  <si>
    <t>Provisions for employee benefits</t>
  </si>
  <si>
    <t xml:space="preserve">(Gains) losses on sale and write-off of property, </t>
  </si>
  <si>
    <t xml:space="preserve">(Reversal of) impairment losses on property, plant </t>
  </si>
  <si>
    <t>Unrealised (gains) losses on exchange rates</t>
  </si>
  <si>
    <t>Losses on changes in fair value of biological assets</t>
  </si>
  <si>
    <t xml:space="preserve">Unrealised gains on changes in fair value of </t>
  </si>
  <si>
    <t xml:space="preserve">   derivative liabilities</t>
  </si>
  <si>
    <t>Share of profit of associates and joint ventures</t>
  </si>
  <si>
    <t>Changes in operating assets and liabilities</t>
  </si>
  <si>
    <t>Biological assets</t>
  </si>
  <si>
    <t xml:space="preserve">Other current liabilities </t>
  </si>
  <si>
    <t>Employee benefits paid</t>
  </si>
  <si>
    <t>Income tax paid</t>
  </si>
  <si>
    <t xml:space="preserve">Net cash provided by operating activities </t>
  </si>
  <si>
    <t>Cash flows from investing activities</t>
  </si>
  <si>
    <t>Interest received</t>
  </si>
  <si>
    <t>Dividends received</t>
  </si>
  <si>
    <t>Payment for acquisition of investments</t>
  </si>
  <si>
    <t>Proceeds from sale of investments</t>
  </si>
  <si>
    <t>Payment for acquisition of property, plant and</t>
  </si>
  <si>
    <t xml:space="preserve">   equipment and investment properties</t>
  </si>
  <si>
    <t xml:space="preserve">Proceeds from sale of property, plant and </t>
  </si>
  <si>
    <t>Payment for acquisition of other intangible assets</t>
  </si>
  <si>
    <t>Proceeds from sale of other intangible assets</t>
  </si>
  <si>
    <t>Payment for acquisition of right-of-use assets</t>
  </si>
  <si>
    <t>Net cash provided by (used in) investing activities</t>
  </si>
  <si>
    <t>Cash flows from financing activities</t>
  </si>
  <si>
    <t>Proceeds from (repayment of) short-term</t>
  </si>
  <si>
    <t xml:space="preserve">   borrowings from financial institutions</t>
  </si>
  <si>
    <t>Proceeds from (repayment of) bills of exchange</t>
  </si>
  <si>
    <t>Payment of lease liabilities</t>
  </si>
  <si>
    <t>Proceeds from long-term borrowings from</t>
  </si>
  <si>
    <t xml:space="preserve">   financial institutions</t>
  </si>
  <si>
    <t>Repayment of long-term borrowings from</t>
  </si>
  <si>
    <t xml:space="preserve">   financial institutions </t>
  </si>
  <si>
    <t>Proceeds from issue of debentures</t>
  </si>
  <si>
    <t>Repayment of debentures</t>
  </si>
  <si>
    <t>Payment of financial transaction costs</t>
  </si>
  <si>
    <t>Interest paid</t>
  </si>
  <si>
    <t>Dividends paid to non-controlling interests</t>
  </si>
  <si>
    <t xml:space="preserve">Dividend paid of the Company - net of </t>
  </si>
  <si>
    <t xml:space="preserve">   dividends paid to subsidiaries (for </t>
  </si>
  <si>
    <t xml:space="preserve">   shares held in treasury)</t>
  </si>
  <si>
    <t>Proceeds from issue of new ordinary shares</t>
  </si>
  <si>
    <t>Proceeds from acquisition of non-controlling interests</t>
  </si>
  <si>
    <t xml:space="preserve">Net cash provided by (used in) financing activities  </t>
  </si>
  <si>
    <t xml:space="preserve">Net increase (decrease) in cash and </t>
  </si>
  <si>
    <t xml:space="preserve">   cash equivalents, before effect of </t>
  </si>
  <si>
    <t xml:space="preserve">   exchange rates</t>
  </si>
  <si>
    <t xml:space="preserve">Effect of exchange rate changes on </t>
  </si>
  <si>
    <t xml:space="preserve">   cash and cash equivalents</t>
  </si>
  <si>
    <t xml:space="preserve">   cash equivalents</t>
  </si>
  <si>
    <t>Cash and cash equivalents at 1 January</t>
  </si>
  <si>
    <t>Cash and cash equivalents at 31 March</t>
  </si>
  <si>
    <t xml:space="preserve">Supplemental disclosures of cash flows </t>
  </si>
  <si>
    <t xml:space="preserve">   information:</t>
  </si>
  <si>
    <t>1.</t>
  </si>
  <si>
    <t>These consisted of:</t>
  </si>
  <si>
    <t>Bank overdrafts</t>
  </si>
  <si>
    <t>Net</t>
  </si>
  <si>
    <t>2.</t>
  </si>
  <si>
    <t>Non-cash transactions</t>
  </si>
  <si>
    <t>2.1</t>
  </si>
  <si>
    <t>the Company had accrued dividend  income amounting to Baht 246 million and Baht 2,010 million, respectively).</t>
  </si>
  <si>
    <t>2.2</t>
  </si>
  <si>
    <t>Dividends paid by subsidiaries</t>
  </si>
  <si>
    <r>
      <t xml:space="preserve">Basic earnings (losses) per share </t>
    </r>
    <r>
      <rPr>
        <b/>
        <i/>
        <sz val="11"/>
        <rFont val="Times New Roman"/>
        <family val="1"/>
      </rPr>
      <t>(in Baht)</t>
    </r>
  </si>
  <si>
    <r>
      <t xml:space="preserve">Diluted earnings (losses) per share </t>
    </r>
    <r>
      <rPr>
        <b/>
        <i/>
        <sz val="11"/>
        <rFont val="Times New Roman"/>
        <family val="1"/>
      </rPr>
      <t>(in Baht)</t>
    </r>
  </si>
  <si>
    <t>Gains (losses) on cash flow hedges</t>
  </si>
  <si>
    <t xml:space="preserve">Income tax relating to items that will be </t>
  </si>
  <si>
    <t xml:space="preserve">    reclassified subsequently to profit or loss</t>
  </si>
  <si>
    <t xml:space="preserve">   fair value through other comprehensive income</t>
  </si>
  <si>
    <t xml:space="preserve">Income tax relating to items that will not be </t>
  </si>
  <si>
    <t xml:space="preserve">   reclassified subsequently to profit or loss</t>
  </si>
  <si>
    <t>on ordinary</t>
  </si>
  <si>
    <t>Surplus from</t>
  </si>
  <si>
    <t>Gains on</t>
  </si>
  <si>
    <t>Losses on</t>
  </si>
  <si>
    <t>Gains (Losses) on</t>
  </si>
  <si>
    <t xml:space="preserve">measured at fair value </t>
  </si>
  <si>
    <t>Transactions with owners,</t>
  </si>
  <si>
    <t>Cash flows from operating activities (Continued)</t>
  </si>
  <si>
    <t>Changes in operating assets and liabilities (Continued)</t>
  </si>
  <si>
    <t>Changes in interests in subsidiary</t>
  </si>
  <si>
    <t>Changes in interests in associate</t>
  </si>
  <si>
    <t xml:space="preserve">   benefit plans</t>
  </si>
  <si>
    <t xml:space="preserve">Losses on remeasurements of defined </t>
  </si>
  <si>
    <t xml:space="preserve">   accounted for using equity method</t>
  </si>
  <si>
    <t>Profit (loss) for the period attributable to:</t>
  </si>
  <si>
    <t xml:space="preserve">   related parties</t>
  </si>
  <si>
    <t xml:space="preserve">Baht 11,741 million and 2,837 million, respectively). </t>
  </si>
  <si>
    <r>
      <t xml:space="preserve">in value of  land  in the consolidated financial  statements  totalling  Baht 68 million </t>
    </r>
    <r>
      <rPr>
        <i/>
        <sz val="11"/>
        <rFont val="Times New Roman"/>
        <family val="1"/>
      </rPr>
      <t xml:space="preserve">(2020: the  Group and the Company had </t>
    </r>
  </si>
  <si>
    <r>
      <t xml:space="preserve">As  at  31  March  2021,  the  Group had accrued dividend  income amounting  to Baht  3,532  million </t>
    </r>
    <r>
      <rPr>
        <i/>
        <sz val="11"/>
        <rFont val="Times New Roman"/>
        <family val="1"/>
      </rPr>
      <t xml:space="preserve">(2020: the  Group and </t>
    </r>
  </si>
  <si>
    <t>Long-term loans to related parties</t>
  </si>
  <si>
    <t>Proceeds from (payment for) long-term loan to</t>
  </si>
  <si>
    <t>Proceeds from (payment for) short-term loans to</t>
  </si>
  <si>
    <t xml:space="preserve">Proceeds from (repayment of) short-term borrowing </t>
  </si>
  <si>
    <t xml:space="preserve">   from related parties</t>
  </si>
  <si>
    <t xml:space="preserve">During  the three-month period ended  31  March  2021, a foreign subsidiary  had  land  revalued and  recognised the increase </t>
  </si>
  <si>
    <t xml:space="preserve">   plant and equipment, right-of-use assets and</t>
  </si>
  <si>
    <t xml:space="preserve">   other intangible assets</t>
  </si>
  <si>
    <t xml:space="preserve">   and equipment and investment properties</t>
  </si>
  <si>
    <t>land revalued  and  recognised  the increase in value of land  in the consolidated  and separate financial statements totalling</t>
  </si>
  <si>
    <t>Proceeds from short-term borrowing from other company</t>
  </si>
  <si>
    <t>Expected credit losses for accounts receivable -</t>
  </si>
  <si>
    <t xml:space="preserve">   trade and others</t>
  </si>
  <si>
    <t>Other current financial assets</t>
  </si>
  <si>
    <t>Short-term loans to related parties</t>
  </si>
  <si>
    <t>9, 12</t>
  </si>
  <si>
    <t>Other current financial liabilities</t>
  </si>
  <si>
    <t>Other non-current financial liabilities</t>
  </si>
  <si>
    <t>Other financial liabilities</t>
  </si>
  <si>
    <t>Payment for acquisition of other current financial assets</t>
  </si>
  <si>
    <t>Cash flows from financing activities (Continued)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</si>
</sst>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5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;\(#,##0\)"/>
    <numFmt numFmtId="167" formatCode="_(* #,##0_);_(* \(#,##0\);_(* &quot;-&quot;??_);_(@_)"/>
    <numFmt numFmtId="168" formatCode="#,##0.0_);\(#,##0.0\)"/>
    <numFmt numFmtId="169" formatCode="0.0%"/>
    <numFmt numFmtId="170" formatCode="#.\ \ "/>
    <numFmt numFmtId="171" formatCode="##.\ \ "/>
    <numFmt numFmtId="172" formatCode="###0_);[Red]\(###0\)"/>
    <numFmt numFmtId="173" formatCode="#,##0.00\ &quot;F&quot;;\-#,##0.00\ &quot;F&quot;"/>
    <numFmt numFmtId="174" formatCode="\ว\ \ด\ด\ด\ด\ &quot;ค.ศ.&quot;\ \ค\ค\ค\ค"/>
    <numFmt numFmtId="175" formatCode="dd\-mmm\-yy_)"/>
    <numFmt numFmtId="176" formatCode="#,##0\ \ ;\(#,##0\)\ ;\—\ \ \ \ "/>
    <numFmt numFmtId="177" formatCode="&quot;฿&quot;\t#,##0_);[Red]\(&quot;฿&quot;\t#,##0\)"/>
    <numFmt numFmtId="178" formatCode="_-* #,##0&quot; F&quot;_-;\-* #,##0&quot; F&quot;_-;_-* &quot;-&quot;&quot; F&quot;_-;_-@_-"/>
    <numFmt numFmtId="179" formatCode="_-* #,##0.00&quot; F&quot;_-;\-* #,##0.00&quot; F&quot;_-;_-* &quot;-&quot;??&quot; F&quot;_-;_-@_-"/>
    <numFmt numFmtId="180" formatCode="0.00_)"/>
    <numFmt numFmtId="181" formatCode="#,##0&quot;£&quot;_);[Red]\(#,##0&quot;£&quot;\)"/>
    <numFmt numFmtId="182" formatCode="_-&quot;$&quot;* #,##0.00_-;\-&quot;$&quot;* #,##0.00_-;_-&quot;$&quot;* &quot;-&quot;??_-;_-@_-"/>
    <numFmt numFmtId="183" formatCode="&quot;?&quot;#,##0.00;\-&quot;?&quot;#,##0.00"/>
    <numFmt numFmtId="184" formatCode="_-&quot;?&quot;* #,##0_-;\-&quot;?&quot;* #,##0_-;_-&quot;?&quot;* &quot;-&quot;_-;_-@_-"/>
    <numFmt numFmtId="185" formatCode="&quot;?&quot;#,##0;[Red]\-&quot;?&quot;#,##0"/>
    <numFmt numFmtId="186" formatCode="&quot;?&quot;#,##0.00;[Red]\-&quot;?&quot;#,##0.00"/>
    <numFmt numFmtId="187" formatCode="_-&quot;$&quot;* #,##0_-;\-&quot;$&quot;* #,##0_-;_-&quot;$&quot;* &quot;-&quot;_-;_-@_-"/>
    <numFmt numFmtId="188" formatCode="&quot;\&quot;#,##0.00;[Red]&quot;\&quot;\-#,##0.00"/>
    <numFmt numFmtId="189" formatCode="&quot;\&quot;#,##0;[Red]&quot;\&quot;\-#,##0"/>
    <numFmt numFmtId="190" formatCode="_-&quot;Dfl.&quot;\ * #,##0.00_-;_-&quot;Dfl.&quot;\ * #,##0.00\-;_-&quot;Dfl.&quot;\ * &quot;-&quot;??_-;_-@_-"/>
    <numFmt numFmtId="191" formatCode="_-* #,##0.00_-;_-* #,##0.00\-;_-* &quot;-&quot;??_-;_-@_-"/>
    <numFmt numFmtId="192" formatCode="_-&quot;?&quot;* #,##0.00_-;\-&quot;?&quot;* #,##0.00_-;_-&quot;?&quot;* &quot;-&quot;??_-;_-@_-"/>
    <numFmt numFmtId="193" formatCode="_-* #,##0_-;_-* #,##0\-;_-* &quot;-&quot;_-;_-@_-"/>
    <numFmt numFmtId="194" formatCode="_-&quot;Dfl.&quot;\ * #,##0_-;_-&quot;Dfl.&quot;\ * #,##0\-;_-&quot;Dfl.&quot;\ * &quot;-&quot;_-;_-@_-"/>
    <numFmt numFmtId="195" formatCode="General_)"/>
    <numFmt numFmtId="196" formatCode="0.000"/>
    <numFmt numFmtId="197" formatCode="#,##0.000_);\(#,##0.000\)"/>
    <numFmt numFmtId="198" formatCode="_(* #,##0.0_);_(* \(#,##0.00\);_(* &quot;-&quot;??_);_(@_)"/>
    <numFmt numFmtId="199" formatCode="&quot;$&quot;#,\);\(&quot;$&quot;#,##0\)"/>
    <numFmt numFmtId="200" formatCode="0.000_)"/>
    <numFmt numFmtId="201" formatCode="&quot;$&quot;\t#,##0_);\(&quot;$&quot;\t#,##0\)"/>
    <numFmt numFmtId="202" formatCode="0."/>
    <numFmt numFmtId="203" formatCode="\t#,##0"/>
    <numFmt numFmtId="204" formatCode="\t#,##0.00_);[Red]\(\t#,##0.00\)"/>
    <numFmt numFmtId="205" formatCode="\60\4\7\:"/>
    <numFmt numFmtId="206" formatCode="&quot;$&quot;#,\);\(&quot;$&quot;#,\)"/>
    <numFmt numFmtId="207" formatCode="&quot;$&quot;#,;\(&quot;$&quot;#,\)"/>
    <numFmt numFmtId="208" formatCode="_-&quot;\&quot;* #,##0_-;\-&quot;\&quot;* #,##0_-;_-&quot;\&quot;* &quot;-&quot;_-;_-@_-"/>
    <numFmt numFmtId="209" formatCode="_-&quot;\&quot;* #,##0.00_-;\-&quot;\&quot;* #,##0.00_-;_-&quot;\&quot;* &quot;-&quot;??_-;_-@_-"/>
    <numFmt numFmtId="210" formatCode="_(&quot;฿&quot;* #,##0.00_);_(&quot;฿&quot;* \(#,##0.00\);_(&quot;฿&quot;* &quot;-&quot;??_);_(@_)"/>
    <numFmt numFmtId="211" formatCode="#,##0;\(#,##0\)"/>
  </numFmts>
  <fonts count="174"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4"/>
      <name val="Times New Roman"/>
      <family val="1"/>
    </font>
    <font>
      <sz val="11"/>
      <color indexed="8"/>
      <name val="Times New Roman"/>
      <family val="1"/>
    </font>
    <font>
      <sz val="10"/>
      <name val="Arial"/>
      <family val="2"/>
    </font>
    <font>
      <sz val="15"/>
      <name val="Angsana New"/>
      <family val="1"/>
    </font>
    <font>
      <b/>
      <sz val="16"/>
      <name val="Angsana New"/>
      <family val="1"/>
    </font>
    <font>
      <b/>
      <sz val="15"/>
      <name val="Angsana New"/>
      <family val="1"/>
    </font>
    <font>
      <sz val="9"/>
      <name val="Arial"/>
      <family val="2"/>
    </font>
    <font>
      <sz val="12"/>
      <name val="Angsana New"/>
      <family val="1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name val="Arial"/>
      <family val="2"/>
    </font>
    <font>
      <sz val="14"/>
      <name val="Cordia New"/>
      <family val="2"/>
    </font>
    <font>
      <sz val="14"/>
      <name val="CordiaUPC"/>
      <family val="2"/>
    </font>
    <font>
      <sz val="11"/>
      <color indexed="8"/>
      <name val="Calibri"/>
      <family val="2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  <font>
      <sz val="16"/>
      <name val="CordiaUPC"/>
      <family val="1"/>
    </font>
    <font>
      <sz val="11"/>
      <color indexed="9"/>
      <name val="Calibri"/>
      <family val="2"/>
    </font>
    <font>
      <sz val="11"/>
      <color indexed="9"/>
      <name val="Tahoma"/>
      <family val="2"/>
      <charset val="222"/>
    </font>
    <font>
      <sz val="11"/>
      <color indexed="9"/>
      <name val="Tahoma"/>
      <family val="2"/>
    </font>
    <font>
      <sz val="14"/>
      <name val="AngsanaUPC"/>
      <family val="1"/>
    </font>
    <font>
      <sz val="10"/>
      <name val="Book Antiqua"/>
      <family val="1"/>
    </font>
    <font>
      <b/>
      <sz val="10"/>
      <name val="Book Antiqua"/>
      <family val="1"/>
    </font>
    <font>
      <b/>
      <sz val="11"/>
      <color indexed="63"/>
      <name val="Calibri"/>
      <family val="2"/>
    </font>
    <font>
      <sz val="11"/>
      <color indexed="20"/>
      <name val="Tahoma"/>
      <family val="2"/>
      <charset val="222"/>
    </font>
    <font>
      <b/>
      <sz val="11"/>
      <color indexed="52"/>
      <name val="Calibri"/>
      <family val="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0"/>
      <name val="MS Serif"/>
      <family val="1"/>
    </font>
    <font>
      <sz val="11"/>
      <color indexed="62"/>
      <name val="Calibri"/>
      <family val="2"/>
    </font>
    <font>
      <sz val="10"/>
      <color indexed="16"/>
      <name val="MS Serif"/>
      <family val="1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8"/>
      <name val="Arial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0"/>
      <name val="Geneva"/>
      <family val="2"/>
    </font>
    <font>
      <sz val="11"/>
      <color indexed="60"/>
      <name val="Tahoma"/>
      <family val="2"/>
      <charset val="222"/>
    </font>
    <font>
      <sz val="7"/>
      <name val="Small Fonts"/>
      <family val="2"/>
    </font>
    <font>
      <b/>
      <i/>
      <sz val="16"/>
      <name val="Helv"/>
    </font>
    <font>
      <b/>
      <sz val="11"/>
      <color indexed="63"/>
      <name val="Tahoma"/>
      <family val="2"/>
      <charset val="222"/>
    </font>
    <font>
      <b/>
      <sz val="11"/>
      <color indexed="16"/>
      <name val="Times New Roman"/>
      <family val="1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11"/>
      <color indexed="20"/>
      <name val="Calibri"/>
      <family val="2"/>
    </font>
    <font>
      <b/>
      <sz val="8"/>
      <color indexed="8"/>
      <name val="Helv"/>
      <family val="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62"/>
      <name val="Cambria"/>
      <family val="2"/>
    </font>
    <font>
      <sz val="10"/>
      <name val="MS Sans Serif"/>
      <family val="2"/>
      <charset val="22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10"/>
      <name val="Tahoma"/>
      <family val="2"/>
      <charset val="222"/>
    </font>
    <font>
      <b/>
      <sz val="11"/>
      <color indexed="9"/>
      <name val="Calibri"/>
      <family val="2"/>
    </font>
    <font>
      <u/>
      <sz val="14"/>
      <color indexed="12"/>
      <name val="Cordia New"/>
      <family val="2"/>
    </font>
    <font>
      <b/>
      <sz val="11"/>
      <color indexed="9"/>
      <name val="Tahoma"/>
      <family val="2"/>
    </font>
    <font>
      <sz val="11"/>
      <color indexed="52"/>
      <name val="Tahoma"/>
      <family val="2"/>
    </font>
    <font>
      <sz val="11"/>
      <color indexed="20"/>
      <name val="Tahoma"/>
      <family val="2"/>
    </font>
    <font>
      <b/>
      <sz val="11"/>
      <color indexed="63"/>
      <name val="Tahoma"/>
      <family val="2"/>
    </font>
    <font>
      <b/>
      <sz val="11"/>
      <color indexed="52"/>
      <name val="Tahoma"/>
      <family val="2"/>
    </font>
    <font>
      <sz val="11"/>
      <color indexed="10"/>
      <name val="Tahoma"/>
      <family val="2"/>
    </font>
    <font>
      <i/>
      <sz val="11"/>
      <color indexed="23"/>
      <name val="Tahoma"/>
      <family val="2"/>
    </font>
    <font>
      <b/>
      <sz val="18"/>
      <color indexed="56"/>
      <name val="Tahoma"/>
      <family val="2"/>
    </font>
    <font>
      <sz val="12"/>
      <name val="ทsฒำฉ๚ล้"/>
      <charset val="136"/>
    </font>
    <font>
      <sz val="11"/>
      <color indexed="17"/>
      <name val="Tahoma"/>
      <family val="2"/>
    </font>
    <font>
      <sz val="12"/>
      <name val="นูลมรผ"/>
      <charset val="129"/>
    </font>
    <font>
      <sz val="11"/>
      <color indexed="62"/>
      <name val="Tahoma"/>
      <family val="2"/>
    </font>
    <font>
      <sz val="11"/>
      <color indexed="60"/>
      <name val="Tahoma"/>
      <family val="2"/>
    </font>
    <font>
      <b/>
      <sz val="11"/>
      <color indexed="8"/>
      <name val="Tahoma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sz val="12"/>
      <name val="新細明體"/>
      <family val="1"/>
      <charset val="136"/>
    </font>
    <font>
      <sz val="10.5"/>
      <name val="ＭＳ Ｐゴシック"/>
      <family val="3"/>
      <charset val="128"/>
    </font>
    <font>
      <sz val="10"/>
      <name val="Comic Sans MS"/>
      <family val="4"/>
    </font>
    <font>
      <sz val="14"/>
      <name val="?? ??"/>
      <family val="2"/>
    </font>
    <font>
      <u/>
      <sz val="8.4"/>
      <color indexed="12"/>
      <name val="Arial"/>
      <family val="2"/>
    </font>
    <font>
      <sz val="12"/>
      <name val="????"/>
      <family val="2"/>
    </font>
    <font>
      <sz val="11"/>
      <name val="?l?r ?o?S?V?b?N"/>
      <family val="1"/>
    </font>
    <font>
      <b/>
      <sz val="10"/>
      <name val="MS Sans Serif"/>
      <family val="2"/>
      <charset val="222"/>
    </font>
    <font>
      <sz val="9"/>
      <name val="Times New Roman"/>
      <family val="1"/>
    </font>
    <font>
      <sz val="10"/>
      <name val="Courier"/>
      <family val="3"/>
    </font>
    <font>
      <sz val="11"/>
      <name val="Tms Rmn"/>
      <family val="1"/>
    </font>
    <font>
      <b/>
      <sz val="10"/>
      <name val="Tms Rmn"/>
      <family val="1"/>
    </font>
    <font>
      <b/>
      <sz val="12"/>
      <name val="Tahoma"/>
      <family val="2"/>
    </font>
    <font>
      <sz val="10"/>
      <name val="Tahoma"/>
      <family val="2"/>
    </font>
    <font>
      <sz val="8"/>
      <color indexed="12"/>
      <name val="Helv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sz val="14"/>
      <name val="Helv"/>
    </font>
    <font>
      <sz val="12"/>
      <name val="Helv"/>
    </font>
    <font>
      <sz val="24"/>
      <name val="Helv"/>
    </font>
    <font>
      <sz val="10"/>
      <name val="MS Sans Serif"/>
      <family val="2"/>
    </font>
    <font>
      <sz val="8"/>
      <name val="Helv"/>
    </font>
    <font>
      <b/>
      <u/>
      <sz val="10"/>
      <name val="Helv"/>
    </font>
    <font>
      <sz val="28"/>
      <name val="Angsana New"/>
      <family val="1"/>
      <charset val="222"/>
    </font>
    <font>
      <sz val="10"/>
      <name val="Helv"/>
      <family val="2"/>
    </font>
    <font>
      <b/>
      <sz val="14"/>
      <name val="Cordia New"/>
      <family val="2"/>
      <charset val="222"/>
    </font>
    <font>
      <b/>
      <sz val="10"/>
      <name val="Tahoma"/>
      <family val="2"/>
    </font>
    <font>
      <sz val="11"/>
      <name val="Terminal"/>
      <family val="3"/>
      <charset val="255"/>
    </font>
    <font>
      <u/>
      <sz val="9"/>
      <color indexed="36"/>
      <name val="ＭＳ Ｐゴシック"/>
      <family val="3"/>
      <charset val="128"/>
    </font>
    <font>
      <u/>
      <sz val="14"/>
      <color indexed="36"/>
      <name val="Cordia New"/>
      <family val="2"/>
    </font>
    <font>
      <sz val="11"/>
      <name val="ตธฟ "/>
      <family val="3"/>
      <charset val="128"/>
    </font>
    <font>
      <sz val="14"/>
      <name val="ＭＳ 明朝"/>
      <family val="1"/>
      <charset val="128"/>
    </font>
    <font>
      <sz val="11"/>
      <name val="ＭＳ Ｐゴシック"/>
      <charset val="128"/>
    </font>
    <font>
      <u/>
      <sz val="9"/>
      <color indexed="12"/>
      <name val="ＭＳ Ｐゴシック"/>
      <family val="3"/>
      <charset val="128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charset val="222"/>
      <scheme val="minor"/>
    </font>
    <font>
      <b/>
      <sz val="11"/>
      <color theme="1"/>
      <name val="Times New Roman"/>
      <family val="1"/>
    </font>
    <font>
      <b/>
      <i/>
      <sz val="14"/>
      <name val="Times New Roman"/>
      <family val="1"/>
    </font>
    <font>
      <b/>
      <i/>
      <sz val="12"/>
      <color indexed="8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i/>
      <sz val="15"/>
      <name val="Angsana New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ordia New"/>
      <family val="2"/>
    </font>
    <font>
      <sz val="10"/>
      <color rgb="FF00000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rgb="FF000000"/>
      <name val="Cordia New"/>
      <family val="2"/>
    </font>
    <font>
      <sz val="11"/>
      <color rgb="FF00000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rgb="FFDC6900"/>
      <name val="Calibri"/>
      <family val="2"/>
      <scheme val="minor"/>
    </font>
    <font>
      <b/>
      <sz val="13"/>
      <color rgb="FFDC6900"/>
      <name val="Calibri"/>
      <family val="2"/>
      <scheme val="minor"/>
    </font>
    <font>
      <b/>
      <sz val="11"/>
      <color rgb="FFDC6900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4"/>
      <color rgb="FF000000"/>
      <name val="Cordia New"/>
      <family val="2"/>
    </font>
    <font>
      <sz val="10"/>
      <color rgb="FF000000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</fonts>
  <fills count="10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gray0625">
        <fgColor indexed="10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0C4"/>
      </patternFill>
    </fill>
    <fill>
      <patternFill patternType="solid">
        <fgColor rgb="FFFFF0CB"/>
      </patternFill>
    </fill>
    <fill>
      <patternFill patternType="solid">
        <fgColor rgb="FFEBC7C5"/>
      </patternFill>
    </fill>
    <fill>
      <patternFill patternType="solid">
        <fgColor rgb="FFF9E3E7"/>
      </patternFill>
    </fill>
    <fill>
      <patternFill patternType="solid">
        <fgColor rgb="FFF4CACA"/>
      </patternFill>
    </fill>
    <fill>
      <patternFill patternType="solid">
        <fgColor rgb="FFF8D5D1"/>
      </patternFill>
    </fill>
    <fill>
      <patternFill patternType="solid">
        <fgColor rgb="FFFFC28A"/>
      </patternFill>
    </fill>
    <fill>
      <patternFill patternType="solid">
        <fgColor rgb="FFFEE198"/>
      </patternFill>
    </fill>
    <fill>
      <patternFill patternType="solid">
        <fgColor rgb="FFD88F8C"/>
      </patternFill>
    </fill>
    <fill>
      <patternFill patternType="solid">
        <fgColor rgb="FFF3C7CF"/>
      </patternFill>
    </fill>
    <fill>
      <patternFill patternType="solid">
        <fgColor rgb="FFEA9595"/>
      </patternFill>
    </fill>
    <fill>
      <patternFill patternType="solid">
        <fgColor rgb="FFF2ABA4"/>
      </patternFill>
    </fill>
    <fill>
      <patternFill patternType="solid">
        <fgColor rgb="FFFFA450"/>
      </patternFill>
    </fill>
    <fill>
      <patternFill patternType="solid">
        <fgColor rgb="FFFFD365"/>
      </patternFill>
    </fill>
    <fill>
      <patternFill patternType="solid">
        <fgColor rgb="FFC55853"/>
      </patternFill>
    </fill>
    <fill>
      <patternFill patternType="solid">
        <fgColor rgb="FFEDACB7"/>
      </patternFill>
    </fill>
    <fill>
      <patternFill patternType="solid">
        <fgColor rgb="FFDF6161"/>
      </patternFill>
    </fill>
    <fill>
      <patternFill patternType="solid">
        <fgColor rgb="FFEC8277"/>
      </patternFill>
    </fill>
    <fill>
      <patternFill patternType="solid">
        <fgColor rgb="FFDC6900"/>
      </patternFill>
    </fill>
    <fill>
      <patternFill patternType="solid">
        <fgColor rgb="FFFFB600"/>
      </patternFill>
    </fill>
    <fill>
      <patternFill patternType="solid">
        <fgColor rgb="FF602320"/>
      </patternFill>
    </fill>
    <fill>
      <patternFill patternType="solid">
        <fgColor rgb="FFE27588"/>
      </patternFill>
    </fill>
    <fill>
      <patternFill patternType="solid">
        <fgColor rgb="FFA32020"/>
      </patternFill>
    </fill>
    <fill>
      <patternFill patternType="solid">
        <fgColor rgb="FFE0301E"/>
      </patternFill>
    </fill>
  </fills>
  <borders count="3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rgb="FFDC6900"/>
      </bottom>
      <diagonal/>
    </border>
    <border>
      <left/>
      <right/>
      <top/>
      <bottom style="thick">
        <color rgb="FFFFB36D"/>
      </bottom>
      <diagonal/>
    </border>
    <border>
      <left/>
      <right/>
      <top/>
      <bottom style="medium">
        <color rgb="FFFFA450"/>
      </bottom>
      <diagonal/>
    </border>
    <border>
      <left/>
      <right/>
      <top style="thin">
        <color rgb="FFDC6900"/>
      </top>
      <bottom style="double">
        <color rgb="FFDC6900"/>
      </bottom>
      <diagonal/>
    </border>
  </borders>
  <cellStyleXfs count="541">
    <xf numFmtId="0" fontId="0" fillId="0" borderId="0"/>
    <xf numFmtId="0" fontId="3" fillId="0" borderId="0"/>
    <xf numFmtId="190" fontId="3" fillId="0" borderId="0" applyFont="0" applyFill="0" applyBorder="0" applyAlignment="0" applyProtection="0"/>
    <xf numFmtId="0" fontId="104" fillId="0" borderId="0"/>
    <xf numFmtId="191" fontId="3" fillId="0" borderId="0" applyFont="0" applyFill="0" applyBorder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164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192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93" fontId="3" fillId="0" borderId="0" applyFont="0" applyFill="0" applyBorder="0" applyAlignment="0" applyProtection="0"/>
    <xf numFmtId="164" fontId="106" fillId="0" borderId="0" applyFont="0" applyFill="0" applyBorder="0" applyAlignment="0" applyProtection="0"/>
    <xf numFmtId="0" fontId="104" fillId="0" borderId="0"/>
    <xf numFmtId="194" fontId="3" fillId="0" borderId="0" applyFont="0" applyFill="0" applyBorder="0" applyAlignment="0" applyProtection="0"/>
    <xf numFmtId="189" fontId="107" fillId="0" borderId="0" applyFont="0" applyFill="0" applyBorder="0" applyAlignment="0" applyProtection="0"/>
    <xf numFmtId="188" fontId="107" fillId="0" borderId="0" applyFont="0" applyFill="0" applyBorder="0" applyAlignment="0" applyProtection="0"/>
    <xf numFmtId="0" fontId="107" fillId="0" borderId="0"/>
    <xf numFmtId="0" fontId="27" fillId="2" borderId="0" applyNumberFormat="0" applyBorder="0" applyAlignment="0" applyProtection="0"/>
    <xf numFmtId="0" fontId="27" fillId="3" borderId="0" applyNumberFormat="0" applyBorder="0" applyAlignment="0" applyProtection="0"/>
    <xf numFmtId="0" fontId="27" fillId="4" borderId="0" applyNumberFormat="0" applyBorder="0" applyAlignment="0" applyProtection="0"/>
    <xf numFmtId="0" fontId="27" fillId="5" borderId="0" applyNumberFormat="0" applyBorder="0" applyAlignment="0" applyProtection="0"/>
    <xf numFmtId="0" fontId="27" fillId="6" borderId="0" applyNumberFormat="0" applyBorder="0" applyAlignment="0" applyProtection="0"/>
    <xf numFmtId="0" fontId="27" fillId="7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7" fillId="8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5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43" fontId="30" fillId="0" borderId="1">
      <alignment horizontal="right" vertical="center"/>
    </xf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12" borderId="0" applyNumberFormat="0" applyBorder="0" applyAlignment="0" applyProtection="0"/>
    <xf numFmtId="0" fontId="32" fillId="12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9" fontId="34" fillId="0" borderId="0"/>
    <xf numFmtId="0" fontId="35" fillId="0" borderId="2">
      <alignment horizontal="center"/>
    </xf>
    <xf numFmtId="0" fontId="36" fillId="0" borderId="0"/>
    <xf numFmtId="0" fontId="36" fillId="0" borderId="3" applyFill="0">
      <alignment horizontal="center"/>
      <protection locked="0"/>
    </xf>
    <xf numFmtId="0" fontId="35" fillId="0" borderId="0" applyFill="0">
      <alignment horizontal="center"/>
      <protection locked="0"/>
    </xf>
    <xf numFmtId="0" fontId="35" fillId="16" borderId="0"/>
    <xf numFmtId="0" fontId="35" fillId="0" borderId="0">
      <protection locked="0"/>
    </xf>
    <xf numFmtId="0" fontId="35" fillId="0" borderId="0"/>
    <xf numFmtId="170" fontId="35" fillId="0" borderId="0"/>
    <xf numFmtId="171" fontId="35" fillId="0" borderId="0"/>
    <xf numFmtId="0" fontId="36" fillId="17" borderId="0">
      <alignment horizontal="right"/>
    </xf>
    <xf numFmtId="0" fontId="35" fillId="0" borderId="0"/>
    <xf numFmtId="0" fontId="32" fillId="18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9" borderId="0" applyNumberFormat="0" applyBorder="0" applyAlignment="0" applyProtection="0"/>
    <xf numFmtId="0" fontId="32" fillId="20" borderId="0" applyNumberFormat="0" applyBorder="0" applyAlignment="0" applyProtection="0"/>
    <xf numFmtId="0" fontId="32" fillId="20" borderId="0" applyNumberFormat="0" applyBorder="0" applyAlignment="0" applyProtection="0"/>
    <xf numFmtId="0" fontId="32" fillId="13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21" borderId="0" applyNumberFormat="0" applyBorder="0" applyAlignment="0" applyProtection="0"/>
    <xf numFmtId="0" fontId="32" fillId="21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21" borderId="0" applyNumberFormat="0" applyBorder="0" applyAlignment="0" applyProtection="0"/>
    <xf numFmtId="0" fontId="37" fillId="22" borderId="4" applyNumberFormat="0" applyAlignment="0" applyProtection="0"/>
    <xf numFmtId="0" fontId="38" fillId="3" borderId="0" applyNumberFormat="0" applyBorder="0" applyAlignment="0" applyProtection="0"/>
    <xf numFmtId="0" fontId="38" fillId="3" borderId="0" applyNumberFormat="0" applyBorder="0" applyAlignment="0" applyProtection="0"/>
    <xf numFmtId="0" fontId="39" fillId="22" borderId="5" applyNumberFormat="0" applyAlignment="0" applyProtection="0"/>
    <xf numFmtId="5" fontId="108" fillId="0" borderId="6" applyAlignment="0" applyProtection="0"/>
    <xf numFmtId="172" fontId="3" fillId="0" borderId="0" applyFill="0" applyBorder="0" applyAlignment="0"/>
    <xf numFmtId="195" fontId="109" fillId="0" borderId="0" applyFill="0" applyBorder="0" applyAlignment="0"/>
    <xf numFmtId="196" fontId="109" fillId="0" borderId="0" applyFill="0" applyBorder="0" applyAlignment="0"/>
    <xf numFmtId="168" fontId="110" fillId="0" borderId="0" applyFill="0" applyBorder="0" applyAlignment="0"/>
    <xf numFmtId="197" fontId="110" fillId="0" borderId="0" applyFill="0" applyBorder="0" applyAlignment="0"/>
    <xf numFmtId="198" fontId="109" fillId="0" borderId="0" applyFill="0" applyBorder="0" applyAlignment="0"/>
    <xf numFmtId="199" fontId="110" fillId="0" borderId="0" applyFill="0" applyBorder="0" applyAlignment="0"/>
    <xf numFmtId="195" fontId="109" fillId="0" borderId="0" applyFill="0" applyBorder="0" applyAlignment="0"/>
    <xf numFmtId="0" fontId="40" fillId="22" borderId="5" applyNumberFormat="0" applyAlignment="0" applyProtection="0"/>
    <xf numFmtId="0" fontId="40" fillId="22" borderId="5" applyNumberFormat="0" applyAlignment="0" applyProtection="0"/>
    <xf numFmtId="0" fontId="41" fillId="23" borderId="7" applyNumberFormat="0" applyAlignment="0" applyProtection="0"/>
    <xf numFmtId="0" fontId="41" fillId="23" borderId="7" applyNumberFormat="0" applyAlignment="0" applyProtection="0"/>
    <xf numFmtId="43" fontId="3" fillId="0" borderId="0" applyFont="0" applyFill="0" applyBorder="0" applyAlignment="0" applyProtection="0"/>
    <xf numFmtId="200" fontId="111" fillId="0" borderId="0"/>
    <xf numFmtId="200" fontId="111" fillId="0" borderId="0"/>
    <xf numFmtId="200" fontId="111" fillId="0" borderId="0"/>
    <xf numFmtId="200" fontId="111" fillId="0" borderId="0"/>
    <xf numFmtId="200" fontId="111" fillId="0" borderId="0"/>
    <xf numFmtId="200" fontId="111" fillId="0" borderId="0"/>
    <xf numFmtId="200" fontId="111" fillId="0" borderId="0"/>
    <xf numFmtId="200" fontId="111" fillId="0" borderId="0"/>
    <xf numFmtId="198" fontId="109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3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6" fillId="0" borderId="0" applyFont="0" applyFill="0" applyBorder="0" applyAlignment="0" applyProtection="0"/>
    <xf numFmtId="43" fontId="137" fillId="0" borderId="0" applyFont="0" applyFill="0" applyBorder="0" applyAlignment="0" applyProtection="0"/>
    <xf numFmtId="43" fontId="103" fillId="0" borderId="0" applyFont="0" applyFill="0" applyBorder="0" applyAlignment="0" applyProtection="0"/>
    <xf numFmtId="43" fontId="136" fillId="0" borderId="0" applyFont="0" applyFill="0" applyBorder="0" applyAlignment="0" applyProtection="0"/>
    <xf numFmtId="173" fontId="34" fillId="0" borderId="0"/>
    <xf numFmtId="3" fontId="3" fillId="0" borderId="0" applyFont="0" applyFill="0" applyBorder="0" applyAlignment="0" applyProtection="0"/>
    <xf numFmtId="0" fontId="42" fillId="0" borderId="0" applyNumberFormat="0" applyAlignment="0">
      <alignment horizontal="left"/>
    </xf>
    <xf numFmtId="0" fontId="112" fillId="0" borderId="0"/>
    <xf numFmtId="0" fontId="112" fillId="0" borderId="0"/>
    <xf numFmtId="195" fontId="109" fillId="0" borderId="0" applyFont="0" applyFill="0" applyBorder="0" applyAlignment="0" applyProtection="0"/>
    <xf numFmtId="174" fontId="34" fillId="0" borderId="0" applyFont="0" applyFill="0" applyBorder="0" applyAlignment="0" applyProtection="0"/>
    <xf numFmtId="175" fontId="34" fillId="0" borderId="0"/>
    <xf numFmtId="201" fontId="3" fillId="0" borderId="0"/>
    <xf numFmtId="0" fontId="24" fillId="24" borderId="0" applyNumberFormat="0" applyFont="0" applyFill="0" applyBorder="0" applyProtection="0">
      <alignment horizontal="left"/>
    </xf>
    <xf numFmtId="0" fontId="3" fillId="0" borderId="0" applyFont="0" applyFill="0" applyBorder="0" applyAlignment="0" applyProtection="0"/>
    <xf numFmtId="14" fontId="63" fillId="0" borderId="0" applyFill="0" applyBorder="0" applyAlignment="0"/>
    <xf numFmtId="38" fontId="78" fillId="0" borderId="8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4" fillId="0" borderId="0"/>
    <xf numFmtId="0" fontId="43" fillId="7" borderId="5" applyNumberFormat="0" applyAlignment="0" applyProtection="0"/>
    <xf numFmtId="198" fontId="109" fillId="0" borderId="0" applyFill="0" applyBorder="0" applyAlignment="0"/>
    <xf numFmtId="195" fontId="109" fillId="0" borderId="0" applyFill="0" applyBorder="0" applyAlignment="0"/>
    <xf numFmtId="198" fontId="109" fillId="0" borderId="0" applyFill="0" applyBorder="0" applyAlignment="0"/>
    <xf numFmtId="199" fontId="110" fillId="0" borderId="0" applyFill="0" applyBorder="0" applyAlignment="0"/>
    <xf numFmtId="195" fontId="109" fillId="0" borderId="0" applyFill="0" applyBorder="0" applyAlignment="0"/>
    <xf numFmtId="0" fontId="44" fillId="0" borderId="0" applyNumberFormat="0" applyAlignment="0">
      <alignment horizontal="left"/>
    </xf>
    <xf numFmtId="0" fontId="45" fillId="0" borderId="9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2" fontId="3" fillId="0" borderId="0" applyFont="0" applyFill="0" applyBorder="0" applyAlignment="0" applyProtection="0"/>
    <xf numFmtId="176" fontId="5" fillId="0" borderId="0">
      <alignment horizontal="right"/>
    </xf>
    <xf numFmtId="0" fontId="48" fillId="4" borderId="0" applyNumberFormat="0" applyBorder="0" applyAlignment="0" applyProtection="0"/>
    <xf numFmtId="0" fontId="48" fillId="4" borderId="0" applyNumberFormat="0" applyBorder="0" applyAlignment="0" applyProtection="0"/>
    <xf numFmtId="38" fontId="49" fillId="24" borderId="0" applyNumberFormat="0" applyBorder="0" applyAlignment="0" applyProtection="0"/>
    <xf numFmtId="0" fontId="50" fillId="4" borderId="0" applyNumberFormat="0" applyBorder="0" applyAlignment="0" applyProtection="0"/>
    <xf numFmtId="0" fontId="51" fillId="0" borderId="10" applyNumberFormat="0" applyAlignment="0" applyProtection="0">
      <alignment horizontal="left" vertical="center"/>
    </xf>
    <xf numFmtId="0" fontId="51" fillId="0" borderId="11">
      <alignment horizontal="left" vertical="center"/>
    </xf>
    <xf numFmtId="202" fontId="113" fillId="25" borderId="0">
      <alignment horizontal="left" vertical="top"/>
    </xf>
    <xf numFmtId="0" fontId="52" fillId="0" borderId="12" applyNumberFormat="0" applyFill="0" applyAlignment="0" applyProtection="0"/>
    <xf numFmtId="0" fontId="52" fillId="0" borderId="12" applyNumberFormat="0" applyFill="0" applyAlignment="0" applyProtection="0"/>
    <xf numFmtId="0" fontId="53" fillId="0" borderId="13" applyNumberFormat="0" applyFill="0" applyAlignment="0" applyProtection="0"/>
    <xf numFmtId="0" fontId="53" fillId="0" borderId="13" applyNumberFormat="0" applyFill="0" applyAlignment="0" applyProtection="0"/>
    <xf numFmtId="0" fontId="54" fillId="0" borderId="14" applyNumberFormat="0" applyFill="0" applyAlignment="0" applyProtection="0"/>
    <xf numFmtId="0" fontId="54" fillId="0" borderId="14" applyNumberFormat="0" applyFill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14" fillId="25" borderId="0">
      <alignment horizontal="left" wrapText="1"/>
    </xf>
    <xf numFmtId="185" fontId="3" fillId="0" borderId="0" applyBorder="0" applyAlignment="0"/>
    <xf numFmtId="10" fontId="49" fillId="25" borderId="2" applyNumberFormat="0" applyBorder="0" applyAlignment="0" applyProtection="0"/>
    <xf numFmtId="0" fontId="55" fillId="7" borderId="5" applyNumberFormat="0" applyAlignment="0" applyProtection="0"/>
    <xf numFmtId="0" fontId="55" fillId="7" borderId="5" applyNumberFormat="0" applyAlignment="0" applyProtection="0"/>
    <xf numFmtId="203" fontId="3" fillId="0" borderId="0"/>
    <xf numFmtId="169" fontId="115" fillId="0" borderId="0"/>
    <xf numFmtId="38" fontId="116" fillId="0" borderId="0"/>
    <xf numFmtId="38" fontId="117" fillId="0" borderId="0"/>
    <xf numFmtId="38" fontId="118" fillId="0" borderId="0"/>
    <xf numFmtId="38" fontId="11" fillId="0" borderId="0"/>
    <xf numFmtId="0" fontId="5" fillId="0" borderId="0"/>
    <xf numFmtId="0" fontId="5" fillId="0" borderId="0"/>
    <xf numFmtId="0" fontId="23" fillId="0" borderId="0" applyNumberFormat="0" applyFont="0" applyFill="0" applyBorder="0" applyProtection="0">
      <alignment horizontal="left" vertical="center"/>
    </xf>
    <xf numFmtId="198" fontId="109" fillId="0" borderId="0" applyFill="0" applyBorder="0" applyAlignment="0"/>
    <xf numFmtId="195" fontId="109" fillId="0" borderId="0" applyFill="0" applyBorder="0" applyAlignment="0"/>
    <xf numFmtId="198" fontId="109" fillId="0" borderId="0" applyFill="0" applyBorder="0" applyAlignment="0"/>
    <xf numFmtId="199" fontId="110" fillId="0" borderId="0" applyFill="0" applyBorder="0" applyAlignment="0"/>
    <xf numFmtId="195" fontId="109" fillId="0" borderId="0" applyFill="0" applyBorder="0" applyAlignment="0"/>
    <xf numFmtId="0" fontId="56" fillId="0" borderId="15" applyNumberFormat="0" applyFill="0" applyAlignment="0" applyProtection="0"/>
    <xf numFmtId="0" fontId="56" fillId="0" borderId="15" applyNumberFormat="0" applyFill="0" applyAlignment="0" applyProtection="0"/>
    <xf numFmtId="0" fontId="119" fillId="0" borderId="0"/>
    <xf numFmtId="0" fontId="120" fillId="0" borderId="0"/>
    <xf numFmtId="0" fontId="119" fillId="0" borderId="0"/>
    <xf numFmtId="0" fontId="120" fillId="0" borderId="0"/>
    <xf numFmtId="0" fontId="121" fillId="0" borderId="0"/>
    <xf numFmtId="177" fontId="26" fillId="0" borderId="0" applyFont="0" applyFill="0" applyBorder="0" applyAlignment="0" applyProtection="0"/>
    <xf numFmtId="38" fontId="122" fillId="0" borderId="0" applyFont="0" applyFill="0" applyBorder="0" applyAlignment="0" applyProtection="0"/>
    <xf numFmtId="40" fontId="122" fillId="0" borderId="0" applyFont="0" applyFill="0" applyBorder="0" applyAlignment="0" applyProtection="0"/>
    <xf numFmtId="6" fontId="122" fillId="0" borderId="0" applyFont="0" applyFill="0" applyBorder="0" applyAlignment="0" applyProtection="0"/>
    <xf numFmtId="8" fontId="122" fillId="0" borderId="0" applyFont="0" applyFill="0" applyBorder="0" applyAlignment="0" applyProtection="0"/>
    <xf numFmtId="178" fontId="57" fillId="0" borderId="0" applyFont="0" applyFill="0" applyBorder="0" applyAlignment="0" applyProtection="0"/>
    <xf numFmtId="179" fontId="57" fillId="0" borderId="0" applyFont="0" applyFill="0" applyBorder="0" applyAlignment="0" applyProtection="0"/>
    <xf numFmtId="0" fontId="58" fillId="26" borderId="0" applyNumberFormat="0" applyBorder="0" applyAlignment="0" applyProtection="0"/>
    <xf numFmtId="0" fontId="58" fillId="26" borderId="0" applyNumberFormat="0" applyBorder="0" applyAlignment="0" applyProtection="0"/>
    <xf numFmtId="37" fontId="59" fillId="0" borderId="0"/>
    <xf numFmtId="0" fontId="119" fillId="0" borderId="0"/>
    <xf numFmtId="0" fontId="120" fillId="0" borderId="0"/>
    <xf numFmtId="0" fontId="120" fillId="0" borderId="0"/>
    <xf numFmtId="180" fontId="60" fillId="0" borderId="0"/>
    <xf numFmtId="0" fontId="3" fillId="0" borderId="0"/>
    <xf numFmtId="0" fontId="112" fillId="0" borderId="0"/>
    <xf numFmtId="0" fontId="103" fillId="0" borderId="0"/>
    <xf numFmtId="0" fontId="136" fillId="0" borderId="0"/>
    <xf numFmtId="0" fontId="136" fillId="0" borderId="0"/>
    <xf numFmtId="0" fontId="136" fillId="0" borderId="0"/>
    <xf numFmtId="0" fontId="3" fillId="0" borderId="0"/>
    <xf numFmtId="0" fontId="17" fillId="0" borderId="0"/>
    <xf numFmtId="0" fontId="3" fillId="0" borderId="0"/>
    <xf numFmtId="0" fontId="3" fillId="0" borderId="0"/>
    <xf numFmtId="0" fontId="1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6" fillId="0" borderId="0"/>
    <xf numFmtId="0" fontId="136" fillId="0" borderId="0"/>
    <xf numFmtId="0" fontId="136" fillId="0" borderId="0"/>
    <xf numFmtId="0" fontId="136" fillId="0" borderId="0"/>
    <xf numFmtId="0" fontId="25" fillId="0" borderId="0"/>
    <xf numFmtId="0" fontId="3" fillId="0" borderId="0"/>
    <xf numFmtId="0" fontId="138" fillId="0" borderId="0"/>
    <xf numFmtId="0" fontId="3" fillId="0" borderId="0"/>
    <xf numFmtId="0" fontId="136" fillId="0" borderId="0"/>
    <xf numFmtId="0" fontId="3" fillId="0" borderId="0"/>
    <xf numFmtId="204" fontId="3" fillId="0" borderId="0"/>
    <xf numFmtId="0" fontId="3" fillId="27" borderId="16" applyNumberFormat="0" applyFont="0" applyAlignment="0" applyProtection="0"/>
    <xf numFmtId="0" fontId="3" fillId="27" borderId="16" applyNumberFormat="0" applyFont="0" applyAlignment="0" applyProtection="0"/>
    <xf numFmtId="0" fontId="3" fillId="27" borderId="16" applyNumberFormat="0" applyFont="0" applyAlignment="0" applyProtection="0"/>
    <xf numFmtId="0" fontId="3" fillId="27" borderId="16" applyNumberFormat="0" applyFont="0" applyAlignment="0" applyProtection="0"/>
    <xf numFmtId="0" fontId="61" fillId="22" borderId="4" applyNumberFormat="0" applyAlignment="0" applyProtection="0"/>
    <xf numFmtId="0" fontId="61" fillId="22" borderId="4" applyNumberFormat="0" applyAlignment="0" applyProtection="0"/>
    <xf numFmtId="40" fontId="15" fillId="28" borderId="0">
      <alignment horizontal="right"/>
    </xf>
    <xf numFmtId="0" fontId="62" fillId="28" borderId="17"/>
    <xf numFmtId="0" fontId="123" fillId="0" borderId="0">
      <alignment horizontal="center"/>
    </xf>
    <xf numFmtId="0" fontId="124" fillId="0" borderId="0">
      <alignment horizontal="center"/>
    </xf>
    <xf numFmtId="197" fontId="110" fillId="0" borderId="0" applyFont="0" applyFill="0" applyBorder="0" applyAlignment="0" applyProtection="0"/>
    <xf numFmtId="205" fontId="109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6" fillId="0" borderId="0" applyFont="0" applyFill="0" applyBorder="0" applyAlignment="0" applyProtection="0"/>
    <xf numFmtId="9" fontId="122" fillId="0" borderId="18" applyNumberFormat="0" applyBorder="0"/>
    <xf numFmtId="3" fontId="125" fillId="0" borderId="0" applyNumberFormat="0" applyFill="0" applyBorder="0" applyAlignment="0" applyProtection="0"/>
    <xf numFmtId="198" fontId="109" fillId="0" borderId="0" applyFill="0" applyBorder="0" applyAlignment="0"/>
    <xf numFmtId="195" fontId="109" fillId="0" borderId="0" applyFill="0" applyBorder="0" applyAlignment="0"/>
    <xf numFmtId="198" fontId="109" fillId="0" borderId="0" applyFill="0" applyBorder="0" applyAlignment="0"/>
    <xf numFmtId="199" fontId="110" fillId="0" borderId="0" applyFill="0" applyBorder="0" applyAlignment="0"/>
    <xf numFmtId="195" fontId="109" fillId="0" borderId="0" applyFill="0" applyBorder="0" applyAlignment="0"/>
    <xf numFmtId="0" fontId="78" fillId="0" borderId="0" applyNumberFormat="0" applyFont="0" applyFill="0" applyBorder="0" applyAlignment="0" applyProtection="0">
      <alignment horizontal="left"/>
    </xf>
    <xf numFmtId="15" fontId="78" fillId="0" borderId="0" applyFont="0" applyFill="0" applyBorder="0" applyAlignment="0" applyProtection="0"/>
    <xf numFmtId="4" fontId="78" fillId="0" borderId="0" applyFont="0" applyFill="0" applyBorder="0" applyAlignment="0" applyProtection="0"/>
    <xf numFmtId="0" fontId="108" fillId="0" borderId="3">
      <alignment horizontal="center"/>
    </xf>
    <xf numFmtId="3" fontId="78" fillId="0" borderId="0" applyFont="0" applyFill="0" applyBorder="0" applyAlignment="0" applyProtection="0"/>
    <xf numFmtId="0" fontId="78" fillId="29" borderId="0" applyNumberFormat="0" applyFont="0" applyBorder="0" applyAlignment="0" applyProtection="0"/>
    <xf numFmtId="37" fontId="12" fillId="0" borderId="0"/>
    <xf numFmtId="1" fontId="3" fillId="0" borderId="19" applyNumberFormat="0" applyFill="0" applyAlignment="0" applyProtection="0">
      <alignment horizontal="center" vertical="center"/>
    </xf>
    <xf numFmtId="181" fontId="3" fillId="0" borderId="0" applyNumberFormat="0" applyFill="0" applyBorder="0" applyAlignment="0" applyProtection="0">
      <alignment horizontal="left"/>
    </xf>
    <xf numFmtId="4" fontId="63" fillId="30" borderId="4" applyNumberFormat="0" applyProtection="0">
      <alignment vertical="center"/>
    </xf>
    <xf numFmtId="4" fontId="64" fillId="30" borderId="4" applyNumberFormat="0" applyProtection="0">
      <alignment vertical="center"/>
    </xf>
    <xf numFmtId="4" fontId="63" fillId="30" borderId="4" applyNumberFormat="0" applyProtection="0">
      <alignment horizontal="left" vertical="center" indent="1"/>
    </xf>
    <xf numFmtId="4" fontId="63" fillId="30" borderId="4" applyNumberFormat="0" applyProtection="0">
      <alignment horizontal="left" vertical="center" indent="1"/>
    </xf>
    <xf numFmtId="0" fontId="3" fillId="31" borderId="4" applyNumberFormat="0" applyProtection="0">
      <alignment horizontal="left" vertical="center" indent="1"/>
    </xf>
    <xf numFmtId="4" fontId="63" fillId="32" borderId="4" applyNumberFormat="0" applyProtection="0">
      <alignment horizontal="right" vertical="center"/>
    </xf>
    <xf numFmtId="4" fontId="63" fillId="33" borderId="4" applyNumberFormat="0" applyProtection="0">
      <alignment horizontal="right" vertical="center"/>
    </xf>
    <xf numFmtId="4" fontId="63" fillId="34" borderId="4" applyNumberFormat="0" applyProtection="0">
      <alignment horizontal="right" vertical="center"/>
    </xf>
    <xf numFmtId="4" fontId="63" fillId="35" borderId="4" applyNumberFormat="0" applyProtection="0">
      <alignment horizontal="right" vertical="center"/>
    </xf>
    <xf numFmtId="4" fontId="63" fillId="36" borderId="4" applyNumberFormat="0" applyProtection="0">
      <alignment horizontal="right" vertical="center"/>
    </xf>
    <xf numFmtId="4" fontId="63" fillId="37" borderId="4" applyNumberFormat="0" applyProtection="0">
      <alignment horizontal="right" vertical="center"/>
    </xf>
    <xf numFmtId="4" fontId="63" fillId="38" borderId="4" applyNumberFormat="0" applyProtection="0">
      <alignment horizontal="right" vertical="center"/>
    </xf>
    <xf numFmtId="4" fontId="63" fillId="39" borderId="4" applyNumberFormat="0" applyProtection="0">
      <alignment horizontal="right" vertical="center"/>
    </xf>
    <xf numFmtId="4" fontId="63" fillId="40" borderId="4" applyNumberFormat="0" applyProtection="0">
      <alignment horizontal="right" vertical="center"/>
    </xf>
    <xf numFmtId="4" fontId="65" fillId="41" borderId="4" applyNumberFormat="0" applyProtection="0">
      <alignment horizontal="left" vertical="center" indent="1"/>
    </xf>
    <xf numFmtId="4" fontId="63" fillId="42" borderId="20" applyNumberFormat="0" applyProtection="0">
      <alignment horizontal="left" vertical="center" indent="1"/>
    </xf>
    <xf numFmtId="4" fontId="66" fillId="43" borderId="0" applyNumberFormat="0" applyProtection="0">
      <alignment horizontal="left" vertical="center" indent="1"/>
    </xf>
    <xf numFmtId="0" fontId="3" fillId="31" borderId="4" applyNumberFormat="0" applyProtection="0">
      <alignment horizontal="left" vertical="center" indent="1"/>
    </xf>
    <xf numFmtId="4" fontId="63" fillId="42" borderId="4" applyNumberFormat="0" applyProtection="0">
      <alignment horizontal="left" vertical="center" indent="1"/>
    </xf>
    <xf numFmtId="4" fontId="63" fillId="44" borderId="4" applyNumberFormat="0" applyProtection="0">
      <alignment horizontal="left" vertical="center" indent="1"/>
    </xf>
    <xf numFmtId="0" fontId="3" fillId="44" borderId="4" applyNumberFormat="0" applyProtection="0">
      <alignment horizontal="left" vertical="center" indent="1"/>
    </xf>
    <xf numFmtId="0" fontId="3" fillId="44" borderId="4" applyNumberFormat="0" applyProtection="0">
      <alignment horizontal="left" vertical="center" indent="1"/>
    </xf>
    <xf numFmtId="0" fontId="3" fillId="45" borderId="4" applyNumberFormat="0" applyProtection="0">
      <alignment horizontal="left" vertical="center" indent="1"/>
    </xf>
    <xf numFmtId="0" fontId="3" fillId="45" borderId="4" applyNumberFormat="0" applyProtection="0">
      <alignment horizontal="left" vertical="center" indent="1"/>
    </xf>
    <xf numFmtId="0" fontId="3" fillId="24" borderId="4" applyNumberFormat="0" applyProtection="0">
      <alignment horizontal="left" vertical="center" indent="1"/>
    </xf>
    <xf numFmtId="0" fontId="3" fillId="24" borderId="4" applyNumberFormat="0" applyProtection="0">
      <alignment horizontal="left" vertical="center" indent="1"/>
    </xf>
    <xf numFmtId="0" fontId="3" fillId="31" borderId="4" applyNumberFormat="0" applyProtection="0">
      <alignment horizontal="left" vertical="center" indent="1"/>
    </xf>
    <xf numFmtId="0" fontId="3" fillId="31" borderId="4" applyNumberFormat="0" applyProtection="0">
      <alignment horizontal="left" vertical="center" indent="1"/>
    </xf>
    <xf numFmtId="4" fontId="63" fillId="25" borderId="4" applyNumberFormat="0" applyProtection="0">
      <alignment vertical="center"/>
    </xf>
    <xf numFmtId="4" fontId="64" fillId="25" borderId="4" applyNumberFormat="0" applyProtection="0">
      <alignment vertical="center"/>
    </xf>
    <xf numFmtId="4" fontId="63" fillId="25" borderId="4" applyNumberFormat="0" applyProtection="0">
      <alignment horizontal="left" vertical="center" indent="1"/>
    </xf>
    <xf numFmtId="4" fontId="63" fillId="25" borderId="4" applyNumberFormat="0" applyProtection="0">
      <alignment horizontal="left" vertical="center" indent="1"/>
    </xf>
    <xf numFmtId="4" fontId="63" fillId="42" borderId="4" applyNumberFormat="0" applyProtection="0">
      <alignment horizontal="right" vertical="center"/>
    </xf>
    <xf numFmtId="4" fontId="64" fillId="42" borderId="4" applyNumberFormat="0" applyProtection="0">
      <alignment horizontal="right" vertical="center"/>
    </xf>
    <xf numFmtId="0" fontId="3" fillId="31" borderId="4" applyNumberFormat="0" applyProtection="0">
      <alignment horizontal="left" vertical="center" indent="1"/>
    </xf>
    <xf numFmtId="0" fontId="3" fillId="31" borderId="4" applyNumberFormat="0" applyProtection="0">
      <alignment horizontal="left" vertical="center" indent="1"/>
    </xf>
    <xf numFmtId="0" fontId="67" fillId="0" borderId="0"/>
    <xf numFmtId="4" fontId="68" fillId="42" borderId="4" applyNumberFormat="0" applyProtection="0">
      <alignment horizontal="right" vertical="center"/>
    </xf>
    <xf numFmtId="38" fontId="23" fillId="0" borderId="0" applyNumberFormat="0" applyFont="0" applyFill="0" applyBorder="0" applyAlignment="0"/>
    <xf numFmtId="0" fontId="69" fillId="3" borderId="0" applyNumberFormat="0" applyBorder="0" applyAlignment="0" applyProtection="0"/>
    <xf numFmtId="39" fontId="126" fillId="0" borderId="0"/>
    <xf numFmtId="164" fontId="3" fillId="0" borderId="0" applyFont="0" applyFill="0" applyBorder="0" applyAlignment="0" applyProtection="0"/>
    <xf numFmtId="0" fontId="127" fillId="0" borderId="0" applyNumberFormat="0" applyFont="0" applyBorder="0"/>
    <xf numFmtId="0" fontId="128" fillId="25" borderId="0">
      <alignment wrapText="1"/>
    </xf>
    <xf numFmtId="40" fontId="70" fillId="0" borderId="0" applyBorder="0">
      <alignment horizontal="right"/>
    </xf>
    <xf numFmtId="0" fontId="129" fillId="0" borderId="0" applyBorder="0" applyAlignment="0"/>
    <xf numFmtId="49" fontId="63" fillId="0" borderId="0" applyFill="0" applyBorder="0" applyAlignment="0"/>
    <xf numFmtId="206" fontId="110" fillId="0" borderId="0" applyFill="0" applyBorder="0" applyAlignment="0"/>
    <xf numFmtId="207" fontId="110" fillId="0" borderId="0" applyFill="0" applyBorder="0" applyAlignment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9" applyNumberFormat="0" applyFill="0" applyAlignment="0" applyProtection="0"/>
    <xf numFmtId="0" fontId="72" fillId="0" borderId="9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12" applyNumberFormat="0" applyFill="0" applyAlignment="0" applyProtection="0"/>
    <xf numFmtId="0" fontId="75" fillId="0" borderId="13" applyNumberFormat="0" applyFill="0" applyAlignment="0" applyProtection="0"/>
    <xf numFmtId="0" fontId="76" fillId="0" borderId="14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6" fontId="78" fillId="0" borderId="0" applyFont="0" applyFill="0" applyBorder="0" applyAlignment="0" applyProtection="0"/>
    <xf numFmtId="0" fontId="79" fillId="0" borderId="15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7" fillId="0" borderId="0" applyNumberFormat="0" applyFont="0" applyFill="0" applyBorder="0" applyProtection="0">
      <alignment horizontal="center" vertical="center" wrapText="1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2" fillId="23" borderId="7" applyNumberFormat="0" applyAlignment="0" applyProtection="0"/>
    <xf numFmtId="0" fontId="130" fillId="0" borderId="0" applyNumberFormat="0" applyFill="0" applyBorder="0" applyAlignment="0" applyProtection="0">
      <alignment vertical="top"/>
      <protection locked="0"/>
    </xf>
    <xf numFmtId="41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2" fontId="34" fillId="0" borderId="0" applyFont="0" applyFill="0" applyBorder="0" applyAlignment="0" applyProtection="0"/>
    <xf numFmtId="44" fontId="34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top"/>
      <protection locked="0"/>
    </xf>
    <xf numFmtId="0" fontId="84" fillId="23" borderId="7" applyNumberFormat="0" applyAlignment="0" applyProtection="0"/>
    <xf numFmtId="0" fontId="85" fillId="0" borderId="15" applyNumberFormat="0" applyFill="0" applyAlignment="0" applyProtection="0"/>
    <xf numFmtId="0" fontId="86" fillId="3" borderId="0" applyNumberFormat="0" applyBorder="0" applyAlignment="0" applyProtection="0"/>
    <xf numFmtId="0" fontId="87" fillId="22" borderId="4" applyNumberFormat="0" applyAlignment="0" applyProtection="0"/>
    <xf numFmtId="0" fontId="88" fillId="22" borderId="5" applyNumberFormat="0" applyAlignment="0" applyProtection="0"/>
    <xf numFmtId="0" fontId="89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182" fontId="92" fillId="0" borderId="0" applyFont="0" applyFill="0" applyBorder="0" applyAlignment="0" applyProtection="0"/>
    <xf numFmtId="0" fontId="93" fillId="4" borderId="0" applyNumberFormat="0" applyBorder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9" fontId="94" fillId="0" borderId="0" applyFont="0" applyFill="0" applyBorder="0" applyAlignment="0" applyProtection="0"/>
    <xf numFmtId="0" fontId="3" fillId="0" borderId="0"/>
    <xf numFmtId="0" fontId="95" fillId="7" borderId="5" applyNumberFormat="0" applyAlignment="0" applyProtection="0"/>
    <xf numFmtId="0" fontId="96" fillId="26" borderId="0" applyNumberFormat="0" applyBorder="0" applyAlignment="0" applyProtection="0"/>
    <xf numFmtId="0" fontId="97" fillId="0" borderId="9" applyNumberFormat="0" applyFill="0" applyAlignment="0" applyProtection="0"/>
    <xf numFmtId="6" fontId="3" fillId="0" borderId="0" applyFont="0" applyFill="0" applyBorder="0" applyAlignment="0" applyProtection="0"/>
    <xf numFmtId="8" fontId="3" fillId="0" borderId="0" applyFont="0" applyFill="0" applyBorder="0" applyAlignment="0" applyProtection="0"/>
    <xf numFmtId="183" fontId="34" fillId="0" borderId="0" applyFont="0" applyFill="0" applyBorder="0" applyAlignment="0" applyProtection="0"/>
    <xf numFmtId="184" fontId="34" fillId="0" borderId="0" applyFont="0" applyFill="0" applyBorder="0" applyAlignment="0" applyProtection="0"/>
    <xf numFmtId="208" fontId="132" fillId="0" borderId="0" applyFont="0" applyFill="0" applyBorder="0" applyAlignment="0" applyProtection="0"/>
    <xf numFmtId="209" fontId="132" fillId="0" borderId="0" applyFont="0" applyFill="0" applyBorder="0" applyAlignment="0" applyProtection="0"/>
    <xf numFmtId="185" fontId="34" fillId="0" borderId="0" applyFont="0" applyFill="0" applyBorder="0" applyAlignment="0" applyProtection="0"/>
    <xf numFmtId="186" fontId="34" fillId="0" borderId="0" applyFont="0" applyFill="0" applyBorder="0" applyAlignment="0" applyProtection="0"/>
    <xf numFmtId="0" fontId="94" fillId="0" borderId="0"/>
    <xf numFmtId="0" fontId="33" fillId="18" borderId="0" applyNumberFormat="0" applyBorder="0" applyAlignment="0" applyProtection="0"/>
    <xf numFmtId="0" fontId="33" fillId="19" borderId="0" applyNumberFormat="0" applyBorder="0" applyAlignment="0" applyProtection="0"/>
    <xf numFmtId="0" fontId="33" fillId="2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21" borderId="0" applyNumberFormat="0" applyBorder="0" applyAlignment="0" applyProtection="0"/>
    <xf numFmtId="0" fontId="25" fillId="27" borderId="16" applyNumberFormat="0" applyFont="0" applyAlignment="0" applyProtection="0"/>
    <xf numFmtId="0" fontId="25" fillId="27" borderId="16" applyNumberFormat="0" applyFont="0" applyAlignment="0" applyProtection="0"/>
    <xf numFmtId="0" fontId="98" fillId="0" borderId="12" applyNumberFormat="0" applyFill="0" applyAlignment="0" applyProtection="0"/>
    <xf numFmtId="0" fontId="99" fillId="0" borderId="13" applyNumberFormat="0" applyFill="0" applyAlignment="0" applyProtection="0"/>
    <xf numFmtId="0" fontId="100" fillId="0" borderId="14" applyNumberFormat="0" applyFill="0" applyAlignment="0" applyProtection="0"/>
    <xf numFmtId="0" fontId="100" fillId="0" borderId="0" applyNumberFormat="0" applyFill="0" applyBorder="0" applyAlignment="0" applyProtection="0"/>
    <xf numFmtId="164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195" fontId="126" fillId="0" borderId="0"/>
    <xf numFmtId="164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33" fillId="0" borderId="0"/>
    <xf numFmtId="40" fontId="102" fillId="0" borderId="0" applyFont="0" applyFill="0" applyBorder="0" applyAlignment="0" applyProtection="0"/>
    <xf numFmtId="38" fontId="102" fillId="0" borderId="0" applyFont="0" applyFill="0" applyBorder="0" applyAlignment="0" applyProtection="0"/>
    <xf numFmtId="0" fontId="134" fillId="0" borderId="0"/>
    <xf numFmtId="0" fontId="135" fillId="0" borderId="0" applyNumberFormat="0" applyFill="0" applyBorder="0" applyAlignment="0" applyProtection="0">
      <alignment vertical="top"/>
      <protection locked="0"/>
    </xf>
    <xf numFmtId="187" fontId="101" fillId="0" borderId="0" applyFont="0" applyFill="0" applyBorder="0" applyAlignment="0" applyProtection="0"/>
    <xf numFmtId="187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8" fontId="102" fillId="0" borderId="0" applyFont="0" applyFill="0" applyBorder="0" applyAlignment="0" applyProtection="0"/>
    <xf numFmtId="189" fontId="102" fillId="0" borderId="0" applyFont="0" applyFill="0" applyBorder="0" applyAlignment="0" applyProtection="0"/>
    <xf numFmtId="0" fontId="17" fillId="0" borderId="0"/>
    <xf numFmtId="0" fontId="17" fillId="0" borderId="0"/>
    <xf numFmtId="43" fontId="2" fillId="0" borderId="0" applyFont="0" applyFill="0" applyBorder="0" applyAlignment="0" applyProtection="0"/>
    <xf numFmtId="210" fontId="3" fillId="0" borderId="0" applyFont="0" applyFill="0" applyBorder="0" applyAlignment="0" applyProtection="0"/>
    <xf numFmtId="0" fontId="17" fillId="0" borderId="0"/>
    <xf numFmtId="0" fontId="17" fillId="0" borderId="0"/>
    <xf numFmtId="0" fontId="138" fillId="0" borderId="0"/>
    <xf numFmtId="0" fontId="145" fillId="0" borderId="24" applyNumberFormat="0" applyFill="0" applyAlignment="0" applyProtection="0"/>
    <xf numFmtId="0" fontId="146" fillId="0" borderId="25" applyNumberFormat="0" applyFill="0" applyAlignment="0" applyProtection="0"/>
    <xf numFmtId="0" fontId="147" fillId="0" borderId="26" applyNumberFormat="0" applyFill="0" applyAlignment="0" applyProtection="0"/>
    <xf numFmtId="0" fontId="147" fillId="0" borderId="0" applyNumberFormat="0" applyFill="0" applyBorder="0" applyAlignment="0" applyProtection="0"/>
    <xf numFmtId="0" fontId="148" fillId="0" borderId="0"/>
    <xf numFmtId="0" fontId="148" fillId="53" borderId="0" applyNumberFormat="0" applyBorder="0" applyAlignment="0" applyProtection="0"/>
    <xf numFmtId="0" fontId="150" fillId="76" borderId="0"/>
    <xf numFmtId="0" fontId="148" fillId="57" borderId="0" applyNumberFormat="0" applyBorder="0" applyAlignment="0" applyProtection="0"/>
    <xf numFmtId="0" fontId="150" fillId="77" borderId="0"/>
    <xf numFmtId="0" fontId="148" fillId="61" borderId="0" applyNumberFormat="0" applyBorder="0" applyAlignment="0" applyProtection="0"/>
    <xf numFmtId="0" fontId="150" fillId="78" borderId="0"/>
    <xf numFmtId="0" fontId="148" fillId="65" borderId="0" applyNumberFormat="0" applyBorder="0" applyAlignment="0" applyProtection="0"/>
    <xf numFmtId="0" fontId="150" fillId="79" borderId="0"/>
    <xf numFmtId="0" fontId="148" fillId="69" borderId="0" applyNumberFormat="0" applyBorder="0" applyAlignment="0" applyProtection="0"/>
    <xf numFmtId="0" fontId="150" fillId="80" borderId="0"/>
    <xf numFmtId="0" fontId="148" fillId="73" borderId="0" applyNumberFormat="0" applyBorder="0" applyAlignment="0" applyProtection="0"/>
    <xf numFmtId="0" fontId="150" fillId="81" borderId="0"/>
    <xf numFmtId="0" fontId="148" fillId="54" borderId="0" applyNumberFormat="0" applyBorder="0" applyAlignment="0" applyProtection="0"/>
    <xf numFmtId="0" fontId="150" fillId="82" borderId="0"/>
    <xf numFmtId="0" fontId="148" fillId="58" borderId="0" applyNumberFormat="0" applyBorder="0" applyAlignment="0" applyProtection="0"/>
    <xf numFmtId="0" fontId="150" fillId="83" borderId="0"/>
    <xf numFmtId="0" fontId="148" fillId="62" borderId="0" applyNumberFormat="0" applyBorder="0" applyAlignment="0" applyProtection="0"/>
    <xf numFmtId="0" fontId="150" fillId="84" borderId="0"/>
    <xf numFmtId="0" fontId="148" fillId="66" borderId="0" applyNumberFormat="0" applyBorder="0" applyAlignment="0" applyProtection="0"/>
    <xf numFmtId="0" fontId="150" fillId="85" borderId="0"/>
    <xf numFmtId="0" fontId="148" fillId="70" borderId="0" applyNumberFormat="0" applyBorder="0" applyAlignment="0" applyProtection="0"/>
    <xf numFmtId="0" fontId="150" fillId="86" borderId="0"/>
    <xf numFmtId="0" fontId="148" fillId="74" borderId="0" applyNumberFormat="0" applyBorder="0" applyAlignment="0" applyProtection="0"/>
    <xf numFmtId="0" fontId="150" fillId="87" borderId="0"/>
    <xf numFmtId="0" fontId="151" fillId="55" borderId="0" applyNumberFormat="0" applyBorder="0" applyAlignment="0" applyProtection="0"/>
    <xf numFmtId="0" fontId="152" fillId="88" borderId="0"/>
    <xf numFmtId="0" fontId="151" fillId="59" borderId="0" applyNumberFormat="0" applyBorder="0" applyAlignment="0" applyProtection="0"/>
    <xf numFmtId="0" fontId="152" fillId="89" borderId="0"/>
    <xf numFmtId="0" fontId="151" fillId="63" borderId="0" applyNumberFormat="0" applyBorder="0" applyAlignment="0" applyProtection="0"/>
    <xf numFmtId="0" fontId="152" fillId="90" borderId="0"/>
    <xf numFmtId="0" fontId="151" fillId="67" borderId="0" applyNumberFormat="0" applyBorder="0" applyAlignment="0" applyProtection="0"/>
    <xf numFmtId="0" fontId="152" fillId="91" borderId="0"/>
    <xf numFmtId="0" fontId="151" fillId="71" borderId="0" applyNumberFormat="0" applyBorder="0" applyAlignment="0" applyProtection="0"/>
    <xf numFmtId="0" fontId="152" fillId="92" borderId="0"/>
    <xf numFmtId="0" fontId="151" fillId="75" borderId="0" applyNumberFormat="0" applyBorder="0" applyAlignment="0" applyProtection="0"/>
    <xf numFmtId="0" fontId="152" fillId="93" borderId="0"/>
    <xf numFmtId="0" fontId="151" fillId="52" borderId="0" applyNumberFormat="0" applyBorder="0" applyAlignment="0" applyProtection="0"/>
    <xf numFmtId="0" fontId="152" fillId="94" borderId="0"/>
    <xf numFmtId="0" fontId="151" fillId="56" borderId="0" applyNumberFormat="0" applyBorder="0" applyAlignment="0" applyProtection="0"/>
    <xf numFmtId="0" fontId="152" fillId="95" borderId="0"/>
    <xf numFmtId="0" fontId="151" fillId="60" borderId="0" applyNumberFormat="0" applyBorder="0" applyAlignment="0" applyProtection="0"/>
    <xf numFmtId="0" fontId="152" fillId="96" borderId="0"/>
    <xf numFmtId="0" fontId="151" fillId="64" borderId="0" applyNumberFormat="0" applyBorder="0" applyAlignment="0" applyProtection="0"/>
    <xf numFmtId="0" fontId="152" fillId="97" borderId="0"/>
    <xf numFmtId="0" fontId="151" fillId="68" borderId="0" applyNumberFormat="0" applyBorder="0" applyAlignment="0" applyProtection="0"/>
    <xf numFmtId="0" fontId="152" fillId="98" borderId="0"/>
    <xf numFmtId="0" fontId="151" fillId="72" borderId="0" applyNumberFormat="0" applyBorder="0" applyAlignment="0" applyProtection="0"/>
    <xf numFmtId="0" fontId="152" fillId="99" borderId="0"/>
    <xf numFmtId="0" fontId="153" fillId="47" borderId="0" applyNumberFormat="0" applyBorder="0" applyAlignment="0" applyProtection="0"/>
    <xf numFmtId="0" fontId="153" fillId="47" borderId="0"/>
    <xf numFmtId="0" fontId="154" fillId="50" borderId="27" applyNumberFormat="0" applyAlignment="0" applyProtection="0"/>
    <xf numFmtId="0" fontId="154" fillId="50" borderId="27"/>
    <xf numFmtId="0" fontId="155" fillId="51" borderId="30" applyNumberFormat="0" applyAlignment="0" applyProtection="0"/>
    <xf numFmtId="0" fontId="156" fillId="51" borderId="30"/>
    <xf numFmtId="165" fontId="148" fillId="0" borderId="0" applyFont="0" applyFill="0" applyBorder="0" applyAlignment="0" applyProtection="0"/>
    <xf numFmtId="43" fontId="149" fillId="0" borderId="0" applyFont="0" applyFill="0" applyBorder="0" applyAlignment="0" applyProtection="0"/>
    <xf numFmtId="165" fontId="157" fillId="0" borderId="0"/>
    <xf numFmtId="165" fontId="150" fillId="0" borderId="0" applyFont="0" applyFill="0" applyBorder="0" applyAlignment="0" applyProtection="0"/>
    <xf numFmtId="43" fontId="149" fillId="0" borderId="0" applyFont="0" applyFill="0" applyBorder="0" applyAlignment="0" applyProtection="0"/>
    <xf numFmtId="165" fontId="157" fillId="0" borderId="0"/>
    <xf numFmtId="43" fontId="1" fillId="0" borderId="0" applyFont="0" applyFill="0" applyBorder="0" applyAlignment="0" applyProtection="0"/>
    <xf numFmtId="165" fontId="158" fillId="0" borderId="0"/>
    <xf numFmtId="0" fontId="159" fillId="0" borderId="0" applyNumberFormat="0" applyFill="0" applyBorder="0" applyAlignment="0" applyProtection="0"/>
    <xf numFmtId="0" fontId="159" fillId="0" borderId="0"/>
    <xf numFmtId="0" fontId="160" fillId="46" borderId="0" applyNumberFormat="0" applyBorder="0" applyAlignment="0" applyProtection="0"/>
    <xf numFmtId="0" fontId="160" fillId="46" borderId="0"/>
    <xf numFmtId="0" fontId="161" fillId="0" borderId="32"/>
    <xf numFmtId="0" fontId="162" fillId="0" borderId="33"/>
    <xf numFmtId="0" fontId="163" fillId="0" borderId="34"/>
    <xf numFmtId="0" fontId="163" fillId="0" borderId="0"/>
    <xf numFmtId="0" fontId="164" fillId="49" borderId="27" applyNumberFormat="0" applyAlignment="0" applyProtection="0"/>
    <xf numFmtId="0" fontId="164" fillId="49" borderId="27"/>
    <xf numFmtId="0" fontId="165" fillId="0" borderId="29" applyNumberFormat="0" applyFill="0" applyAlignment="0" applyProtection="0"/>
    <xf numFmtId="0" fontId="165" fillId="0" borderId="29"/>
    <xf numFmtId="0" fontId="166" fillId="48" borderId="0" applyNumberFormat="0" applyBorder="0" applyAlignment="0" applyProtection="0"/>
    <xf numFmtId="0" fontId="166" fillId="48" borderId="0"/>
    <xf numFmtId="0" fontId="150" fillId="0" borderId="0"/>
    <xf numFmtId="0" fontId="149" fillId="0" borderId="0"/>
    <xf numFmtId="0" fontId="157" fillId="0" borderId="0"/>
    <xf numFmtId="0" fontId="25" fillId="0" borderId="0"/>
    <xf numFmtId="0" fontId="167" fillId="0" borderId="0"/>
    <xf numFmtId="0" fontId="168" fillId="0" borderId="0"/>
    <xf numFmtId="0" fontId="148" fillId="0" borderId="0"/>
    <xf numFmtId="0" fontId="150" fillId="0" borderId="0"/>
    <xf numFmtId="0" fontId="3" fillId="0" borderId="0"/>
    <xf numFmtId="0" fontId="168" fillId="0" borderId="0"/>
    <xf numFmtId="0" fontId="167" fillId="0" borderId="0"/>
    <xf numFmtId="0" fontId="169" fillId="50" borderId="28" applyNumberFormat="0" applyAlignment="0" applyProtection="0"/>
    <xf numFmtId="0" fontId="169" fillId="50" borderId="28"/>
    <xf numFmtId="0" fontId="170" fillId="0" borderId="31" applyNumberFormat="0" applyFill="0" applyAlignment="0" applyProtection="0"/>
    <xf numFmtId="0" fontId="171" fillId="0" borderId="35"/>
    <xf numFmtId="0" fontId="172" fillId="0" borderId="0" applyNumberFormat="0" applyFill="0" applyBorder="0" applyAlignment="0" applyProtection="0"/>
    <xf numFmtId="0" fontId="172" fillId="0" borderId="0"/>
  </cellStyleXfs>
  <cellXfs count="313">
    <xf numFmtId="0" fontId="0" fillId="0" borderId="0" xfId="0"/>
    <xf numFmtId="49" fontId="4" fillId="0" borderId="0" xfId="0" applyNumberFormat="1" applyFont="1" applyBorder="1" applyAlignment="1"/>
    <xf numFmtId="49" fontId="8" fillId="0" borderId="0" xfId="0" applyNumberFormat="1" applyFont="1" applyBorder="1" applyAlignment="1"/>
    <xf numFmtId="49" fontId="9" fillId="0" borderId="0" xfId="0" applyNumberFormat="1" applyFont="1" applyBorder="1" applyAlignment="1"/>
    <xf numFmtId="49" fontId="10" fillId="0" borderId="0" xfId="0" applyNumberFormat="1" applyFont="1" applyBorder="1" applyAlignment="1"/>
    <xf numFmtId="41" fontId="4" fillId="0" borderId="0" xfId="0" applyNumberFormat="1" applyFont="1" applyFill="1" applyBorder="1"/>
    <xf numFmtId="41" fontId="4" fillId="0" borderId="21" xfId="0" applyNumberFormat="1" applyFont="1" applyFill="1" applyBorder="1"/>
    <xf numFmtId="41" fontId="4" fillId="0" borderId="22" xfId="0" applyNumberFormat="1" applyFont="1" applyFill="1" applyBorder="1"/>
    <xf numFmtId="0" fontId="5" fillId="0" borderId="0" xfId="0" applyFont="1" applyFill="1" applyBorder="1" applyAlignment="1">
      <alignment horizontal="center"/>
    </xf>
    <xf numFmtId="167" fontId="4" fillId="0" borderId="0" xfId="137" applyNumberFormat="1" applyFont="1" applyFill="1" applyAlignment="1"/>
    <xf numFmtId="0" fontId="18" fillId="0" borderId="0" xfId="256" applyFont="1" applyFill="1" applyAlignment="1">
      <alignment horizontal="left"/>
    </xf>
    <xf numFmtId="0" fontId="17" fillId="0" borderId="0" xfId="256" applyFont="1" applyFill="1" applyAlignment="1"/>
    <xf numFmtId="167" fontId="17" fillId="0" borderId="0" xfId="137" applyNumberFormat="1" applyFont="1" applyFill="1" applyAlignment="1"/>
    <xf numFmtId="0" fontId="17" fillId="0" borderId="0" xfId="256" applyFont="1" applyFill="1" applyAlignment="1">
      <alignment horizontal="left"/>
    </xf>
    <xf numFmtId="0" fontId="17" fillId="0" borderId="0" xfId="256" applyFont="1" applyFill="1" applyBorder="1" applyAlignment="1"/>
    <xf numFmtId="0" fontId="19" fillId="0" borderId="0" xfId="256" applyFont="1" applyFill="1" applyAlignment="1">
      <alignment horizontal="left"/>
    </xf>
    <xf numFmtId="0" fontId="21" fillId="0" borderId="0" xfId="256" applyFont="1" applyFill="1" applyAlignment="1">
      <alignment horizontal="left"/>
    </xf>
    <xf numFmtId="0" fontId="20" fillId="0" borderId="0" xfId="256" applyFont="1" applyFill="1" applyAlignment="1">
      <alignment horizontal="left"/>
    </xf>
    <xf numFmtId="0" fontId="19" fillId="0" borderId="0" xfId="256" applyFont="1" applyFill="1" applyBorder="1" applyAlignment="1">
      <alignment horizontal="left"/>
    </xf>
    <xf numFmtId="0" fontId="19" fillId="0" borderId="0" xfId="256" applyFont="1" applyFill="1" applyAlignment="1"/>
    <xf numFmtId="49" fontId="10" fillId="0" borderId="0" xfId="256" applyNumberFormat="1" applyFont="1" applyFill="1" applyAlignment="1">
      <alignment horizontal="left"/>
    </xf>
    <xf numFmtId="49" fontId="8" fillId="0" borderId="0" xfId="256" applyNumberFormat="1" applyFont="1" applyFill="1" applyAlignment="1">
      <alignment horizontal="left"/>
    </xf>
    <xf numFmtId="0" fontId="4" fillId="0" borderId="0" xfId="256" applyFont="1" applyFill="1" applyAlignment="1">
      <alignment horizontal="left"/>
    </xf>
    <xf numFmtId="0" fontId="5" fillId="0" borderId="0" xfId="256" applyFont="1" applyFill="1" applyAlignment="1"/>
    <xf numFmtId="167" fontId="5" fillId="0" borderId="0" xfId="137" applyNumberFormat="1" applyFont="1" applyFill="1" applyAlignment="1"/>
    <xf numFmtId="167" fontId="7" fillId="0" borderId="0" xfId="137" applyNumberFormat="1" applyFont="1" applyFill="1" applyAlignment="1"/>
    <xf numFmtId="0" fontId="5" fillId="0" borderId="0" xfId="256" applyFont="1" applyFill="1" applyAlignment="1">
      <alignment horizontal="left"/>
    </xf>
    <xf numFmtId="0" fontId="5" fillId="0" borderId="0" xfId="256" applyFont="1" applyFill="1" applyAlignment="1">
      <alignment horizontal="center"/>
    </xf>
    <xf numFmtId="0" fontId="7" fillId="0" borderId="0" xfId="256" applyFont="1" applyFill="1" applyAlignment="1">
      <alignment horizontal="center"/>
    </xf>
    <xf numFmtId="0" fontId="5" fillId="0" borderId="0" xfId="137" applyNumberFormat="1" applyFont="1" applyFill="1" applyAlignment="1">
      <alignment horizontal="center"/>
    </xf>
    <xf numFmtId="167" fontId="4" fillId="0" borderId="0" xfId="137" applyNumberFormat="1" applyFont="1" applyFill="1" applyBorder="1" applyAlignment="1"/>
    <xf numFmtId="0" fontId="22" fillId="0" borderId="0" xfId="256" applyFont="1" applyFill="1" applyAlignment="1">
      <alignment horizontal="center"/>
    </xf>
    <xf numFmtId="0" fontId="8" fillId="0" borderId="0" xfId="256" applyFont="1" applyFill="1" applyAlignment="1">
      <alignment horizontal="center"/>
    </xf>
    <xf numFmtId="167" fontId="4" fillId="0" borderId="21" xfId="137" applyNumberFormat="1" applyFont="1" applyFill="1" applyBorder="1" applyAlignment="1"/>
    <xf numFmtId="167" fontId="4" fillId="0" borderId="22" xfId="137" applyNumberFormat="1" applyFont="1" applyFill="1" applyBorder="1" applyAlignment="1"/>
    <xf numFmtId="0" fontId="7" fillId="0" borderId="0" xfId="0" applyFont="1" applyBorder="1" applyAlignment="1">
      <alignment horizontal="right"/>
    </xf>
    <xf numFmtId="167" fontId="5" fillId="0" borderId="0" xfId="137" applyNumberFormat="1" applyFont="1" applyFill="1" applyBorder="1" applyAlignment="1">
      <alignment horizontal="center"/>
    </xf>
    <xf numFmtId="0" fontId="5" fillId="0" borderId="0" xfId="137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41" fontId="4" fillId="0" borderId="21" xfId="137" applyNumberFormat="1" applyFont="1" applyFill="1" applyBorder="1" applyAlignment="1">
      <alignment horizontal="right"/>
    </xf>
    <xf numFmtId="167" fontId="5" fillId="0" borderId="0" xfId="137" applyNumberFormat="1" applyFont="1" applyFill="1" applyAlignment="1">
      <alignment horizontal="right"/>
    </xf>
    <xf numFmtId="41" fontId="5" fillId="0" borderId="21" xfId="137" applyNumberFormat="1" applyFont="1" applyFill="1" applyBorder="1" applyAlignment="1">
      <alignment horizontal="right"/>
    </xf>
    <xf numFmtId="41" fontId="5" fillId="0" borderId="0" xfId="137" applyNumberFormat="1" applyFont="1" applyFill="1" applyAlignment="1">
      <alignment horizontal="right"/>
    </xf>
    <xf numFmtId="43" fontId="5" fillId="0" borderId="0" xfId="137" applyFont="1" applyFill="1" applyAlignment="1">
      <alignment horizontal="right"/>
    </xf>
    <xf numFmtId="166" fontId="5" fillId="0" borderId="0" xfId="256" applyNumberFormat="1" applyFont="1" applyFill="1" applyAlignment="1"/>
    <xf numFmtId="43" fontId="5" fillId="0" borderId="0" xfId="137" applyFont="1" applyFill="1" applyAlignment="1"/>
    <xf numFmtId="167" fontId="4" fillId="0" borderId="11" xfId="137" applyNumberFormat="1" applyFont="1" applyFill="1" applyBorder="1" applyAlignment="1"/>
    <xf numFmtId="166" fontId="5" fillId="0" borderId="0" xfId="256" applyNumberFormat="1" applyFont="1" applyFill="1" applyBorder="1" applyAlignment="1">
      <alignment horizontal="right"/>
    </xf>
    <xf numFmtId="167" fontId="5" fillId="0" borderId="0" xfId="137" applyNumberFormat="1" applyFont="1" applyFill="1" applyBorder="1" applyAlignment="1"/>
    <xf numFmtId="166" fontId="5" fillId="0" borderId="0" xfId="256" applyNumberFormat="1" applyFont="1" applyFill="1" applyBorder="1" applyAlignment="1"/>
    <xf numFmtId="0" fontId="7" fillId="0" borderId="0" xfId="256" applyFont="1" applyFill="1" applyBorder="1" applyAlignment="1">
      <alignment horizontal="center"/>
    </xf>
    <xf numFmtId="167" fontId="5" fillId="0" borderId="22" xfId="137" applyNumberFormat="1" applyFont="1" applyFill="1" applyBorder="1" applyAlignment="1"/>
    <xf numFmtId="167" fontId="5" fillId="0" borderId="21" xfId="137" applyNumberFormat="1" applyFont="1" applyFill="1" applyBorder="1" applyAlignment="1">
      <alignment horizontal="right"/>
    </xf>
    <xf numFmtId="166" fontId="5" fillId="0" borderId="21" xfId="256" applyNumberFormat="1" applyFont="1" applyFill="1" applyBorder="1" applyAlignment="1"/>
    <xf numFmtId="167" fontId="5" fillId="0" borderId="21" xfId="137" applyNumberFormat="1" applyFont="1" applyFill="1" applyBorder="1" applyAlignment="1"/>
    <xf numFmtId="167" fontId="4" fillId="0" borderId="6" xfId="137" applyNumberFormat="1" applyFont="1" applyFill="1" applyBorder="1" applyAlignment="1"/>
    <xf numFmtId="49" fontId="0" fillId="0" borderId="0" xfId="0" applyNumberFormat="1" applyAlignment="1">
      <alignment vertical="center"/>
    </xf>
    <xf numFmtId="41" fontId="4" fillId="0" borderId="11" xfId="137" applyNumberFormat="1" applyFont="1" applyFill="1" applyBorder="1" applyAlignment="1">
      <alignment horizontal="right"/>
    </xf>
    <xf numFmtId="41" fontId="4" fillId="0" borderId="22" xfId="137" applyNumberFormat="1" applyFont="1" applyFill="1" applyBorder="1" applyAlignment="1">
      <alignment horizontal="right"/>
    </xf>
    <xf numFmtId="41" fontId="4" fillId="0" borderId="0" xfId="137" applyNumberFormat="1" applyFont="1" applyFill="1" applyAlignment="1">
      <alignment horizontal="right"/>
    </xf>
    <xf numFmtId="167" fontId="5" fillId="0" borderId="0" xfId="137" applyNumberFormat="1" applyFont="1" applyFill="1" applyBorder="1" applyAlignment="1">
      <alignment horizontal="right"/>
    </xf>
    <xf numFmtId="167" fontId="0" fillId="0" borderId="21" xfId="137" applyNumberFormat="1" applyFont="1" applyFill="1" applyBorder="1" applyAlignment="1">
      <alignment horizontal="right"/>
    </xf>
    <xf numFmtId="166" fontId="5" fillId="0" borderId="0" xfId="0" applyNumberFormat="1" applyFont="1" applyFill="1" applyBorder="1" applyAlignment="1"/>
    <xf numFmtId="0" fontId="5" fillId="0" borderId="6" xfId="137" quotePrefix="1" applyNumberFormat="1" applyFont="1" applyFill="1" applyBorder="1" applyAlignment="1">
      <alignment horizontal="center"/>
    </xf>
    <xf numFmtId="0" fontId="0" fillId="0" borderId="6" xfId="137" quotePrefix="1" applyNumberFormat="1" applyFon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9" fillId="0" borderId="0" xfId="0" applyNumberFormat="1" applyFont="1"/>
    <xf numFmtId="0" fontId="5" fillId="0" borderId="0" xfId="0" applyFont="1"/>
    <xf numFmtId="49" fontId="10" fillId="0" borderId="0" xfId="0" applyNumberFormat="1" applyFont="1"/>
    <xf numFmtId="0" fontId="11" fillId="0" borderId="0" xfId="0" applyFont="1"/>
    <xf numFmtId="0" fontId="12" fillId="0" borderId="0" xfId="0" applyFont="1"/>
    <xf numFmtId="49" fontId="5" fillId="0" borderId="0" xfId="0" applyNumberFormat="1" applyFont="1"/>
    <xf numFmtId="0" fontId="7" fillId="0" borderId="0" xfId="0" applyFont="1" applyAlignment="1">
      <alignment horizontal="center"/>
    </xf>
    <xf numFmtId="49" fontId="4" fillId="0" borderId="0" xfId="0" applyNumberFormat="1" applyFont="1"/>
    <xf numFmtId="49" fontId="8" fillId="0" borderId="0" xfId="0" applyNumberFormat="1" applyFont="1"/>
    <xf numFmtId="0" fontId="5" fillId="0" borderId="0" xfId="0" applyFont="1" applyAlignment="1">
      <alignment horizontal="right"/>
    </xf>
    <xf numFmtId="41" fontId="5" fillId="0" borderId="0" xfId="0" applyNumberFormat="1" applyFont="1"/>
    <xf numFmtId="49" fontId="0" fillId="0" borderId="0" xfId="0" applyNumberFormat="1"/>
    <xf numFmtId="41" fontId="0" fillId="0" borderId="0" xfId="0" applyNumberFormat="1"/>
    <xf numFmtId="0" fontId="8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/>
    <xf numFmtId="49" fontId="139" fillId="0" borderId="0" xfId="0" applyNumberFormat="1" applyFont="1"/>
    <xf numFmtId="0" fontId="9" fillId="0" borderId="0" xfId="0" applyFont="1"/>
    <xf numFmtId="0" fontId="140" fillId="0" borderId="0" xfId="0" applyFont="1" applyAlignment="1">
      <alignment horizontal="center"/>
    </xf>
    <xf numFmtId="0" fontId="13" fillId="0" borderId="0" xfId="0" applyFont="1"/>
    <xf numFmtId="0" fontId="141" fillId="0" borderId="0" xfId="0" applyFont="1" applyAlignment="1">
      <alignment horizontal="center"/>
    </xf>
    <xf numFmtId="0" fontId="13" fillId="0" borderId="0" xfId="0" applyFont="1" applyAlignment="1">
      <alignment horizontal="justify"/>
    </xf>
    <xf numFmtId="0" fontId="142" fillId="0" borderId="0" xfId="0" applyFont="1" applyAlignment="1">
      <alignment horizontal="center"/>
    </xf>
    <xf numFmtId="0" fontId="143" fillId="0" borderId="0" xfId="0" applyFont="1" applyAlignment="1">
      <alignment horizontal="center"/>
    </xf>
    <xf numFmtId="0" fontId="8" fillId="0" borderId="0" xfId="0" applyFon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41" fontId="0" fillId="0" borderId="0" xfId="0" applyNumberFormat="1" applyFill="1"/>
    <xf numFmtId="0" fontId="12" fillId="0" borderId="0" xfId="0" applyFont="1" applyFill="1"/>
    <xf numFmtId="0" fontId="13" fillId="0" borderId="0" xfId="0" applyFont="1" applyFill="1" applyAlignment="1">
      <alignment horizontal="justify"/>
    </xf>
    <xf numFmtId="37" fontId="4" fillId="0" borderId="0" xfId="0" quotePrefix="1" applyNumberFormat="1" applyFont="1" applyFill="1" applyAlignment="1">
      <alignment horizontal="right"/>
    </xf>
    <xf numFmtId="37" fontId="0" fillId="0" borderId="0" xfId="0" quotePrefix="1" applyNumberFormat="1" applyFill="1" applyAlignment="1">
      <alignment horizontal="right"/>
    </xf>
    <xf numFmtId="167" fontId="4" fillId="0" borderId="0" xfId="137" applyNumberFormat="1" applyFont="1" applyFill="1" applyAlignment="1">
      <alignment horizontal="right"/>
    </xf>
    <xf numFmtId="41" fontId="0" fillId="0" borderId="0" xfId="0" applyNumberFormat="1" applyFill="1" applyBorder="1"/>
    <xf numFmtId="0" fontId="0" fillId="0" borderId="0" xfId="0" applyFill="1"/>
    <xf numFmtId="41" fontId="4" fillId="0" borderId="11" xfId="0" applyNumberFormat="1" applyFont="1" applyFill="1" applyBorder="1"/>
    <xf numFmtId="41" fontId="0" fillId="0" borderId="21" xfId="0" applyNumberFormat="1" applyFill="1" applyBorder="1"/>
    <xf numFmtId="41" fontId="4" fillId="0" borderId="23" xfId="0" applyNumberFormat="1" applyFont="1" applyFill="1" applyBorder="1"/>
    <xf numFmtId="49" fontId="7" fillId="0" borderId="0" xfId="0" applyNumberFormat="1" applyFont="1"/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167" fontId="0" fillId="0" borderId="0" xfId="137" applyNumberFormat="1" applyFont="1" applyAlignment="1">
      <alignment horizontal="right"/>
    </xf>
    <xf numFmtId="41" fontId="5" fillId="0" borderId="0" xfId="0" applyNumberFormat="1" applyFont="1" applyFill="1"/>
    <xf numFmtId="41" fontId="4" fillId="0" borderId="21" xfId="0" applyNumberFormat="1" applyFont="1" applyFill="1" applyBorder="1" applyAlignment="1">
      <alignment vertical="center"/>
    </xf>
    <xf numFmtId="41" fontId="139" fillId="0" borderId="0" xfId="0" applyNumberFormat="1" applyFont="1" applyFill="1"/>
    <xf numFmtId="166" fontId="4" fillId="0" borderId="23" xfId="436" applyNumberFormat="1" applyFont="1" applyFill="1" applyBorder="1"/>
    <xf numFmtId="37" fontId="4" fillId="0" borderId="0" xfId="0" applyNumberFormat="1" applyFont="1" applyFill="1" applyAlignment="1">
      <alignment horizontal="right"/>
    </xf>
    <xf numFmtId="49" fontId="0" fillId="0" borderId="0" xfId="0" applyNumberFormat="1" applyFill="1"/>
    <xf numFmtId="49" fontId="5" fillId="0" borderId="0" xfId="0" applyNumberFormat="1" applyFont="1" applyFill="1"/>
    <xf numFmtId="49" fontId="4" fillId="0" borderId="0" xfId="0" applyNumberFormat="1" applyFont="1" applyFill="1"/>
    <xf numFmtId="0" fontId="0" fillId="0" borderId="21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37" fontId="0" fillId="0" borderId="0" xfId="0" applyNumberFormat="1" applyFill="1" applyAlignment="1">
      <alignment horizontal="right"/>
    </xf>
    <xf numFmtId="41" fontId="5" fillId="0" borderId="0" xfId="137" applyNumberFormat="1" applyFont="1"/>
    <xf numFmtId="41" fontId="5" fillId="0" borderId="21" xfId="137" applyNumberFormat="1" applyFont="1" applyFill="1" applyBorder="1"/>
    <xf numFmtId="41" fontId="0" fillId="0" borderId="21" xfId="137" applyNumberFormat="1" applyFont="1" applyFill="1" applyBorder="1"/>
    <xf numFmtId="41" fontId="4" fillId="0" borderId="21" xfId="137" applyNumberFormat="1" applyFont="1" applyFill="1" applyBorder="1"/>
    <xf numFmtId="41" fontId="4" fillId="0" borderId="23" xfId="137" applyNumberFormat="1" applyFont="1" applyFill="1" applyBorder="1"/>
    <xf numFmtId="0" fontId="0" fillId="0" borderId="0" xfId="0" applyFont="1"/>
    <xf numFmtId="49" fontId="0" fillId="0" borderId="0" xfId="0" applyNumberFormat="1" applyFont="1"/>
    <xf numFmtId="41" fontId="4" fillId="0" borderId="11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167" fontId="5" fillId="0" borderId="0" xfId="137" applyNumberFormat="1" applyFont="1" applyFill="1" applyAlignment="1">
      <alignment horizontal="right" vertical="top"/>
    </xf>
    <xf numFmtId="41" fontId="0" fillId="0" borderId="0" xfId="0" applyNumberFormat="1" applyFill="1" applyAlignment="1">
      <alignment vertical="top"/>
    </xf>
    <xf numFmtId="41" fontId="0" fillId="0" borderId="0" xfId="0" applyNumberFormat="1" applyFill="1" applyBorder="1" applyAlignment="1">
      <alignment vertical="top"/>
    </xf>
    <xf numFmtId="41" fontId="0" fillId="0" borderId="21" xfId="0" applyNumberFormat="1" applyFill="1" applyBorder="1" applyAlignment="1">
      <alignment vertical="top"/>
    </xf>
    <xf numFmtId="41" fontId="5" fillId="0" borderId="21" xfId="0" applyNumberFormat="1" applyFont="1" applyFill="1" applyBorder="1"/>
    <xf numFmtId="0" fontId="0" fillId="0" borderId="0" xfId="0" applyFont="1" applyFill="1" applyBorder="1" applyAlignment="1">
      <alignment horizontal="center"/>
    </xf>
    <xf numFmtId="211" fontId="173" fillId="0" borderId="0" xfId="532" applyNumberFormat="1" applyFont="1" applyFill="1" applyBorder="1" applyAlignment="1">
      <alignment vertical="center"/>
    </xf>
    <xf numFmtId="49" fontId="0" fillId="0" borderId="0" xfId="0" applyNumberFormat="1" applyFont="1" applyAlignment="1">
      <alignment wrapText="1"/>
    </xf>
    <xf numFmtId="49" fontId="5" fillId="0" borderId="0" xfId="256" applyNumberFormat="1" applyFont="1" applyAlignment="1">
      <alignment horizontal="left"/>
    </xf>
    <xf numFmtId="49" fontId="0" fillId="0" borderId="0" xfId="256" applyNumberFormat="1" applyFont="1" applyAlignment="1">
      <alignment horizontal="left"/>
    </xf>
    <xf numFmtId="0" fontId="19" fillId="0" borderId="0" xfId="256" applyFont="1" applyAlignment="1">
      <alignment horizontal="left"/>
    </xf>
    <xf numFmtId="0" fontId="0" fillId="0" borderId="0" xfId="0" applyAlignment="1"/>
    <xf numFmtId="0" fontId="17" fillId="0" borderId="0" xfId="256" applyAlignment="1"/>
    <xf numFmtId="49" fontId="5" fillId="0" borderId="0" xfId="0" applyNumberFormat="1" applyFont="1" applyAlignment="1"/>
    <xf numFmtId="49" fontId="0" fillId="0" borderId="0" xfId="0" applyNumberFormat="1" applyAlignment="1"/>
    <xf numFmtId="49" fontId="10" fillId="0" borderId="0" xfId="0" applyNumberFormat="1" applyFont="1" applyAlignment="1"/>
    <xf numFmtId="49" fontId="8" fillId="0" borderId="0" xfId="0" applyNumberFormat="1" applyFont="1" applyAlignment="1"/>
    <xf numFmtId="49" fontId="4" fillId="0" borderId="0" xfId="0" applyNumberFormat="1" applyFont="1" applyAlignment="1"/>
    <xf numFmtId="41" fontId="4" fillId="0" borderId="0" xfId="137" applyNumberFormat="1" applyFont="1" applyFill="1" applyBorder="1" applyAlignment="1">
      <alignment horizontal="right"/>
    </xf>
    <xf numFmtId="41" fontId="4" fillId="0" borderId="0" xfId="137" applyNumberFormat="1" applyFont="1" applyFill="1" applyBorder="1"/>
    <xf numFmtId="41" fontId="17" fillId="0" borderId="21" xfId="15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center"/>
    </xf>
    <xf numFmtId="41" fontId="5" fillId="0" borderId="21" xfId="0" applyNumberFormat="1" applyFont="1" applyFill="1" applyBorder="1" applyAlignment="1">
      <alignment horizontal="right"/>
    </xf>
    <xf numFmtId="0" fontId="4" fillId="0" borderId="0" xfId="0" applyFont="1" applyBorder="1"/>
    <xf numFmtId="0" fontId="8" fillId="0" borderId="0" xfId="0" applyFont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49" fontId="0" fillId="0" borderId="0" xfId="0" applyNumberFormat="1" applyFont="1" applyAlignment="1"/>
    <xf numFmtId="0" fontId="5" fillId="0" borderId="0" xfId="0" applyFont="1" applyAlignment="1"/>
    <xf numFmtId="49" fontId="0" fillId="0" borderId="0" xfId="0" applyNumberFormat="1" applyFill="1" applyAlignment="1">
      <alignment vertical="center"/>
    </xf>
    <xf numFmtId="0" fontId="0" fillId="0" borderId="0" xfId="256" applyFont="1" applyFill="1" applyAlignment="1">
      <alignment vertical="center"/>
    </xf>
    <xf numFmtId="41" fontId="5" fillId="0" borderId="0" xfId="0" applyNumberFormat="1" applyFont="1" applyFill="1" applyAlignment="1">
      <alignment vertical="center"/>
    </xf>
    <xf numFmtId="166" fontId="0" fillId="0" borderId="0" xfId="436" applyNumberFormat="1" applyFont="1" applyFill="1"/>
    <xf numFmtId="166" fontId="0" fillId="0" borderId="21" xfId="436" applyNumberFormat="1" applyFont="1" applyFill="1" applyBorder="1"/>
    <xf numFmtId="49" fontId="7" fillId="0" borderId="0" xfId="0" applyNumberFormat="1" applyFont="1" applyFill="1" applyAlignment="1"/>
    <xf numFmtId="0" fontId="7" fillId="0" borderId="0" xfId="0" applyFont="1" applyAlignment="1">
      <alignment horizontal="center"/>
    </xf>
    <xf numFmtId="49" fontId="9" fillId="0" borderId="0" xfId="0" applyNumberFormat="1" applyFont="1" applyAlignment="1"/>
    <xf numFmtId="41" fontId="4" fillId="0" borderId="23" xfId="137" applyNumberFormat="1" applyFont="1" applyFill="1" applyBorder="1" applyAlignment="1"/>
    <xf numFmtId="41" fontId="5" fillId="0" borderId="0" xfId="137" applyNumberFormat="1" applyFont="1" applyAlignment="1"/>
    <xf numFmtId="41" fontId="4" fillId="0" borderId="21" xfId="0" applyNumberFormat="1" applyFont="1" applyFill="1" applyBorder="1" applyAlignment="1"/>
    <xf numFmtId="41" fontId="4" fillId="0" borderId="22" xfId="0" applyNumberFormat="1" applyFont="1" applyFill="1" applyBorder="1" applyAlignment="1"/>
    <xf numFmtId="0" fontId="11" fillId="0" borderId="0" xfId="0" applyFont="1" applyAlignment="1"/>
    <xf numFmtId="0" fontId="7" fillId="0" borderId="0" xfId="0" applyFont="1" applyAlignment="1">
      <alignment horizontal="center"/>
    </xf>
    <xf numFmtId="41" fontId="5" fillId="0" borderId="0" xfId="0" applyNumberFormat="1" applyFont="1" applyFill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Fill="1" applyBorder="1" applyAlignment="1">
      <alignment horizontal="right"/>
    </xf>
    <xf numFmtId="49" fontId="0" fillId="0" borderId="21" xfId="0" applyNumberFormat="1" applyFill="1" applyBorder="1" applyAlignment="1">
      <alignment horizontal="center"/>
    </xf>
    <xf numFmtId="0" fontId="0" fillId="0" borderId="0" xfId="0" applyFill="1" applyAlignment="1"/>
    <xf numFmtId="0" fontId="17" fillId="0" borderId="0" xfId="256" applyFill="1" applyAlignment="1"/>
    <xf numFmtId="166" fontId="5" fillId="0" borderId="0" xfId="0" applyNumberFormat="1" applyFont="1" applyFill="1" applyAlignment="1">
      <alignment horizontal="right"/>
    </xf>
    <xf numFmtId="166" fontId="17" fillId="0" borderId="0" xfId="0" applyNumberFormat="1" applyFont="1" applyFill="1" applyAlignment="1"/>
    <xf numFmtId="44" fontId="0" fillId="0" borderId="0" xfId="0" applyNumberFormat="1" applyFill="1" applyAlignment="1">
      <alignment horizontal="right"/>
    </xf>
    <xf numFmtId="166" fontId="5" fillId="0" borderId="22" xfId="0" applyNumberFormat="1" applyFont="1" applyFill="1" applyBorder="1" applyAlignment="1"/>
    <xf numFmtId="166" fontId="5" fillId="0" borderId="0" xfId="0" applyNumberFormat="1" applyFont="1" applyFill="1" applyAlignment="1"/>
    <xf numFmtId="0" fontId="5" fillId="0" borderId="0" xfId="0" applyFont="1" applyFill="1"/>
    <xf numFmtId="167" fontId="5" fillId="0" borderId="0" xfId="137" applyNumberFormat="1" applyFont="1" applyFill="1"/>
    <xf numFmtId="167" fontId="7" fillId="0" borderId="0" xfId="137" applyNumberFormat="1" applyFont="1" applyFill="1"/>
    <xf numFmtId="0" fontId="4" fillId="0" borderId="0" xfId="0" applyFont="1" applyFill="1" applyAlignment="1">
      <alignment horizontal="center"/>
    </xf>
    <xf numFmtId="0" fontId="0" fillId="0" borderId="21" xfId="0" applyNumberFormat="1" applyFill="1" applyBorder="1" applyAlignment="1">
      <alignment horizontal="center"/>
    </xf>
    <xf numFmtId="37" fontId="5" fillId="0" borderId="0" xfId="0" applyNumberFormat="1" applyFont="1" applyFill="1" applyAlignment="1">
      <alignment horizontal="right"/>
    </xf>
    <xf numFmtId="41" fontId="5" fillId="0" borderId="0" xfId="0" applyNumberFormat="1" applyFont="1" applyFill="1" applyAlignment="1">
      <alignment horizontal="center"/>
    </xf>
    <xf numFmtId="41" fontId="4" fillId="0" borderId="0" xfId="0" applyNumberFormat="1" applyFont="1" applyFill="1"/>
    <xf numFmtId="37" fontId="5" fillId="0" borderId="0" xfId="0" applyNumberFormat="1" applyFont="1" applyFill="1"/>
    <xf numFmtId="37" fontId="5" fillId="0" borderId="0" xfId="0" quotePrefix="1" applyNumberFormat="1" applyFont="1" applyFill="1" applyAlignment="1">
      <alignment horizontal="center"/>
    </xf>
    <xf numFmtId="43" fontId="4" fillId="0" borderId="22" xfId="0" applyNumberFormat="1" applyFont="1" applyFill="1" applyBorder="1" applyAlignment="1">
      <alignment horizontal="right"/>
    </xf>
    <xf numFmtId="39" fontId="4" fillId="0" borderId="0" xfId="0" applyNumberFormat="1" applyFont="1" applyFill="1" applyAlignment="1">
      <alignment horizontal="right"/>
    </xf>
    <xf numFmtId="49" fontId="9" fillId="0" borderId="0" xfId="0" applyNumberFormat="1" applyFont="1" applyFill="1"/>
    <xf numFmtId="49" fontId="0" fillId="0" borderId="0" xfId="0" applyNumberFormat="1" applyFill="1" applyAlignment="1">
      <alignment horizontal="center"/>
    </xf>
    <xf numFmtId="41" fontId="0" fillId="0" borderId="0" xfId="0" applyNumberFormat="1" applyFont="1" applyFill="1"/>
    <xf numFmtId="167" fontId="5" fillId="0" borderId="21" xfId="137" applyNumberFormat="1" applyFont="1" applyFill="1" applyBorder="1"/>
    <xf numFmtId="41" fontId="5" fillId="0" borderId="6" xfId="0" applyNumberFormat="1" applyFont="1" applyFill="1" applyBorder="1"/>
    <xf numFmtId="167" fontId="0" fillId="0" borderId="0" xfId="0" applyNumberFormat="1" applyFill="1"/>
    <xf numFmtId="39" fontId="0" fillId="0" borderId="0" xfId="0" applyNumberFormat="1" applyFill="1" applyAlignment="1">
      <alignment horizontal="right"/>
    </xf>
    <xf numFmtId="43" fontId="0" fillId="0" borderId="0" xfId="137" applyFont="1" applyFill="1" applyAlignment="1">
      <alignment horizontal="right"/>
    </xf>
    <xf numFmtId="0" fontId="10" fillId="0" borderId="0" xfId="0" applyFont="1" applyFill="1" applyAlignment="1">
      <alignment horizontal="justify"/>
    </xf>
    <xf numFmtId="0" fontId="7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0" borderId="21" xfId="0" applyFont="1" applyFill="1" applyBorder="1" applyAlignment="1">
      <alignment horizontal="center"/>
    </xf>
    <xf numFmtId="167" fontId="4" fillId="0" borderId="0" xfId="137" applyNumberFormat="1" applyFont="1" applyFill="1" applyBorder="1" applyAlignment="1">
      <alignment horizontal="right"/>
    </xf>
    <xf numFmtId="0" fontId="4" fillId="0" borderId="0" xfId="0" applyFont="1" applyFill="1"/>
    <xf numFmtId="167" fontId="4" fillId="0" borderId="0" xfId="0" applyNumberFormat="1" applyFont="1" applyFill="1" applyAlignment="1">
      <alignment horizontal="right"/>
    </xf>
    <xf numFmtId="167" fontId="0" fillId="0" borderId="0" xfId="0" applyNumberFormat="1" applyFill="1" applyAlignment="1">
      <alignment horizontal="right"/>
    </xf>
    <xf numFmtId="167" fontId="4" fillId="0" borderId="0" xfId="0" applyNumberFormat="1" applyFont="1" applyFill="1"/>
    <xf numFmtId="167" fontId="4" fillId="0" borderId="0" xfId="0" applyNumberFormat="1" applyFont="1" applyFill="1" applyAlignment="1">
      <alignment horizontal="center"/>
    </xf>
    <xf numFmtId="167" fontId="0" fillId="0" borderId="0" xfId="0" applyNumberFormat="1" applyFill="1" applyAlignment="1">
      <alignment horizontal="center" vertical="top"/>
    </xf>
    <xf numFmtId="167" fontId="0" fillId="0" borderId="0" xfId="0" applyNumberFormat="1" applyFill="1" applyAlignment="1">
      <alignment horizontal="right" vertical="top"/>
    </xf>
    <xf numFmtId="167" fontId="0" fillId="0" borderId="0" xfId="0" applyNumberFormat="1" applyFill="1" applyAlignment="1">
      <alignment vertical="top"/>
    </xf>
    <xf numFmtId="167" fontId="0" fillId="0" borderId="0" xfId="0" applyNumberFormat="1" applyFill="1" applyAlignment="1">
      <alignment horizontal="center"/>
    </xf>
    <xf numFmtId="37" fontId="4" fillId="0" borderId="0" xfId="0" applyNumberFormat="1" applyFont="1" applyFill="1" applyAlignment="1">
      <alignment horizontal="center"/>
    </xf>
    <xf numFmtId="167" fontId="5" fillId="0" borderId="0" xfId="0" applyNumberFormat="1" applyFont="1" applyFill="1" applyAlignment="1">
      <alignment horizontal="right"/>
    </xf>
    <xf numFmtId="41" fontId="0" fillId="0" borderId="21" xfId="0" applyNumberFormat="1" applyFill="1" applyBorder="1" applyAlignment="1"/>
    <xf numFmtId="37" fontId="0" fillId="0" borderId="0" xfId="0" applyNumberFormat="1" applyFill="1" applyAlignment="1">
      <alignment horizontal="right" vertical="top"/>
    </xf>
    <xf numFmtId="0" fontId="0" fillId="0" borderId="0" xfId="0" applyFill="1" applyAlignment="1">
      <alignment vertical="top"/>
    </xf>
    <xf numFmtId="37" fontId="0" fillId="0" borderId="0" xfId="0" applyNumberFormat="1" applyFill="1" applyAlignment="1">
      <alignment horizontal="center" vertical="top"/>
    </xf>
    <xf numFmtId="0" fontId="9" fillId="0" borderId="0" xfId="0" applyFont="1" applyFill="1"/>
    <xf numFmtId="0" fontId="140" fillId="0" borderId="0" xfId="0" applyFont="1" applyFill="1" applyAlignment="1">
      <alignment horizontal="center"/>
    </xf>
    <xf numFmtId="0" fontId="13" fillId="0" borderId="0" xfId="0" applyFont="1" applyFill="1"/>
    <xf numFmtId="0" fontId="141" fillId="0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7" fillId="0" borderId="0" xfId="0" applyFont="1" applyFill="1" applyAlignment="1">
      <alignment horizontal="center" vertical="top"/>
    </xf>
    <xf numFmtId="41" fontId="0" fillId="0" borderId="21" xfId="0" applyNumberFormat="1" applyFill="1" applyBorder="1" applyAlignment="1">
      <alignment horizontal="right"/>
    </xf>
    <xf numFmtId="0" fontId="14" fillId="0" borderId="0" xfId="0" applyFont="1" applyFill="1"/>
    <xf numFmtId="0" fontId="6" fillId="0" borderId="0" xfId="0" applyFont="1" applyFill="1" applyAlignment="1">
      <alignment horizontal="justify"/>
    </xf>
    <xf numFmtId="0" fontId="15" fillId="0" borderId="0" xfId="0" applyFont="1" applyFill="1" applyAlignment="1">
      <alignment horizontal="center"/>
    </xf>
    <xf numFmtId="0" fontId="7" fillId="0" borderId="0" xfId="0" applyFont="1" applyFill="1"/>
    <xf numFmtId="0" fontId="5" fillId="0" borderId="0" xfId="0" applyFont="1" applyFill="1" applyAlignment="1">
      <alignment horizontal="right"/>
    </xf>
    <xf numFmtId="41" fontId="5" fillId="0" borderId="0" xfId="137" applyNumberFormat="1" applyFont="1" applyFill="1"/>
    <xf numFmtId="0" fontId="4" fillId="0" borderId="0" xfId="0" applyFont="1" applyFill="1" applyBorder="1"/>
    <xf numFmtId="0" fontId="7" fillId="0" borderId="0" xfId="0" applyFont="1" applyFill="1" applyBorder="1" applyAlignment="1">
      <alignment horizontal="center"/>
    </xf>
    <xf numFmtId="41" fontId="4" fillId="0" borderId="0" xfId="137" applyNumberFormat="1" applyFont="1" applyFill="1" applyAlignment="1">
      <alignment horizontal="center"/>
    </xf>
    <xf numFmtId="41" fontId="5" fillId="0" borderId="0" xfId="137" applyNumberFormat="1" applyFont="1" applyFill="1" applyAlignment="1">
      <alignment horizontal="center"/>
    </xf>
    <xf numFmtId="41" fontId="5" fillId="0" borderId="0" xfId="137" applyNumberFormat="1" applyFont="1" applyFill="1" applyBorder="1"/>
    <xf numFmtId="41" fontId="4" fillId="0" borderId="0" xfId="137" applyNumberFormat="1" applyFont="1" applyFill="1"/>
    <xf numFmtId="41" fontId="0" fillId="0" borderId="0" xfId="137" applyNumberFormat="1" applyFont="1" applyFill="1"/>
    <xf numFmtId="41" fontId="0" fillId="0" borderId="0" xfId="137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3" fontId="4" fillId="0" borderId="0" xfId="0" applyNumberFormat="1" applyFont="1" applyFill="1" applyAlignment="1">
      <alignment horizontal="right"/>
    </xf>
    <xf numFmtId="49" fontId="10" fillId="0" borderId="0" xfId="0" applyNumberFormat="1" applyFont="1" applyFill="1" applyAlignment="1">
      <alignment horizontal="left"/>
    </xf>
    <xf numFmtId="49" fontId="5" fillId="0" borderId="0" xfId="0" applyNumberFormat="1" applyFont="1" applyFill="1" applyAlignment="1"/>
    <xf numFmtId="49" fontId="8" fillId="0" borderId="0" xfId="0" applyNumberFormat="1" applyFont="1" applyFill="1" applyAlignment="1">
      <alignment horizontal="left"/>
    </xf>
    <xf numFmtId="3" fontId="0" fillId="0" borderId="0" xfId="0" applyNumberFormat="1" applyFont="1" applyFill="1" applyAlignment="1"/>
    <xf numFmtId="41" fontId="0" fillId="0" borderId="0" xfId="0" applyNumberFormat="1" applyFont="1" applyFill="1" applyAlignment="1"/>
    <xf numFmtId="49" fontId="7" fillId="0" borderId="0" xfId="0" applyNumberFormat="1" applyFont="1" applyFill="1"/>
    <xf numFmtId="49" fontId="0" fillId="0" borderId="0" xfId="0" applyNumberFormat="1" applyFont="1" applyFill="1"/>
    <xf numFmtId="49" fontId="0" fillId="0" borderId="0" xfId="256" applyNumberFormat="1" applyFont="1" applyFill="1" applyAlignment="1">
      <alignment horizontal="left"/>
    </xf>
    <xf numFmtId="166" fontId="0" fillId="0" borderId="0" xfId="0" applyNumberFormat="1" applyFill="1"/>
    <xf numFmtId="0" fontId="5" fillId="0" borderId="0" xfId="0" applyFont="1" applyFill="1" applyAlignment="1"/>
    <xf numFmtId="49" fontId="9" fillId="0" borderId="0" xfId="0" applyNumberFormat="1" applyFont="1" applyFill="1" applyAlignment="1"/>
    <xf numFmtId="0" fontId="10" fillId="0" borderId="0" xfId="0" applyFont="1" applyFill="1"/>
    <xf numFmtId="0" fontId="10" fillId="0" borderId="0" xfId="0" applyFont="1" applyFill="1" applyAlignment="1"/>
    <xf numFmtId="41" fontId="0" fillId="0" borderId="0" xfId="150" applyNumberFormat="1" applyFont="1" applyFill="1" applyAlignment="1">
      <alignment horizontal="right" vertical="center"/>
    </xf>
    <xf numFmtId="49" fontId="4" fillId="0" borderId="0" xfId="0" applyNumberFormat="1" applyFont="1" applyFill="1" applyAlignment="1">
      <alignment vertical="center"/>
    </xf>
    <xf numFmtId="41" fontId="4" fillId="0" borderId="0" xfId="0" applyNumberFormat="1" applyFont="1" applyFill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8" fillId="0" borderId="0" xfId="0" applyNumberFormat="1" applyFont="1" applyFill="1"/>
    <xf numFmtId="0" fontId="8" fillId="0" borderId="0" xfId="0" applyFont="1" applyFill="1" applyAlignment="1">
      <alignment horizontal="right"/>
    </xf>
    <xf numFmtId="41" fontId="8" fillId="0" borderId="0" xfId="0" applyNumberFormat="1" applyFont="1" applyFill="1" applyAlignment="1">
      <alignment horizontal="right"/>
    </xf>
    <xf numFmtId="166" fontId="144" fillId="0" borderId="0" xfId="0" applyNumberFormat="1" applyFont="1" applyFill="1"/>
    <xf numFmtId="49" fontId="5" fillId="0" borderId="0" xfId="0" applyNumberFormat="1" applyFont="1" applyFill="1" applyAlignment="1">
      <alignment vertical="center"/>
    </xf>
    <xf numFmtId="166" fontId="0" fillId="0" borderId="0" xfId="0" applyNumberFormat="1" applyFill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41" fontId="0" fillId="0" borderId="0" xfId="0" applyNumberFormat="1" applyFill="1" applyAlignment="1">
      <alignment vertical="center"/>
    </xf>
    <xf numFmtId="41" fontId="0" fillId="0" borderId="0" xfId="0" applyNumberFormat="1" applyFont="1" applyFill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9" fontId="8" fillId="0" borderId="0" xfId="0" applyNumberFormat="1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37" fontId="5" fillId="0" borderId="0" xfId="0" applyNumberFormat="1" applyFont="1" applyFill="1" applyAlignment="1">
      <alignment horizontal="right" vertical="top"/>
    </xf>
    <xf numFmtId="0" fontId="0" fillId="0" borderId="0" xfId="256" applyFont="1" applyFill="1"/>
    <xf numFmtId="49" fontId="139" fillId="0" borderId="0" xfId="0" applyNumberFormat="1" applyFont="1" applyFill="1"/>
    <xf numFmtId="0" fontId="0" fillId="0" borderId="0" xfId="0" applyFont="1" applyFill="1"/>
    <xf numFmtId="0" fontId="8" fillId="0" borderId="0" xfId="436" applyFont="1" applyFill="1" applyAlignment="1">
      <alignment horizontal="center"/>
    </xf>
    <xf numFmtId="0" fontId="7" fillId="0" borderId="0" xfId="436" applyFont="1" applyFill="1" applyAlignment="1">
      <alignment horizontal="center"/>
    </xf>
    <xf numFmtId="0" fontId="0" fillId="0" borderId="0" xfId="436" applyFont="1" applyFill="1"/>
    <xf numFmtId="167" fontId="0" fillId="0" borderId="0" xfId="137" applyNumberFormat="1" applyFont="1" applyFill="1" applyAlignment="1">
      <alignment horizontal="right"/>
    </xf>
    <xf numFmtId="167" fontId="0" fillId="0" borderId="0" xfId="137" applyNumberFormat="1" applyFont="1" applyFill="1"/>
    <xf numFmtId="49" fontId="4" fillId="0" borderId="0" xfId="0" applyNumberFormat="1" applyFont="1" applyFill="1" applyAlignment="1">
      <alignment horizontal="left"/>
    </xf>
    <xf numFmtId="49" fontId="0" fillId="0" borderId="0" xfId="0" applyNumberFormat="1" applyFill="1" applyAlignment="1">
      <alignment horizontal="left"/>
    </xf>
    <xf numFmtId="166" fontId="4" fillId="0" borderId="0" xfId="436" applyNumberFormat="1" applyFont="1" applyFill="1"/>
    <xf numFmtId="0" fontId="17" fillId="0" borderId="0" xfId="256" applyFill="1"/>
    <xf numFmtId="49" fontId="4" fillId="0" borderId="0" xfId="0" applyNumberFormat="1" applyFont="1" applyFill="1" applyAlignment="1"/>
    <xf numFmtId="49" fontId="0" fillId="0" borderId="0" xfId="0" applyNumberFormat="1" applyFill="1" applyAlignment="1">
      <alignment wrapText="1"/>
    </xf>
    <xf numFmtId="49" fontId="0" fillId="0" borderId="0" xfId="0" applyNumberFormat="1" applyFill="1" applyAlignment="1"/>
    <xf numFmtId="49" fontId="0" fillId="0" borderId="0" xfId="0" applyNumberFormat="1" applyFont="1" applyFill="1" applyAlignment="1"/>
    <xf numFmtId="41" fontId="4" fillId="0" borderId="0" xfId="0" applyNumberFormat="1" applyFont="1" applyFill="1" applyAlignment="1"/>
    <xf numFmtId="0" fontId="0" fillId="0" borderId="0" xfId="0" applyNumberFormat="1" applyFill="1" applyBorder="1" applyAlignment="1">
      <alignment horizontal="center"/>
    </xf>
    <xf numFmtId="43" fontId="4" fillId="0" borderId="0" xfId="0" applyNumberFormat="1" applyFont="1" applyFill="1" applyBorder="1" applyAlignment="1">
      <alignment horizontal="right"/>
    </xf>
    <xf numFmtId="167" fontId="4" fillId="0" borderId="0" xfId="137" applyNumberFormat="1" applyFont="1" applyFill="1" applyAlignment="1">
      <alignment horizontal="center"/>
    </xf>
    <xf numFmtId="167" fontId="4" fillId="0" borderId="0" xfId="137" applyNumberFormat="1" applyFont="1" applyFill="1" applyBorder="1" applyAlignment="1">
      <alignment horizontal="center"/>
    </xf>
    <xf numFmtId="167" fontId="4" fillId="0" borderId="21" xfId="137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21" xfId="0" applyFont="1" applyFill="1" applyBorder="1" applyAlignment="1">
      <alignment horizontal="center"/>
    </xf>
    <xf numFmtId="49" fontId="0" fillId="0" borderId="6" xfId="0" applyNumberFormat="1" applyFill="1" applyBorder="1" applyAlignment="1">
      <alignment horizontal="center" wrapText="1"/>
    </xf>
    <xf numFmtId="49" fontId="0" fillId="0" borderId="0" xfId="0" applyNumberFormat="1" applyFill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49" fontId="0" fillId="0" borderId="6" xfId="0" applyNumberFormat="1" applyFill="1" applyBorder="1" applyAlignment="1">
      <alignment horizontal="center"/>
    </xf>
    <xf numFmtId="16" fontId="0" fillId="0" borderId="0" xfId="0" quotePrefix="1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49" fontId="8" fillId="0" borderId="0" xfId="0" applyNumberFormat="1" applyFont="1" applyFill="1" applyAlignment="1">
      <alignment horizontal="left"/>
    </xf>
  </cellXfs>
  <cellStyles count="541">
    <cellStyle name="??" xfId="1" xr:uid="{00000000-0005-0000-0000-000000000000}"/>
    <cellStyle name="?? [0.00]_ADMAG" xfId="2" xr:uid="{00000000-0005-0000-0000-000001000000}"/>
    <cellStyle name="???" xfId="3" xr:uid="{00000000-0005-0000-0000-000002000000}"/>
    <cellStyle name="???? [0.00]_ADMAG" xfId="4" xr:uid="{00000000-0005-0000-0000-000003000000}"/>
    <cellStyle name="?????????????????" xfId="5" xr:uid="{00000000-0005-0000-0000-000004000000}"/>
    <cellStyle name="????????????????? [0]_MOGAS97" xfId="6" xr:uid="{00000000-0005-0000-0000-000005000000}"/>
    <cellStyle name="??????????????????? [0]_MOGAS97" xfId="7" xr:uid="{00000000-0005-0000-0000-000006000000}"/>
    <cellStyle name="???????????????????_MOGAS97" xfId="8" xr:uid="{00000000-0005-0000-0000-000007000000}"/>
    <cellStyle name="?????????????????_MOGAS97" xfId="9" xr:uid="{00000000-0005-0000-0000-000008000000}"/>
    <cellStyle name="????_ADMAG" xfId="10" xr:uid="{00000000-0005-0000-0000-000009000000}"/>
    <cellStyle name="???[0]_liz-ss" xfId="11" xr:uid="{00000000-0005-0000-0000-00000A000000}"/>
    <cellStyle name="???_'01.11" xfId="12" xr:uid="{00000000-0005-0000-0000-00000B000000}"/>
    <cellStyle name="??_ADMAG" xfId="13" xr:uid="{00000000-0005-0000-0000-00000C000000}"/>
    <cellStyle name="’??? [0.00]_TMCA Spreadsheet(body)" xfId="14" xr:uid="{00000000-0005-0000-0000-00000D000000}"/>
    <cellStyle name="’???_TMCA Spreadsheet(body)" xfId="15" xr:uid="{00000000-0005-0000-0000-00000E000000}"/>
    <cellStyle name="•W?_TMCA Spreadsheet(body)" xfId="16" xr:uid="{00000000-0005-0000-0000-00000F000000}"/>
    <cellStyle name="20 % - Akzent1" xfId="17" xr:uid="{00000000-0005-0000-0000-000010000000}"/>
    <cellStyle name="20 % - Akzent2" xfId="18" xr:uid="{00000000-0005-0000-0000-000011000000}"/>
    <cellStyle name="20 % - Akzent3" xfId="19" xr:uid="{00000000-0005-0000-0000-000012000000}"/>
    <cellStyle name="20 % - Akzent4" xfId="20" xr:uid="{00000000-0005-0000-0000-000013000000}"/>
    <cellStyle name="20 % - Akzent5" xfId="21" xr:uid="{00000000-0005-0000-0000-000014000000}"/>
    <cellStyle name="20 % - Akzent6" xfId="22" xr:uid="{00000000-0005-0000-0000-000015000000}"/>
    <cellStyle name="20% - Accent1 2" xfId="23" xr:uid="{00000000-0005-0000-0000-000016000000}"/>
    <cellStyle name="20% - Accent1 2 2" xfId="449" xr:uid="{5DF2CD1E-4D3B-4505-82EA-6FE3AEC0EDC9}"/>
    <cellStyle name="20% - Accent1 3" xfId="24" xr:uid="{00000000-0005-0000-0000-000017000000}"/>
    <cellStyle name="20% - Accent1 4" xfId="448" xr:uid="{4FE74191-1617-4616-BB5C-8B6DA5FC206C}"/>
    <cellStyle name="20% - Accent2 2" xfId="25" xr:uid="{00000000-0005-0000-0000-000018000000}"/>
    <cellStyle name="20% - Accent2 2 2" xfId="451" xr:uid="{AFF57DB2-717E-483E-8F5B-9622AD7718BA}"/>
    <cellStyle name="20% - Accent2 3" xfId="26" xr:uid="{00000000-0005-0000-0000-000019000000}"/>
    <cellStyle name="20% - Accent2 4" xfId="450" xr:uid="{4114F0F8-D619-4E22-B0F7-24225B4761F5}"/>
    <cellStyle name="20% - Accent3 2" xfId="27" xr:uid="{00000000-0005-0000-0000-00001A000000}"/>
    <cellStyle name="20% - Accent3 2 2" xfId="453" xr:uid="{C91C46E8-E318-482F-B5E9-54E71EF0485F}"/>
    <cellStyle name="20% - Accent3 3" xfId="28" xr:uid="{00000000-0005-0000-0000-00001B000000}"/>
    <cellStyle name="20% - Accent3 4" xfId="452" xr:uid="{BB0F0B5B-D455-4044-8191-5FFC3844271A}"/>
    <cellStyle name="20% - Accent4 2" xfId="29" xr:uid="{00000000-0005-0000-0000-00001C000000}"/>
    <cellStyle name="20% - Accent4 2 2" xfId="455" xr:uid="{7902A2AA-A440-4A2A-869A-2B6A699F998D}"/>
    <cellStyle name="20% - Accent4 3" xfId="30" xr:uid="{00000000-0005-0000-0000-00001D000000}"/>
    <cellStyle name="20% - Accent4 4" xfId="454" xr:uid="{A0D4EEAF-95D3-478C-A023-017116F3F56A}"/>
    <cellStyle name="20% - Accent5 2" xfId="31" xr:uid="{00000000-0005-0000-0000-00001E000000}"/>
    <cellStyle name="20% - Accent5 2 2" xfId="457" xr:uid="{846AAC41-9223-4562-9FE0-0210B97BC7E5}"/>
    <cellStyle name="20% - Accent5 3" xfId="32" xr:uid="{00000000-0005-0000-0000-00001F000000}"/>
    <cellStyle name="20% - Accent5 4" xfId="456" xr:uid="{F9BC7E16-43B4-436E-B2A9-D46CB016E502}"/>
    <cellStyle name="20% - Accent6 2" xfId="33" xr:uid="{00000000-0005-0000-0000-000020000000}"/>
    <cellStyle name="20% - Accent6 2 2" xfId="459" xr:uid="{1B4C1884-A008-4AC8-892C-9E10A20C1C44}"/>
    <cellStyle name="20% - Accent6 3" xfId="34" xr:uid="{00000000-0005-0000-0000-000021000000}"/>
    <cellStyle name="20% - Accent6 4" xfId="458" xr:uid="{E7E88845-6295-421D-886F-88FD2271ADEF}"/>
    <cellStyle name="20% - ส่วนที่ถูกเน้น1" xfId="35" xr:uid="{00000000-0005-0000-0000-000022000000}"/>
    <cellStyle name="20% - ส่วนที่ถูกเน้น2" xfId="36" xr:uid="{00000000-0005-0000-0000-000023000000}"/>
    <cellStyle name="20% - ส่วนที่ถูกเน้น3" xfId="37" xr:uid="{00000000-0005-0000-0000-000024000000}"/>
    <cellStyle name="20% - ส่วนที่ถูกเน้น4" xfId="38" xr:uid="{00000000-0005-0000-0000-000025000000}"/>
    <cellStyle name="20% - ส่วนที่ถูกเน้น5" xfId="39" xr:uid="{00000000-0005-0000-0000-000026000000}"/>
    <cellStyle name="20% - ส่วนที่ถูกเน้น6" xfId="40" xr:uid="{00000000-0005-0000-0000-000027000000}"/>
    <cellStyle name="40 % - Akzent1" xfId="41" xr:uid="{00000000-0005-0000-0000-000028000000}"/>
    <cellStyle name="40 % - Akzent2" xfId="42" xr:uid="{00000000-0005-0000-0000-000029000000}"/>
    <cellStyle name="40 % - Akzent3" xfId="43" xr:uid="{00000000-0005-0000-0000-00002A000000}"/>
    <cellStyle name="40 % - Akzent4" xfId="44" xr:uid="{00000000-0005-0000-0000-00002B000000}"/>
    <cellStyle name="40 % - Akzent5" xfId="45" xr:uid="{00000000-0005-0000-0000-00002C000000}"/>
    <cellStyle name="40 % - Akzent6" xfId="46" xr:uid="{00000000-0005-0000-0000-00002D000000}"/>
    <cellStyle name="40% - Accent1 2" xfId="47" xr:uid="{00000000-0005-0000-0000-00002E000000}"/>
    <cellStyle name="40% - Accent1 2 2" xfId="461" xr:uid="{2293F29E-3ED6-4A94-ACED-D5AC759F3158}"/>
    <cellStyle name="40% - Accent1 3" xfId="48" xr:uid="{00000000-0005-0000-0000-00002F000000}"/>
    <cellStyle name="40% - Accent1 4" xfId="460" xr:uid="{76F471B1-3F7B-4FA3-ACD8-1CFAD32B995B}"/>
    <cellStyle name="40% - Accent2 2" xfId="49" xr:uid="{00000000-0005-0000-0000-000030000000}"/>
    <cellStyle name="40% - Accent2 2 2" xfId="463" xr:uid="{1FE0F38C-9A93-474D-971C-2F083E614DDA}"/>
    <cellStyle name="40% - Accent2 3" xfId="50" xr:uid="{00000000-0005-0000-0000-000031000000}"/>
    <cellStyle name="40% - Accent2 4" xfId="462" xr:uid="{C7C6C4AE-A733-4123-9677-AFC544E3E385}"/>
    <cellStyle name="40% - Accent3 2" xfId="51" xr:uid="{00000000-0005-0000-0000-000032000000}"/>
    <cellStyle name="40% - Accent3 2 2" xfId="465" xr:uid="{63C20DD9-7A71-40BC-A35F-55C543D84975}"/>
    <cellStyle name="40% - Accent3 3" xfId="52" xr:uid="{00000000-0005-0000-0000-000033000000}"/>
    <cellStyle name="40% - Accent3 4" xfId="464" xr:uid="{4DFB64EA-EE0C-4346-B694-EF84933CD12F}"/>
    <cellStyle name="40% - Accent4 2" xfId="53" xr:uid="{00000000-0005-0000-0000-000034000000}"/>
    <cellStyle name="40% - Accent4 2 2" xfId="467" xr:uid="{7FE56BCE-2B2B-432E-85B4-BE2A9127179B}"/>
    <cellStyle name="40% - Accent4 3" xfId="54" xr:uid="{00000000-0005-0000-0000-000035000000}"/>
    <cellStyle name="40% - Accent4 4" xfId="466" xr:uid="{D0162DE8-8A03-4546-A293-23764B4439DB}"/>
    <cellStyle name="40% - Accent5 2" xfId="55" xr:uid="{00000000-0005-0000-0000-000036000000}"/>
    <cellStyle name="40% - Accent5 2 2" xfId="469" xr:uid="{F14DA655-3323-4795-8AA9-D89E445D4364}"/>
    <cellStyle name="40% - Accent5 3" xfId="56" xr:uid="{00000000-0005-0000-0000-000037000000}"/>
    <cellStyle name="40% - Accent5 4" xfId="468" xr:uid="{F006CF54-C815-45A6-A439-906A53EDFF59}"/>
    <cellStyle name="40% - Accent6 2" xfId="57" xr:uid="{00000000-0005-0000-0000-000038000000}"/>
    <cellStyle name="40% - Accent6 2 2" xfId="471" xr:uid="{33737E89-A338-458D-8AC4-FAA4E1BE3500}"/>
    <cellStyle name="40% - Accent6 3" xfId="58" xr:uid="{00000000-0005-0000-0000-000039000000}"/>
    <cellStyle name="40% - Accent6 4" xfId="470" xr:uid="{24101135-CE6E-4EF6-BFA9-8AB70A02ACB4}"/>
    <cellStyle name="40% - ส่วนที่ถูกเน้น1" xfId="59" xr:uid="{00000000-0005-0000-0000-00003A000000}"/>
    <cellStyle name="40% - ส่วนที่ถูกเน้น2" xfId="60" xr:uid="{00000000-0005-0000-0000-00003B000000}"/>
    <cellStyle name="40% - ส่วนที่ถูกเน้น3" xfId="61" xr:uid="{00000000-0005-0000-0000-00003C000000}"/>
    <cellStyle name="40% - ส่วนที่ถูกเน้น4" xfId="62" xr:uid="{00000000-0005-0000-0000-00003D000000}"/>
    <cellStyle name="40% - ส่วนที่ถูกเน้น5" xfId="63" xr:uid="{00000000-0005-0000-0000-00003E000000}"/>
    <cellStyle name="40% - ส่วนที่ถูกเน้น6" xfId="64" xr:uid="{00000000-0005-0000-0000-00003F000000}"/>
    <cellStyle name="594941.25" xfId="65" xr:uid="{00000000-0005-0000-0000-000040000000}"/>
    <cellStyle name="60 % - Akzent1" xfId="66" xr:uid="{00000000-0005-0000-0000-000041000000}"/>
    <cellStyle name="60 % - Akzent2" xfId="67" xr:uid="{00000000-0005-0000-0000-000042000000}"/>
    <cellStyle name="60 % - Akzent3" xfId="68" xr:uid="{00000000-0005-0000-0000-000043000000}"/>
    <cellStyle name="60 % - Akzent4" xfId="69" xr:uid="{00000000-0005-0000-0000-000044000000}"/>
    <cellStyle name="60 % - Akzent5" xfId="70" xr:uid="{00000000-0005-0000-0000-000045000000}"/>
    <cellStyle name="60 % - Akzent6" xfId="71" xr:uid="{00000000-0005-0000-0000-000046000000}"/>
    <cellStyle name="60% - Accent1 2" xfId="72" xr:uid="{00000000-0005-0000-0000-000047000000}"/>
    <cellStyle name="60% - Accent1 2 2" xfId="473" xr:uid="{F2C85D43-CEC2-4463-8C5E-A85C4E2F18AA}"/>
    <cellStyle name="60% - Accent1 3" xfId="73" xr:uid="{00000000-0005-0000-0000-000048000000}"/>
    <cellStyle name="60% - Accent1 4" xfId="472" xr:uid="{52712916-1D6C-47DF-A00E-351F8A24C31D}"/>
    <cellStyle name="60% - Accent2 2" xfId="74" xr:uid="{00000000-0005-0000-0000-000049000000}"/>
    <cellStyle name="60% - Accent2 2 2" xfId="475" xr:uid="{814A127A-3417-4AC6-8C57-D2EE3B0E5ED0}"/>
    <cellStyle name="60% - Accent2 3" xfId="75" xr:uid="{00000000-0005-0000-0000-00004A000000}"/>
    <cellStyle name="60% - Accent2 4" xfId="474" xr:uid="{791AE5C7-2E56-414B-B7C8-466502AB2189}"/>
    <cellStyle name="60% - Accent3 2" xfId="76" xr:uid="{00000000-0005-0000-0000-00004B000000}"/>
    <cellStyle name="60% - Accent3 2 2" xfId="477" xr:uid="{FB2266C2-5D93-4A33-AB1B-A14EA89CB569}"/>
    <cellStyle name="60% - Accent3 3" xfId="77" xr:uid="{00000000-0005-0000-0000-00004C000000}"/>
    <cellStyle name="60% - Accent3 4" xfId="476" xr:uid="{E0752845-8D2B-41CB-B5C2-9884806BCF69}"/>
    <cellStyle name="60% - Accent4 2" xfId="78" xr:uid="{00000000-0005-0000-0000-00004D000000}"/>
    <cellStyle name="60% - Accent4 2 2" xfId="479" xr:uid="{C3A36128-67E0-41DF-ADFE-F8D4D44AA3E2}"/>
    <cellStyle name="60% - Accent4 3" xfId="79" xr:uid="{00000000-0005-0000-0000-00004E000000}"/>
    <cellStyle name="60% - Accent4 4" xfId="478" xr:uid="{75AB1B64-F61E-4CB9-A236-97C5C39A798F}"/>
    <cellStyle name="60% - Accent5 2" xfId="80" xr:uid="{00000000-0005-0000-0000-00004F000000}"/>
    <cellStyle name="60% - Accent5 2 2" xfId="481" xr:uid="{E244E705-6F0F-44DE-B6FD-6E58AB396F3F}"/>
    <cellStyle name="60% - Accent5 3" xfId="81" xr:uid="{00000000-0005-0000-0000-000050000000}"/>
    <cellStyle name="60% - Accent5 4" xfId="480" xr:uid="{86845F12-982E-429D-B926-9783B7C1D752}"/>
    <cellStyle name="60% - Accent6 2" xfId="82" xr:uid="{00000000-0005-0000-0000-000051000000}"/>
    <cellStyle name="60% - Accent6 2 2" xfId="483" xr:uid="{BF7C93F9-C41E-470B-9B57-8E5DC93F70E2}"/>
    <cellStyle name="60% - Accent6 3" xfId="83" xr:uid="{00000000-0005-0000-0000-000052000000}"/>
    <cellStyle name="60% - Accent6 4" xfId="482" xr:uid="{9707B678-114E-4D25-A0FF-006E7F4F6BA6}"/>
    <cellStyle name="60% - ส่วนที่ถูกเน้น1" xfId="84" xr:uid="{00000000-0005-0000-0000-000053000000}"/>
    <cellStyle name="60% - ส่วนที่ถูกเน้น2" xfId="85" xr:uid="{00000000-0005-0000-0000-000054000000}"/>
    <cellStyle name="60% - ส่วนที่ถูกเน้น3" xfId="86" xr:uid="{00000000-0005-0000-0000-000055000000}"/>
    <cellStyle name="60% - ส่วนที่ถูกเน้น4" xfId="87" xr:uid="{00000000-0005-0000-0000-000056000000}"/>
    <cellStyle name="60% - ส่วนที่ถูกเน้น5" xfId="88" xr:uid="{00000000-0005-0000-0000-000057000000}"/>
    <cellStyle name="60% - ส่วนที่ถูกเน้น6" xfId="89" xr:uid="{00000000-0005-0000-0000-000058000000}"/>
    <cellStyle name="75" xfId="90" xr:uid="{00000000-0005-0000-0000-000059000000}"/>
    <cellStyle name="AA FRAME" xfId="91" xr:uid="{00000000-0005-0000-0000-00005A000000}"/>
    <cellStyle name="AA HEADING" xfId="92" xr:uid="{00000000-0005-0000-0000-00005B000000}"/>
    <cellStyle name="AA INITIALS" xfId="93" xr:uid="{00000000-0005-0000-0000-00005C000000}"/>
    <cellStyle name="AA INPUT" xfId="94" xr:uid="{00000000-0005-0000-0000-00005D000000}"/>
    <cellStyle name="AA LOCK" xfId="95" xr:uid="{00000000-0005-0000-0000-00005E000000}"/>
    <cellStyle name="AA MGR NAME" xfId="96" xr:uid="{00000000-0005-0000-0000-00005F000000}"/>
    <cellStyle name="AA NORMAL" xfId="97" xr:uid="{00000000-0005-0000-0000-000060000000}"/>
    <cellStyle name="AA NUMBER" xfId="98" xr:uid="{00000000-0005-0000-0000-000061000000}"/>
    <cellStyle name="AA NUMBER2" xfId="99" xr:uid="{00000000-0005-0000-0000-000062000000}"/>
    <cellStyle name="AA QUESTION" xfId="100" xr:uid="{00000000-0005-0000-0000-000063000000}"/>
    <cellStyle name="AA SHADE" xfId="101" xr:uid="{00000000-0005-0000-0000-000064000000}"/>
    <cellStyle name="Accent1 2" xfId="102" xr:uid="{00000000-0005-0000-0000-000065000000}"/>
    <cellStyle name="Accent1 2 2" xfId="485" xr:uid="{C217069B-A35F-4544-B685-1ACA0116D577}"/>
    <cellStyle name="Accent1 3" xfId="103" xr:uid="{00000000-0005-0000-0000-000066000000}"/>
    <cellStyle name="Accent1 4" xfId="484" xr:uid="{07956E52-5C8B-418E-A29E-2B39D651E57B}"/>
    <cellStyle name="Accent2 2" xfId="104" xr:uid="{00000000-0005-0000-0000-000067000000}"/>
    <cellStyle name="Accent2 2 2" xfId="487" xr:uid="{CFED19B5-0BA1-48DC-AE56-3B3291F3BDE4}"/>
    <cellStyle name="Accent2 3" xfId="105" xr:uid="{00000000-0005-0000-0000-000068000000}"/>
    <cellStyle name="Accent2 4" xfId="486" xr:uid="{446B99F7-EB66-45B4-BEC6-2690AFEDE4AA}"/>
    <cellStyle name="Accent3 2" xfId="106" xr:uid="{00000000-0005-0000-0000-000069000000}"/>
    <cellStyle name="Accent3 2 2" xfId="489" xr:uid="{D14B6D53-6014-44E3-B4F4-A179FE08C29D}"/>
    <cellStyle name="Accent3 3" xfId="107" xr:uid="{00000000-0005-0000-0000-00006A000000}"/>
    <cellStyle name="Accent3 4" xfId="488" xr:uid="{324D0893-0D09-4A1D-B6A0-0764809C19C5}"/>
    <cellStyle name="Accent4 2" xfId="108" xr:uid="{00000000-0005-0000-0000-00006B000000}"/>
    <cellStyle name="Accent4 2 2" xfId="491" xr:uid="{A9154FDE-D9ED-4981-AF2A-A493C71C0821}"/>
    <cellStyle name="Accent4 3" xfId="109" xr:uid="{00000000-0005-0000-0000-00006C000000}"/>
    <cellStyle name="Accent4 4" xfId="490" xr:uid="{953A8CC8-F6E0-4E3D-9869-8AF91D83120F}"/>
    <cellStyle name="Accent5 2" xfId="110" xr:uid="{00000000-0005-0000-0000-00006D000000}"/>
    <cellStyle name="Accent5 2 2" xfId="493" xr:uid="{012270E5-1688-4071-BFE8-7E634358D0B6}"/>
    <cellStyle name="Accent5 3" xfId="111" xr:uid="{00000000-0005-0000-0000-00006E000000}"/>
    <cellStyle name="Accent5 4" xfId="492" xr:uid="{A7A9D682-731F-484F-8B61-456FAA2AB9DE}"/>
    <cellStyle name="Accent6 2" xfId="112" xr:uid="{00000000-0005-0000-0000-00006F000000}"/>
    <cellStyle name="Accent6 2 2" xfId="495" xr:uid="{E01C5EE5-281E-409D-8C05-71FCF96F0BBF}"/>
    <cellStyle name="Accent6 3" xfId="113" xr:uid="{00000000-0005-0000-0000-000070000000}"/>
    <cellStyle name="Accent6 4" xfId="494" xr:uid="{7D8A82D7-B155-4A34-9461-AD03CC8FCAB6}"/>
    <cellStyle name="Akzent1" xfId="114" xr:uid="{00000000-0005-0000-0000-000071000000}"/>
    <cellStyle name="Akzent2" xfId="115" xr:uid="{00000000-0005-0000-0000-000072000000}"/>
    <cellStyle name="Akzent3" xfId="116" xr:uid="{00000000-0005-0000-0000-000073000000}"/>
    <cellStyle name="Akzent4" xfId="117" xr:uid="{00000000-0005-0000-0000-000074000000}"/>
    <cellStyle name="Akzent5" xfId="118" xr:uid="{00000000-0005-0000-0000-000075000000}"/>
    <cellStyle name="Akzent6" xfId="119" xr:uid="{00000000-0005-0000-0000-000076000000}"/>
    <cellStyle name="Ausgabe" xfId="120" xr:uid="{00000000-0005-0000-0000-000077000000}"/>
    <cellStyle name="Bad 2" xfId="121" xr:uid="{00000000-0005-0000-0000-000078000000}"/>
    <cellStyle name="Bad 2 2" xfId="497" xr:uid="{F8256239-57A9-498E-9AA0-AE44B6B0FF2E}"/>
    <cellStyle name="Bad 3" xfId="122" xr:uid="{00000000-0005-0000-0000-000079000000}"/>
    <cellStyle name="Bad 4" xfId="496" xr:uid="{CA00DC38-63D4-4949-9DDD-13C7056D60BB}"/>
    <cellStyle name="Berechnung" xfId="123" xr:uid="{00000000-0005-0000-0000-00007A000000}"/>
    <cellStyle name="Border" xfId="124" xr:uid="{00000000-0005-0000-0000-00007B000000}"/>
    <cellStyle name="Calc Currency (0)" xfId="125" xr:uid="{00000000-0005-0000-0000-00007C000000}"/>
    <cellStyle name="Calc Currency (2)" xfId="126" xr:uid="{00000000-0005-0000-0000-00007D000000}"/>
    <cellStyle name="Calc Percent (0)" xfId="127" xr:uid="{00000000-0005-0000-0000-00007E000000}"/>
    <cellStyle name="Calc Percent (1)" xfId="128" xr:uid="{00000000-0005-0000-0000-00007F000000}"/>
    <cellStyle name="Calc Percent (2)" xfId="129" xr:uid="{00000000-0005-0000-0000-000080000000}"/>
    <cellStyle name="Calc Units (0)" xfId="130" xr:uid="{00000000-0005-0000-0000-000081000000}"/>
    <cellStyle name="Calc Units (1)" xfId="131" xr:uid="{00000000-0005-0000-0000-000082000000}"/>
    <cellStyle name="Calc Units (2)" xfId="132" xr:uid="{00000000-0005-0000-0000-000083000000}"/>
    <cellStyle name="Calculation 2" xfId="133" xr:uid="{00000000-0005-0000-0000-000084000000}"/>
    <cellStyle name="Calculation 2 2" xfId="499" xr:uid="{BD6628E5-779E-4301-8355-2820F819C7E2}"/>
    <cellStyle name="Calculation 3" xfId="134" xr:uid="{00000000-0005-0000-0000-000085000000}"/>
    <cellStyle name="Calculation 4" xfId="498" xr:uid="{BA571200-A58C-4C3C-BA8A-106C77849DF3}"/>
    <cellStyle name="Check Cell 2" xfId="135" xr:uid="{00000000-0005-0000-0000-000086000000}"/>
    <cellStyle name="Check Cell 2 2" xfId="501" xr:uid="{E82882FC-5B79-4651-9F6D-BF4A4566CD73}"/>
    <cellStyle name="Check Cell 3" xfId="136" xr:uid="{00000000-0005-0000-0000-000087000000}"/>
    <cellStyle name="Check Cell 4" xfId="500" xr:uid="{19A1C37E-2346-404F-8C2B-6FCB874C2D08}"/>
    <cellStyle name="Comma" xfId="137" builtinId="3"/>
    <cellStyle name="Comma  - Style1" xfId="138" xr:uid="{00000000-0005-0000-0000-000089000000}"/>
    <cellStyle name="Comma  - Style2" xfId="139" xr:uid="{00000000-0005-0000-0000-00008A000000}"/>
    <cellStyle name="Comma  - Style3" xfId="140" xr:uid="{00000000-0005-0000-0000-00008B000000}"/>
    <cellStyle name="Comma  - Style4" xfId="141" xr:uid="{00000000-0005-0000-0000-00008C000000}"/>
    <cellStyle name="Comma  - Style5" xfId="142" xr:uid="{00000000-0005-0000-0000-00008D000000}"/>
    <cellStyle name="Comma  - Style6" xfId="143" xr:uid="{00000000-0005-0000-0000-00008E000000}"/>
    <cellStyle name="Comma  - Style7" xfId="144" xr:uid="{00000000-0005-0000-0000-00008F000000}"/>
    <cellStyle name="Comma  - Style8" xfId="145" xr:uid="{00000000-0005-0000-0000-000090000000}"/>
    <cellStyle name="Comma [00]" xfId="146" xr:uid="{00000000-0005-0000-0000-000091000000}"/>
    <cellStyle name="Comma 10" xfId="147" xr:uid="{00000000-0005-0000-0000-000092000000}"/>
    <cellStyle name="Comma 11" xfId="502" xr:uid="{C07726AD-9585-48C2-A1B0-06319714D35E}"/>
    <cellStyle name="Comma 12 2 2" xfId="503" xr:uid="{17777984-939E-4A9B-9943-E93C26B46FF4}"/>
    <cellStyle name="Comma 12 2 2 2" xfId="504" xr:uid="{F1D20B11-B747-4857-BBDB-DDD947C1350F}"/>
    <cellStyle name="Comma 2" xfId="148" xr:uid="{00000000-0005-0000-0000-000093000000}"/>
    <cellStyle name="Comma 2 10" xfId="149" xr:uid="{00000000-0005-0000-0000-000094000000}"/>
    <cellStyle name="Comma 2 19 2 2" xfId="506" xr:uid="{3A5E6399-BFBD-474C-9320-90E5621E926B}"/>
    <cellStyle name="Comma 2 19 2 2 2" xfId="507" xr:uid="{339001ED-DA13-4044-B7A2-D3A843627334}"/>
    <cellStyle name="Comma 2 2" xfId="150" xr:uid="{00000000-0005-0000-0000-000095000000}"/>
    <cellStyle name="Comma 2 2 14" xfId="151" xr:uid="{00000000-0005-0000-0000-000096000000}"/>
    <cellStyle name="Comma 2 2 2" xfId="152" xr:uid="{00000000-0005-0000-0000-000097000000}"/>
    <cellStyle name="Comma 2 3" xfId="153" xr:uid="{00000000-0005-0000-0000-000098000000}"/>
    <cellStyle name="Comma 2 4" xfId="154" xr:uid="{00000000-0005-0000-0000-000099000000}"/>
    <cellStyle name="Comma 2 5" xfId="155" xr:uid="{00000000-0005-0000-0000-00009A000000}"/>
    <cellStyle name="Comma 2 6" xfId="156" xr:uid="{00000000-0005-0000-0000-00009B000000}"/>
    <cellStyle name="Comma 2 7" xfId="505" xr:uid="{EAD1252F-EE84-4A14-8254-596BBFAAFD0B}"/>
    <cellStyle name="Comma 3" xfId="157" xr:uid="{00000000-0005-0000-0000-00009C000000}"/>
    <cellStyle name="Comma 3 2" xfId="158" xr:uid="{00000000-0005-0000-0000-00009D000000}"/>
    <cellStyle name="Comma 3 2 2" xfId="509" xr:uid="{81D20DAF-FCDE-494B-9BBF-4E8420520520}"/>
    <cellStyle name="Comma 3 3" xfId="438" xr:uid="{0CA6D296-AA61-4719-B2F4-D9DD8FB8D71F}"/>
    <cellStyle name="Comma 3 4" xfId="508" xr:uid="{60BABE93-7083-4B1C-9231-3DAAD35F56EC}"/>
    <cellStyle name="Comma 4" xfId="159" xr:uid="{00000000-0005-0000-0000-00009E000000}"/>
    <cellStyle name="Comma 5" xfId="160" xr:uid="{00000000-0005-0000-0000-00009F000000}"/>
    <cellStyle name="Comma 6" xfId="161" xr:uid="{00000000-0005-0000-0000-0000A0000000}"/>
    <cellStyle name="Comma 7" xfId="162" xr:uid="{00000000-0005-0000-0000-0000A1000000}"/>
    <cellStyle name="Comma 8" xfId="163" xr:uid="{00000000-0005-0000-0000-0000A2000000}"/>
    <cellStyle name="Comma 9" xfId="164" xr:uid="{00000000-0005-0000-0000-0000A3000000}"/>
    <cellStyle name="comma zerodec" xfId="165" xr:uid="{00000000-0005-0000-0000-0000A4000000}"/>
    <cellStyle name="Comma0" xfId="166" xr:uid="{00000000-0005-0000-0000-0000A5000000}"/>
    <cellStyle name="Copied" xfId="167" xr:uid="{00000000-0005-0000-0000-0000A6000000}"/>
    <cellStyle name="Curren - Style3" xfId="168" xr:uid="{00000000-0005-0000-0000-0000A7000000}"/>
    <cellStyle name="Curren - Style4" xfId="169" xr:uid="{00000000-0005-0000-0000-0000A8000000}"/>
    <cellStyle name="Currency [00]" xfId="170" xr:uid="{00000000-0005-0000-0000-0000A9000000}"/>
    <cellStyle name="Currency 2" xfId="439" xr:uid="{110BE6E6-FFD7-4E28-9116-EF7FD0498391}"/>
    <cellStyle name="Currency0" xfId="171" xr:uid="{00000000-0005-0000-0000-0000AA000000}"/>
    <cellStyle name="Currency1" xfId="172" xr:uid="{00000000-0005-0000-0000-0000AB000000}"/>
    <cellStyle name="Currency2" xfId="173" xr:uid="{00000000-0005-0000-0000-0000AC000000}"/>
    <cellStyle name="Dan" xfId="174" xr:uid="{00000000-0005-0000-0000-0000AD000000}"/>
    <cellStyle name="Date" xfId="175" xr:uid="{00000000-0005-0000-0000-0000AE000000}"/>
    <cellStyle name="Date Short" xfId="176" xr:uid="{00000000-0005-0000-0000-0000AF000000}"/>
    <cellStyle name="DELTA" xfId="177" xr:uid="{00000000-0005-0000-0000-0000B0000000}"/>
    <cellStyle name="Dezimal [0]_35ERI8T2gbIEMixb4v26icuOo" xfId="178" xr:uid="{00000000-0005-0000-0000-0000B1000000}"/>
    <cellStyle name="Dezimal_35ERI8T2gbIEMixb4v26icuOo" xfId="179" xr:uid="{00000000-0005-0000-0000-0000B2000000}"/>
    <cellStyle name="Dollar (zero dec)" xfId="180" xr:uid="{00000000-0005-0000-0000-0000B3000000}"/>
    <cellStyle name="Eingabe" xfId="181" xr:uid="{00000000-0005-0000-0000-0000B4000000}"/>
    <cellStyle name="Enter Currency (0)" xfId="182" xr:uid="{00000000-0005-0000-0000-0000B5000000}"/>
    <cellStyle name="Enter Currency (2)" xfId="183" xr:uid="{00000000-0005-0000-0000-0000B6000000}"/>
    <cellStyle name="Enter Units (0)" xfId="184" xr:uid="{00000000-0005-0000-0000-0000B7000000}"/>
    <cellStyle name="Enter Units (1)" xfId="185" xr:uid="{00000000-0005-0000-0000-0000B8000000}"/>
    <cellStyle name="Enter Units (2)" xfId="186" xr:uid="{00000000-0005-0000-0000-0000B9000000}"/>
    <cellStyle name="Entered" xfId="187" xr:uid="{00000000-0005-0000-0000-0000BA000000}"/>
    <cellStyle name="Ergebnis" xfId="188" xr:uid="{00000000-0005-0000-0000-0000BB000000}"/>
    <cellStyle name="Erklärender Text" xfId="189" xr:uid="{00000000-0005-0000-0000-0000BC000000}"/>
    <cellStyle name="Explanatory Text 2" xfId="190" xr:uid="{00000000-0005-0000-0000-0000BD000000}"/>
    <cellStyle name="Explanatory Text 2 2" xfId="511" xr:uid="{61D8CCD2-DAF6-4B54-A312-E8A7A82DB63A}"/>
    <cellStyle name="Explanatory Text 3" xfId="191" xr:uid="{00000000-0005-0000-0000-0000BE000000}"/>
    <cellStyle name="Explanatory Text 4" xfId="510" xr:uid="{234AE53E-5BEA-4008-8417-AC71242489F6}"/>
    <cellStyle name="Fixed" xfId="192" xr:uid="{00000000-0005-0000-0000-0000BF000000}"/>
    <cellStyle name="Format Number Column" xfId="193" xr:uid="{00000000-0005-0000-0000-0000C0000000}"/>
    <cellStyle name="Good 2" xfId="194" xr:uid="{00000000-0005-0000-0000-0000C1000000}"/>
    <cellStyle name="Good 2 2" xfId="513" xr:uid="{A67E489E-D8E8-4551-8475-8B2C6675426D}"/>
    <cellStyle name="Good 3" xfId="195" xr:uid="{00000000-0005-0000-0000-0000C2000000}"/>
    <cellStyle name="Good 4" xfId="512" xr:uid="{09C359B1-ABC8-4D70-807D-92C3ADAE1060}"/>
    <cellStyle name="Grey" xfId="196" xr:uid="{00000000-0005-0000-0000-0000C3000000}"/>
    <cellStyle name="Gut" xfId="197" xr:uid="{00000000-0005-0000-0000-0000C4000000}"/>
    <cellStyle name="Header1" xfId="198" xr:uid="{00000000-0005-0000-0000-0000C5000000}"/>
    <cellStyle name="Header2" xfId="199" xr:uid="{00000000-0005-0000-0000-0000C6000000}"/>
    <cellStyle name="Heading" xfId="200" xr:uid="{00000000-0005-0000-0000-0000C7000000}"/>
    <cellStyle name="Heading 1" xfId="443" builtinId="16" customBuiltin="1"/>
    <cellStyle name="Heading 1 2" xfId="201" xr:uid="{00000000-0005-0000-0000-0000C8000000}"/>
    <cellStyle name="Heading 1 2 2" xfId="514" xr:uid="{D93E8B6A-F91E-4F49-85FE-A764189F78FB}"/>
    <cellStyle name="Heading 1 3" xfId="202" xr:uid="{00000000-0005-0000-0000-0000C9000000}"/>
    <cellStyle name="Heading 2" xfId="444" builtinId="17" customBuiltin="1"/>
    <cellStyle name="Heading 2 2" xfId="203" xr:uid="{00000000-0005-0000-0000-0000CA000000}"/>
    <cellStyle name="Heading 2 2 2" xfId="515" xr:uid="{8138931E-2C86-4B79-88ED-98404D72B1FF}"/>
    <cellStyle name="Heading 2 3" xfId="204" xr:uid="{00000000-0005-0000-0000-0000CB000000}"/>
    <cellStyle name="Heading 3" xfId="445" builtinId="18" customBuiltin="1"/>
    <cellStyle name="Heading 3 2" xfId="205" xr:uid="{00000000-0005-0000-0000-0000CC000000}"/>
    <cellStyle name="Heading 3 2 2" xfId="516" xr:uid="{B28F6971-B37A-4BF1-BC9D-DCE91EAA064C}"/>
    <cellStyle name="Heading 3 3" xfId="206" xr:uid="{00000000-0005-0000-0000-0000CD000000}"/>
    <cellStyle name="Heading 4" xfId="446" builtinId="19" customBuiltin="1"/>
    <cellStyle name="Heading 4 2" xfId="207" xr:uid="{00000000-0005-0000-0000-0000CE000000}"/>
    <cellStyle name="Heading 4 2 2" xfId="517" xr:uid="{40B5910B-9F27-419C-BA3D-33A810C50C5A}"/>
    <cellStyle name="Heading 4 3" xfId="208" xr:uid="{00000000-0005-0000-0000-0000CF000000}"/>
    <cellStyle name="Indent" xfId="209" xr:uid="{00000000-0005-0000-0000-0000D0000000}"/>
    <cellStyle name="Info_Main" xfId="210" xr:uid="{00000000-0005-0000-0000-0000D1000000}"/>
    <cellStyle name="Input [yellow]" xfId="211" xr:uid="{00000000-0005-0000-0000-0000D2000000}"/>
    <cellStyle name="Input 2" xfId="212" xr:uid="{00000000-0005-0000-0000-0000D3000000}"/>
    <cellStyle name="Input 2 2" xfId="519" xr:uid="{3F9FFAEB-D80D-43E1-9186-AA4DDE2BADF7}"/>
    <cellStyle name="Input 3" xfId="213" xr:uid="{00000000-0005-0000-0000-0000D4000000}"/>
    <cellStyle name="Input 4" xfId="518" xr:uid="{DF4AA8D7-A0A9-4556-9377-C4426347A62C}"/>
    <cellStyle name="InputCurrency" xfId="214" xr:uid="{00000000-0005-0000-0000-0000D5000000}"/>
    <cellStyle name="InputPercent1" xfId="215" xr:uid="{00000000-0005-0000-0000-0000D6000000}"/>
    <cellStyle name="KPMG Heading 1" xfId="216" xr:uid="{00000000-0005-0000-0000-0000D7000000}"/>
    <cellStyle name="KPMG Heading 2" xfId="217" xr:uid="{00000000-0005-0000-0000-0000D8000000}"/>
    <cellStyle name="KPMG Heading 3" xfId="218" xr:uid="{00000000-0005-0000-0000-0000D9000000}"/>
    <cellStyle name="KPMG Heading 4" xfId="219" xr:uid="{00000000-0005-0000-0000-0000DA000000}"/>
    <cellStyle name="KPMG Normal" xfId="220" xr:uid="{00000000-0005-0000-0000-0000DB000000}"/>
    <cellStyle name="KPMG Normal Text" xfId="221" xr:uid="{00000000-0005-0000-0000-0000DC000000}"/>
    <cellStyle name="left" xfId="222" xr:uid="{00000000-0005-0000-0000-0000DD000000}"/>
    <cellStyle name="Link Currency (0)" xfId="223" xr:uid="{00000000-0005-0000-0000-0000DE000000}"/>
    <cellStyle name="Link Currency (2)" xfId="224" xr:uid="{00000000-0005-0000-0000-0000DF000000}"/>
    <cellStyle name="Link Units (0)" xfId="225" xr:uid="{00000000-0005-0000-0000-0000E0000000}"/>
    <cellStyle name="Link Units (1)" xfId="226" xr:uid="{00000000-0005-0000-0000-0000E1000000}"/>
    <cellStyle name="Link Units (2)" xfId="227" xr:uid="{00000000-0005-0000-0000-0000E2000000}"/>
    <cellStyle name="Linked Cell 2" xfId="228" xr:uid="{00000000-0005-0000-0000-0000E3000000}"/>
    <cellStyle name="Linked Cell 2 2" xfId="521" xr:uid="{D31E1063-0B65-478C-BC1C-173753DBB26C}"/>
    <cellStyle name="Linked Cell 3" xfId="229" xr:uid="{00000000-0005-0000-0000-0000E4000000}"/>
    <cellStyle name="Linked Cell 4" xfId="520" xr:uid="{1D081084-E348-4733-9CDC-6D74FC8BDC4A}"/>
    <cellStyle name="Miglia - Stile1" xfId="230" xr:uid="{00000000-0005-0000-0000-0000E5000000}"/>
    <cellStyle name="Miglia - Stile2" xfId="231" xr:uid="{00000000-0005-0000-0000-0000E6000000}"/>
    <cellStyle name="Miglia - Stile3" xfId="232" xr:uid="{00000000-0005-0000-0000-0000E7000000}"/>
    <cellStyle name="Miglia - Stile4" xfId="233" xr:uid="{00000000-0005-0000-0000-0000E8000000}"/>
    <cellStyle name="Miglia - Stile5" xfId="234" xr:uid="{00000000-0005-0000-0000-0000E9000000}"/>
    <cellStyle name="Migliaia (0)" xfId="235" xr:uid="{00000000-0005-0000-0000-0000EA000000}"/>
    <cellStyle name="Milliers [0]_AR1194" xfId="236" xr:uid="{00000000-0005-0000-0000-0000EB000000}"/>
    <cellStyle name="Milliers_AR1194" xfId="237" xr:uid="{00000000-0005-0000-0000-0000EC000000}"/>
    <cellStyle name="Mon?taire [0]_AR1194" xfId="238" xr:uid="{00000000-0005-0000-0000-0000ED000000}"/>
    <cellStyle name="Mon?taire_AR1194" xfId="239" xr:uid="{00000000-0005-0000-0000-0000EE000000}"/>
    <cellStyle name="Monétaire [0]_laroux" xfId="240" xr:uid="{00000000-0005-0000-0000-0000EF000000}"/>
    <cellStyle name="Monétaire_laroux" xfId="241" xr:uid="{00000000-0005-0000-0000-0000F0000000}"/>
    <cellStyle name="Neutral 2" xfId="242" xr:uid="{00000000-0005-0000-0000-0000F1000000}"/>
    <cellStyle name="Neutral 2 2" xfId="523" xr:uid="{37E62E76-3FEB-4008-8A80-CF1547C955F5}"/>
    <cellStyle name="Neutral 3" xfId="243" xr:uid="{00000000-0005-0000-0000-0000F2000000}"/>
    <cellStyle name="Neutral 4" xfId="522" xr:uid="{13CD6EFF-9F8B-463C-97A1-AC69B5F00697}"/>
    <cellStyle name="no dec" xfId="244" xr:uid="{00000000-0005-0000-0000-0000F3000000}"/>
    <cellStyle name="Normal" xfId="0" builtinId="0"/>
    <cellStyle name="Normal - Stile6" xfId="245" xr:uid="{00000000-0005-0000-0000-0000F5000000}"/>
    <cellStyle name="Normal - Stile7" xfId="246" xr:uid="{00000000-0005-0000-0000-0000F6000000}"/>
    <cellStyle name="Normal - Stile8" xfId="247" xr:uid="{00000000-0005-0000-0000-0000F7000000}"/>
    <cellStyle name="Normal - Style1" xfId="248" xr:uid="{00000000-0005-0000-0000-0000F8000000}"/>
    <cellStyle name="Normal - Style2" xfId="249" xr:uid="{00000000-0005-0000-0000-0000F9000000}"/>
    <cellStyle name="Normal - Style5" xfId="250" xr:uid="{00000000-0005-0000-0000-0000FA000000}"/>
    <cellStyle name="Normal 10" xfId="251" xr:uid="{00000000-0005-0000-0000-0000FB000000}"/>
    <cellStyle name="Normal 11" xfId="252" xr:uid="{00000000-0005-0000-0000-0000FC000000}"/>
    <cellStyle name="Normal 12" xfId="253" xr:uid="{00000000-0005-0000-0000-0000FD000000}"/>
    <cellStyle name="Normal 13" xfId="254" xr:uid="{00000000-0005-0000-0000-0000FE000000}"/>
    <cellStyle name="Normal 14" xfId="255" xr:uid="{00000000-0005-0000-0000-0000FF000000}"/>
    <cellStyle name="Normal 15" xfId="437" xr:uid="{F9C394AB-B5B5-42D1-B3E0-AE05B14B5EBB}"/>
    <cellStyle name="Normal 16" xfId="440" xr:uid="{63BFA71E-6672-4774-B4F3-AFD2938FCD6F}"/>
    <cellStyle name="Normal 17" xfId="447" xr:uid="{82DB7B6F-58D0-45BB-8DD9-85C3F9C7F421}"/>
    <cellStyle name="Normal 2" xfId="256" xr:uid="{00000000-0005-0000-0000-000000010000}"/>
    <cellStyle name="Normal 2 13" xfId="525" xr:uid="{84526B5C-7A1D-4974-ABE3-FC2B0871F1A7}"/>
    <cellStyle name="Normal 2 13 2" xfId="526" xr:uid="{4565A261-AE2E-4B2C-A477-81748A3C14E8}"/>
    <cellStyle name="Normal 2 2" xfId="257" xr:uid="{00000000-0005-0000-0000-000001010000}"/>
    <cellStyle name="Normal 2 2 2" xfId="436" xr:uid="{93303B6B-9F87-404C-B23E-48DA290BF9E6}"/>
    <cellStyle name="Normal 2 3" xfId="258" xr:uid="{00000000-0005-0000-0000-000002010000}"/>
    <cellStyle name="Normal 2 3 2" xfId="528" xr:uid="{03ED08F7-0CAD-4A28-9C32-63DBC1C5DF56}"/>
    <cellStyle name="Normal 2 3 3" xfId="527" xr:uid="{EF2F61BA-1229-426D-B3F0-A1F41B05C613}"/>
    <cellStyle name="Normal 2 4" xfId="524" xr:uid="{7DAE9585-77A7-4010-B548-95D740B45DAC}"/>
    <cellStyle name="Normal 3" xfId="259" xr:uid="{00000000-0005-0000-0000-000003010000}"/>
    <cellStyle name="Normal 3 2" xfId="260" xr:uid="{00000000-0005-0000-0000-000004010000}"/>
    <cellStyle name="Normal 3 2 2" xfId="261" xr:uid="{00000000-0005-0000-0000-000005010000}"/>
    <cellStyle name="Normal 3 2 3" xfId="529" xr:uid="{236E6699-0117-4FEE-8E1E-8DDD456DC43A}"/>
    <cellStyle name="Normal 3 3" xfId="262" xr:uid="{00000000-0005-0000-0000-000006010000}"/>
    <cellStyle name="Normal 3 4" xfId="442" xr:uid="{8664C877-7C42-4540-B530-0E54D16EFB08}"/>
    <cellStyle name="Normal 4" xfId="263" xr:uid="{00000000-0005-0000-0000-000007010000}"/>
    <cellStyle name="Normal 4 2" xfId="264" xr:uid="{00000000-0005-0000-0000-000008010000}"/>
    <cellStyle name="Normal 4 2 2" xfId="265" xr:uid="{00000000-0005-0000-0000-000009010000}"/>
    <cellStyle name="Normal 4 2 3" xfId="266" xr:uid="{00000000-0005-0000-0000-00000A010000}"/>
    <cellStyle name="Normal 4 2 4" xfId="531" xr:uid="{64AD3378-C750-4F02-98EE-5DB5BC6AE458}"/>
    <cellStyle name="Normal 4 3" xfId="267" xr:uid="{00000000-0005-0000-0000-00000B010000}"/>
    <cellStyle name="Normal 4 4" xfId="530" xr:uid="{312C3459-15C2-4BA5-8A1C-4B3E8448CBB0}"/>
    <cellStyle name="Normal 5" xfId="268" xr:uid="{00000000-0005-0000-0000-00000C010000}"/>
    <cellStyle name="Normal 5 2" xfId="269" xr:uid="{00000000-0005-0000-0000-00000D010000}"/>
    <cellStyle name="Normal 6" xfId="270" xr:uid="{00000000-0005-0000-0000-00000E010000}"/>
    <cellStyle name="Normal 68" xfId="441" xr:uid="{E9508780-6169-4B10-92C9-14F0F5161987}"/>
    <cellStyle name="Normal 7" xfId="271" xr:uid="{00000000-0005-0000-0000-00000F010000}"/>
    <cellStyle name="Normal 71" xfId="532" xr:uid="{E29E4AE2-5B66-433B-B712-1ABE11CD712A}"/>
    <cellStyle name="Normal 71 2" xfId="533" xr:uid="{1FBB30FB-6EB4-4119-858F-8AE4432891BA}"/>
    <cellStyle name="Normal 8" xfId="272" xr:uid="{00000000-0005-0000-0000-000010010000}"/>
    <cellStyle name="Normal 81" xfId="534" xr:uid="{7C68F48F-0F1B-40B4-819F-EB73F07ABD25}"/>
    <cellStyle name="Normal 9" xfId="273" xr:uid="{00000000-0005-0000-0000-000011010000}"/>
    <cellStyle name="Normal0" xfId="274" xr:uid="{00000000-0005-0000-0000-000012010000}"/>
    <cellStyle name="Note 2" xfId="275" xr:uid="{00000000-0005-0000-0000-000013010000}"/>
    <cellStyle name="Note 2 2" xfId="276" xr:uid="{00000000-0005-0000-0000-000014010000}"/>
    <cellStyle name="Note 3" xfId="277" xr:uid="{00000000-0005-0000-0000-000015010000}"/>
    <cellStyle name="Notiz" xfId="278" xr:uid="{00000000-0005-0000-0000-000016010000}"/>
    <cellStyle name="Output 2" xfId="279" xr:uid="{00000000-0005-0000-0000-000017010000}"/>
    <cellStyle name="Output 2 2" xfId="536" xr:uid="{18B61565-EB90-4A13-98CF-63477F45DA6C}"/>
    <cellStyle name="Output 3" xfId="280" xr:uid="{00000000-0005-0000-0000-000018010000}"/>
    <cellStyle name="Output 4" xfId="535" xr:uid="{ED1DFD30-8504-4009-9969-3B0FE90844FA}"/>
    <cellStyle name="Output Amounts" xfId="281" xr:uid="{00000000-0005-0000-0000-000019010000}"/>
    <cellStyle name="Output Line Items" xfId="282" xr:uid="{00000000-0005-0000-0000-00001A010000}"/>
    <cellStyle name="PageSubTitle" xfId="283" xr:uid="{00000000-0005-0000-0000-00001B010000}"/>
    <cellStyle name="PageTitle" xfId="284" xr:uid="{00000000-0005-0000-0000-00001C010000}"/>
    <cellStyle name="Percent [0]" xfId="285" xr:uid="{00000000-0005-0000-0000-00001D010000}"/>
    <cellStyle name="Percent [00]" xfId="286" xr:uid="{00000000-0005-0000-0000-00001E010000}"/>
    <cellStyle name="Percent [2]" xfId="287" xr:uid="{00000000-0005-0000-0000-00001F010000}"/>
    <cellStyle name="Percent 12" xfId="288" xr:uid="{00000000-0005-0000-0000-000020010000}"/>
    <cellStyle name="Percent 2" xfId="289" xr:uid="{00000000-0005-0000-0000-000021010000}"/>
    <cellStyle name="Percent 2 2" xfId="290" xr:uid="{00000000-0005-0000-0000-000022010000}"/>
    <cellStyle name="Percent 3" xfId="291" xr:uid="{00000000-0005-0000-0000-000023010000}"/>
    <cellStyle name="Percent 4" xfId="292" xr:uid="{00000000-0005-0000-0000-000024010000}"/>
    <cellStyle name="Percent 5" xfId="293" xr:uid="{00000000-0005-0000-0000-000025010000}"/>
    <cellStyle name="PERCENTAGE" xfId="294" xr:uid="{00000000-0005-0000-0000-000026010000}"/>
    <cellStyle name="PLAN" xfId="295" xr:uid="{00000000-0005-0000-0000-000027010000}"/>
    <cellStyle name="PrePop Currency (0)" xfId="296" xr:uid="{00000000-0005-0000-0000-000028010000}"/>
    <cellStyle name="PrePop Currency (2)" xfId="297" xr:uid="{00000000-0005-0000-0000-000029010000}"/>
    <cellStyle name="PrePop Units (0)" xfId="298" xr:uid="{00000000-0005-0000-0000-00002A010000}"/>
    <cellStyle name="PrePop Units (1)" xfId="299" xr:uid="{00000000-0005-0000-0000-00002B010000}"/>
    <cellStyle name="PrePop Units (2)" xfId="300" xr:uid="{00000000-0005-0000-0000-00002C010000}"/>
    <cellStyle name="PSChar" xfId="301" xr:uid="{00000000-0005-0000-0000-00002D010000}"/>
    <cellStyle name="PSDate" xfId="302" xr:uid="{00000000-0005-0000-0000-00002E010000}"/>
    <cellStyle name="PSDec" xfId="303" xr:uid="{00000000-0005-0000-0000-00002F010000}"/>
    <cellStyle name="PSHeading" xfId="304" xr:uid="{00000000-0005-0000-0000-000030010000}"/>
    <cellStyle name="PSInt" xfId="305" xr:uid="{00000000-0005-0000-0000-000031010000}"/>
    <cellStyle name="PSSpacer" xfId="306" xr:uid="{00000000-0005-0000-0000-000032010000}"/>
    <cellStyle name="pwstyle" xfId="307" xr:uid="{00000000-0005-0000-0000-000033010000}"/>
    <cellStyle name="Quantity" xfId="308" xr:uid="{00000000-0005-0000-0000-000034010000}"/>
    <cellStyle name="RevList" xfId="309" xr:uid="{00000000-0005-0000-0000-000035010000}"/>
    <cellStyle name="SAPBEXaggData" xfId="310" xr:uid="{00000000-0005-0000-0000-000036010000}"/>
    <cellStyle name="SAPBEXaggDataEmph" xfId="311" xr:uid="{00000000-0005-0000-0000-000037010000}"/>
    <cellStyle name="SAPBEXaggItem" xfId="312" xr:uid="{00000000-0005-0000-0000-000038010000}"/>
    <cellStyle name="SAPBEXaggItemX" xfId="313" xr:uid="{00000000-0005-0000-0000-000039010000}"/>
    <cellStyle name="SAPBEXchaText" xfId="314" xr:uid="{00000000-0005-0000-0000-00003A010000}"/>
    <cellStyle name="SAPBEXexcBad7" xfId="315" xr:uid="{00000000-0005-0000-0000-00003B010000}"/>
    <cellStyle name="SAPBEXexcBad8" xfId="316" xr:uid="{00000000-0005-0000-0000-00003C010000}"/>
    <cellStyle name="SAPBEXexcBad9" xfId="317" xr:uid="{00000000-0005-0000-0000-00003D010000}"/>
    <cellStyle name="SAPBEXexcCritical4" xfId="318" xr:uid="{00000000-0005-0000-0000-00003E010000}"/>
    <cellStyle name="SAPBEXexcCritical5" xfId="319" xr:uid="{00000000-0005-0000-0000-00003F010000}"/>
    <cellStyle name="SAPBEXexcCritical6" xfId="320" xr:uid="{00000000-0005-0000-0000-000040010000}"/>
    <cellStyle name="SAPBEXexcGood1" xfId="321" xr:uid="{00000000-0005-0000-0000-000041010000}"/>
    <cellStyle name="SAPBEXexcGood2" xfId="322" xr:uid="{00000000-0005-0000-0000-000042010000}"/>
    <cellStyle name="SAPBEXexcGood3" xfId="323" xr:uid="{00000000-0005-0000-0000-000043010000}"/>
    <cellStyle name="SAPBEXfilterDrill" xfId="324" xr:uid="{00000000-0005-0000-0000-000044010000}"/>
    <cellStyle name="SAPBEXfilterItem" xfId="325" xr:uid="{00000000-0005-0000-0000-000045010000}"/>
    <cellStyle name="SAPBEXfilterText" xfId="326" xr:uid="{00000000-0005-0000-0000-000046010000}"/>
    <cellStyle name="SAPBEXformats" xfId="327" xr:uid="{00000000-0005-0000-0000-000047010000}"/>
    <cellStyle name="SAPBEXheaderItem" xfId="328" xr:uid="{00000000-0005-0000-0000-000048010000}"/>
    <cellStyle name="SAPBEXheaderText" xfId="329" xr:uid="{00000000-0005-0000-0000-000049010000}"/>
    <cellStyle name="SAPBEXHLevel0" xfId="330" xr:uid="{00000000-0005-0000-0000-00004A010000}"/>
    <cellStyle name="SAPBEXHLevel0X" xfId="331" xr:uid="{00000000-0005-0000-0000-00004B010000}"/>
    <cellStyle name="SAPBEXHLevel1" xfId="332" xr:uid="{00000000-0005-0000-0000-00004C010000}"/>
    <cellStyle name="SAPBEXHLevel1X" xfId="333" xr:uid="{00000000-0005-0000-0000-00004D010000}"/>
    <cellStyle name="SAPBEXHLevel2" xfId="334" xr:uid="{00000000-0005-0000-0000-00004E010000}"/>
    <cellStyle name="SAPBEXHLevel2X" xfId="335" xr:uid="{00000000-0005-0000-0000-00004F010000}"/>
    <cellStyle name="SAPBEXHLevel3" xfId="336" xr:uid="{00000000-0005-0000-0000-000050010000}"/>
    <cellStyle name="SAPBEXHLevel3X" xfId="337" xr:uid="{00000000-0005-0000-0000-000051010000}"/>
    <cellStyle name="SAPBEXresData" xfId="338" xr:uid="{00000000-0005-0000-0000-000052010000}"/>
    <cellStyle name="SAPBEXresDataEmph" xfId="339" xr:uid="{00000000-0005-0000-0000-000053010000}"/>
    <cellStyle name="SAPBEXresItem" xfId="340" xr:uid="{00000000-0005-0000-0000-000054010000}"/>
    <cellStyle name="SAPBEXresItemX" xfId="341" xr:uid="{00000000-0005-0000-0000-000055010000}"/>
    <cellStyle name="SAPBEXstdData" xfId="342" xr:uid="{00000000-0005-0000-0000-000056010000}"/>
    <cellStyle name="SAPBEXstdDataEmph" xfId="343" xr:uid="{00000000-0005-0000-0000-000057010000}"/>
    <cellStyle name="SAPBEXstdItem" xfId="344" xr:uid="{00000000-0005-0000-0000-000058010000}"/>
    <cellStyle name="SAPBEXstdItemX" xfId="345" xr:uid="{00000000-0005-0000-0000-000059010000}"/>
    <cellStyle name="SAPBEXtitle" xfId="346" xr:uid="{00000000-0005-0000-0000-00005A010000}"/>
    <cellStyle name="SAPBEXundefined" xfId="347" xr:uid="{00000000-0005-0000-0000-00005B010000}"/>
    <cellStyle name="SCH1" xfId="348" xr:uid="{00000000-0005-0000-0000-00005C010000}"/>
    <cellStyle name="Schlecht" xfId="349" xr:uid="{00000000-0005-0000-0000-00005D010000}"/>
    <cellStyle name="Standard_9912(4)" xfId="350" xr:uid="{00000000-0005-0000-0000-00005E010000}"/>
    <cellStyle name="Style 1" xfId="351" xr:uid="{00000000-0005-0000-0000-00005F010000}"/>
    <cellStyle name="style1" xfId="352" xr:uid="{00000000-0005-0000-0000-000060010000}"/>
    <cellStyle name="SubHeading" xfId="353" xr:uid="{00000000-0005-0000-0000-000061010000}"/>
    <cellStyle name="Subtotal" xfId="354" xr:uid="{00000000-0005-0000-0000-000062010000}"/>
    <cellStyle name="TED STANDARD" xfId="355" xr:uid="{00000000-0005-0000-0000-000063010000}"/>
    <cellStyle name="Text Indent A" xfId="356" xr:uid="{00000000-0005-0000-0000-000064010000}"/>
    <cellStyle name="Text Indent B" xfId="357" xr:uid="{00000000-0005-0000-0000-000065010000}"/>
    <cellStyle name="Text Indent C" xfId="358" xr:uid="{00000000-0005-0000-0000-000066010000}"/>
    <cellStyle name="Title 2" xfId="359" xr:uid="{00000000-0005-0000-0000-000067010000}"/>
    <cellStyle name="Title 3" xfId="360" xr:uid="{00000000-0005-0000-0000-000068010000}"/>
    <cellStyle name="Total 2" xfId="361" xr:uid="{00000000-0005-0000-0000-000069010000}"/>
    <cellStyle name="Total 2 2" xfId="538" xr:uid="{21FED7B8-2D28-484D-9A52-71352824D14E}"/>
    <cellStyle name="Total 3" xfId="362" xr:uid="{00000000-0005-0000-0000-00006A010000}"/>
    <cellStyle name="Total 4" xfId="537" xr:uid="{09A944A9-91C2-443B-9D6D-82433D85A484}"/>
    <cellStyle name="Überschrift" xfId="363" xr:uid="{00000000-0005-0000-0000-00006B010000}"/>
    <cellStyle name="Überschrift 1" xfId="364" xr:uid="{00000000-0005-0000-0000-00006C010000}"/>
    <cellStyle name="Überschrift 2" xfId="365" xr:uid="{00000000-0005-0000-0000-00006D010000}"/>
    <cellStyle name="Überschrift 3" xfId="366" xr:uid="{00000000-0005-0000-0000-00006E010000}"/>
    <cellStyle name="Überschrift 4" xfId="367" xr:uid="{00000000-0005-0000-0000-00006F010000}"/>
    <cellStyle name="Überschrift_Abraham verbl. OR 31.12.2011" xfId="368" xr:uid="{00000000-0005-0000-0000-000070010000}"/>
    <cellStyle name="Valuta (0)" xfId="369" xr:uid="{00000000-0005-0000-0000-000071010000}"/>
    <cellStyle name="Verknüpfte Zelle" xfId="370" xr:uid="{00000000-0005-0000-0000-000072010000}"/>
    <cellStyle name="Warnender Text" xfId="371" xr:uid="{00000000-0005-0000-0000-000073010000}"/>
    <cellStyle name="Warning Text 2" xfId="372" xr:uid="{00000000-0005-0000-0000-000074010000}"/>
    <cellStyle name="Warning Text 2 2" xfId="540" xr:uid="{987DD2B5-0D23-4C2F-8EB9-F27ABADDBF16}"/>
    <cellStyle name="Warning Text 3" xfId="373" xr:uid="{00000000-0005-0000-0000-000075010000}"/>
    <cellStyle name="Warning Text 4" xfId="539" xr:uid="{97E22FBD-6E1A-4C60-A5F1-ECFFD56887C1}"/>
    <cellStyle name="wrap" xfId="374" xr:uid="{00000000-0005-0000-0000-000076010000}"/>
    <cellStyle name="Wไhrung [0]_35ERI8T2gbIEMixb4v26icuOo" xfId="375" xr:uid="{00000000-0005-0000-0000-000077010000}"/>
    <cellStyle name="Wไhrung_35ERI8T2gbIEMixb4v26icuOo" xfId="376" xr:uid="{00000000-0005-0000-0000-000078010000}"/>
    <cellStyle name="Zelle überprüfen" xfId="377" xr:uid="{00000000-0005-0000-0000-000079010000}"/>
    <cellStyle name="ｵﾒﾁ｡ﾒﾃ爼ﾗ靉ﾁ篦ｧﾋﾅﾒﾂﾁﾔｵﾔ" xfId="378" xr:uid="{00000000-0005-0000-0000-00007A010000}"/>
    <cellStyle name="เครื่องหมายจุลภาค [0]_AP US" xfId="379" xr:uid="{00000000-0005-0000-0000-00007B010000}"/>
    <cellStyle name="เครื่องหมายจุลภาค_120010" xfId="380" xr:uid="{00000000-0005-0000-0000-00007C010000}"/>
    <cellStyle name="เครื่องหมายสกุลเงิน [0]_AP US" xfId="381" xr:uid="{00000000-0005-0000-0000-00007D010000}"/>
    <cellStyle name="เครื่องหมายสกุลเงิน_AP US" xfId="382" xr:uid="{00000000-0005-0000-0000-00007E010000}"/>
    <cellStyle name="เชื่อมโยงหลายมิติ" xfId="383" xr:uid="{00000000-0005-0000-0000-00007F010000}"/>
    <cellStyle name="เซลล์ตรวจสอบ" xfId="384" xr:uid="{00000000-0005-0000-0000-000080010000}"/>
    <cellStyle name="เซลล์ที่มีการเชื่อมโยง" xfId="385" xr:uid="{00000000-0005-0000-0000-000081010000}"/>
    <cellStyle name="แย่" xfId="386" xr:uid="{00000000-0005-0000-0000-000082010000}"/>
    <cellStyle name="แสดงผล" xfId="387" xr:uid="{00000000-0005-0000-0000-000083010000}"/>
    <cellStyle name="การคำนวณ" xfId="388" xr:uid="{00000000-0005-0000-0000-000084010000}"/>
    <cellStyle name="ข้อความเตือน" xfId="389" xr:uid="{00000000-0005-0000-0000-000085010000}"/>
    <cellStyle name="ข้อความอธิบาย" xfId="390" xr:uid="{00000000-0005-0000-0000-000086010000}"/>
    <cellStyle name="ชื่อเรื่อง" xfId="391" xr:uid="{00000000-0005-0000-0000-000087010000}"/>
    <cellStyle name="ณfน๔_NTCณ๘ป๙ (2)" xfId="392" xr:uid="{00000000-0005-0000-0000-000088010000}"/>
    <cellStyle name="ดี" xfId="393" xr:uid="{00000000-0005-0000-0000-000089010000}"/>
    <cellStyle name="ตามการเชื่อมโยงหลายมิติ" xfId="394" xr:uid="{00000000-0005-0000-0000-00008A010000}"/>
    <cellStyle name="น้บะภฒ_95" xfId="395" xr:uid="{00000000-0005-0000-0000-00008B010000}"/>
    <cellStyle name="ปกติ_01-Planing_&amp;_Booking" xfId="396" xr:uid="{00000000-0005-0000-0000-00008C010000}"/>
    <cellStyle name="ป้อนค่า" xfId="397" xr:uid="{00000000-0005-0000-0000-00008D010000}"/>
    <cellStyle name="ปานกลาง" xfId="398" xr:uid="{00000000-0005-0000-0000-00008E010000}"/>
    <cellStyle name="ผลรวม" xfId="399" xr:uid="{00000000-0005-0000-0000-00008F010000}"/>
    <cellStyle name="ฤ?ธถ [0]_95" xfId="400" xr:uid="{00000000-0005-0000-0000-000090010000}"/>
    <cellStyle name="ฤ?ธถ_95" xfId="401" xr:uid="{00000000-0005-0000-0000-000091010000}"/>
    <cellStyle name="ฤธถ [0]_95" xfId="402" xr:uid="{00000000-0005-0000-0000-000092010000}"/>
    <cellStyle name="ฤธถ_95" xfId="403" xr:uid="{00000000-0005-0000-0000-000093010000}"/>
    <cellStyle name="ลEญ [0]_laroux" xfId="404" xr:uid="{00000000-0005-0000-0000-000094010000}"/>
    <cellStyle name="ลEญ_laroux" xfId="405" xr:uid="{00000000-0005-0000-0000-000095010000}"/>
    <cellStyle name="ล๋ศญ [0]_95" xfId="406" xr:uid="{00000000-0005-0000-0000-000096010000}"/>
    <cellStyle name="ล๋ศญ_95" xfId="407" xr:uid="{00000000-0005-0000-0000-000097010000}"/>
    <cellStyle name="วฅมุ_4ฟ๙ฝวภ๛" xfId="408" xr:uid="{00000000-0005-0000-0000-000098010000}"/>
    <cellStyle name="ส่วนที่ถูกเน้น1" xfId="409" xr:uid="{00000000-0005-0000-0000-000099010000}"/>
    <cellStyle name="ส่วนที่ถูกเน้น2" xfId="410" xr:uid="{00000000-0005-0000-0000-00009A010000}"/>
    <cellStyle name="ส่วนที่ถูกเน้น3" xfId="411" xr:uid="{00000000-0005-0000-0000-00009B010000}"/>
    <cellStyle name="ส่วนที่ถูกเน้น4" xfId="412" xr:uid="{00000000-0005-0000-0000-00009C010000}"/>
    <cellStyle name="ส่วนที่ถูกเน้น5" xfId="413" xr:uid="{00000000-0005-0000-0000-00009D010000}"/>
    <cellStyle name="ส่วนที่ถูกเน้น6" xfId="414" xr:uid="{00000000-0005-0000-0000-00009E010000}"/>
    <cellStyle name="หมายเหตุ" xfId="415" xr:uid="{00000000-0005-0000-0000-00009F010000}"/>
    <cellStyle name="หมายเหตุ 2" xfId="416" xr:uid="{00000000-0005-0000-0000-0000A0010000}"/>
    <cellStyle name="หัวเรื่อง 1" xfId="417" xr:uid="{00000000-0005-0000-0000-0000A1010000}"/>
    <cellStyle name="หัวเรื่อง 2" xfId="418" xr:uid="{00000000-0005-0000-0000-0000A2010000}"/>
    <cellStyle name="หัวเรื่อง 3" xfId="419" xr:uid="{00000000-0005-0000-0000-0000A3010000}"/>
    <cellStyle name="หัวเรื่อง 4" xfId="420" xr:uid="{00000000-0005-0000-0000-0000A4010000}"/>
    <cellStyle name="_x001d_๐&quot;_x000c_์๒_x000c_฿U_x0001_ญ_x0005_J_x000f__x0007__x0001__x0001_" xfId="421" xr:uid="{00000000-0005-0000-0000-0000A5010000}"/>
    <cellStyle name="_x001d_๐๏%$ฟ&amp;_x0017__x000b__x0008_ศ_x001c__x001d__x0007__x0001__x0001_" xfId="422" xr:uid="{00000000-0005-0000-0000-0000A6010000}"/>
    <cellStyle name="一般_0006(1)" xfId="423" xr:uid="{00000000-0005-0000-0000-0000A7010000}"/>
    <cellStyle name="千分位[0]_LC (2)" xfId="424" xr:uid="{00000000-0005-0000-0000-0000A8010000}"/>
    <cellStyle name="千分位_LC (2)" xfId="425" xr:uid="{00000000-0005-0000-0000-0000A9010000}"/>
    <cellStyle name="未定義" xfId="426" xr:uid="{00000000-0005-0000-0000-0000AA010000}"/>
    <cellStyle name="桁区切り [0.00]_part price" xfId="427" xr:uid="{00000000-0005-0000-0000-0000AB010000}"/>
    <cellStyle name="桁区切り_part price" xfId="428" xr:uid="{00000000-0005-0000-0000-0000AC010000}"/>
    <cellStyle name="標準_05_AR862為替評価替え確認リスト印刷_帳票レイアウト" xfId="429" xr:uid="{00000000-0005-0000-0000-0000AD010000}"/>
    <cellStyle name="爼ﾗ靉ﾁ篦ｧﾋﾅﾒﾂﾁﾔｵﾔ" xfId="430" xr:uid="{00000000-0005-0000-0000-0000AE010000}"/>
    <cellStyle name="貨幣 [0]_liz-ss" xfId="431" xr:uid="{00000000-0005-0000-0000-0000AF010000}"/>
    <cellStyle name="貨幣[0]_LC (2)" xfId="432" xr:uid="{00000000-0005-0000-0000-0000B0010000}"/>
    <cellStyle name="貨幣_LC (2)" xfId="433" xr:uid="{00000000-0005-0000-0000-0000B1010000}"/>
    <cellStyle name="通貨 [0.00]_part price" xfId="434" xr:uid="{00000000-0005-0000-0000-0000B2010000}"/>
    <cellStyle name="通貨_part price" xfId="435" xr:uid="{00000000-0005-0000-0000-0000B301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4"/>
  <sheetViews>
    <sheetView tabSelected="1" view="pageBreakPreview" zoomScale="80" zoomScaleNormal="80" zoomScaleSheetLayoutView="80" workbookViewId="0"/>
  </sheetViews>
  <sheetFormatPr defaultColWidth="9.08984375" defaultRowHeight="20.25" customHeight="1"/>
  <cols>
    <col min="1" max="1" width="40.90625" style="13" customWidth="1"/>
    <col min="2" max="2" width="6" style="11" customWidth="1"/>
    <col min="3" max="3" width="14" style="12" bestFit="1" customWidth="1"/>
    <col min="4" max="4" width="1.08984375" style="12" customWidth="1"/>
    <col min="5" max="5" width="13.453125" style="12" customWidth="1"/>
    <col min="6" max="6" width="1.08984375" style="12" customWidth="1"/>
    <col min="7" max="7" width="13.453125" style="12" customWidth="1"/>
    <col min="8" max="8" width="1.08984375" style="12" customWidth="1"/>
    <col min="9" max="9" width="13.453125" style="12" customWidth="1"/>
    <col min="10" max="16384" width="9.08984375" style="11"/>
  </cols>
  <sheetData>
    <row r="1" spans="1:9" ht="20.25" customHeight="1">
      <c r="A1" s="3" t="s">
        <v>0</v>
      </c>
    </row>
    <row r="2" spans="1:9" ht="20.25" customHeight="1">
      <c r="A2" s="3" t="s">
        <v>1</v>
      </c>
    </row>
    <row r="3" spans="1:9" ht="20.25" customHeight="1">
      <c r="A3" s="4" t="s">
        <v>2</v>
      </c>
    </row>
    <row r="4" spans="1:9" s="23" customFormat="1" ht="20.25" customHeight="1">
      <c r="A4" s="22"/>
      <c r="C4" s="24"/>
      <c r="D4" s="24"/>
      <c r="E4" s="24"/>
      <c r="F4" s="24"/>
      <c r="G4" s="24"/>
      <c r="H4" s="25"/>
      <c r="I4" s="35" t="s">
        <v>3</v>
      </c>
    </row>
    <row r="5" spans="1:9" s="23" customFormat="1" ht="20.25" customHeight="1">
      <c r="A5" s="22"/>
      <c r="C5" s="299" t="s">
        <v>4</v>
      </c>
      <c r="D5" s="299"/>
      <c r="E5" s="299"/>
      <c r="F5" s="9"/>
      <c r="G5" s="299" t="s">
        <v>5</v>
      </c>
      <c r="H5" s="299"/>
      <c r="I5" s="299"/>
    </row>
    <row r="6" spans="1:9" s="23" customFormat="1" ht="20.25" customHeight="1">
      <c r="A6" s="26"/>
      <c r="B6" s="27"/>
      <c r="C6" s="301" t="s">
        <v>6</v>
      </c>
      <c r="D6" s="301"/>
      <c r="E6" s="301"/>
      <c r="F6" s="30"/>
      <c r="G6" s="300" t="s">
        <v>7</v>
      </c>
      <c r="H6" s="300"/>
      <c r="I6" s="300"/>
    </row>
    <row r="7" spans="1:9" ht="20.25" customHeight="1">
      <c r="B7" s="27"/>
      <c r="C7" s="64" t="s">
        <v>8</v>
      </c>
      <c r="D7" s="63"/>
      <c r="E7" s="64" t="s">
        <v>9</v>
      </c>
      <c r="F7" s="36"/>
      <c r="G7" s="64" t="s">
        <v>8</v>
      </c>
      <c r="H7" s="63"/>
      <c r="I7" s="64" t="s">
        <v>9</v>
      </c>
    </row>
    <row r="8" spans="1:9" ht="20.25" customHeight="1">
      <c r="A8" s="20"/>
      <c r="B8" s="28" t="s">
        <v>10</v>
      </c>
      <c r="C8" s="37">
        <v>2021</v>
      </c>
      <c r="D8" s="37"/>
      <c r="E8" s="37">
        <v>2020</v>
      </c>
      <c r="F8" s="37"/>
      <c r="G8" s="37">
        <v>2021</v>
      </c>
      <c r="H8" s="37"/>
      <c r="I8" s="37">
        <v>2020</v>
      </c>
    </row>
    <row r="9" spans="1:9" ht="20.25" customHeight="1">
      <c r="A9" s="20" t="s">
        <v>11</v>
      </c>
      <c r="B9" s="28"/>
      <c r="C9" s="65" t="s">
        <v>12</v>
      </c>
      <c r="D9" s="139"/>
      <c r="E9" s="65"/>
      <c r="F9" s="140"/>
      <c r="G9" s="65" t="s">
        <v>12</v>
      </c>
      <c r="H9" s="139"/>
      <c r="I9" s="65"/>
    </row>
    <row r="10" spans="1:9" ht="10.5" customHeight="1">
      <c r="A10" s="20"/>
      <c r="B10" s="28"/>
      <c r="C10" s="37"/>
      <c r="D10" s="29"/>
      <c r="E10" s="37"/>
      <c r="F10" s="29"/>
      <c r="G10" s="37"/>
      <c r="H10" s="29"/>
      <c r="I10" s="37"/>
    </row>
    <row r="11" spans="1:9" ht="20.25" customHeight="1">
      <c r="A11" s="21" t="s">
        <v>13</v>
      </c>
      <c r="B11" s="28"/>
      <c r="C11" s="24"/>
      <c r="D11" s="24"/>
      <c r="E11" s="24"/>
      <c r="F11" s="24"/>
      <c r="G11" s="24"/>
      <c r="H11" s="24"/>
      <c r="I11" s="24"/>
    </row>
    <row r="12" spans="1:9" ht="20.25" customHeight="1">
      <c r="A12" s="136" t="s">
        <v>14</v>
      </c>
      <c r="B12" s="28"/>
      <c r="C12" s="40">
        <v>47961050</v>
      </c>
      <c r="D12" s="24"/>
      <c r="E12" s="40">
        <v>57035264</v>
      </c>
      <c r="F12" s="24"/>
      <c r="G12" s="40">
        <v>2400294</v>
      </c>
      <c r="H12" s="24"/>
      <c r="I12" s="40">
        <v>2812094</v>
      </c>
    </row>
    <row r="13" spans="1:9" ht="20.25" customHeight="1">
      <c r="A13" s="137" t="s">
        <v>15</v>
      </c>
      <c r="B13" s="28">
        <v>12</v>
      </c>
      <c r="C13" s="40">
        <v>31019081</v>
      </c>
      <c r="D13" s="24"/>
      <c r="E13" s="40">
        <v>29952155</v>
      </c>
      <c r="F13" s="24"/>
      <c r="G13" s="40">
        <v>2934669</v>
      </c>
      <c r="H13" s="24"/>
      <c r="I13" s="40">
        <v>2583561</v>
      </c>
    </row>
    <row r="14" spans="1:9" ht="20.25" customHeight="1">
      <c r="A14" s="155" t="s">
        <v>338</v>
      </c>
      <c r="B14" s="28">
        <v>4</v>
      </c>
      <c r="C14" s="42">
        <v>0</v>
      </c>
      <c r="D14" s="24"/>
      <c r="E14" s="42">
        <v>0</v>
      </c>
      <c r="F14" s="24"/>
      <c r="G14" s="42">
        <v>27742500</v>
      </c>
      <c r="H14" s="24"/>
      <c r="I14" s="42">
        <v>20024025</v>
      </c>
    </row>
    <row r="15" spans="1:9" ht="20.25" customHeight="1">
      <c r="A15" s="142" t="s">
        <v>16</v>
      </c>
      <c r="B15" s="28"/>
      <c r="C15" s="42">
        <v>57309447</v>
      </c>
      <c r="D15" s="24"/>
      <c r="E15" s="42">
        <v>52136060</v>
      </c>
      <c r="F15" s="24"/>
      <c r="G15" s="42">
        <v>2583984</v>
      </c>
      <c r="H15" s="24"/>
      <c r="I15" s="42">
        <v>2776137</v>
      </c>
    </row>
    <row r="16" spans="1:9" ht="20.25" customHeight="1">
      <c r="A16" s="142" t="s">
        <v>17</v>
      </c>
      <c r="B16" s="28"/>
      <c r="C16" s="42">
        <v>41473651</v>
      </c>
      <c r="D16" s="44"/>
      <c r="E16" s="42">
        <v>38925031</v>
      </c>
      <c r="F16" s="44"/>
      <c r="G16" s="42">
        <v>1176282</v>
      </c>
      <c r="H16" s="44"/>
      <c r="I16" s="42">
        <v>984609</v>
      </c>
    </row>
    <row r="17" spans="1:9" ht="20.25" customHeight="1">
      <c r="A17" s="137" t="s">
        <v>337</v>
      </c>
      <c r="B17" s="28">
        <v>12</v>
      </c>
      <c r="C17" s="40">
        <v>2025343</v>
      </c>
      <c r="D17" s="45"/>
      <c r="E17" s="40">
        <v>1116249</v>
      </c>
      <c r="F17" s="45"/>
      <c r="G17" s="42">
        <v>0</v>
      </c>
      <c r="H17" s="42"/>
      <c r="I17" s="40">
        <v>10739</v>
      </c>
    </row>
    <row r="18" spans="1:9" ht="20.25" customHeight="1">
      <c r="A18" s="141" t="s">
        <v>18</v>
      </c>
      <c r="B18" s="28"/>
      <c r="C18" s="107">
        <v>675352</v>
      </c>
      <c r="D18" s="45"/>
      <c r="E18" s="107">
        <v>366374</v>
      </c>
      <c r="F18" s="45"/>
      <c r="G18" s="42">
        <v>0</v>
      </c>
      <c r="H18" s="24"/>
      <c r="I18" s="42">
        <v>0</v>
      </c>
    </row>
    <row r="19" spans="1:9" ht="20.25" customHeight="1">
      <c r="A19" s="141" t="s">
        <v>19</v>
      </c>
      <c r="B19" s="28"/>
      <c r="C19" s="107">
        <v>3449600</v>
      </c>
      <c r="D19" s="24"/>
      <c r="E19" s="107">
        <v>4424757</v>
      </c>
      <c r="F19" s="24"/>
      <c r="G19" s="42">
        <v>0</v>
      </c>
      <c r="H19" s="24"/>
      <c r="I19" s="42">
        <v>0</v>
      </c>
    </row>
    <row r="20" spans="1:9" ht="20.25" customHeight="1">
      <c r="A20" s="141" t="s">
        <v>20</v>
      </c>
      <c r="B20" s="28"/>
      <c r="C20" s="40">
        <v>2440717</v>
      </c>
      <c r="D20" s="43"/>
      <c r="E20" s="40">
        <v>2364811</v>
      </c>
      <c r="F20" s="24"/>
      <c r="G20" s="40">
        <v>208066</v>
      </c>
      <c r="H20" s="24"/>
      <c r="I20" s="40">
        <v>173135</v>
      </c>
    </row>
    <row r="21" spans="1:9" ht="20.25" customHeight="1">
      <c r="A21" s="141" t="s">
        <v>21</v>
      </c>
      <c r="B21" s="28">
        <v>4</v>
      </c>
      <c r="C21" s="42">
        <v>3532240</v>
      </c>
      <c r="D21" s="43"/>
      <c r="E21" s="42">
        <v>3767364</v>
      </c>
      <c r="F21" s="24"/>
      <c r="G21" s="42">
        <v>0</v>
      </c>
      <c r="H21" s="24"/>
      <c r="I21" s="42">
        <v>0</v>
      </c>
    </row>
    <row r="22" spans="1:9" ht="20.25" customHeight="1">
      <c r="A22" s="141" t="s">
        <v>22</v>
      </c>
      <c r="B22" s="28"/>
      <c r="C22" s="52">
        <v>5372934</v>
      </c>
      <c r="D22" s="48"/>
      <c r="E22" s="60">
        <v>4581620</v>
      </c>
      <c r="F22" s="48"/>
      <c r="G22" s="52">
        <v>55975</v>
      </c>
      <c r="H22" s="48"/>
      <c r="I22" s="60">
        <v>56841</v>
      </c>
    </row>
    <row r="23" spans="1:9" ht="20.25" customHeight="1">
      <c r="A23" s="1" t="s">
        <v>23</v>
      </c>
      <c r="B23" s="31"/>
      <c r="C23" s="39">
        <f>SUM(C12:C22)</f>
        <v>195259415</v>
      </c>
      <c r="D23" s="9"/>
      <c r="E23" s="46">
        <f>SUM(E12:E22)</f>
        <v>194669685</v>
      </c>
      <c r="F23" s="9"/>
      <c r="G23" s="39">
        <f>SUM(G12:G22)</f>
        <v>37101770</v>
      </c>
      <c r="H23" s="9"/>
      <c r="I23" s="46">
        <f>SUM(I12:I22)</f>
        <v>29421141</v>
      </c>
    </row>
    <row r="24" spans="1:9" ht="20.25" customHeight="1">
      <c r="A24" s="16"/>
      <c r="B24" s="28"/>
      <c r="C24" s="24"/>
      <c r="D24" s="24"/>
      <c r="E24" s="24"/>
      <c r="F24" s="24"/>
      <c r="G24" s="24"/>
      <c r="H24" s="24"/>
      <c r="I24" s="24"/>
    </row>
    <row r="25" spans="1:9" ht="20.25" customHeight="1">
      <c r="A25" s="3" t="s">
        <v>0</v>
      </c>
      <c r="B25" s="23"/>
      <c r="C25" s="24"/>
      <c r="D25" s="24"/>
      <c r="E25" s="24"/>
      <c r="F25" s="24"/>
      <c r="G25" s="24"/>
      <c r="H25" s="24"/>
      <c r="I25" s="24"/>
    </row>
    <row r="26" spans="1:9" ht="20.25" customHeight="1">
      <c r="A26" s="3" t="s">
        <v>1</v>
      </c>
      <c r="B26" s="23"/>
      <c r="C26" s="24"/>
      <c r="D26" s="24"/>
      <c r="E26" s="24"/>
      <c r="F26" s="24"/>
      <c r="G26" s="24"/>
      <c r="H26" s="24"/>
      <c r="I26" s="24"/>
    </row>
    <row r="27" spans="1:9" ht="20.25" customHeight="1">
      <c r="A27" s="4" t="s">
        <v>2</v>
      </c>
      <c r="B27" s="23"/>
      <c r="C27" s="24"/>
      <c r="D27" s="24"/>
      <c r="E27" s="24"/>
      <c r="F27" s="24"/>
      <c r="G27" s="24"/>
      <c r="H27" s="24"/>
      <c r="I27" s="24"/>
    </row>
    <row r="28" spans="1:9" ht="20.25" customHeight="1">
      <c r="A28" s="4"/>
      <c r="B28" s="23"/>
      <c r="C28" s="24"/>
      <c r="D28" s="24"/>
      <c r="E28" s="24"/>
      <c r="F28" s="24"/>
      <c r="G28" s="24"/>
      <c r="H28" s="24"/>
      <c r="I28" s="173" t="s">
        <v>3</v>
      </c>
    </row>
    <row r="29" spans="1:9" ht="20.25" customHeight="1">
      <c r="A29" s="10"/>
      <c r="B29" s="23"/>
      <c r="C29" s="299" t="s">
        <v>4</v>
      </c>
      <c r="D29" s="299"/>
      <c r="E29" s="299"/>
      <c r="F29" s="9"/>
      <c r="G29" s="299" t="s">
        <v>5</v>
      </c>
      <c r="H29" s="299"/>
      <c r="I29" s="299"/>
    </row>
    <row r="30" spans="1:9" ht="20.25" customHeight="1">
      <c r="B30" s="27"/>
      <c r="C30" s="301" t="s">
        <v>6</v>
      </c>
      <c r="D30" s="301"/>
      <c r="E30" s="301"/>
      <c r="F30" s="30"/>
      <c r="G30" s="300" t="s">
        <v>7</v>
      </c>
      <c r="H30" s="300"/>
      <c r="I30" s="300"/>
    </row>
    <row r="31" spans="1:9" ht="20.25" customHeight="1">
      <c r="B31" s="27"/>
      <c r="C31" s="64" t="s">
        <v>8</v>
      </c>
      <c r="D31" s="63"/>
      <c r="E31" s="64" t="s">
        <v>9</v>
      </c>
      <c r="F31" s="36"/>
      <c r="G31" s="64" t="s">
        <v>8</v>
      </c>
      <c r="H31" s="63"/>
      <c r="I31" s="64" t="s">
        <v>9</v>
      </c>
    </row>
    <row r="32" spans="1:9" ht="20.25" customHeight="1">
      <c r="B32" s="28" t="s">
        <v>10</v>
      </c>
      <c r="C32" s="37">
        <v>2021</v>
      </c>
      <c r="D32" s="37"/>
      <c r="E32" s="37">
        <v>2020</v>
      </c>
      <c r="F32" s="37"/>
      <c r="G32" s="37">
        <v>2021</v>
      </c>
      <c r="H32" s="37"/>
      <c r="I32" s="37">
        <v>2020</v>
      </c>
    </row>
    <row r="33" spans="1:9" ht="20.25" customHeight="1">
      <c r="A33" s="4" t="s">
        <v>24</v>
      </c>
      <c r="B33" s="28"/>
      <c r="C33" s="174" t="s">
        <v>12</v>
      </c>
      <c r="D33" s="175"/>
      <c r="E33" s="174"/>
      <c r="F33" s="176"/>
      <c r="G33" s="174" t="s">
        <v>12</v>
      </c>
      <c r="H33" s="175"/>
      <c r="I33" s="174"/>
    </row>
    <row r="34" spans="1:9" ht="11.25" customHeight="1">
      <c r="A34" s="4"/>
      <c r="B34" s="28"/>
      <c r="C34" s="37"/>
      <c r="D34" s="29"/>
      <c r="E34" s="37"/>
      <c r="F34" s="29"/>
      <c r="G34" s="37"/>
      <c r="H34" s="29"/>
      <c r="I34" s="37"/>
    </row>
    <row r="35" spans="1:9" ht="20.25" customHeight="1">
      <c r="A35" s="2" t="s">
        <v>25</v>
      </c>
      <c r="B35" s="28"/>
      <c r="C35" s="24"/>
      <c r="D35" s="24"/>
      <c r="E35" s="24"/>
      <c r="F35" s="24"/>
      <c r="G35" s="24"/>
      <c r="H35" s="24"/>
      <c r="I35" s="24"/>
    </row>
    <row r="36" spans="1:9" ht="20.25" customHeight="1">
      <c r="A36" s="142" t="s">
        <v>26</v>
      </c>
      <c r="B36" s="28">
        <v>12</v>
      </c>
      <c r="C36" s="40">
        <v>11668616</v>
      </c>
      <c r="D36" s="44"/>
      <c r="E36" s="40">
        <v>11421702</v>
      </c>
      <c r="F36" s="44"/>
      <c r="G36" s="40">
        <v>663000</v>
      </c>
      <c r="H36" s="40"/>
      <c r="I36" s="40">
        <v>663000</v>
      </c>
    </row>
    <row r="37" spans="1:9" ht="20.25" customHeight="1">
      <c r="A37" s="141" t="s">
        <v>27</v>
      </c>
      <c r="B37" s="28">
        <v>5</v>
      </c>
      <c r="C37" s="42">
        <v>0</v>
      </c>
      <c r="D37" s="44"/>
      <c r="E37" s="42">
        <v>0</v>
      </c>
      <c r="F37" s="44"/>
      <c r="G37" s="40">
        <v>227576926</v>
      </c>
      <c r="H37" s="40"/>
      <c r="I37" s="40">
        <v>227367626</v>
      </c>
    </row>
    <row r="38" spans="1:9" ht="20.25" customHeight="1">
      <c r="A38" s="142" t="s">
        <v>29</v>
      </c>
      <c r="B38" s="28">
        <v>6</v>
      </c>
      <c r="C38" s="40">
        <v>220959542</v>
      </c>
      <c r="D38" s="24"/>
      <c r="E38" s="40">
        <v>217839231</v>
      </c>
      <c r="F38" s="24"/>
      <c r="G38" s="40">
        <v>5533809</v>
      </c>
      <c r="H38" s="43"/>
      <c r="I38" s="40">
        <v>5533809</v>
      </c>
    </row>
    <row r="39" spans="1:9" ht="20.25" customHeight="1">
      <c r="A39" s="142" t="s">
        <v>30</v>
      </c>
      <c r="B39" s="28">
        <v>7</v>
      </c>
      <c r="C39" s="40">
        <v>21857609</v>
      </c>
      <c r="D39" s="43"/>
      <c r="E39" s="40">
        <v>21014106</v>
      </c>
      <c r="F39" s="24"/>
      <c r="G39" s="40">
        <v>4360381</v>
      </c>
      <c r="H39" s="40"/>
      <c r="I39" s="42">
        <v>4360381</v>
      </c>
    </row>
    <row r="40" spans="1:9" ht="20.25" customHeight="1">
      <c r="A40" s="142" t="s">
        <v>324</v>
      </c>
      <c r="B40" s="28">
        <v>4</v>
      </c>
      <c r="C40" s="42">
        <v>49050</v>
      </c>
      <c r="D40" s="44"/>
      <c r="E40" s="42">
        <v>49050</v>
      </c>
      <c r="F40" s="44"/>
      <c r="G40" s="40">
        <v>570000</v>
      </c>
      <c r="H40" s="24"/>
      <c r="I40" s="42">
        <v>570000</v>
      </c>
    </row>
    <row r="41" spans="1:9" ht="20.25" customHeight="1">
      <c r="A41" s="142" t="s">
        <v>31</v>
      </c>
      <c r="B41" s="28"/>
      <c r="C41" s="40">
        <v>1707684</v>
      </c>
      <c r="D41" s="43"/>
      <c r="E41" s="40">
        <v>1433369</v>
      </c>
      <c r="F41" s="24"/>
      <c r="G41" s="40">
        <v>355333</v>
      </c>
      <c r="H41" s="24"/>
      <c r="I41" s="40">
        <v>355333</v>
      </c>
    </row>
    <row r="42" spans="1:9" ht="20.25" customHeight="1">
      <c r="A42" s="142" t="s">
        <v>32</v>
      </c>
      <c r="B42" s="28">
        <v>8</v>
      </c>
      <c r="C42" s="40">
        <v>204360743</v>
      </c>
      <c r="D42" s="43"/>
      <c r="E42" s="40">
        <v>200138278</v>
      </c>
      <c r="F42" s="24"/>
      <c r="G42" s="40">
        <v>16534709</v>
      </c>
      <c r="H42" s="24"/>
      <c r="I42" s="40">
        <v>16834537</v>
      </c>
    </row>
    <row r="43" spans="1:9" ht="20.25" customHeight="1">
      <c r="A43" s="142" t="s">
        <v>33</v>
      </c>
      <c r="B43" s="28"/>
      <c r="C43" s="40">
        <v>33177326</v>
      </c>
      <c r="D43" s="24"/>
      <c r="E43" s="40">
        <v>32373333</v>
      </c>
      <c r="F43" s="24"/>
      <c r="G43" s="40">
        <v>393481</v>
      </c>
      <c r="H43" s="24"/>
      <c r="I43" s="42">
        <v>422837</v>
      </c>
    </row>
    <row r="44" spans="1:9" ht="20.25" customHeight="1">
      <c r="A44" s="142" t="s">
        <v>34</v>
      </c>
      <c r="B44" s="28"/>
      <c r="C44" s="40">
        <v>56466472</v>
      </c>
      <c r="D44" s="24"/>
      <c r="E44" s="40">
        <v>54565338</v>
      </c>
      <c r="F44" s="24"/>
      <c r="G44" s="42">
        <v>0</v>
      </c>
      <c r="H44" s="24"/>
      <c r="I44" s="42">
        <v>0</v>
      </c>
    </row>
    <row r="45" spans="1:9" ht="20.25" customHeight="1">
      <c r="A45" s="142" t="s">
        <v>35</v>
      </c>
      <c r="B45" s="28"/>
      <c r="C45" s="40">
        <v>13484767</v>
      </c>
      <c r="D45" s="24"/>
      <c r="E45" s="40">
        <v>13142577</v>
      </c>
      <c r="F45" s="24"/>
      <c r="G45" s="40">
        <v>22984</v>
      </c>
      <c r="H45" s="24"/>
      <c r="I45" s="40">
        <v>23690</v>
      </c>
    </row>
    <row r="46" spans="1:9" ht="20.25" customHeight="1">
      <c r="A46" s="142" t="s">
        <v>36</v>
      </c>
      <c r="B46" s="28"/>
      <c r="C46" s="40">
        <v>8709031</v>
      </c>
      <c r="D46" s="47"/>
      <c r="E46" s="40">
        <v>8531123</v>
      </c>
      <c r="F46" s="47"/>
      <c r="G46" s="42">
        <v>0</v>
      </c>
      <c r="H46" s="24"/>
      <c r="I46" s="42">
        <v>0</v>
      </c>
    </row>
    <row r="47" spans="1:9" ht="20.25" customHeight="1">
      <c r="A47" s="141" t="s">
        <v>37</v>
      </c>
      <c r="B47" s="28"/>
      <c r="C47" s="40">
        <v>3194244</v>
      </c>
      <c r="D47" s="24"/>
      <c r="E47" s="40">
        <v>2947591</v>
      </c>
      <c r="F47" s="24"/>
      <c r="G47" s="40">
        <v>89928</v>
      </c>
      <c r="H47" s="24"/>
      <c r="I47" s="42">
        <v>90697</v>
      </c>
    </row>
    <row r="48" spans="1:9" ht="20.25" customHeight="1">
      <c r="A48" s="141" t="s">
        <v>38</v>
      </c>
      <c r="B48" s="28"/>
      <c r="C48" s="52">
        <v>3572625</v>
      </c>
      <c r="D48" s="24"/>
      <c r="E48" s="52">
        <v>3593702</v>
      </c>
      <c r="F48" s="24"/>
      <c r="G48" s="52">
        <v>162615</v>
      </c>
      <c r="H48" s="24"/>
      <c r="I48" s="52">
        <v>163225</v>
      </c>
    </row>
    <row r="49" spans="1:9" ht="20.25" customHeight="1">
      <c r="A49" s="1" t="s">
        <v>39</v>
      </c>
      <c r="B49" s="31"/>
      <c r="C49" s="39">
        <f>SUM(C36:C48)</f>
        <v>579207709</v>
      </c>
      <c r="D49" s="9"/>
      <c r="E49" s="39">
        <f>SUM(E36:E48)</f>
        <v>567049400</v>
      </c>
      <c r="F49" s="9"/>
      <c r="G49" s="39">
        <f>SUM(G36:G48)</f>
        <v>256263166</v>
      </c>
      <c r="H49" s="9"/>
      <c r="I49" s="39">
        <f>SUM(I36:I48)</f>
        <v>256385135</v>
      </c>
    </row>
    <row r="50" spans="1:9" ht="20.25" customHeight="1">
      <c r="A50" s="15"/>
      <c r="B50" s="31"/>
      <c r="C50" s="42"/>
      <c r="D50" s="9"/>
      <c r="E50" s="30"/>
      <c r="F50" s="9"/>
      <c r="G50" s="42"/>
      <c r="H50" s="9"/>
      <c r="I50" s="30"/>
    </row>
    <row r="51" spans="1:9" ht="20.25" customHeight="1" thickBot="1">
      <c r="A51" s="1" t="s">
        <v>40</v>
      </c>
      <c r="B51" s="28"/>
      <c r="C51" s="58">
        <f>C23+C49</f>
        <v>774467124</v>
      </c>
      <c r="D51" s="9"/>
      <c r="E51" s="34">
        <f>E23+E49</f>
        <v>761719085</v>
      </c>
      <c r="F51" s="9"/>
      <c r="G51" s="58">
        <f>G23+G49</f>
        <v>293364936</v>
      </c>
      <c r="H51" s="9"/>
      <c r="I51" s="34">
        <f>I23+I49</f>
        <v>285806276</v>
      </c>
    </row>
    <row r="52" spans="1:9" ht="20.25" customHeight="1" thickTop="1">
      <c r="B52" s="31"/>
      <c r="C52" s="24"/>
      <c r="D52" s="24"/>
      <c r="E52" s="24"/>
      <c r="F52" s="24"/>
      <c r="G52" s="24"/>
      <c r="H52" s="24"/>
      <c r="I52" s="24"/>
    </row>
    <row r="53" spans="1:9" ht="20.25" customHeight="1">
      <c r="A53" s="3" t="s">
        <v>0</v>
      </c>
      <c r="B53" s="31"/>
      <c r="C53" s="24"/>
      <c r="D53" s="24"/>
      <c r="E53" s="24"/>
      <c r="F53" s="24"/>
      <c r="G53" s="24"/>
      <c r="H53" s="24"/>
      <c r="I53" s="24"/>
    </row>
    <row r="54" spans="1:9" ht="20.25" customHeight="1">
      <c r="A54" s="3" t="s">
        <v>1</v>
      </c>
      <c r="B54" s="31"/>
      <c r="C54" s="24"/>
      <c r="D54" s="24"/>
      <c r="E54" s="24"/>
      <c r="F54" s="24"/>
      <c r="G54" s="24"/>
      <c r="H54" s="24"/>
      <c r="I54" s="24"/>
    </row>
    <row r="55" spans="1:9" ht="20.25" customHeight="1">
      <c r="A55" s="4" t="s">
        <v>2</v>
      </c>
      <c r="B55" s="31"/>
      <c r="C55" s="24"/>
      <c r="D55" s="24"/>
      <c r="E55" s="24"/>
      <c r="F55" s="24"/>
      <c r="G55" s="24"/>
      <c r="H55" s="24"/>
      <c r="I55" s="24"/>
    </row>
    <row r="56" spans="1:9" ht="20.25" customHeight="1">
      <c r="A56" s="10"/>
      <c r="B56" s="23"/>
      <c r="C56" s="24"/>
      <c r="D56" s="24"/>
      <c r="E56" s="24"/>
      <c r="F56" s="24"/>
      <c r="G56" s="24"/>
      <c r="H56" s="25"/>
      <c r="I56" s="173" t="s">
        <v>3</v>
      </c>
    </row>
    <row r="57" spans="1:9" ht="20.25" customHeight="1">
      <c r="A57" s="10"/>
      <c r="B57" s="23"/>
      <c r="C57" s="299" t="s">
        <v>4</v>
      </c>
      <c r="D57" s="299"/>
      <c r="E57" s="299"/>
      <c r="F57" s="9"/>
      <c r="G57" s="299" t="s">
        <v>5</v>
      </c>
      <c r="H57" s="299"/>
      <c r="I57" s="299"/>
    </row>
    <row r="58" spans="1:9" ht="20.25" customHeight="1">
      <c r="B58" s="27"/>
      <c r="C58" s="301" t="s">
        <v>6</v>
      </c>
      <c r="D58" s="301"/>
      <c r="E58" s="301"/>
      <c r="F58" s="30"/>
      <c r="G58" s="300" t="s">
        <v>7</v>
      </c>
      <c r="H58" s="300"/>
      <c r="I58" s="300"/>
    </row>
    <row r="59" spans="1:9" ht="20.25" customHeight="1">
      <c r="A59" s="17"/>
      <c r="B59" s="27"/>
      <c r="C59" s="64" t="s">
        <v>8</v>
      </c>
      <c r="D59" s="63"/>
      <c r="E59" s="64" t="s">
        <v>9</v>
      </c>
      <c r="F59" s="36"/>
      <c r="G59" s="64" t="s">
        <v>8</v>
      </c>
      <c r="H59" s="63"/>
      <c r="I59" s="64" t="s">
        <v>9</v>
      </c>
    </row>
    <row r="60" spans="1:9" ht="20.25" customHeight="1">
      <c r="A60" s="17"/>
      <c r="B60" s="28" t="s">
        <v>10</v>
      </c>
      <c r="C60" s="37">
        <v>2021</v>
      </c>
      <c r="D60" s="37"/>
      <c r="E60" s="37">
        <v>2020</v>
      </c>
      <c r="F60" s="37"/>
      <c r="G60" s="37">
        <v>2021</v>
      </c>
      <c r="H60" s="37"/>
      <c r="I60" s="37">
        <v>2020</v>
      </c>
    </row>
    <row r="61" spans="1:9" ht="20.25" customHeight="1">
      <c r="A61" s="4" t="s">
        <v>41</v>
      </c>
      <c r="B61" s="28"/>
      <c r="C61" s="174" t="s">
        <v>12</v>
      </c>
      <c r="D61" s="175"/>
      <c r="E61" s="174"/>
      <c r="F61" s="176"/>
      <c r="G61" s="174" t="s">
        <v>12</v>
      </c>
      <c r="H61" s="175"/>
      <c r="I61" s="174"/>
    </row>
    <row r="62" spans="1:9" ht="10.5" customHeight="1">
      <c r="A62" s="4"/>
      <c r="B62" s="28"/>
      <c r="C62" s="37"/>
      <c r="D62" s="29"/>
      <c r="E62" s="37"/>
      <c r="F62" s="29"/>
      <c r="G62" s="37"/>
      <c r="H62" s="29"/>
      <c r="I62" s="37"/>
    </row>
    <row r="63" spans="1:9" ht="20.25" customHeight="1">
      <c r="A63" s="2" t="s">
        <v>42</v>
      </c>
      <c r="B63" s="27"/>
      <c r="C63" s="24"/>
      <c r="D63" s="24"/>
      <c r="E63" s="24"/>
      <c r="F63" s="24"/>
      <c r="G63" s="24"/>
      <c r="H63" s="24"/>
      <c r="I63" s="24"/>
    </row>
    <row r="64" spans="1:9" ht="20.25" customHeight="1">
      <c r="A64" s="142" t="s">
        <v>43</v>
      </c>
      <c r="B64" s="28"/>
      <c r="C64" s="24"/>
      <c r="D64" s="24"/>
      <c r="E64" s="24"/>
      <c r="F64" s="24"/>
      <c r="G64" s="24"/>
      <c r="H64" s="24"/>
      <c r="I64" s="24"/>
    </row>
    <row r="65" spans="1:9" ht="20.25" customHeight="1">
      <c r="A65" s="141" t="s">
        <v>44</v>
      </c>
      <c r="B65" s="28"/>
      <c r="C65" s="40">
        <v>38727671</v>
      </c>
      <c r="D65" s="24"/>
      <c r="E65" s="40">
        <v>63846345</v>
      </c>
      <c r="F65" s="24"/>
      <c r="G65" s="24">
        <v>5576</v>
      </c>
      <c r="H65" s="24"/>
      <c r="I65" s="24">
        <v>5400000</v>
      </c>
    </row>
    <row r="66" spans="1:9" ht="20.25" customHeight="1">
      <c r="A66" s="142" t="s">
        <v>45</v>
      </c>
      <c r="B66" s="28"/>
      <c r="C66" s="40">
        <v>26721251</v>
      </c>
      <c r="D66" s="24"/>
      <c r="E66" s="40">
        <v>38753567</v>
      </c>
      <c r="F66" s="24"/>
      <c r="G66" s="24">
        <v>9931510</v>
      </c>
      <c r="H66" s="24"/>
      <c r="I66" s="24">
        <v>18157729</v>
      </c>
    </row>
    <row r="67" spans="1:9" ht="20.25" customHeight="1">
      <c r="A67" s="141" t="s">
        <v>46</v>
      </c>
      <c r="B67" s="28"/>
      <c r="C67" s="40">
        <v>36579254</v>
      </c>
      <c r="D67" s="24"/>
      <c r="E67" s="40">
        <v>32312422</v>
      </c>
      <c r="F67" s="24"/>
      <c r="G67" s="24">
        <v>1146951</v>
      </c>
      <c r="H67" s="24"/>
      <c r="I67" s="24">
        <v>1133099</v>
      </c>
    </row>
    <row r="68" spans="1:9" ht="20.25" customHeight="1">
      <c r="A68" s="141" t="s">
        <v>47</v>
      </c>
      <c r="B68" s="23"/>
      <c r="C68" s="40">
        <v>9503683</v>
      </c>
      <c r="D68" s="24"/>
      <c r="E68" s="40">
        <v>9333227</v>
      </c>
      <c r="F68" s="24"/>
      <c r="G68" s="24">
        <v>296381</v>
      </c>
      <c r="H68" s="24"/>
      <c r="I68" s="24">
        <v>159313</v>
      </c>
    </row>
    <row r="69" spans="1:9" ht="20.25" customHeight="1">
      <c r="A69" s="142" t="s">
        <v>48</v>
      </c>
      <c r="B69" s="28"/>
      <c r="C69" s="42">
        <v>33423835</v>
      </c>
      <c r="D69" s="24"/>
      <c r="E69" s="42">
        <v>37026783</v>
      </c>
      <c r="F69" s="24"/>
      <c r="G69" s="24">
        <v>8500000</v>
      </c>
      <c r="H69" s="24"/>
      <c r="I69" s="42">
        <v>8500000</v>
      </c>
    </row>
    <row r="70" spans="1:9" ht="20.25" customHeight="1">
      <c r="A70" s="142" t="s">
        <v>49</v>
      </c>
      <c r="B70" s="28"/>
      <c r="C70" s="40">
        <v>4308188</v>
      </c>
      <c r="D70" s="24"/>
      <c r="E70" s="40">
        <v>4172469</v>
      </c>
      <c r="F70" s="24"/>
      <c r="G70" s="24">
        <v>187297</v>
      </c>
      <c r="H70" s="24"/>
      <c r="I70" s="177">
        <v>217449</v>
      </c>
    </row>
    <row r="71" spans="1:9" ht="20.25" customHeight="1">
      <c r="A71" s="142" t="s">
        <v>50</v>
      </c>
      <c r="B71" s="28">
        <v>4</v>
      </c>
      <c r="C71" s="40">
        <v>1015810</v>
      </c>
      <c r="D71" s="43"/>
      <c r="E71" s="40">
        <v>423443</v>
      </c>
      <c r="F71" s="24"/>
      <c r="G71" s="24">
        <v>5626788</v>
      </c>
      <c r="H71" s="24"/>
      <c r="I71" s="24">
        <v>13250742</v>
      </c>
    </row>
    <row r="72" spans="1:9" ht="20.25" customHeight="1">
      <c r="A72" s="142" t="s">
        <v>51</v>
      </c>
      <c r="B72" s="28"/>
      <c r="C72" s="40">
        <v>3415634</v>
      </c>
      <c r="D72" s="43"/>
      <c r="E72" s="40">
        <v>2946239</v>
      </c>
      <c r="F72" s="24"/>
      <c r="G72" s="42">
        <v>0</v>
      </c>
      <c r="H72" s="24"/>
      <c r="I72" s="42">
        <v>0</v>
      </c>
    </row>
    <row r="73" spans="1:9" ht="20.25" customHeight="1">
      <c r="A73" s="137" t="s">
        <v>340</v>
      </c>
      <c r="B73" s="28">
        <v>12</v>
      </c>
      <c r="C73" s="42">
        <v>673023</v>
      </c>
      <c r="D73" s="24"/>
      <c r="E73" s="42">
        <v>669961</v>
      </c>
      <c r="F73" s="24"/>
      <c r="G73" s="42">
        <v>63871</v>
      </c>
      <c r="H73" s="43"/>
      <c r="I73" s="42">
        <v>60064</v>
      </c>
    </row>
    <row r="74" spans="1:9" ht="20.25" customHeight="1">
      <c r="A74" s="141" t="s">
        <v>52</v>
      </c>
      <c r="B74" s="28"/>
      <c r="C74" s="52">
        <v>13089067</v>
      </c>
      <c r="D74" s="24"/>
      <c r="E74" s="52">
        <v>14662309</v>
      </c>
      <c r="F74" s="24"/>
      <c r="G74" s="24">
        <v>1616500</v>
      </c>
      <c r="H74" s="24"/>
      <c r="I74" s="54">
        <v>1461571</v>
      </c>
    </row>
    <row r="75" spans="1:9" ht="20.25" customHeight="1">
      <c r="A75" s="1" t="s">
        <v>53</v>
      </c>
      <c r="B75" s="28"/>
      <c r="C75" s="57">
        <f>SUM(C65:C74)</f>
        <v>167457416</v>
      </c>
      <c r="D75" s="9"/>
      <c r="E75" s="46">
        <f>SUM(E65:E74)</f>
        <v>204146765</v>
      </c>
      <c r="F75" s="9"/>
      <c r="G75" s="57">
        <f>SUM(G65:G74)</f>
        <v>27374874</v>
      </c>
      <c r="H75" s="9"/>
      <c r="I75" s="46">
        <f>SUM(I65:I74)</f>
        <v>48339967</v>
      </c>
    </row>
    <row r="76" spans="1:9" ht="20.25" customHeight="1">
      <c r="B76" s="28"/>
      <c r="C76" s="24"/>
      <c r="D76" s="24"/>
      <c r="E76" s="24"/>
      <c r="F76" s="24"/>
      <c r="G76" s="24"/>
      <c r="H76" s="24"/>
      <c r="I76" s="24"/>
    </row>
    <row r="77" spans="1:9" ht="20.25" customHeight="1">
      <c r="A77" s="2" t="s">
        <v>54</v>
      </c>
      <c r="B77" s="28"/>
      <c r="C77" s="24"/>
      <c r="D77" s="24"/>
      <c r="E77" s="24"/>
      <c r="F77" s="24"/>
      <c r="G77" s="24"/>
      <c r="H77" s="24"/>
      <c r="I77" s="24"/>
    </row>
    <row r="78" spans="1:9" ht="20.25" customHeight="1">
      <c r="A78" s="142" t="s">
        <v>55</v>
      </c>
      <c r="B78" s="28" t="s">
        <v>339</v>
      </c>
      <c r="C78" s="40">
        <v>278293643</v>
      </c>
      <c r="D78" s="24"/>
      <c r="E78" s="40">
        <v>244196279</v>
      </c>
      <c r="F78" s="24"/>
      <c r="G78" s="24">
        <v>125716215</v>
      </c>
      <c r="H78" s="24"/>
      <c r="I78" s="24">
        <v>95597523</v>
      </c>
    </row>
    <row r="79" spans="1:9" ht="20.25" customHeight="1">
      <c r="A79" s="142" t="s">
        <v>56</v>
      </c>
      <c r="B79" s="28"/>
      <c r="C79" s="42">
        <v>28419103</v>
      </c>
      <c r="D79" s="24"/>
      <c r="E79" s="42">
        <v>27692379</v>
      </c>
      <c r="F79" s="24"/>
      <c r="G79" s="24">
        <v>159223</v>
      </c>
      <c r="H79" s="24"/>
      <c r="I79" s="40">
        <v>186429</v>
      </c>
    </row>
    <row r="80" spans="1:9" ht="20.25" customHeight="1">
      <c r="A80" s="141" t="s">
        <v>57</v>
      </c>
      <c r="B80" s="28"/>
      <c r="C80" s="40">
        <v>9006697</v>
      </c>
      <c r="D80" s="24"/>
      <c r="E80" s="40">
        <v>8962390</v>
      </c>
      <c r="F80" s="24"/>
      <c r="G80" s="42">
        <v>0</v>
      </c>
      <c r="H80" s="24"/>
      <c r="I80" s="42">
        <v>0</v>
      </c>
    </row>
    <row r="81" spans="1:9" ht="20.25" customHeight="1">
      <c r="A81" s="142" t="s">
        <v>58</v>
      </c>
      <c r="B81" s="28"/>
      <c r="C81" s="40">
        <v>10780447</v>
      </c>
      <c r="D81" s="49"/>
      <c r="E81" s="40">
        <v>10553012</v>
      </c>
      <c r="F81" s="49"/>
      <c r="G81" s="49">
        <v>3035575</v>
      </c>
      <c r="H81" s="49"/>
      <c r="I81" s="44">
        <v>2977226</v>
      </c>
    </row>
    <row r="82" spans="1:9" ht="20.25" customHeight="1">
      <c r="A82" s="141" t="s">
        <v>59</v>
      </c>
      <c r="B82" s="28"/>
      <c r="C82" s="40">
        <v>2588382</v>
      </c>
      <c r="D82" s="24"/>
      <c r="E82" s="40">
        <v>2469627</v>
      </c>
      <c r="F82" s="24"/>
      <c r="G82" s="42">
        <v>0</v>
      </c>
      <c r="H82" s="24"/>
      <c r="I82" s="42">
        <v>0</v>
      </c>
    </row>
    <row r="83" spans="1:9" ht="20.25" customHeight="1">
      <c r="A83" s="137" t="s">
        <v>341</v>
      </c>
      <c r="B83" s="28">
        <v>12</v>
      </c>
      <c r="C83" s="52">
        <v>1004022</v>
      </c>
      <c r="D83" s="178"/>
      <c r="E83" s="52">
        <v>1520065</v>
      </c>
      <c r="F83" s="178"/>
      <c r="G83" s="49">
        <v>88221</v>
      </c>
      <c r="H83" s="179"/>
      <c r="I83" s="41">
        <v>248939</v>
      </c>
    </row>
    <row r="84" spans="1:9" ht="20.25" customHeight="1">
      <c r="A84" s="1" t="s">
        <v>60</v>
      </c>
      <c r="B84" s="28"/>
      <c r="C84" s="57">
        <f>SUM(C78:C83)</f>
        <v>330092294</v>
      </c>
      <c r="D84" s="9"/>
      <c r="E84" s="57">
        <f>SUM(E78:E83)</f>
        <v>295393752</v>
      </c>
      <c r="F84" s="9"/>
      <c r="G84" s="57">
        <f>SUM(G78:G83)</f>
        <v>128999234</v>
      </c>
      <c r="H84" s="9"/>
      <c r="I84" s="57">
        <f>SUM(I78:I83)</f>
        <v>99010117</v>
      </c>
    </row>
    <row r="85" spans="1:9" s="14" customFormat="1" ht="20.25" customHeight="1">
      <c r="A85" s="18"/>
      <c r="B85" s="50"/>
      <c r="C85" s="30"/>
      <c r="D85" s="30"/>
      <c r="E85" s="30"/>
      <c r="F85" s="30"/>
      <c r="G85" s="30"/>
      <c r="H85" s="30"/>
      <c r="I85" s="30"/>
    </row>
    <row r="86" spans="1:9" ht="20.25" customHeight="1">
      <c r="A86" s="1" t="s">
        <v>61</v>
      </c>
      <c r="B86" s="28"/>
      <c r="C86" s="33">
        <f>C75+C84</f>
        <v>497549710</v>
      </c>
      <c r="D86" s="9"/>
      <c r="E86" s="33">
        <f>E75+E84</f>
        <v>499540517</v>
      </c>
      <c r="F86" s="9"/>
      <c r="G86" s="33">
        <f>G75+G84</f>
        <v>156374108</v>
      </c>
      <c r="H86" s="9"/>
      <c r="I86" s="33">
        <f>I75+I84</f>
        <v>147350084</v>
      </c>
    </row>
    <row r="87" spans="1:9" ht="20.25" customHeight="1">
      <c r="A87" s="15"/>
      <c r="B87" s="28"/>
      <c r="C87" s="30"/>
      <c r="D87" s="9"/>
      <c r="E87" s="30"/>
      <c r="F87" s="9"/>
      <c r="G87" s="30"/>
      <c r="H87" s="9"/>
      <c r="I87" s="30"/>
    </row>
    <row r="88" spans="1:9" ht="20.25" customHeight="1">
      <c r="A88" s="3" t="s">
        <v>0</v>
      </c>
      <c r="B88" s="23"/>
      <c r="C88" s="24"/>
      <c r="D88" s="24"/>
      <c r="E88" s="24"/>
      <c r="F88" s="24"/>
      <c r="G88" s="24"/>
      <c r="H88" s="24"/>
      <c r="I88" s="24"/>
    </row>
    <row r="89" spans="1:9" ht="20.25" customHeight="1">
      <c r="A89" s="3" t="s">
        <v>1</v>
      </c>
      <c r="B89" s="23"/>
      <c r="C89" s="24"/>
      <c r="D89" s="24"/>
      <c r="E89" s="24"/>
      <c r="F89" s="24"/>
      <c r="G89" s="24"/>
      <c r="H89" s="24"/>
      <c r="I89" s="24"/>
    </row>
    <row r="90" spans="1:9" ht="20.25" customHeight="1">
      <c r="A90" s="4" t="s">
        <v>2</v>
      </c>
      <c r="B90" s="23"/>
      <c r="C90" s="24"/>
      <c r="D90" s="24"/>
      <c r="E90" s="24"/>
      <c r="F90" s="24"/>
      <c r="G90" s="24"/>
      <c r="H90" s="24"/>
      <c r="I90" s="24"/>
    </row>
    <row r="91" spans="1:9" ht="20.25" customHeight="1">
      <c r="A91" s="10"/>
      <c r="B91" s="23"/>
      <c r="C91" s="24"/>
      <c r="D91" s="24"/>
      <c r="E91" s="24"/>
      <c r="F91" s="24"/>
      <c r="G91" s="24"/>
      <c r="H91" s="25"/>
      <c r="I91" s="173" t="s">
        <v>3</v>
      </c>
    </row>
    <row r="92" spans="1:9" ht="20.25" customHeight="1">
      <c r="A92" s="10"/>
      <c r="B92" s="23"/>
      <c r="C92" s="299" t="s">
        <v>4</v>
      </c>
      <c r="D92" s="299"/>
      <c r="E92" s="299"/>
      <c r="F92" s="9"/>
      <c r="G92" s="299" t="s">
        <v>5</v>
      </c>
      <c r="H92" s="299"/>
      <c r="I92" s="299"/>
    </row>
    <row r="93" spans="1:9" ht="20.25" customHeight="1">
      <c r="B93" s="27"/>
      <c r="C93" s="301" t="s">
        <v>6</v>
      </c>
      <c r="D93" s="301"/>
      <c r="E93" s="301"/>
      <c r="F93" s="30"/>
      <c r="G93" s="300" t="s">
        <v>7</v>
      </c>
      <c r="H93" s="300"/>
      <c r="I93" s="300"/>
    </row>
    <row r="94" spans="1:9" ht="20.25" customHeight="1">
      <c r="A94" s="17"/>
      <c r="B94" s="27"/>
      <c r="C94" s="64" t="s">
        <v>8</v>
      </c>
      <c r="D94" s="63"/>
      <c r="E94" s="64" t="s">
        <v>9</v>
      </c>
      <c r="F94" s="36"/>
      <c r="G94" s="64" t="s">
        <v>8</v>
      </c>
      <c r="H94" s="63"/>
      <c r="I94" s="64" t="s">
        <v>9</v>
      </c>
    </row>
    <row r="95" spans="1:9" ht="20.25" customHeight="1">
      <c r="A95" s="17"/>
      <c r="B95" s="28"/>
      <c r="C95" s="37">
        <v>2021</v>
      </c>
      <c r="D95" s="37"/>
      <c r="E95" s="37">
        <v>2020</v>
      </c>
      <c r="F95" s="37"/>
      <c r="G95" s="37">
        <v>2021</v>
      </c>
      <c r="H95" s="37"/>
      <c r="I95" s="37">
        <v>2020</v>
      </c>
    </row>
    <row r="96" spans="1:9" ht="20.25" customHeight="1">
      <c r="A96" s="143" t="s">
        <v>62</v>
      </c>
      <c r="B96" s="28"/>
      <c r="C96" s="174" t="s">
        <v>12</v>
      </c>
      <c r="D96" s="175"/>
      <c r="E96" s="174"/>
      <c r="F96" s="176"/>
      <c r="G96" s="174" t="s">
        <v>12</v>
      </c>
      <c r="H96" s="175"/>
      <c r="I96" s="174"/>
    </row>
    <row r="97" spans="1:9" ht="20" customHeight="1">
      <c r="A97" s="143" t="s">
        <v>63</v>
      </c>
      <c r="B97" s="28"/>
      <c r="C97" s="37"/>
      <c r="D97" s="29"/>
      <c r="E97" s="37"/>
      <c r="F97" s="29"/>
      <c r="G97" s="37"/>
      <c r="H97" s="29"/>
      <c r="I97" s="37"/>
    </row>
    <row r="98" spans="1:9" ht="20.25" customHeight="1">
      <c r="A98" s="144" t="s">
        <v>64</v>
      </c>
      <c r="B98" s="28"/>
      <c r="C98" s="24"/>
      <c r="D98" s="24"/>
      <c r="E98" s="24"/>
      <c r="F98" s="24"/>
      <c r="G98" s="24"/>
      <c r="H98" s="24"/>
      <c r="I98" s="24"/>
    </row>
    <row r="99" spans="1:9" ht="20.25" customHeight="1">
      <c r="A99" s="141" t="s">
        <v>65</v>
      </c>
      <c r="B99" s="28"/>
      <c r="C99" s="24"/>
      <c r="D99" s="24"/>
      <c r="E99" s="24"/>
      <c r="F99" s="24"/>
      <c r="G99" s="24"/>
      <c r="H99" s="24"/>
      <c r="I99" s="24"/>
    </row>
    <row r="100" spans="1:9" ht="20.25" customHeight="1">
      <c r="A100" s="56" t="s">
        <v>66</v>
      </c>
      <c r="B100" s="28"/>
      <c r="C100" s="24"/>
      <c r="D100" s="24"/>
      <c r="E100" s="24"/>
      <c r="F100" s="24"/>
      <c r="G100" s="24"/>
      <c r="H100" s="24"/>
      <c r="I100" s="24"/>
    </row>
    <row r="101" spans="1:9" ht="20.25" customHeight="1" thickBot="1">
      <c r="A101" s="56" t="s">
        <v>67</v>
      </c>
      <c r="B101" s="28"/>
      <c r="C101" s="180">
        <v>9291530</v>
      </c>
      <c r="D101" s="24"/>
      <c r="E101" s="180">
        <v>9291530</v>
      </c>
      <c r="F101" s="24"/>
      <c r="G101" s="51">
        <v>9291530</v>
      </c>
      <c r="H101" s="24"/>
      <c r="I101" s="51">
        <v>9291530</v>
      </c>
    </row>
    <row r="102" spans="1:9" ht="20.25" customHeight="1" thickTop="1">
      <c r="A102" s="56" t="s">
        <v>68</v>
      </c>
      <c r="B102" s="28"/>
      <c r="C102" s="62"/>
      <c r="D102" s="24"/>
      <c r="E102" s="181"/>
      <c r="F102" s="24"/>
      <c r="G102" s="48"/>
      <c r="H102" s="24"/>
      <c r="I102" s="48"/>
    </row>
    <row r="103" spans="1:9" ht="20.25" customHeight="1">
      <c r="A103" s="56" t="s">
        <v>67</v>
      </c>
      <c r="B103" s="28"/>
      <c r="C103" s="40">
        <v>8611242</v>
      </c>
      <c r="D103" s="24"/>
      <c r="E103" s="40">
        <v>8611242</v>
      </c>
      <c r="F103" s="24"/>
      <c r="G103" s="40">
        <v>8611242</v>
      </c>
      <c r="H103" s="24"/>
      <c r="I103" s="24">
        <v>8611242</v>
      </c>
    </row>
    <row r="104" spans="1:9" ht="20.25" customHeight="1">
      <c r="A104" s="142" t="s">
        <v>69</v>
      </c>
      <c r="B104" s="28"/>
      <c r="C104" s="48"/>
      <c r="D104" s="48"/>
      <c r="E104" s="48"/>
      <c r="F104" s="48"/>
      <c r="G104" s="48"/>
      <c r="H104" s="48"/>
      <c r="I104" s="48"/>
    </row>
    <row r="105" spans="1:9" ht="20.25" customHeight="1">
      <c r="A105" s="142" t="s">
        <v>70</v>
      </c>
      <c r="B105" s="28"/>
      <c r="C105" s="40">
        <v>57298909</v>
      </c>
      <c r="D105" s="24"/>
      <c r="E105" s="40">
        <v>57298909</v>
      </c>
      <c r="F105" s="24"/>
      <c r="G105" s="49">
        <v>56408882</v>
      </c>
      <c r="H105" s="24"/>
      <c r="I105" s="44">
        <v>56408882</v>
      </c>
    </row>
    <row r="106" spans="1:9" ht="20.25" customHeight="1">
      <c r="A106" s="142" t="s">
        <v>71</v>
      </c>
      <c r="B106" s="28"/>
      <c r="C106" s="40">
        <v>3470021</v>
      </c>
      <c r="D106" s="24"/>
      <c r="E106" s="40">
        <v>3470021</v>
      </c>
      <c r="F106" s="24"/>
      <c r="G106" s="49">
        <v>3470021</v>
      </c>
      <c r="H106" s="24"/>
      <c r="I106" s="44">
        <v>3470021</v>
      </c>
    </row>
    <row r="107" spans="1:9" ht="20.25" customHeight="1">
      <c r="A107" s="142" t="s">
        <v>72</v>
      </c>
      <c r="B107" s="28"/>
      <c r="C107" s="40"/>
      <c r="D107" s="24"/>
      <c r="E107" s="40"/>
      <c r="F107" s="24"/>
      <c r="G107" s="49"/>
      <c r="H107" s="24"/>
      <c r="I107" s="44"/>
    </row>
    <row r="108" spans="1:9" ht="20.25" customHeight="1">
      <c r="A108" s="142" t="s">
        <v>73</v>
      </c>
      <c r="B108" s="28"/>
      <c r="C108" s="40">
        <v>4821023</v>
      </c>
      <c r="D108" s="24"/>
      <c r="E108" s="40">
        <v>4809941</v>
      </c>
      <c r="F108" s="24"/>
      <c r="G108" s="42">
        <v>0</v>
      </c>
      <c r="H108" s="24"/>
      <c r="I108" s="42">
        <v>0</v>
      </c>
    </row>
    <row r="109" spans="1:9" ht="20.25" customHeight="1">
      <c r="A109" s="142" t="s">
        <v>74</v>
      </c>
      <c r="B109" s="28"/>
      <c r="C109" s="42">
        <v>-5159</v>
      </c>
      <c r="D109" s="24"/>
      <c r="E109" s="42">
        <v>-5159</v>
      </c>
      <c r="F109" s="24"/>
      <c r="G109" s="49">
        <v>490423</v>
      </c>
      <c r="H109" s="24"/>
      <c r="I109" s="44">
        <v>490423</v>
      </c>
    </row>
    <row r="110" spans="1:9" ht="20.25" customHeight="1">
      <c r="A110" s="141" t="s">
        <v>75</v>
      </c>
      <c r="B110" s="28"/>
      <c r="C110" s="24"/>
      <c r="D110" s="24"/>
      <c r="E110" s="24"/>
      <c r="F110" s="24"/>
      <c r="G110" s="24"/>
      <c r="H110" s="24"/>
      <c r="I110" s="24"/>
    </row>
    <row r="111" spans="1:9" ht="20.25" customHeight="1">
      <c r="A111" s="141" t="s">
        <v>76</v>
      </c>
      <c r="B111" s="28"/>
      <c r="C111" s="24"/>
      <c r="D111" s="24"/>
      <c r="E111" s="24"/>
      <c r="F111" s="24"/>
      <c r="G111" s="24"/>
      <c r="H111" s="24"/>
      <c r="I111" s="24"/>
    </row>
    <row r="112" spans="1:9" ht="20.25" customHeight="1">
      <c r="A112" s="142" t="s">
        <v>77</v>
      </c>
      <c r="B112" s="28"/>
      <c r="C112" s="40">
        <v>929166</v>
      </c>
      <c r="D112" s="24"/>
      <c r="E112" s="40">
        <v>929166</v>
      </c>
      <c r="F112" s="24"/>
      <c r="G112" s="40">
        <v>929166</v>
      </c>
      <c r="H112" s="24"/>
      <c r="I112" s="40">
        <v>929166</v>
      </c>
    </row>
    <row r="113" spans="1:9" s="14" customFormat="1" ht="20.25" customHeight="1">
      <c r="A113" s="141" t="s">
        <v>78</v>
      </c>
      <c r="B113" s="50"/>
      <c r="C113" s="40">
        <v>126456601</v>
      </c>
      <c r="D113" s="48"/>
      <c r="E113" s="40">
        <v>119893131</v>
      </c>
      <c r="F113" s="48"/>
      <c r="G113" s="48">
        <v>52740184</v>
      </c>
      <c r="H113" s="48"/>
      <c r="I113" s="48">
        <v>54224986</v>
      </c>
    </row>
    <row r="114" spans="1:9" ht="20.25" customHeight="1">
      <c r="A114" s="142" t="s">
        <v>79</v>
      </c>
      <c r="B114" s="28"/>
      <c r="C114" s="40">
        <v>-8997459</v>
      </c>
      <c r="D114" s="48"/>
      <c r="E114" s="40">
        <v>-8997459</v>
      </c>
      <c r="F114" s="48"/>
      <c r="G114" s="42">
        <v>-6088210</v>
      </c>
      <c r="H114" s="48"/>
      <c r="I114" s="42">
        <v>-6088210</v>
      </c>
    </row>
    <row r="115" spans="1:9" ht="20.25" customHeight="1">
      <c r="A115" s="142" t="s">
        <v>80</v>
      </c>
      <c r="B115" s="50"/>
      <c r="C115" s="61">
        <v>-3618837</v>
      </c>
      <c r="D115" s="49"/>
      <c r="E115" s="61">
        <v>-9073005</v>
      </c>
      <c r="F115" s="49"/>
      <c r="G115" s="53">
        <v>5429120</v>
      </c>
      <c r="H115" s="49"/>
      <c r="I115" s="53">
        <v>5409682</v>
      </c>
    </row>
    <row r="116" spans="1:9" s="19" customFormat="1" ht="20.25" customHeight="1">
      <c r="A116" s="145" t="s">
        <v>81</v>
      </c>
      <c r="B116" s="32"/>
      <c r="C116" s="59">
        <f>SUM(C103:C115)</f>
        <v>188965507</v>
      </c>
      <c r="D116" s="9"/>
      <c r="E116" s="59">
        <f>SUM(E103:E115)</f>
        <v>176936787</v>
      </c>
      <c r="F116" s="9"/>
      <c r="G116" s="59">
        <f>SUM(G103:G115)</f>
        <v>121990828</v>
      </c>
      <c r="H116" s="9"/>
      <c r="I116" s="59">
        <f>SUM(I103:I115)</f>
        <v>123456192</v>
      </c>
    </row>
    <row r="117" spans="1:9" s="19" customFormat="1" ht="20.25" customHeight="1">
      <c r="A117" s="142" t="s">
        <v>82</v>
      </c>
      <c r="B117" s="28"/>
      <c r="C117" s="54">
        <v>15000000</v>
      </c>
      <c r="D117" s="24"/>
      <c r="E117" s="54">
        <v>15000000</v>
      </c>
      <c r="F117" s="24"/>
      <c r="G117" s="24">
        <v>15000000</v>
      </c>
      <c r="H117" s="24"/>
      <c r="I117" s="54">
        <v>15000000</v>
      </c>
    </row>
    <row r="118" spans="1:9" s="19" customFormat="1" ht="20.25" customHeight="1">
      <c r="A118" s="145" t="s">
        <v>83</v>
      </c>
      <c r="B118" s="32"/>
      <c r="C118" s="9"/>
      <c r="D118" s="9"/>
      <c r="E118" s="9"/>
      <c r="F118" s="9"/>
      <c r="G118" s="55"/>
      <c r="H118" s="9"/>
      <c r="I118" s="55"/>
    </row>
    <row r="119" spans="1:9" s="19" customFormat="1" ht="20.25" customHeight="1">
      <c r="A119" s="145" t="s">
        <v>84</v>
      </c>
      <c r="B119" s="32"/>
      <c r="C119" s="59">
        <f>SUM(C116:C117)</f>
        <v>203965507</v>
      </c>
      <c r="D119" s="9"/>
      <c r="E119" s="59">
        <f>SUM(E116:E117)</f>
        <v>191936787</v>
      </c>
      <c r="F119" s="9"/>
      <c r="G119" s="59">
        <f>SUM(G116:G117)</f>
        <v>136990828</v>
      </c>
      <c r="H119" s="9"/>
      <c r="I119" s="59">
        <f>SUM(I116:I117)</f>
        <v>138456192</v>
      </c>
    </row>
    <row r="120" spans="1:9" ht="20.25" customHeight="1">
      <c r="A120" s="142" t="s">
        <v>85</v>
      </c>
      <c r="B120" s="28"/>
      <c r="C120" s="54">
        <v>72951907</v>
      </c>
      <c r="D120" s="24"/>
      <c r="E120" s="54">
        <v>70241781</v>
      </c>
      <c r="F120" s="24"/>
      <c r="G120" s="41">
        <v>0</v>
      </c>
      <c r="H120" s="43"/>
      <c r="I120" s="41">
        <v>0</v>
      </c>
    </row>
    <row r="121" spans="1:9" ht="20.25" customHeight="1">
      <c r="A121" s="145" t="s">
        <v>86</v>
      </c>
      <c r="B121" s="28"/>
      <c r="C121" s="39">
        <f>SUM(C119:C120)</f>
        <v>276917414</v>
      </c>
      <c r="D121" s="9"/>
      <c r="E121" s="39">
        <f>SUM(E119:E120)</f>
        <v>262178568</v>
      </c>
      <c r="F121" s="9"/>
      <c r="G121" s="39">
        <f>SUM(G119:G120)</f>
        <v>136990828</v>
      </c>
      <c r="H121" s="9"/>
      <c r="I121" s="39">
        <f>SUM(I119:I120)</f>
        <v>138456192</v>
      </c>
    </row>
    <row r="122" spans="1:9" ht="20.25" customHeight="1">
      <c r="A122" s="138"/>
      <c r="B122" s="28"/>
      <c r="C122" s="30"/>
      <c r="D122" s="9"/>
      <c r="E122" s="30"/>
      <c r="F122" s="9"/>
      <c r="G122" s="30"/>
      <c r="H122" s="9"/>
      <c r="I122" s="30"/>
    </row>
    <row r="123" spans="1:9" ht="20.25" customHeight="1" thickBot="1">
      <c r="A123" s="145" t="s">
        <v>87</v>
      </c>
      <c r="B123" s="28"/>
      <c r="C123" s="58">
        <f>C86+C121</f>
        <v>774467124</v>
      </c>
      <c r="D123" s="9"/>
      <c r="E123" s="58">
        <f>E86+E121</f>
        <v>761719085</v>
      </c>
      <c r="F123" s="9"/>
      <c r="G123" s="58">
        <f>G86+G121</f>
        <v>293364936</v>
      </c>
      <c r="H123" s="9"/>
      <c r="I123" s="58">
        <f>I86+I121</f>
        <v>285806276</v>
      </c>
    </row>
    <row r="124" spans="1:9" ht="20.25" customHeight="1" thickTop="1">
      <c r="A124" s="15"/>
      <c r="B124" s="28"/>
      <c r="C124" s="30"/>
      <c r="D124" s="9"/>
      <c r="E124" s="30"/>
      <c r="F124" s="9"/>
      <c r="G124" s="30"/>
      <c r="H124" s="9"/>
      <c r="I124" s="30"/>
    </row>
  </sheetData>
  <mergeCells count="16">
    <mergeCell ref="G92:I92"/>
    <mergeCell ref="G93:I93"/>
    <mergeCell ref="C92:E92"/>
    <mergeCell ref="C93:E93"/>
    <mergeCell ref="G5:I5"/>
    <mergeCell ref="G29:I29"/>
    <mergeCell ref="G6:I6"/>
    <mergeCell ref="C5:E5"/>
    <mergeCell ref="C6:E6"/>
    <mergeCell ref="C29:E29"/>
    <mergeCell ref="G30:I30"/>
    <mergeCell ref="G58:I58"/>
    <mergeCell ref="G57:I57"/>
    <mergeCell ref="C30:E30"/>
    <mergeCell ref="C57:E57"/>
    <mergeCell ref="C58:E58"/>
  </mergeCells>
  <pageMargins left="0.7" right="0.7" top="0.48" bottom="0.5" header="0.5" footer="0.5"/>
  <pageSetup paperSize="9" scale="85" firstPageNumber="2" fitToHeight="4" orientation="portrait" useFirstPageNumber="1" r:id="rId1"/>
  <headerFooter alignWithMargins="0">
    <oddFooter>&amp;LThe accompanying notes are an integral part of these financial statements.
&amp;C&amp;P</oddFooter>
  </headerFooter>
  <rowBreaks count="3" manualBreakCount="3">
    <brk id="24" max="8" man="1"/>
    <brk id="52" max="8" man="1"/>
    <brk id="87" max="8" man="1"/>
  </rowBreaks>
  <ignoredErrors>
    <ignoredError sqref="F116 H11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F8697-4B5C-4331-B6A0-548F155F23B5}">
  <dimension ref="A1:N102"/>
  <sheetViews>
    <sheetView view="pageBreakPreview" zoomScaleNormal="100" zoomScaleSheetLayoutView="100" zoomScalePageLayoutView="70" workbookViewId="0"/>
  </sheetViews>
  <sheetFormatPr defaultColWidth="9.08984375" defaultRowHeight="20.25" customHeight="1"/>
  <cols>
    <col min="1" max="1" width="3.08984375" style="71" customWidth="1"/>
    <col min="2" max="2" width="35.6328125" style="71" customWidth="1"/>
    <col min="3" max="3" width="6.453125" style="72" customWidth="1"/>
    <col min="4" max="4" width="0.90625" style="67" customWidth="1"/>
    <col min="5" max="5" width="14" style="67" bestFit="1" customWidth="1"/>
    <col min="6" max="6" width="0.90625" style="67" customWidth="1"/>
    <col min="7" max="7" width="14" style="67" bestFit="1" customWidth="1"/>
    <col min="8" max="8" width="0.90625" style="67" customWidth="1"/>
    <col min="9" max="9" width="13" style="67" customWidth="1"/>
    <col min="10" max="10" width="0.90625" style="67" customWidth="1"/>
    <col min="11" max="11" width="13" style="67" customWidth="1"/>
    <col min="12" max="256" width="9.08984375" style="67"/>
    <col min="257" max="257" width="3.08984375" style="67" customWidth="1"/>
    <col min="258" max="258" width="32.453125" style="67" customWidth="1"/>
    <col min="259" max="259" width="6.453125" style="67" customWidth="1"/>
    <col min="260" max="260" width="0.90625" style="67" customWidth="1"/>
    <col min="261" max="261" width="14" style="67" bestFit="1" customWidth="1"/>
    <col min="262" max="262" width="0.90625" style="67" customWidth="1"/>
    <col min="263" max="263" width="14" style="67" bestFit="1" customWidth="1"/>
    <col min="264" max="264" width="0.90625" style="67" customWidth="1"/>
    <col min="265" max="265" width="13" style="67" customWidth="1"/>
    <col min="266" max="266" width="0.90625" style="67" customWidth="1"/>
    <col min="267" max="267" width="13" style="67" customWidth="1"/>
    <col min="268" max="512" width="9.08984375" style="67"/>
    <col min="513" max="513" width="3.08984375" style="67" customWidth="1"/>
    <col min="514" max="514" width="32.453125" style="67" customWidth="1"/>
    <col min="515" max="515" width="6.453125" style="67" customWidth="1"/>
    <col min="516" max="516" width="0.90625" style="67" customWidth="1"/>
    <col min="517" max="517" width="14" style="67" bestFit="1" customWidth="1"/>
    <col min="518" max="518" width="0.90625" style="67" customWidth="1"/>
    <col min="519" max="519" width="14" style="67" bestFit="1" customWidth="1"/>
    <col min="520" max="520" width="0.90625" style="67" customWidth="1"/>
    <col min="521" max="521" width="13" style="67" customWidth="1"/>
    <col min="522" max="522" width="0.90625" style="67" customWidth="1"/>
    <col min="523" max="523" width="13" style="67" customWidth="1"/>
    <col min="524" max="768" width="9.08984375" style="67"/>
    <col min="769" max="769" width="3.08984375" style="67" customWidth="1"/>
    <col min="770" max="770" width="32.453125" style="67" customWidth="1"/>
    <col min="771" max="771" width="6.453125" style="67" customWidth="1"/>
    <col min="772" max="772" width="0.90625" style="67" customWidth="1"/>
    <col min="773" max="773" width="14" style="67" bestFit="1" customWidth="1"/>
    <col min="774" max="774" width="0.90625" style="67" customWidth="1"/>
    <col min="775" max="775" width="14" style="67" bestFit="1" customWidth="1"/>
    <col min="776" max="776" width="0.90625" style="67" customWidth="1"/>
    <col min="777" max="777" width="13" style="67" customWidth="1"/>
    <col min="778" max="778" width="0.90625" style="67" customWidth="1"/>
    <col min="779" max="779" width="13" style="67" customWidth="1"/>
    <col min="780" max="1024" width="9.08984375" style="67"/>
    <col min="1025" max="1025" width="3.08984375" style="67" customWidth="1"/>
    <col min="1026" max="1026" width="32.453125" style="67" customWidth="1"/>
    <col min="1027" max="1027" width="6.453125" style="67" customWidth="1"/>
    <col min="1028" max="1028" width="0.90625" style="67" customWidth="1"/>
    <col min="1029" max="1029" width="14" style="67" bestFit="1" customWidth="1"/>
    <col min="1030" max="1030" width="0.90625" style="67" customWidth="1"/>
    <col min="1031" max="1031" width="14" style="67" bestFit="1" customWidth="1"/>
    <col min="1032" max="1032" width="0.90625" style="67" customWidth="1"/>
    <col min="1033" max="1033" width="13" style="67" customWidth="1"/>
    <col min="1034" max="1034" width="0.90625" style="67" customWidth="1"/>
    <col min="1035" max="1035" width="13" style="67" customWidth="1"/>
    <col min="1036" max="1280" width="9.08984375" style="67"/>
    <col min="1281" max="1281" width="3.08984375" style="67" customWidth="1"/>
    <col min="1282" max="1282" width="32.453125" style="67" customWidth="1"/>
    <col min="1283" max="1283" width="6.453125" style="67" customWidth="1"/>
    <col min="1284" max="1284" width="0.90625" style="67" customWidth="1"/>
    <col min="1285" max="1285" width="14" style="67" bestFit="1" customWidth="1"/>
    <col min="1286" max="1286" width="0.90625" style="67" customWidth="1"/>
    <col min="1287" max="1287" width="14" style="67" bestFit="1" customWidth="1"/>
    <col min="1288" max="1288" width="0.90625" style="67" customWidth="1"/>
    <col min="1289" max="1289" width="13" style="67" customWidth="1"/>
    <col min="1290" max="1290" width="0.90625" style="67" customWidth="1"/>
    <col min="1291" max="1291" width="13" style="67" customWidth="1"/>
    <col min="1292" max="1536" width="9.08984375" style="67"/>
    <col min="1537" max="1537" width="3.08984375" style="67" customWidth="1"/>
    <col min="1538" max="1538" width="32.453125" style="67" customWidth="1"/>
    <col min="1539" max="1539" width="6.453125" style="67" customWidth="1"/>
    <col min="1540" max="1540" width="0.90625" style="67" customWidth="1"/>
    <col min="1541" max="1541" width="14" style="67" bestFit="1" customWidth="1"/>
    <col min="1542" max="1542" width="0.90625" style="67" customWidth="1"/>
    <col min="1543" max="1543" width="14" style="67" bestFit="1" customWidth="1"/>
    <col min="1544" max="1544" width="0.90625" style="67" customWidth="1"/>
    <col min="1545" max="1545" width="13" style="67" customWidth="1"/>
    <col min="1546" max="1546" width="0.90625" style="67" customWidth="1"/>
    <col min="1547" max="1547" width="13" style="67" customWidth="1"/>
    <col min="1548" max="1792" width="9.08984375" style="67"/>
    <col min="1793" max="1793" width="3.08984375" style="67" customWidth="1"/>
    <col min="1794" max="1794" width="32.453125" style="67" customWidth="1"/>
    <col min="1795" max="1795" width="6.453125" style="67" customWidth="1"/>
    <col min="1796" max="1796" width="0.90625" style="67" customWidth="1"/>
    <col min="1797" max="1797" width="14" style="67" bestFit="1" customWidth="1"/>
    <col min="1798" max="1798" width="0.90625" style="67" customWidth="1"/>
    <col min="1799" max="1799" width="14" style="67" bestFit="1" customWidth="1"/>
    <col min="1800" max="1800" width="0.90625" style="67" customWidth="1"/>
    <col min="1801" max="1801" width="13" style="67" customWidth="1"/>
    <col min="1802" max="1802" width="0.90625" style="67" customWidth="1"/>
    <col min="1803" max="1803" width="13" style="67" customWidth="1"/>
    <col min="1804" max="2048" width="9.08984375" style="67"/>
    <col min="2049" max="2049" width="3.08984375" style="67" customWidth="1"/>
    <col min="2050" max="2050" width="32.453125" style="67" customWidth="1"/>
    <col min="2051" max="2051" width="6.453125" style="67" customWidth="1"/>
    <col min="2052" max="2052" width="0.90625" style="67" customWidth="1"/>
    <col min="2053" max="2053" width="14" style="67" bestFit="1" customWidth="1"/>
    <col min="2054" max="2054" width="0.90625" style="67" customWidth="1"/>
    <col min="2055" max="2055" width="14" style="67" bestFit="1" customWidth="1"/>
    <col min="2056" max="2056" width="0.90625" style="67" customWidth="1"/>
    <col min="2057" max="2057" width="13" style="67" customWidth="1"/>
    <col min="2058" max="2058" width="0.90625" style="67" customWidth="1"/>
    <col min="2059" max="2059" width="13" style="67" customWidth="1"/>
    <col min="2060" max="2304" width="9.08984375" style="67"/>
    <col min="2305" max="2305" width="3.08984375" style="67" customWidth="1"/>
    <col min="2306" max="2306" width="32.453125" style="67" customWidth="1"/>
    <col min="2307" max="2307" width="6.453125" style="67" customWidth="1"/>
    <col min="2308" max="2308" width="0.90625" style="67" customWidth="1"/>
    <col min="2309" max="2309" width="14" style="67" bestFit="1" customWidth="1"/>
    <col min="2310" max="2310" width="0.90625" style="67" customWidth="1"/>
    <col min="2311" max="2311" width="14" style="67" bestFit="1" customWidth="1"/>
    <col min="2312" max="2312" width="0.90625" style="67" customWidth="1"/>
    <col min="2313" max="2313" width="13" style="67" customWidth="1"/>
    <col min="2314" max="2314" width="0.90625" style="67" customWidth="1"/>
    <col min="2315" max="2315" width="13" style="67" customWidth="1"/>
    <col min="2316" max="2560" width="9.08984375" style="67"/>
    <col min="2561" max="2561" width="3.08984375" style="67" customWidth="1"/>
    <col min="2562" max="2562" width="32.453125" style="67" customWidth="1"/>
    <col min="2563" max="2563" width="6.453125" style="67" customWidth="1"/>
    <col min="2564" max="2564" width="0.90625" style="67" customWidth="1"/>
    <col min="2565" max="2565" width="14" style="67" bestFit="1" customWidth="1"/>
    <col min="2566" max="2566" width="0.90625" style="67" customWidth="1"/>
    <col min="2567" max="2567" width="14" style="67" bestFit="1" customWidth="1"/>
    <col min="2568" max="2568" width="0.90625" style="67" customWidth="1"/>
    <col min="2569" max="2569" width="13" style="67" customWidth="1"/>
    <col min="2570" max="2570" width="0.90625" style="67" customWidth="1"/>
    <col min="2571" max="2571" width="13" style="67" customWidth="1"/>
    <col min="2572" max="2816" width="9.08984375" style="67"/>
    <col min="2817" max="2817" width="3.08984375" style="67" customWidth="1"/>
    <col min="2818" max="2818" width="32.453125" style="67" customWidth="1"/>
    <col min="2819" max="2819" width="6.453125" style="67" customWidth="1"/>
    <col min="2820" max="2820" width="0.90625" style="67" customWidth="1"/>
    <col min="2821" max="2821" width="14" style="67" bestFit="1" customWidth="1"/>
    <col min="2822" max="2822" width="0.90625" style="67" customWidth="1"/>
    <col min="2823" max="2823" width="14" style="67" bestFit="1" customWidth="1"/>
    <col min="2824" max="2824" width="0.90625" style="67" customWidth="1"/>
    <col min="2825" max="2825" width="13" style="67" customWidth="1"/>
    <col min="2826" max="2826" width="0.90625" style="67" customWidth="1"/>
    <col min="2827" max="2827" width="13" style="67" customWidth="1"/>
    <col min="2828" max="3072" width="9.08984375" style="67"/>
    <col min="3073" max="3073" width="3.08984375" style="67" customWidth="1"/>
    <col min="3074" max="3074" width="32.453125" style="67" customWidth="1"/>
    <col min="3075" max="3075" width="6.453125" style="67" customWidth="1"/>
    <col min="3076" max="3076" width="0.90625" style="67" customWidth="1"/>
    <col min="3077" max="3077" width="14" style="67" bestFit="1" customWidth="1"/>
    <col min="3078" max="3078" width="0.90625" style="67" customWidth="1"/>
    <col min="3079" max="3079" width="14" style="67" bestFit="1" customWidth="1"/>
    <col min="3080" max="3080" width="0.90625" style="67" customWidth="1"/>
    <col min="3081" max="3081" width="13" style="67" customWidth="1"/>
    <col min="3082" max="3082" width="0.90625" style="67" customWidth="1"/>
    <col min="3083" max="3083" width="13" style="67" customWidth="1"/>
    <col min="3084" max="3328" width="9.08984375" style="67"/>
    <col min="3329" max="3329" width="3.08984375" style="67" customWidth="1"/>
    <col min="3330" max="3330" width="32.453125" style="67" customWidth="1"/>
    <col min="3331" max="3331" width="6.453125" style="67" customWidth="1"/>
    <col min="3332" max="3332" width="0.90625" style="67" customWidth="1"/>
    <col min="3333" max="3333" width="14" style="67" bestFit="1" customWidth="1"/>
    <col min="3334" max="3334" width="0.90625" style="67" customWidth="1"/>
    <col min="3335" max="3335" width="14" style="67" bestFit="1" customWidth="1"/>
    <col min="3336" max="3336" width="0.90625" style="67" customWidth="1"/>
    <col min="3337" max="3337" width="13" style="67" customWidth="1"/>
    <col min="3338" max="3338" width="0.90625" style="67" customWidth="1"/>
    <col min="3339" max="3339" width="13" style="67" customWidth="1"/>
    <col min="3340" max="3584" width="9.08984375" style="67"/>
    <col min="3585" max="3585" width="3.08984375" style="67" customWidth="1"/>
    <col min="3586" max="3586" width="32.453125" style="67" customWidth="1"/>
    <col min="3587" max="3587" width="6.453125" style="67" customWidth="1"/>
    <col min="3588" max="3588" width="0.90625" style="67" customWidth="1"/>
    <col min="3589" max="3589" width="14" style="67" bestFit="1" customWidth="1"/>
    <col min="3590" max="3590" width="0.90625" style="67" customWidth="1"/>
    <col min="3591" max="3591" width="14" style="67" bestFit="1" customWidth="1"/>
    <col min="3592" max="3592" width="0.90625" style="67" customWidth="1"/>
    <col min="3593" max="3593" width="13" style="67" customWidth="1"/>
    <col min="3594" max="3594" width="0.90625" style="67" customWidth="1"/>
    <col min="3595" max="3595" width="13" style="67" customWidth="1"/>
    <col min="3596" max="3840" width="9.08984375" style="67"/>
    <col min="3841" max="3841" width="3.08984375" style="67" customWidth="1"/>
    <col min="3842" max="3842" width="32.453125" style="67" customWidth="1"/>
    <col min="3843" max="3843" width="6.453125" style="67" customWidth="1"/>
    <col min="3844" max="3844" width="0.90625" style="67" customWidth="1"/>
    <col min="3845" max="3845" width="14" style="67" bestFit="1" customWidth="1"/>
    <col min="3846" max="3846" width="0.90625" style="67" customWidth="1"/>
    <col min="3847" max="3847" width="14" style="67" bestFit="1" customWidth="1"/>
    <col min="3848" max="3848" width="0.90625" style="67" customWidth="1"/>
    <col min="3849" max="3849" width="13" style="67" customWidth="1"/>
    <col min="3850" max="3850" width="0.90625" style="67" customWidth="1"/>
    <col min="3851" max="3851" width="13" style="67" customWidth="1"/>
    <col min="3852" max="4096" width="9.08984375" style="67"/>
    <col min="4097" max="4097" width="3.08984375" style="67" customWidth="1"/>
    <col min="4098" max="4098" width="32.453125" style="67" customWidth="1"/>
    <col min="4099" max="4099" width="6.453125" style="67" customWidth="1"/>
    <col min="4100" max="4100" width="0.90625" style="67" customWidth="1"/>
    <col min="4101" max="4101" width="14" style="67" bestFit="1" customWidth="1"/>
    <col min="4102" max="4102" width="0.90625" style="67" customWidth="1"/>
    <col min="4103" max="4103" width="14" style="67" bestFit="1" customWidth="1"/>
    <col min="4104" max="4104" width="0.90625" style="67" customWidth="1"/>
    <col min="4105" max="4105" width="13" style="67" customWidth="1"/>
    <col min="4106" max="4106" width="0.90625" style="67" customWidth="1"/>
    <col min="4107" max="4107" width="13" style="67" customWidth="1"/>
    <col min="4108" max="4352" width="9.08984375" style="67"/>
    <col min="4353" max="4353" width="3.08984375" style="67" customWidth="1"/>
    <col min="4354" max="4354" width="32.453125" style="67" customWidth="1"/>
    <col min="4355" max="4355" width="6.453125" style="67" customWidth="1"/>
    <col min="4356" max="4356" width="0.90625" style="67" customWidth="1"/>
    <col min="4357" max="4357" width="14" style="67" bestFit="1" customWidth="1"/>
    <col min="4358" max="4358" width="0.90625" style="67" customWidth="1"/>
    <col min="4359" max="4359" width="14" style="67" bestFit="1" customWidth="1"/>
    <col min="4360" max="4360" width="0.90625" style="67" customWidth="1"/>
    <col min="4361" max="4361" width="13" style="67" customWidth="1"/>
    <col min="4362" max="4362" width="0.90625" style="67" customWidth="1"/>
    <col min="4363" max="4363" width="13" style="67" customWidth="1"/>
    <col min="4364" max="4608" width="9.08984375" style="67"/>
    <col min="4609" max="4609" width="3.08984375" style="67" customWidth="1"/>
    <col min="4610" max="4610" width="32.453125" style="67" customWidth="1"/>
    <col min="4611" max="4611" width="6.453125" style="67" customWidth="1"/>
    <col min="4612" max="4612" width="0.90625" style="67" customWidth="1"/>
    <col min="4613" max="4613" width="14" style="67" bestFit="1" customWidth="1"/>
    <col min="4614" max="4614" width="0.90625" style="67" customWidth="1"/>
    <col min="4615" max="4615" width="14" style="67" bestFit="1" customWidth="1"/>
    <col min="4616" max="4616" width="0.90625" style="67" customWidth="1"/>
    <col min="4617" max="4617" width="13" style="67" customWidth="1"/>
    <col min="4618" max="4618" width="0.90625" style="67" customWidth="1"/>
    <col min="4619" max="4619" width="13" style="67" customWidth="1"/>
    <col min="4620" max="4864" width="9.08984375" style="67"/>
    <col min="4865" max="4865" width="3.08984375" style="67" customWidth="1"/>
    <col min="4866" max="4866" width="32.453125" style="67" customWidth="1"/>
    <col min="4867" max="4867" width="6.453125" style="67" customWidth="1"/>
    <col min="4868" max="4868" width="0.90625" style="67" customWidth="1"/>
    <col min="4869" max="4869" width="14" style="67" bestFit="1" customWidth="1"/>
    <col min="4870" max="4870" width="0.90625" style="67" customWidth="1"/>
    <col min="4871" max="4871" width="14" style="67" bestFit="1" customWidth="1"/>
    <col min="4872" max="4872" width="0.90625" style="67" customWidth="1"/>
    <col min="4873" max="4873" width="13" style="67" customWidth="1"/>
    <col min="4874" max="4874" width="0.90625" style="67" customWidth="1"/>
    <col min="4875" max="4875" width="13" style="67" customWidth="1"/>
    <col min="4876" max="5120" width="9.08984375" style="67"/>
    <col min="5121" max="5121" width="3.08984375" style="67" customWidth="1"/>
    <col min="5122" max="5122" width="32.453125" style="67" customWidth="1"/>
    <col min="5123" max="5123" width="6.453125" style="67" customWidth="1"/>
    <col min="5124" max="5124" width="0.90625" style="67" customWidth="1"/>
    <col min="5125" max="5125" width="14" style="67" bestFit="1" customWidth="1"/>
    <col min="5126" max="5126" width="0.90625" style="67" customWidth="1"/>
    <col min="5127" max="5127" width="14" style="67" bestFit="1" customWidth="1"/>
    <col min="5128" max="5128" width="0.90625" style="67" customWidth="1"/>
    <col min="5129" max="5129" width="13" style="67" customWidth="1"/>
    <col min="5130" max="5130" width="0.90625" style="67" customWidth="1"/>
    <col min="5131" max="5131" width="13" style="67" customWidth="1"/>
    <col min="5132" max="5376" width="9.08984375" style="67"/>
    <col min="5377" max="5377" width="3.08984375" style="67" customWidth="1"/>
    <col min="5378" max="5378" width="32.453125" style="67" customWidth="1"/>
    <col min="5379" max="5379" width="6.453125" style="67" customWidth="1"/>
    <col min="5380" max="5380" width="0.90625" style="67" customWidth="1"/>
    <col min="5381" max="5381" width="14" style="67" bestFit="1" customWidth="1"/>
    <col min="5382" max="5382" width="0.90625" style="67" customWidth="1"/>
    <col min="5383" max="5383" width="14" style="67" bestFit="1" customWidth="1"/>
    <col min="5384" max="5384" width="0.90625" style="67" customWidth="1"/>
    <col min="5385" max="5385" width="13" style="67" customWidth="1"/>
    <col min="5386" max="5386" width="0.90625" style="67" customWidth="1"/>
    <col min="5387" max="5387" width="13" style="67" customWidth="1"/>
    <col min="5388" max="5632" width="9.08984375" style="67"/>
    <col min="5633" max="5633" width="3.08984375" style="67" customWidth="1"/>
    <col min="5634" max="5634" width="32.453125" style="67" customWidth="1"/>
    <col min="5635" max="5635" width="6.453125" style="67" customWidth="1"/>
    <col min="5636" max="5636" width="0.90625" style="67" customWidth="1"/>
    <col min="5637" max="5637" width="14" style="67" bestFit="1" customWidth="1"/>
    <col min="5638" max="5638" width="0.90625" style="67" customWidth="1"/>
    <col min="5639" max="5639" width="14" style="67" bestFit="1" customWidth="1"/>
    <col min="5640" max="5640" width="0.90625" style="67" customWidth="1"/>
    <col min="5641" max="5641" width="13" style="67" customWidth="1"/>
    <col min="5642" max="5642" width="0.90625" style="67" customWidth="1"/>
    <col min="5643" max="5643" width="13" style="67" customWidth="1"/>
    <col min="5644" max="5888" width="9.08984375" style="67"/>
    <col min="5889" max="5889" width="3.08984375" style="67" customWidth="1"/>
    <col min="5890" max="5890" width="32.453125" style="67" customWidth="1"/>
    <col min="5891" max="5891" width="6.453125" style="67" customWidth="1"/>
    <col min="5892" max="5892" width="0.90625" style="67" customWidth="1"/>
    <col min="5893" max="5893" width="14" style="67" bestFit="1" customWidth="1"/>
    <col min="5894" max="5894" width="0.90625" style="67" customWidth="1"/>
    <col min="5895" max="5895" width="14" style="67" bestFit="1" customWidth="1"/>
    <col min="5896" max="5896" width="0.90625" style="67" customWidth="1"/>
    <col min="5897" max="5897" width="13" style="67" customWidth="1"/>
    <col min="5898" max="5898" width="0.90625" style="67" customWidth="1"/>
    <col min="5899" max="5899" width="13" style="67" customWidth="1"/>
    <col min="5900" max="6144" width="9.08984375" style="67"/>
    <col min="6145" max="6145" width="3.08984375" style="67" customWidth="1"/>
    <col min="6146" max="6146" width="32.453125" style="67" customWidth="1"/>
    <col min="6147" max="6147" width="6.453125" style="67" customWidth="1"/>
    <col min="6148" max="6148" width="0.90625" style="67" customWidth="1"/>
    <col min="6149" max="6149" width="14" style="67" bestFit="1" customWidth="1"/>
    <col min="6150" max="6150" width="0.90625" style="67" customWidth="1"/>
    <col min="6151" max="6151" width="14" style="67" bestFit="1" customWidth="1"/>
    <col min="6152" max="6152" width="0.90625" style="67" customWidth="1"/>
    <col min="6153" max="6153" width="13" style="67" customWidth="1"/>
    <col min="6154" max="6154" width="0.90625" style="67" customWidth="1"/>
    <col min="6155" max="6155" width="13" style="67" customWidth="1"/>
    <col min="6156" max="6400" width="9.08984375" style="67"/>
    <col min="6401" max="6401" width="3.08984375" style="67" customWidth="1"/>
    <col min="6402" max="6402" width="32.453125" style="67" customWidth="1"/>
    <col min="6403" max="6403" width="6.453125" style="67" customWidth="1"/>
    <col min="6404" max="6404" width="0.90625" style="67" customWidth="1"/>
    <col min="6405" max="6405" width="14" style="67" bestFit="1" customWidth="1"/>
    <col min="6406" max="6406" width="0.90625" style="67" customWidth="1"/>
    <col min="6407" max="6407" width="14" style="67" bestFit="1" customWidth="1"/>
    <col min="6408" max="6408" width="0.90625" style="67" customWidth="1"/>
    <col min="6409" max="6409" width="13" style="67" customWidth="1"/>
    <col min="6410" max="6410" width="0.90625" style="67" customWidth="1"/>
    <col min="6411" max="6411" width="13" style="67" customWidth="1"/>
    <col min="6412" max="6656" width="9.08984375" style="67"/>
    <col min="6657" max="6657" width="3.08984375" style="67" customWidth="1"/>
    <col min="6658" max="6658" width="32.453125" style="67" customWidth="1"/>
    <col min="6659" max="6659" width="6.453125" style="67" customWidth="1"/>
    <col min="6660" max="6660" width="0.90625" style="67" customWidth="1"/>
    <col min="6661" max="6661" width="14" style="67" bestFit="1" customWidth="1"/>
    <col min="6662" max="6662" width="0.90625" style="67" customWidth="1"/>
    <col min="6663" max="6663" width="14" style="67" bestFit="1" customWidth="1"/>
    <col min="6664" max="6664" width="0.90625" style="67" customWidth="1"/>
    <col min="6665" max="6665" width="13" style="67" customWidth="1"/>
    <col min="6666" max="6666" width="0.90625" style="67" customWidth="1"/>
    <col min="6667" max="6667" width="13" style="67" customWidth="1"/>
    <col min="6668" max="6912" width="9.08984375" style="67"/>
    <col min="6913" max="6913" width="3.08984375" style="67" customWidth="1"/>
    <col min="6914" max="6914" width="32.453125" style="67" customWidth="1"/>
    <col min="6915" max="6915" width="6.453125" style="67" customWidth="1"/>
    <col min="6916" max="6916" width="0.90625" style="67" customWidth="1"/>
    <col min="6917" max="6917" width="14" style="67" bestFit="1" customWidth="1"/>
    <col min="6918" max="6918" width="0.90625" style="67" customWidth="1"/>
    <col min="6919" max="6919" width="14" style="67" bestFit="1" customWidth="1"/>
    <col min="6920" max="6920" width="0.90625" style="67" customWidth="1"/>
    <col min="6921" max="6921" width="13" style="67" customWidth="1"/>
    <col min="6922" max="6922" width="0.90625" style="67" customWidth="1"/>
    <col min="6923" max="6923" width="13" style="67" customWidth="1"/>
    <col min="6924" max="7168" width="9.08984375" style="67"/>
    <col min="7169" max="7169" width="3.08984375" style="67" customWidth="1"/>
    <col min="7170" max="7170" width="32.453125" style="67" customWidth="1"/>
    <col min="7171" max="7171" width="6.453125" style="67" customWidth="1"/>
    <col min="7172" max="7172" width="0.90625" style="67" customWidth="1"/>
    <col min="7173" max="7173" width="14" style="67" bestFit="1" customWidth="1"/>
    <col min="7174" max="7174" width="0.90625" style="67" customWidth="1"/>
    <col min="7175" max="7175" width="14" style="67" bestFit="1" customWidth="1"/>
    <col min="7176" max="7176" width="0.90625" style="67" customWidth="1"/>
    <col min="7177" max="7177" width="13" style="67" customWidth="1"/>
    <col min="7178" max="7178" width="0.90625" style="67" customWidth="1"/>
    <col min="7179" max="7179" width="13" style="67" customWidth="1"/>
    <col min="7180" max="7424" width="9.08984375" style="67"/>
    <col min="7425" max="7425" width="3.08984375" style="67" customWidth="1"/>
    <col min="7426" max="7426" width="32.453125" style="67" customWidth="1"/>
    <col min="7427" max="7427" width="6.453125" style="67" customWidth="1"/>
    <col min="7428" max="7428" width="0.90625" style="67" customWidth="1"/>
    <col min="7429" max="7429" width="14" style="67" bestFit="1" customWidth="1"/>
    <col min="7430" max="7430" width="0.90625" style="67" customWidth="1"/>
    <col min="7431" max="7431" width="14" style="67" bestFit="1" customWidth="1"/>
    <col min="7432" max="7432" width="0.90625" style="67" customWidth="1"/>
    <col min="7433" max="7433" width="13" style="67" customWidth="1"/>
    <col min="7434" max="7434" width="0.90625" style="67" customWidth="1"/>
    <col min="7435" max="7435" width="13" style="67" customWidth="1"/>
    <col min="7436" max="7680" width="9.08984375" style="67"/>
    <col min="7681" max="7681" width="3.08984375" style="67" customWidth="1"/>
    <col min="7682" max="7682" width="32.453125" style="67" customWidth="1"/>
    <col min="7683" max="7683" width="6.453125" style="67" customWidth="1"/>
    <col min="7684" max="7684" width="0.90625" style="67" customWidth="1"/>
    <col min="7685" max="7685" width="14" style="67" bestFit="1" customWidth="1"/>
    <col min="7686" max="7686" width="0.90625" style="67" customWidth="1"/>
    <col min="7687" max="7687" width="14" style="67" bestFit="1" customWidth="1"/>
    <col min="7688" max="7688" width="0.90625" style="67" customWidth="1"/>
    <col min="7689" max="7689" width="13" style="67" customWidth="1"/>
    <col min="7690" max="7690" width="0.90625" style="67" customWidth="1"/>
    <col min="7691" max="7691" width="13" style="67" customWidth="1"/>
    <col min="7692" max="7936" width="9.08984375" style="67"/>
    <col min="7937" max="7937" width="3.08984375" style="67" customWidth="1"/>
    <col min="7938" max="7938" width="32.453125" style="67" customWidth="1"/>
    <col min="7939" max="7939" width="6.453125" style="67" customWidth="1"/>
    <col min="7940" max="7940" width="0.90625" style="67" customWidth="1"/>
    <col min="7941" max="7941" width="14" style="67" bestFit="1" customWidth="1"/>
    <col min="7942" max="7942" width="0.90625" style="67" customWidth="1"/>
    <col min="7943" max="7943" width="14" style="67" bestFit="1" customWidth="1"/>
    <col min="7944" max="7944" width="0.90625" style="67" customWidth="1"/>
    <col min="7945" max="7945" width="13" style="67" customWidth="1"/>
    <col min="7946" max="7946" width="0.90625" style="67" customWidth="1"/>
    <col min="7947" max="7947" width="13" style="67" customWidth="1"/>
    <col min="7948" max="8192" width="9.08984375" style="67"/>
    <col min="8193" max="8193" width="3.08984375" style="67" customWidth="1"/>
    <col min="8194" max="8194" width="32.453125" style="67" customWidth="1"/>
    <col min="8195" max="8195" width="6.453125" style="67" customWidth="1"/>
    <col min="8196" max="8196" width="0.90625" style="67" customWidth="1"/>
    <col min="8197" max="8197" width="14" style="67" bestFit="1" customWidth="1"/>
    <col min="8198" max="8198" width="0.90625" style="67" customWidth="1"/>
    <col min="8199" max="8199" width="14" style="67" bestFit="1" customWidth="1"/>
    <col min="8200" max="8200" width="0.90625" style="67" customWidth="1"/>
    <col min="8201" max="8201" width="13" style="67" customWidth="1"/>
    <col min="8202" max="8202" width="0.90625" style="67" customWidth="1"/>
    <col min="8203" max="8203" width="13" style="67" customWidth="1"/>
    <col min="8204" max="8448" width="9.08984375" style="67"/>
    <col min="8449" max="8449" width="3.08984375" style="67" customWidth="1"/>
    <col min="8450" max="8450" width="32.453125" style="67" customWidth="1"/>
    <col min="8451" max="8451" width="6.453125" style="67" customWidth="1"/>
    <col min="8452" max="8452" width="0.90625" style="67" customWidth="1"/>
    <col min="8453" max="8453" width="14" style="67" bestFit="1" customWidth="1"/>
    <col min="8454" max="8454" width="0.90625" style="67" customWidth="1"/>
    <col min="8455" max="8455" width="14" style="67" bestFit="1" customWidth="1"/>
    <col min="8456" max="8456" width="0.90625" style="67" customWidth="1"/>
    <col min="8457" max="8457" width="13" style="67" customWidth="1"/>
    <col min="8458" max="8458" width="0.90625" style="67" customWidth="1"/>
    <col min="8459" max="8459" width="13" style="67" customWidth="1"/>
    <col min="8460" max="8704" width="9.08984375" style="67"/>
    <col min="8705" max="8705" width="3.08984375" style="67" customWidth="1"/>
    <col min="8706" max="8706" width="32.453125" style="67" customWidth="1"/>
    <col min="8707" max="8707" width="6.453125" style="67" customWidth="1"/>
    <col min="8708" max="8708" width="0.90625" style="67" customWidth="1"/>
    <col min="8709" max="8709" width="14" style="67" bestFit="1" customWidth="1"/>
    <col min="8710" max="8710" width="0.90625" style="67" customWidth="1"/>
    <col min="8711" max="8711" width="14" style="67" bestFit="1" customWidth="1"/>
    <col min="8712" max="8712" width="0.90625" style="67" customWidth="1"/>
    <col min="8713" max="8713" width="13" style="67" customWidth="1"/>
    <col min="8714" max="8714" width="0.90625" style="67" customWidth="1"/>
    <col min="8715" max="8715" width="13" style="67" customWidth="1"/>
    <col min="8716" max="8960" width="9.08984375" style="67"/>
    <col min="8961" max="8961" width="3.08984375" style="67" customWidth="1"/>
    <col min="8962" max="8962" width="32.453125" style="67" customWidth="1"/>
    <col min="8963" max="8963" width="6.453125" style="67" customWidth="1"/>
    <col min="8964" max="8964" width="0.90625" style="67" customWidth="1"/>
    <col min="8965" max="8965" width="14" style="67" bestFit="1" customWidth="1"/>
    <col min="8966" max="8966" width="0.90625" style="67" customWidth="1"/>
    <col min="8967" max="8967" width="14" style="67" bestFit="1" customWidth="1"/>
    <col min="8968" max="8968" width="0.90625" style="67" customWidth="1"/>
    <col min="8969" max="8969" width="13" style="67" customWidth="1"/>
    <col min="8970" max="8970" width="0.90625" style="67" customWidth="1"/>
    <col min="8971" max="8971" width="13" style="67" customWidth="1"/>
    <col min="8972" max="9216" width="9.08984375" style="67"/>
    <col min="9217" max="9217" width="3.08984375" style="67" customWidth="1"/>
    <col min="9218" max="9218" width="32.453125" style="67" customWidth="1"/>
    <col min="9219" max="9219" width="6.453125" style="67" customWidth="1"/>
    <col min="9220" max="9220" width="0.90625" style="67" customWidth="1"/>
    <col min="9221" max="9221" width="14" style="67" bestFit="1" customWidth="1"/>
    <col min="9222" max="9222" width="0.90625" style="67" customWidth="1"/>
    <col min="9223" max="9223" width="14" style="67" bestFit="1" customWidth="1"/>
    <col min="9224" max="9224" width="0.90625" style="67" customWidth="1"/>
    <col min="9225" max="9225" width="13" style="67" customWidth="1"/>
    <col min="9226" max="9226" width="0.90625" style="67" customWidth="1"/>
    <col min="9227" max="9227" width="13" style="67" customWidth="1"/>
    <col min="9228" max="9472" width="9.08984375" style="67"/>
    <col min="9473" max="9473" width="3.08984375" style="67" customWidth="1"/>
    <col min="9474" max="9474" width="32.453125" style="67" customWidth="1"/>
    <col min="9475" max="9475" width="6.453125" style="67" customWidth="1"/>
    <col min="9476" max="9476" width="0.90625" style="67" customWidth="1"/>
    <col min="9477" max="9477" width="14" style="67" bestFit="1" customWidth="1"/>
    <col min="9478" max="9478" width="0.90625" style="67" customWidth="1"/>
    <col min="9479" max="9479" width="14" style="67" bestFit="1" customWidth="1"/>
    <col min="9480" max="9480" width="0.90625" style="67" customWidth="1"/>
    <col min="9481" max="9481" width="13" style="67" customWidth="1"/>
    <col min="9482" max="9482" width="0.90625" style="67" customWidth="1"/>
    <col min="9483" max="9483" width="13" style="67" customWidth="1"/>
    <col min="9484" max="9728" width="9.08984375" style="67"/>
    <col min="9729" max="9729" width="3.08984375" style="67" customWidth="1"/>
    <col min="9730" max="9730" width="32.453125" style="67" customWidth="1"/>
    <col min="9731" max="9731" width="6.453125" style="67" customWidth="1"/>
    <col min="9732" max="9732" width="0.90625" style="67" customWidth="1"/>
    <col min="9733" max="9733" width="14" style="67" bestFit="1" customWidth="1"/>
    <col min="9734" max="9734" width="0.90625" style="67" customWidth="1"/>
    <col min="9735" max="9735" width="14" style="67" bestFit="1" customWidth="1"/>
    <col min="9736" max="9736" width="0.90625" style="67" customWidth="1"/>
    <col min="9737" max="9737" width="13" style="67" customWidth="1"/>
    <col min="9738" max="9738" width="0.90625" style="67" customWidth="1"/>
    <col min="9739" max="9739" width="13" style="67" customWidth="1"/>
    <col min="9740" max="9984" width="9.08984375" style="67"/>
    <col min="9985" max="9985" width="3.08984375" style="67" customWidth="1"/>
    <col min="9986" max="9986" width="32.453125" style="67" customWidth="1"/>
    <col min="9987" max="9987" width="6.453125" style="67" customWidth="1"/>
    <col min="9988" max="9988" width="0.90625" style="67" customWidth="1"/>
    <col min="9989" max="9989" width="14" style="67" bestFit="1" customWidth="1"/>
    <col min="9990" max="9990" width="0.90625" style="67" customWidth="1"/>
    <col min="9991" max="9991" width="14" style="67" bestFit="1" customWidth="1"/>
    <col min="9992" max="9992" width="0.90625" style="67" customWidth="1"/>
    <col min="9993" max="9993" width="13" style="67" customWidth="1"/>
    <col min="9994" max="9994" width="0.90625" style="67" customWidth="1"/>
    <col min="9995" max="9995" width="13" style="67" customWidth="1"/>
    <col min="9996" max="10240" width="9.08984375" style="67"/>
    <col min="10241" max="10241" width="3.08984375" style="67" customWidth="1"/>
    <col min="10242" max="10242" width="32.453125" style="67" customWidth="1"/>
    <col min="10243" max="10243" width="6.453125" style="67" customWidth="1"/>
    <col min="10244" max="10244" width="0.90625" style="67" customWidth="1"/>
    <col min="10245" max="10245" width="14" style="67" bestFit="1" customWidth="1"/>
    <col min="10246" max="10246" width="0.90625" style="67" customWidth="1"/>
    <col min="10247" max="10247" width="14" style="67" bestFit="1" customWidth="1"/>
    <col min="10248" max="10248" width="0.90625" style="67" customWidth="1"/>
    <col min="10249" max="10249" width="13" style="67" customWidth="1"/>
    <col min="10250" max="10250" width="0.90625" style="67" customWidth="1"/>
    <col min="10251" max="10251" width="13" style="67" customWidth="1"/>
    <col min="10252" max="10496" width="9.08984375" style="67"/>
    <col min="10497" max="10497" width="3.08984375" style="67" customWidth="1"/>
    <col min="10498" max="10498" width="32.453125" style="67" customWidth="1"/>
    <col min="10499" max="10499" width="6.453125" style="67" customWidth="1"/>
    <col min="10500" max="10500" width="0.90625" style="67" customWidth="1"/>
    <col min="10501" max="10501" width="14" style="67" bestFit="1" customWidth="1"/>
    <col min="10502" max="10502" width="0.90625" style="67" customWidth="1"/>
    <col min="10503" max="10503" width="14" style="67" bestFit="1" customWidth="1"/>
    <col min="10504" max="10504" width="0.90625" style="67" customWidth="1"/>
    <col min="10505" max="10505" width="13" style="67" customWidth="1"/>
    <col min="10506" max="10506" width="0.90625" style="67" customWidth="1"/>
    <col min="10507" max="10507" width="13" style="67" customWidth="1"/>
    <col min="10508" max="10752" width="9.08984375" style="67"/>
    <col min="10753" max="10753" width="3.08984375" style="67" customWidth="1"/>
    <col min="10754" max="10754" width="32.453125" style="67" customWidth="1"/>
    <col min="10755" max="10755" width="6.453125" style="67" customWidth="1"/>
    <col min="10756" max="10756" width="0.90625" style="67" customWidth="1"/>
    <col min="10757" max="10757" width="14" style="67" bestFit="1" customWidth="1"/>
    <col min="10758" max="10758" width="0.90625" style="67" customWidth="1"/>
    <col min="10759" max="10759" width="14" style="67" bestFit="1" customWidth="1"/>
    <col min="10760" max="10760" width="0.90625" style="67" customWidth="1"/>
    <col min="10761" max="10761" width="13" style="67" customWidth="1"/>
    <col min="10762" max="10762" width="0.90625" style="67" customWidth="1"/>
    <col min="10763" max="10763" width="13" style="67" customWidth="1"/>
    <col min="10764" max="11008" width="9.08984375" style="67"/>
    <col min="11009" max="11009" width="3.08984375" style="67" customWidth="1"/>
    <col min="11010" max="11010" width="32.453125" style="67" customWidth="1"/>
    <col min="11011" max="11011" width="6.453125" style="67" customWidth="1"/>
    <col min="11012" max="11012" width="0.90625" style="67" customWidth="1"/>
    <col min="11013" max="11013" width="14" style="67" bestFit="1" customWidth="1"/>
    <col min="11014" max="11014" width="0.90625" style="67" customWidth="1"/>
    <col min="11015" max="11015" width="14" style="67" bestFit="1" customWidth="1"/>
    <col min="11016" max="11016" width="0.90625" style="67" customWidth="1"/>
    <col min="11017" max="11017" width="13" style="67" customWidth="1"/>
    <col min="11018" max="11018" width="0.90625" style="67" customWidth="1"/>
    <col min="11019" max="11019" width="13" style="67" customWidth="1"/>
    <col min="11020" max="11264" width="9.08984375" style="67"/>
    <col min="11265" max="11265" width="3.08984375" style="67" customWidth="1"/>
    <col min="11266" max="11266" width="32.453125" style="67" customWidth="1"/>
    <col min="11267" max="11267" width="6.453125" style="67" customWidth="1"/>
    <col min="11268" max="11268" width="0.90625" style="67" customWidth="1"/>
    <col min="11269" max="11269" width="14" style="67" bestFit="1" customWidth="1"/>
    <col min="11270" max="11270" width="0.90625" style="67" customWidth="1"/>
    <col min="11271" max="11271" width="14" style="67" bestFit="1" customWidth="1"/>
    <col min="11272" max="11272" width="0.90625" style="67" customWidth="1"/>
    <col min="11273" max="11273" width="13" style="67" customWidth="1"/>
    <col min="11274" max="11274" width="0.90625" style="67" customWidth="1"/>
    <col min="11275" max="11275" width="13" style="67" customWidth="1"/>
    <col min="11276" max="11520" width="9.08984375" style="67"/>
    <col min="11521" max="11521" width="3.08984375" style="67" customWidth="1"/>
    <col min="11522" max="11522" width="32.453125" style="67" customWidth="1"/>
    <col min="11523" max="11523" width="6.453125" style="67" customWidth="1"/>
    <col min="11524" max="11524" width="0.90625" style="67" customWidth="1"/>
    <col min="11525" max="11525" width="14" style="67" bestFit="1" customWidth="1"/>
    <col min="11526" max="11526" width="0.90625" style="67" customWidth="1"/>
    <col min="11527" max="11527" width="14" style="67" bestFit="1" customWidth="1"/>
    <col min="11528" max="11528" width="0.90625" style="67" customWidth="1"/>
    <col min="11529" max="11529" width="13" style="67" customWidth="1"/>
    <col min="11530" max="11530" width="0.90625" style="67" customWidth="1"/>
    <col min="11531" max="11531" width="13" style="67" customWidth="1"/>
    <col min="11532" max="11776" width="9.08984375" style="67"/>
    <col min="11777" max="11777" width="3.08984375" style="67" customWidth="1"/>
    <col min="11778" max="11778" width="32.453125" style="67" customWidth="1"/>
    <col min="11779" max="11779" width="6.453125" style="67" customWidth="1"/>
    <col min="11780" max="11780" width="0.90625" style="67" customWidth="1"/>
    <col min="11781" max="11781" width="14" style="67" bestFit="1" customWidth="1"/>
    <col min="11782" max="11782" width="0.90625" style="67" customWidth="1"/>
    <col min="11783" max="11783" width="14" style="67" bestFit="1" customWidth="1"/>
    <col min="11784" max="11784" width="0.90625" style="67" customWidth="1"/>
    <col min="11785" max="11785" width="13" style="67" customWidth="1"/>
    <col min="11786" max="11786" width="0.90625" style="67" customWidth="1"/>
    <col min="11787" max="11787" width="13" style="67" customWidth="1"/>
    <col min="11788" max="12032" width="9.08984375" style="67"/>
    <col min="12033" max="12033" width="3.08984375" style="67" customWidth="1"/>
    <col min="12034" max="12034" width="32.453125" style="67" customWidth="1"/>
    <col min="12035" max="12035" width="6.453125" style="67" customWidth="1"/>
    <col min="12036" max="12036" width="0.90625" style="67" customWidth="1"/>
    <col min="12037" max="12037" width="14" style="67" bestFit="1" customWidth="1"/>
    <col min="12038" max="12038" width="0.90625" style="67" customWidth="1"/>
    <col min="12039" max="12039" width="14" style="67" bestFit="1" customWidth="1"/>
    <col min="12040" max="12040" width="0.90625" style="67" customWidth="1"/>
    <col min="12041" max="12041" width="13" style="67" customWidth="1"/>
    <col min="12042" max="12042" width="0.90625" style="67" customWidth="1"/>
    <col min="12043" max="12043" width="13" style="67" customWidth="1"/>
    <col min="12044" max="12288" width="9.08984375" style="67"/>
    <col min="12289" max="12289" width="3.08984375" style="67" customWidth="1"/>
    <col min="12290" max="12290" width="32.453125" style="67" customWidth="1"/>
    <col min="12291" max="12291" width="6.453125" style="67" customWidth="1"/>
    <col min="12292" max="12292" width="0.90625" style="67" customWidth="1"/>
    <col min="12293" max="12293" width="14" style="67" bestFit="1" customWidth="1"/>
    <col min="12294" max="12294" width="0.90625" style="67" customWidth="1"/>
    <col min="12295" max="12295" width="14" style="67" bestFit="1" customWidth="1"/>
    <col min="12296" max="12296" width="0.90625" style="67" customWidth="1"/>
    <col min="12297" max="12297" width="13" style="67" customWidth="1"/>
    <col min="12298" max="12298" width="0.90625" style="67" customWidth="1"/>
    <col min="12299" max="12299" width="13" style="67" customWidth="1"/>
    <col min="12300" max="12544" width="9.08984375" style="67"/>
    <col min="12545" max="12545" width="3.08984375" style="67" customWidth="1"/>
    <col min="12546" max="12546" width="32.453125" style="67" customWidth="1"/>
    <col min="12547" max="12547" width="6.453125" style="67" customWidth="1"/>
    <col min="12548" max="12548" width="0.90625" style="67" customWidth="1"/>
    <col min="12549" max="12549" width="14" style="67" bestFit="1" customWidth="1"/>
    <col min="12550" max="12550" width="0.90625" style="67" customWidth="1"/>
    <col min="12551" max="12551" width="14" style="67" bestFit="1" customWidth="1"/>
    <col min="12552" max="12552" width="0.90625" style="67" customWidth="1"/>
    <col min="12553" max="12553" width="13" style="67" customWidth="1"/>
    <col min="12554" max="12554" width="0.90625" style="67" customWidth="1"/>
    <col min="12555" max="12555" width="13" style="67" customWidth="1"/>
    <col min="12556" max="12800" width="9.08984375" style="67"/>
    <col min="12801" max="12801" width="3.08984375" style="67" customWidth="1"/>
    <col min="12802" max="12802" width="32.453125" style="67" customWidth="1"/>
    <col min="12803" max="12803" width="6.453125" style="67" customWidth="1"/>
    <col min="12804" max="12804" width="0.90625" style="67" customWidth="1"/>
    <col min="12805" max="12805" width="14" style="67" bestFit="1" customWidth="1"/>
    <col min="12806" max="12806" width="0.90625" style="67" customWidth="1"/>
    <col min="12807" max="12807" width="14" style="67" bestFit="1" customWidth="1"/>
    <col min="12808" max="12808" width="0.90625" style="67" customWidth="1"/>
    <col min="12809" max="12809" width="13" style="67" customWidth="1"/>
    <col min="12810" max="12810" width="0.90625" style="67" customWidth="1"/>
    <col min="12811" max="12811" width="13" style="67" customWidth="1"/>
    <col min="12812" max="13056" width="9.08984375" style="67"/>
    <col min="13057" max="13057" width="3.08984375" style="67" customWidth="1"/>
    <col min="13058" max="13058" width="32.453125" style="67" customWidth="1"/>
    <col min="13059" max="13059" width="6.453125" style="67" customWidth="1"/>
    <col min="13060" max="13060" width="0.90625" style="67" customWidth="1"/>
    <col min="13061" max="13061" width="14" style="67" bestFit="1" customWidth="1"/>
    <col min="13062" max="13062" width="0.90625" style="67" customWidth="1"/>
    <col min="13063" max="13063" width="14" style="67" bestFit="1" customWidth="1"/>
    <col min="13064" max="13064" width="0.90625" style="67" customWidth="1"/>
    <col min="13065" max="13065" width="13" style="67" customWidth="1"/>
    <col min="13066" max="13066" width="0.90625" style="67" customWidth="1"/>
    <col min="13067" max="13067" width="13" style="67" customWidth="1"/>
    <col min="13068" max="13312" width="9.08984375" style="67"/>
    <col min="13313" max="13313" width="3.08984375" style="67" customWidth="1"/>
    <col min="13314" max="13314" width="32.453125" style="67" customWidth="1"/>
    <col min="13315" max="13315" width="6.453125" style="67" customWidth="1"/>
    <col min="13316" max="13316" width="0.90625" style="67" customWidth="1"/>
    <col min="13317" max="13317" width="14" style="67" bestFit="1" customWidth="1"/>
    <col min="13318" max="13318" width="0.90625" style="67" customWidth="1"/>
    <col min="13319" max="13319" width="14" style="67" bestFit="1" customWidth="1"/>
    <col min="13320" max="13320" width="0.90625" style="67" customWidth="1"/>
    <col min="13321" max="13321" width="13" style="67" customWidth="1"/>
    <col min="13322" max="13322" width="0.90625" style="67" customWidth="1"/>
    <col min="13323" max="13323" width="13" style="67" customWidth="1"/>
    <col min="13324" max="13568" width="9.08984375" style="67"/>
    <col min="13569" max="13569" width="3.08984375" style="67" customWidth="1"/>
    <col min="13570" max="13570" width="32.453125" style="67" customWidth="1"/>
    <col min="13571" max="13571" width="6.453125" style="67" customWidth="1"/>
    <col min="13572" max="13572" width="0.90625" style="67" customWidth="1"/>
    <col min="13573" max="13573" width="14" style="67" bestFit="1" customWidth="1"/>
    <col min="13574" max="13574" width="0.90625" style="67" customWidth="1"/>
    <col min="13575" max="13575" width="14" style="67" bestFit="1" customWidth="1"/>
    <col min="13576" max="13576" width="0.90625" style="67" customWidth="1"/>
    <col min="13577" max="13577" width="13" style="67" customWidth="1"/>
    <col min="13578" max="13578" width="0.90625" style="67" customWidth="1"/>
    <col min="13579" max="13579" width="13" style="67" customWidth="1"/>
    <col min="13580" max="13824" width="9.08984375" style="67"/>
    <col min="13825" max="13825" width="3.08984375" style="67" customWidth="1"/>
    <col min="13826" max="13826" width="32.453125" style="67" customWidth="1"/>
    <col min="13827" max="13827" width="6.453125" style="67" customWidth="1"/>
    <col min="13828" max="13828" width="0.90625" style="67" customWidth="1"/>
    <col min="13829" max="13829" width="14" style="67" bestFit="1" customWidth="1"/>
    <col min="13830" max="13830" width="0.90625" style="67" customWidth="1"/>
    <col min="13831" max="13831" width="14" style="67" bestFit="1" customWidth="1"/>
    <col min="13832" max="13832" width="0.90625" style="67" customWidth="1"/>
    <col min="13833" max="13833" width="13" style="67" customWidth="1"/>
    <col min="13834" max="13834" width="0.90625" style="67" customWidth="1"/>
    <col min="13835" max="13835" width="13" style="67" customWidth="1"/>
    <col min="13836" max="14080" width="9.08984375" style="67"/>
    <col min="14081" max="14081" width="3.08984375" style="67" customWidth="1"/>
    <col min="14082" max="14082" width="32.453125" style="67" customWidth="1"/>
    <col min="14083" max="14083" width="6.453125" style="67" customWidth="1"/>
    <col min="14084" max="14084" width="0.90625" style="67" customWidth="1"/>
    <col min="14085" max="14085" width="14" style="67" bestFit="1" customWidth="1"/>
    <col min="14086" max="14086" width="0.90625" style="67" customWidth="1"/>
    <col min="14087" max="14087" width="14" style="67" bestFit="1" customWidth="1"/>
    <col min="14088" max="14088" width="0.90625" style="67" customWidth="1"/>
    <col min="14089" max="14089" width="13" style="67" customWidth="1"/>
    <col min="14090" max="14090" width="0.90625" style="67" customWidth="1"/>
    <col min="14091" max="14091" width="13" style="67" customWidth="1"/>
    <col min="14092" max="14336" width="9.08984375" style="67"/>
    <col min="14337" max="14337" width="3.08984375" style="67" customWidth="1"/>
    <col min="14338" max="14338" width="32.453125" style="67" customWidth="1"/>
    <col min="14339" max="14339" width="6.453125" style="67" customWidth="1"/>
    <col min="14340" max="14340" width="0.90625" style="67" customWidth="1"/>
    <col min="14341" max="14341" width="14" style="67" bestFit="1" customWidth="1"/>
    <col min="14342" max="14342" width="0.90625" style="67" customWidth="1"/>
    <col min="14343" max="14343" width="14" style="67" bestFit="1" customWidth="1"/>
    <col min="14344" max="14344" width="0.90625" style="67" customWidth="1"/>
    <col min="14345" max="14345" width="13" style="67" customWidth="1"/>
    <col min="14346" max="14346" width="0.90625" style="67" customWidth="1"/>
    <col min="14347" max="14347" width="13" style="67" customWidth="1"/>
    <col min="14348" max="14592" width="9.08984375" style="67"/>
    <col min="14593" max="14593" width="3.08984375" style="67" customWidth="1"/>
    <col min="14594" max="14594" width="32.453125" style="67" customWidth="1"/>
    <col min="14595" max="14595" width="6.453125" style="67" customWidth="1"/>
    <col min="14596" max="14596" width="0.90625" style="67" customWidth="1"/>
    <col min="14597" max="14597" width="14" style="67" bestFit="1" customWidth="1"/>
    <col min="14598" max="14598" width="0.90625" style="67" customWidth="1"/>
    <col min="14599" max="14599" width="14" style="67" bestFit="1" customWidth="1"/>
    <col min="14600" max="14600" width="0.90625" style="67" customWidth="1"/>
    <col min="14601" max="14601" width="13" style="67" customWidth="1"/>
    <col min="14602" max="14602" width="0.90625" style="67" customWidth="1"/>
    <col min="14603" max="14603" width="13" style="67" customWidth="1"/>
    <col min="14604" max="14848" width="9.08984375" style="67"/>
    <col min="14849" max="14849" width="3.08984375" style="67" customWidth="1"/>
    <col min="14850" max="14850" width="32.453125" style="67" customWidth="1"/>
    <col min="14851" max="14851" width="6.453125" style="67" customWidth="1"/>
    <col min="14852" max="14852" width="0.90625" style="67" customWidth="1"/>
    <col min="14853" max="14853" width="14" style="67" bestFit="1" customWidth="1"/>
    <col min="14854" max="14854" width="0.90625" style="67" customWidth="1"/>
    <col min="14855" max="14855" width="14" style="67" bestFit="1" customWidth="1"/>
    <col min="14856" max="14856" width="0.90625" style="67" customWidth="1"/>
    <col min="14857" max="14857" width="13" style="67" customWidth="1"/>
    <col min="14858" max="14858" width="0.90625" style="67" customWidth="1"/>
    <col min="14859" max="14859" width="13" style="67" customWidth="1"/>
    <col min="14860" max="15104" width="9.08984375" style="67"/>
    <col min="15105" max="15105" width="3.08984375" style="67" customWidth="1"/>
    <col min="15106" max="15106" width="32.453125" style="67" customWidth="1"/>
    <col min="15107" max="15107" width="6.453125" style="67" customWidth="1"/>
    <col min="15108" max="15108" width="0.90625" style="67" customWidth="1"/>
    <col min="15109" max="15109" width="14" style="67" bestFit="1" customWidth="1"/>
    <col min="15110" max="15110" width="0.90625" style="67" customWidth="1"/>
    <col min="15111" max="15111" width="14" style="67" bestFit="1" customWidth="1"/>
    <col min="15112" max="15112" width="0.90625" style="67" customWidth="1"/>
    <col min="15113" max="15113" width="13" style="67" customWidth="1"/>
    <col min="15114" max="15114" width="0.90625" style="67" customWidth="1"/>
    <col min="15115" max="15115" width="13" style="67" customWidth="1"/>
    <col min="15116" max="15360" width="9.08984375" style="67"/>
    <col min="15361" max="15361" width="3.08984375" style="67" customWidth="1"/>
    <col min="15362" max="15362" width="32.453125" style="67" customWidth="1"/>
    <col min="15363" max="15363" width="6.453125" style="67" customWidth="1"/>
    <col min="15364" max="15364" width="0.90625" style="67" customWidth="1"/>
    <col min="15365" max="15365" width="14" style="67" bestFit="1" customWidth="1"/>
    <col min="15366" max="15366" width="0.90625" style="67" customWidth="1"/>
    <col min="15367" max="15367" width="14" style="67" bestFit="1" customWidth="1"/>
    <col min="15368" max="15368" width="0.90625" style="67" customWidth="1"/>
    <col min="15369" max="15369" width="13" style="67" customWidth="1"/>
    <col min="15370" max="15370" width="0.90625" style="67" customWidth="1"/>
    <col min="15371" max="15371" width="13" style="67" customWidth="1"/>
    <col min="15372" max="15616" width="9.08984375" style="67"/>
    <col min="15617" max="15617" width="3.08984375" style="67" customWidth="1"/>
    <col min="15618" max="15618" width="32.453125" style="67" customWidth="1"/>
    <col min="15619" max="15619" width="6.453125" style="67" customWidth="1"/>
    <col min="15620" max="15620" width="0.90625" style="67" customWidth="1"/>
    <col min="15621" max="15621" width="14" style="67" bestFit="1" customWidth="1"/>
    <col min="15622" max="15622" width="0.90625" style="67" customWidth="1"/>
    <col min="15623" max="15623" width="14" style="67" bestFit="1" customWidth="1"/>
    <col min="15624" max="15624" width="0.90625" style="67" customWidth="1"/>
    <col min="15625" max="15625" width="13" style="67" customWidth="1"/>
    <col min="15626" max="15626" width="0.90625" style="67" customWidth="1"/>
    <col min="15627" max="15627" width="13" style="67" customWidth="1"/>
    <col min="15628" max="15872" width="9.08984375" style="67"/>
    <col min="15873" max="15873" width="3.08984375" style="67" customWidth="1"/>
    <col min="15874" max="15874" width="32.453125" style="67" customWidth="1"/>
    <col min="15875" max="15875" width="6.453125" style="67" customWidth="1"/>
    <col min="15876" max="15876" width="0.90625" style="67" customWidth="1"/>
    <col min="15877" max="15877" width="14" style="67" bestFit="1" customWidth="1"/>
    <col min="15878" max="15878" width="0.90625" style="67" customWidth="1"/>
    <col min="15879" max="15879" width="14" style="67" bestFit="1" customWidth="1"/>
    <col min="15880" max="15880" width="0.90625" style="67" customWidth="1"/>
    <col min="15881" max="15881" width="13" style="67" customWidth="1"/>
    <col min="15882" max="15882" width="0.90625" style="67" customWidth="1"/>
    <col min="15883" max="15883" width="13" style="67" customWidth="1"/>
    <col min="15884" max="16128" width="9.08984375" style="67"/>
    <col min="16129" max="16129" width="3.08984375" style="67" customWidth="1"/>
    <col min="16130" max="16130" width="32.453125" style="67" customWidth="1"/>
    <col min="16131" max="16131" width="6.453125" style="67" customWidth="1"/>
    <col min="16132" max="16132" width="0.90625" style="67" customWidth="1"/>
    <col min="16133" max="16133" width="14" style="67" bestFit="1" customWidth="1"/>
    <col min="16134" max="16134" width="0.90625" style="67" customWidth="1"/>
    <col min="16135" max="16135" width="14" style="67" bestFit="1" customWidth="1"/>
    <col min="16136" max="16136" width="0.90625" style="67" customWidth="1"/>
    <col min="16137" max="16137" width="13" style="67" customWidth="1"/>
    <col min="16138" max="16138" width="0.90625" style="67" customWidth="1"/>
    <col min="16139" max="16139" width="13" style="67" customWidth="1"/>
    <col min="16140" max="16384" width="9.08984375" style="67"/>
  </cols>
  <sheetData>
    <row r="1" spans="1:11" ht="20.25" customHeight="1">
      <c r="A1" s="66" t="s">
        <v>0</v>
      </c>
      <c r="B1" s="66"/>
      <c r="C1" s="66"/>
      <c r="D1" s="66"/>
      <c r="E1" s="66"/>
      <c r="F1" s="66"/>
      <c r="G1" s="66"/>
    </row>
    <row r="2" spans="1:11" ht="20.25" customHeight="1">
      <c r="A2" s="66" t="s">
        <v>1</v>
      </c>
      <c r="B2" s="66"/>
      <c r="C2" s="66"/>
      <c r="D2" s="66"/>
      <c r="E2" s="66"/>
      <c r="F2" s="66"/>
      <c r="G2" s="66"/>
    </row>
    <row r="3" spans="1:11" ht="20.25" customHeight="1">
      <c r="A3" s="68" t="s">
        <v>88</v>
      </c>
      <c r="B3" s="68"/>
      <c r="C3" s="69"/>
      <c r="D3" s="70"/>
      <c r="E3" s="70"/>
      <c r="F3" s="70"/>
      <c r="G3" s="70"/>
    </row>
    <row r="4" spans="1:11" ht="20.25" customHeight="1">
      <c r="C4" s="163"/>
      <c r="E4" s="182"/>
      <c r="F4" s="182"/>
      <c r="G4" s="182"/>
      <c r="H4" s="182"/>
      <c r="I4" s="183"/>
      <c r="J4" s="184"/>
      <c r="K4" s="173" t="s">
        <v>3</v>
      </c>
    </row>
    <row r="5" spans="1:11" ht="20.25" customHeight="1">
      <c r="A5" s="73"/>
      <c r="B5" s="73"/>
      <c r="C5" s="163"/>
      <c r="E5" s="302" t="s">
        <v>4</v>
      </c>
      <c r="F5" s="302"/>
      <c r="G5" s="302"/>
      <c r="H5" s="185"/>
      <c r="I5" s="302" t="s">
        <v>5</v>
      </c>
      <c r="J5" s="302"/>
      <c r="K5" s="302"/>
    </row>
    <row r="6" spans="1:11" ht="20.25" customHeight="1">
      <c r="A6" s="73"/>
      <c r="B6" s="73"/>
      <c r="C6" s="163"/>
      <c r="E6" s="303" t="s">
        <v>6</v>
      </c>
      <c r="F6" s="303"/>
      <c r="G6" s="303"/>
      <c r="H6" s="185"/>
      <c r="I6" s="303" t="s">
        <v>6</v>
      </c>
      <c r="J6" s="303"/>
      <c r="K6" s="303"/>
    </row>
    <row r="7" spans="1:11" ht="20.25" customHeight="1">
      <c r="A7" s="73"/>
      <c r="B7" s="73"/>
      <c r="C7" s="163"/>
      <c r="E7" s="304" t="s">
        <v>89</v>
      </c>
      <c r="F7" s="304"/>
      <c r="G7" s="304"/>
      <c r="H7" s="149"/>
      <c r="I7" s="304" t="s">
        <v>89</v>
      </c>
      <c r="J7" s="304"/>
      <c r="K7" s="304"/>
    </row>
    <row r="8" spans="1:11" ht="20.25" customHeight="1">
      <c r="A8" s="67"/>
      <c r="B8" s="67"/>
      <c r="C8" s="67"/>
      <c r="E8" s="305" t="s">
        <v>8</v>
      </c>
      <c r="F8" s="305"/>
      <c r="G8" s="305"/>
      <c r="H8" s="149"/>
      <c r="I8" s="305" t="s">
        <v>8</v>
      </c>
      <c r="J8" s="305"/>
      <c r="K8" s="305"/>
    </row>
    <row r="9" spans="1:11" ht="20.25" customHeight="1">
      <c r="A9" s="73"/>
      <c r="B9" s="73"/>
      <c r="C9" s="163" t="s">
        <v>10</v>
      </c>
      <c r="E9" s="186">
        <v>2021</v>
      </c>
      <c r="F9" s="149"/>
      <c r="G9" s="186">
        <v>2020</v>
      </c>
      <c r="H9" s="149"/>
      <c r="I9" s="186">
        <v>2021</v>
      </c>
      <c r="J9" s="149"/>
      <c r="K9" s="186">
        <v>2020</v>
      </c>
    </row>
    <row r="10" spans="1:11" ht="10.5" customHeight="1">
      <c r="A10" s="73"/>
      <c r="B10" s="73"/>
      <c r="C10" s="172"/>
      <c r="E10" s="297"/>
      <c r="F10" s="149"/>
      <c r="G10" s="297"/>
      <c r="H10" s="149"/>
      <c r="I10" s="297"/>
      <c r="J10" s="149"/>
      <c r="K10" s="297"/>
    </row>
    <row r="11" spans="1:11" ht="20.25" customHeight="1">
      <c r="A11" s="74" t="s">
        <v>90</v>
      </c>
      <c r="B11" s="74"/>
      <c r="C11" s="163">
        <v>4</v>
      </c>
      <c r="D11" s="75"/>
      <c r="E11" s="187"/>
      <c r="F11" s="187"/>
      <c r="G11" s="187"/>
      <c r="H11" s="187"/>
      <c r="I11" s="187"/>
      <c r="J11" s="187"/>
      <c r="K11" s="187"/>
    </row>
    <row r="12" spans="1:11" ht="20.25" customHeight="1">
      <c r="A12" s="71" t="s">
        <v>91</v>
      </c>
      <c r="C12" s="163">
        <v>10</v>
      </c>
      <c r="D12" s="75"/>
      <c r="E12" s="108">
        <v>119345907</v>
      </c>
      <c r="F12" s="108"/>
      <c r="G12" s="108">
        <v>138134736</v>
      </c>
      <c r="H12" s="108"/>
      <c r="I12" s="108">
        <v>5804657</v>
      </c>
      <c r="J12" s="108"/>
      <c r="K12" s="108">
        <v>5738488</v>
      </c>
    </row>
    <row r="13" spans="1:11" ht="20.25" customHeight="1">
      <c r="A13" s="71" t="s">
        <v>92</v>
      </c>
      <c r="C13" s="163"/>
      <c r="D13" s="75"/>
      <c r="E13" s="108">
        <v>0</v>
      </c>
      <c r="F13" s="108"/>
      <c r="G13" s="108">
        <v>863645</v>
      </c>
      <c r="H13" s="108"/>
      <c r="I13" s="108">
        <v>0</v>
      </c>
      <c r="J13" s="108"/>
      <c r="K13" s="108">
        <v>0</v>
      </c>
    </row>
    <row r="14" spans="1:11" ht="20.25" customHeight="1">
      <c r="A14" s="71" t="s">
        <v>93</v>
      </c>
      <c r="C14" s="163"/>
      <c r="D14" s="75"/>
      <c r="E14" s="108">
        <v>145882</v>
      </c>
      <c r="F14" s="108"/>
      <c r="G14" s="108">
        <v>217771</v>
      </c>
      <c r="H14" s="108"/>
      <c r="I14" s="108">
        <v>336916</v>
      </c>
      <c r="J14" s="108"/>
      <c r="K14" s="108">
        <v>746107</v>
      </c>
    </row>
    <row r="15" spans="1:11" ht="20.25" customHeight="1">
      <c r="A15" s="77" t="s">
        <v>94</v>
      </c>
      <c r="C15" s="163"/>
      <c r="D15" s="75"/>
      <c r="E15" s="108">
        <v>0</v>
      </c>
      <c r="F15" s="108"/>
      <c r="G15" s="171">
        <v>65849</v>
      </c>
      <c r="H15" s="108"/>
      <c r="I15" s="108">
        <v>0</v>
      </c>
      <c r="J15" s="108"/>
      <c r="K15" s="108">
        <v>0</v>
      </c>
    </row>
    <row r="16" spans="1:11" ht="20.25" customHeight="1">
      <c r="A16" s="77" t="s">
        <v>95</v>
      </c>
      <c r="C16" s="163"/>
      <c r="D16" s="75"/>
      <c r="E16" s="188">
        <v>5662</v>
      </c>
      <c r="F16" s="108"/>
      <c r="G16" s="188">
        <v>348779</v>
      </c>
      <c r="H16" s="108"/>
      <c r="I16" s="171">
        <v>5394</v>
      </c>
      <c r="J16" s="108"/>
      <c r="K16" s="171">
        <v>245236</v>
      </c>
    </row>
    <row r="17" spans="1:14" ht="20.25" customHeight="1">
      <c r="A17" s="71" t="s">
        <v>96</v>
      </c>
      <c r="C17" s="163"/>
      <c r="D17" s="75"/>
      <c r="E17" s="108">
        <v>595543</v>
      </c>
      <c r="F17" s="108"/>
      <c r="G17" s="108">
        <v>618363</v>
      </c>
      <c r="H17" s="108"/>
      <c r="I17" s="108">
        <v>20</v>
      </c>
      <c r="J17" s="108"/>
      <c r="K17" s="108">
        <v>5302</v>
      </c>
    </row>
    <row r="18" spans="1:14" ht="20.25" customHeight="1">
      <c r="A18" s="73" t="s">
        <v>97</v>
      </c>
      <c r="B18" s="73"/>
      <c r="C18" s="163"/>
      <c r="D18" s="75"/>
      <c r="E18" s="101">
        <f>SUM(E12:E17)</f>
        <v>120092994</v>
      </c>
      <c r="F18" s="112"/>
      <c r="G18" s="101">
        <f>SUM(G12:G17)</f>
        <v>140249143</v>
      </c>
      <c r="H18" s="112"/>
      <c r="I18" s="101">
        <f>SUM(I12:I17)</f>
        <v>6146987</v>
      </c>
      <c r="J18" s="112"/>
      <c r="K18" s="101">
        <f>SUM(K12:K17)</f>
        <v>6735133</v>
      </c>
    </row>
    <row r="19" spans="1:14" ht="10.5" customHeight="1">
      <c r="A19" s="73"/>
      <c r="B19" s="73"/>
      <c r="C19" s="163"/>
      <c r="D19" s="75"/>
      <c r="E19" s="189"/>
      <c r="F19" s="112"/>
      <c r="G19" s="189"/>
      <c r="H19" s="112"/>
      <c r="I19" s="189"/>
      <c r="J19" s="112"/>
      <c r="K19" s="189"/>
    </row>
    <row r="20" spans="1:14" ht="20.25" customHeight="1">
      <c r="A20" s="74" t="s">
        <v>98</v>
      </c>
      <c r="B20" s="74"/>
      <c r="C20" s="163">
        <v>4</v>
      </c>
      <c r="D20" s="75"/>
      <c r="E20" s="190"/>
      <c r="F20" s="187"/>
      <c r="G20" s="190"/>
      <c r="H20" s="112"/>
      <c r="I20" s="190"/>
      <c r="J20" s="187"/>
      <c r="K20" s="190"/>
    </row>
    <row r="21" spans="1:14" ht="20.25" customHeight="1">
      <c r="A21" s="71" t="s">
        <v>99</v>
      </c>
      <c r="C21" s="163"/>
      <c r="D21" s="75"/>
      <c r="E21" s="108">
        <v>95554590</v>
      </c>
      <c r="F21" s="187"/>
      <c r="G21" s="108">
        <v>112801829</v>
      </c>
      <c r="H21" s="108"/>
      <c r="I21" s="108">
        <v>5177557</v>
      </c>
      <c r="J21" s="108"/>
      <c r="K21" s="108">
        <v>5297766</v>
      </c>
    </row>
    <row r="22" spans="1:14" ht="20.25" customHeight="1">
      <c r="A22" s="71" t="s">
        <v>100</v>
      </c>
      <c r="C22" s="163"/>
      <c r="D22" s="75"/>
      <c r="E22" s="108">
        <v>4730305</v>
      </c>
      <c r="F22" s="187"/>
      <c r="G22" s="108">
        <v>5647107</v>
      </c>
      <c r="H22" s="108"/>
      <c r="I22" s="108">
        <v>213604</v>
      </c>
      <c r="J22" s="108"/>
      <c r="K22" s="108">
        <v>218457</v>
      </c>
    </row>
    <row r="23" spans="1:14" ht="20.25" customHeight="1">
      <c r="A23" s="71" t="s">
        <v>101</v>
      </c>
      <c r="C23" s="163"/>
      <c r="D23" s="75"/>
      <c r="E23" s="108">
        <v>6953632</v>
      </c>
      <c r="F23" s="187"/>
      <c r="G23" s="108">
        <v>8298227</v>
      </c>
      <c r="H23" s="108"/>
      <c r="I23" s="108">
        <v>542548</v>
      </c>
      <c r="J23" s="108"/>
      <c r="K23" s="108">
        <v>527322</v>
      </c>
    </row>
    <row r="24" spans="1:14" ht="20.25" customHeight="1">
      <c r="A24" s="77" t="s">
        <v>102</v>
      </c>
      <c r="C24" s="163"/>
      <c r="D24" s="75"/>
      <c r="E24" s="108"/>
      <c r="F24" s="187"/>
      <c r="G24" s="108"/>
      <c r="H24" s="108"/>
      <c r="I24" s="108"/>
      <c r="J24" s="108"/>
      <c r="K24" s="108"/>
    </row>
    <row r="25" spans="1:14" ht="20.25" customHeight="1">
      <c r="A25" s="77" t="s">
        <v>103</v>
      </c>
      <c r="C25" s="163"/>
      <c r="D25" s="75"/>
      <c r="E25" s="108">
        <v>73720</v>
      </c>
      <c r="F25" s="187"/>
      <c r="G25" s="108">
        <v>1761640</v>
      </c>
      <c r="H25" s="108"/>
      <c r="I25" s="108">
        <v>0</v>
      </c>
      <c r="J25" s="108"/>
      <c r="K25" s="108">
        <v>0</v>
      </c>
    </row>
    <row r="26" spans="1:14" ht="20.25" customHeight="1">
      <c r="A26" s="125" t="s">
        <v>104</v>
      </c>
      <c r="C26" s="163"/>
      <c r="D26" s="75"/>
      <c r="E26" s="108">
        <v>-10286</v>
      </c>
      <c r="F26" s="187"/>
      <c r="G26" s="108">
        <v>265825</v>
      </c>
      <c r="H26" s="108"/>
      <c r="I26" s="108">
        <v>0</v>
      </c>
      <c r="J26" s="108"/>
      <c r="K26" s="108">
        <v>-20420</v>
      </c>
      <c r="L26" s="76"/>
      <c r="M26" s="76"/>
      <c r="N26" s="76"/>
    </row>
    <row r="27" spans="1:14" ht="20.25" customHeight="1">
      <c r="A27" s="77" t="s">
        <v>105</v>
      </c>
      <c r="C27" s="163"/>
      <c r="D27" s="75"/>
      <c r="E27" s="93">
        <v>629296</v>
      </c>
      <c r="F27" s="187"/>
      <c r="G27" s="93">
        <v>628668</v>
      </c>
      <c r="H27" s="108"/>
      <c r="I27" s="108">
        <v>3438</v>
      </c>
      <c r="J27" s="108"/>
      <c r="K27" s="108">
        <v>2658</v>
      </c>
    </row>
    <row r="28" spans="1:14" ht="20.25" customHeight="1">
      <c r="A28" s="77" t="s">
        <v>106</v>
      </c>
      <c r="C28" s="163"/>
      <c r="D28" s="75"/>
      <c r="E28" s="93">
        <v>3469090</v>
      </c>
      <c r="F28" s="187"/>
      <c r="G28" s="93">
        <v>3036244</v>
      </c>
      <c r="H28" s="108"/>
      <c r="I28" s="108">
        <v>1326154</v>
      </c>
      <c r="J28" s="108"/>
      <c r="K28" s="108">
        <v>1120996</v>
      </c>
    </row>
    <row r="29" spans="1:14" ht="20.25" customHeight="1">
      <c r="A29" s="73" t="s">
        <v>107</v>
      </c>
      <c r="B29" s="73"/>
      <c r="C29" s="163"/>
      <c r="D29" s="75"/>
      <c r="E29" s="101">
        <f>SUM(E21:E28)</f>
        <v>111400347</v>
      </c>
      <c r="F29" s="112"/>
      <c r="G29" s="101">
        <f>SUM(G21:G28)</f>
        <v>132439540</v>
      </c>
      <c r="H29" s="112"/>
      <c r="I29" s="101">
        <f>SUM(I21:I28)</f>
        <v>7263301</v>
      </c>
      <c r="J29" s="112"/>
      <c r="K29" s="101">
        <f>SUM(K21:K28)</f>
        <v>7146779</v>
      </c>
    </row>
    <row r="30" spans="1:14" ht="10.5" customHeight="1">
      <c r="A30" s="73"/>
      <c r="B30" s="73"/>
      <c r="C30" s="163"/>
      <c r="D30" s="75"/>
      <c r="E30" s="189"/>
      <c r="F30" s="112"/>
      <c r="G30" s="189"/>
      <c r="H30" s="112"/>
      <c r="I30" s="189"/>
      <c r="J30" s="112"/>
      <c r="K30" s="189"/>
    </row>
    <row r="31" spans="1:14" ht="20" customHeight="1">
      <c r="A31" s="77" t="s">
        <v>238</v>
      </c>
      <c r="B31" s="73"/>
      <c r="C31" s="163"/>
      <c r="D31" s="75"/>
      <c r="E31" s="189"/>
      <c r="F31" s="112"/>
      <c r="G31" s="189"/>
      <c r="H31" s="189"/>
      <c r="I31" s="189"/>
      <c r="J31" s="189"/>
      <c r="K31" s="189"/>
    </row>
    <row r="32" spans="1:14" ht="20.25" customHeight="1">
      <c r="A32" s="77" t="s">
        <v>318</v>
      </c>
      <c r="C32" s="163" t="s">
        <v>108</v>
      </c>
      <c r="D32" s="75"/>
      <c r="E32" s="132">
        <v>2043065</v>
      </c>
      <c r="F32" s="108"/>
      <c r="G32" s="132">
        <v>2679854</v>
      </c>
      <c r="H32" s="108"/>
      <c r="I32" s="132">
        <v>0</v>
      </c>
      <c r="J32" s="108"/>
      <c r="K32" s="132">
        <v>0</v>
      </c>
    </row>
    <row r="33" spans="1:11" ht="20.25" customHeight="1">
      <c r="A33" s="73" t="s">
        <v>109</v>
      </c>
      <c r="B33" s="73"/>
      <c r="C33" s="163"/>
      <c r="D33" s="75"/>
      <c r="E33" s="108"/>
      <c r="F33" s="108"/>
      <c r="G33" s="108"/>
      <c r="H33" s="108"/>
      <c r="I33" s="43"/>
      <c r="J33" s="187"/>
      <c r="K33" s="43"/>
    </row>
    <row r="34" spans="1:11" s="81" customFormat="1" ht="20.25" customHeight="1">
      <c r="A34" s="73" t="s">
        <v>110</v>
      </c>
      <c r="B34" s="73"/>
      <c r="C34" s="79"/>
      <c r="D34" s="80"/>
      <c r="E34" s="189">
        <f>E18-E29+E32</f>
        <v>10735712</v>
      </c>
      <c r="F34" s="112"/>
      <c r="G34" s="189">
        <f>G18-G29+G32</f>
        <v>10489457</v>
      </c>
      <c r="H34" s="112"/>
      <c r="I34" s="189">
        <f>I18-I29</f>
        <v>-1116314</v>
      </c>
      <c r="J34" s="112"/>
      <c r="K34" s="189">
        <f>K18-K29</f>
        <v>-411646</v>
      </c>
    </row>
    <row r="35" spans="1:11" ht="20.25" customHeight="1">
      <c r="A35" s="77" t="s">
        <v>111</v>
      </c>
      <c r="C35" s="163"/>
      <c r="D35" s="75"/>
      <c r="E35" s="108">
        <v>2117305</v>
      </c>
      <c r="F35" s="187"/>
      <c r="G35" s="108">
        <v>1995729</v>
      </c>
      <c r="H35" s="112"/>
      <c r="I35" s="108">
        <v>-4090</v>
      </c>
      <c r="J35" s="187"/>
      <c r="K35" s="108">
        <v>271434</v>
      </c>
    </row>
    <row r="36" spans="1:11" ht="20.25" customHeight="1" thickBot="1">
      <c r="A36" s="73" t="s">
        <v>112</v>
      </c>
      <c r="B36" s="73"/>
      <c r="C36" s="163"/>
      <c r="D36" s="75"/>
      <c r="E36" s="103">
        <f>E34-E35</f>
        <v>8618407</v>
      </c>
      <c r="F36" s="112"/>
      <c r="G36" s="103">
        <f>G34-G35</f>
        <v>8493728</v>
      </c>
      <c r="H36" s="112"/>
      <c r="I36" s="103">
        <f>I34-I35</f>
        <v>-1112224</v>
      </c>
      <c r="J36" s="112"/>
      <c r="K36" s="103">
        <f>K34-K35</f>
        <v>-683080</v>
      </c>
    </row>
    <row r="37" spans="1:11" ht="10.5" customHeight="1" thickTop="1">
      <c r="A37" s="73"/>
      <c r="B37" s="73"/>
      <c r="C37" s="163"/>
      <c r="D37" s="75"/>
      <c r="E37" s="189"/>
      <c r="F37" s="112"/>
      <c r="G37" s="189"/>
      <c r="H37" s="112"/>
      <c r="I37" s="189"/>
      <c r="J37" s="112"/>
      <c r="K37" s="189"/>
    </row>
    <row r="38" spans="1:11" ht="20.25" customHeight="1">
      <c r="A38" s="73" t="s">
        <v>319</v>
      </c>
      <c r="C38" s="163"/>
      <c r="D38" s="75"/>
      <c r="E38" s="190"/>
      <c r="F38" s="187"/>
      <c r="G38" s="190"/>
      <c r="H38" s="187"/>
      <c r="I38" s="191"/>
      <c r="J38" s="187"/>
      <c r="K38" s="191"/>
    </row>
    <row r="39" spans="1:11" ht="20.25" customHeight="1">
      <c r="A39" s="77" t="s">
        <v>113</v>
      </c>
      <c r="C39" s="163"/>
      <c r="D39" s="75"/>
      <c r="E39" s="108">
        <v>6945465</v>
      </c>
      <c r="F39" s="187"/>
      <c r="G39" s="108">
        <v>6110928</v>
      </c>
      <c r="H39" s="187"/>
      <c r="I39" s="108">
        <v>-1112224</v>
      </c>
      <c r="J39" s="187"/>
      <c r="K39" s="108">
        <v>-683080</v>
      </c>
    </row>
    <row r="40" spans="1:11" ht="20.25" customHeight="1">
      <c r="A40" s="77" t="s">
        <v>114</v>
      </c>
      <c r="C40" s="163"/>
      <c r="D40" s="75"/>
      <c r="E40" s="108">
        <v>1672942</v>
      </c>
      <c r="F40" s="187"/>
      <c r="G40" s="108">
        <v>2382800</v>
      </c>
      <c r="H40" s="187"/>
      <c r="I40" s="132">
        <v>0</v>
      </c>
      <c r="J40" s="108"/>
      <c r="K40" s="132">
        <v>0</v>
      </c>
    </row>
    <row r="41" spans="1:11" ht="20.25" customHeight="1" thickBot="1">
      <c r="A41" s="73" t="s">
        <v>112</v>
      </c>
      <c r="B41" s="73"/>
      <c r="C41" s="163"/>
      <c r="D41" s="75"/>
      <c r="E41" s="103">
        <f>SUM(E39:E40)</f>
        <v>8618407</v>
      </c>
      <c r="F41" s="112"/>
      <c r="G41" s="103">
        <f>SUM(G39:G40)</f>
        <v>8493728</v>
      </c>
      <c r="H41" s="112"/>
      <c r="I41" s="103">
        <f>SUM(I39:I40)</f>
        <v>-1112224</v>
      </c>
      <c r="J41" s="112"/>
      <c r="K41" s="103">
        <f>SUM(K39:K40)</f>
        <v>-683080</v>
      </c>
    </row>
    <row r="42" spans="1:11" ht="10.5" customHeight="1" thickTop="1">
      <c r="A42" s="73"/>
      <c r="B42" s="73"/>
      <c r="C42" s="163"/>
      <c r="D42" s="75"/>
      <c r="E42" s="189"/>
      <c r="F42" s="112"/>
      <c r="G42" s="189"/>
      <c r="H42" s="112"/>
      <c r="I42" s="189"/>
      <c r="J42" s="112"/>
      <c r="K42" s="189"/>
    </row>
    <row r="43" spans="1:11" ht="20.25" customHeight="1" thickBot="1">
      <c r="A43" s="81" t="s">
        <v>297</v>
      </c>
      <c r="B43" s="73"/>
      <c r="C43" s="163">
        <v>11</v>
      </c>
      <c r="D43" s="80"/>
      <c r="E43" s="192">
        <v>0.85</v>
      </c>
      <c r="F43" s="193"/>
      <c r="G43" s="192">
        <v>0.73</v>
      </c>
      <c r="H43" s="193"/>
      <c r="I43" s="192">
        <v>-0.15</v>
      </c>
      <c r="J43" s="193"/>
      <c r="K43" s="192">
        <v>-0.1</v>
      </c>
    </row>
    <row r="44" spans="1:11" ht="20.25" customHeight="1" thickTop="1" thickBot="1">
      <c r="A44" s="81" t="s">
        <v>298</v>
      </c>
      <c r="B44" s="73"/>
      <c r="C44" s="172">
        <v>11</v>
      </c>
      <c r="D44" s="80"/>
      <c r="E44" s="192">
        <v>0.83</v>
      </c>
      <c r="F44" s="193"/>
      <c r="G44" s="192">
        <v>0.73</v>
      </c>
      <c r="H44" s="193"/>
      <c r="I44" s="192">
        <v>-0.15</v>
      </c>
      <c r="J44" s="193"/>
      <c r="K44" s="192">
        <v>-0.1</v>
      </c>
    </row>
    <row r="45" spans="1:11" ht="20.25" customHeight="1" thickTop="1">
      <c r="A45" s="81"/>
      <c r="B45" s="73"/>
      <c r="C45" s="172"/>
      <c r="D45" s="80"/>
      <c r="E45" s="298"/>
      <c r="F45" s="193"/>
      <c r="G45" s="298"/>
      <c r="H45" s="193"/>
      <c r="I45" s="298"/>
      <c r="J45" s="193"/>
      <c r="K45" s="298"/>
    </row>
    <row r="46" spans="1:11" ht="20.25" customHeight="1">
      <c r="A46" s="73"/>
      <c r="B46" s="73"/>
      <c r="C46" s="163"/>
      <c r="D46" s="75"/>
      <c r="E46" s="112"/>
      <c r="F46" s="112"/>
      <c r="G46" s="112"/>
      <c r="H46" s="112"/>
      <c r="I46" s="112"/>
      <c r="J46" s="112"/>
      <c r="K46" s="112"/>
    </row>
    <row r="47" spans="1:11" ht="20.25" customHeight="1" thickTop="1">
      <c r="A47" s="66" t="s">
        <v>0</v>
      </c>
      <c r="B47" s="66"/>
      <c r="C47" s="164"/>
      <c r="D47" s="66"/>
      <c r="E47" s="194"/>
      <c r="F47" s="194"/>
      <c r="G47" s="194"/>
      <c r="H47" s="182"/>
      <c r="I47" s="182"/>
      <c r="J47" s="182"/>
      <c r="K47" s="182"/>
    </row>
    <row r="48" spans="1:11" ht="20.25" customHeight="1">
      <c r="A48" s="66" t="s">
        <v>1</v>
      </c>
      <c r="B48" s="66"/>
      <c r="C48" s="164"/>
      <c r="D48" s="66"/>
      <c r="E48" s="194"/>
      <c r="F48" s="194"/>
      <c r="G48" s="194"/>
      <c r="H48" s="182"/>
      <c r="I48" s="182"/>
      <c r="J48" s="182"/>
      <c r="K48" s="182"/>
    </row>
    <row r="49" spans="1:11" ht="20.25" customHeight="1">
      <c r="A49" s="68" t="s">
        <v>115</v>
      </c>
      <c r="B49" s="68"/>
      <c r="C49" s="169"/>
      <c r="D49" s="70"/>
      <c r="E49" s="94"/>
      <c r="F49" s="94"/>
      <c r="G49" s="94"/>
      <c r="H49" s="182"/>
      <c r="I49" s="182"/>
      <c r="J49" s="182"/>
      <c r="K49" s="182"/>
    </row>
    <row r="50" spans="1:11" ht="20.25" customHeight="1">
      <c r="C50" s="163"/>
      <c r="E50" s="182"/>
      <c r="F50" s="182"/>
      <c r="G50" s="182"/>
      <c r="H50" s="182"/>
      <c r="I50" s="183"/>
      <c r="J50" s="184"/>
      <c r="K50" s="173" t="s">
        <v>3</v>
      </c>
    </row>
    <row r="51" spans="1:11" ht="20.25" customHeight="1">
      <c r="A51" s="73"/>
      <c r="B51" s="73"/>
      <c r="C51" s="163"/>
      <c r="E51" s="302" t="s">
        <v>4</v>
      </c>
      <c r="F51" s="302"/>
      <c r="G51" s="302"/>
      <c r="H51" s="185"/>
      <c r="I51" s="302" t="s">
        <v>5</v>
      </c>
      <c r="J51" s="302"/>
      <c r="K51" s="302"/>
    </row>
    <row r="52" spans="1:11" ht="20.25" customHeight="1">
      <c r="A52" s="73"/>
      <c r="B52" s="73"/>
      <c r="C52" s="163"/>
      <c r="E52" s="303" t="s">
        <v>6</v>
      </c>
      <c r="F52" s="303"/>
      <c r="G52" s="303"/>
      <c r="H52" s="185"/>
      <c r="I52" s="303" t="s">
        <v>6</v>
      </c>
      <c r="J52" s="303"/>
      <c r="K52" s="303"/>
    </row>
    <row r="53" spans="1:11" ht="20.25" customHeight="1">
      <c r="A53" s="73"/>
      <c r="B53" s="73"/>
      <c r="C53" s="163"/>
      <c r="E53" s="304" t="s">
        <v>89</v>
      </c>
      <c r="F53" s="304"/>
      <c r="G53" s="304"/>
      <c r="H53" s="149"/>
      <c r="I53" s="304" t="s">
        <v>89</v>
      </c>
      <c r="J53" s="304"/>
      <c r="K53" s="304"/>
    </row>
    <row r="54" spans="1:11" ht="20.25" customHeight="1">
      <c r="A54" s="67"/>
      <c r="B54" s="67"/>
      <c r="C54" s="67"/>
      <c r="E54" s="305" t="s">
        <v>8</v>
      </c>
      <c r="F54" s="305"/>
      <c r="G54" s="305"/>
      <c r="H54" s="149"/>
      <c r="I54" s="305" t="s">
        <v>8</v>
      </c>
      <c r="J54" s="305"/>
      <c r="K54" s="305"/>
    </row>
    <row r="55" spans="1:11" ht="20.25" customHeight="1">
      <c r="A55" s="73"/>
      <c r="B55" s="73"/>
      <c r="C55" s="163"/>
      <c r="E55" s="186">
        <v>2021</v>
      </c>
      <c r="F55" s="149"/>
      <c r="G55" s="186">
        <v>2020</v>
      </c>
      <c r="H55" s="149"/>
      <c r="I55" s="186">
        <v>2021</v>
      </c>
      <c r="J55" s="149"/>
      <c r="K55" s="186">
        <v>2020</v>
      </c>
    </row>
    <row r="56" spans="1:11" ht="15.5" customHeight="1">
      <c r="A56" s="73"/>
      <c r="B56" s="73"/>
      <c r="C56" s="163"/>
      <c r="E56" s="195"/>
      <c r="F56" s="149"/>
      <c r="G56" s="195"/>
      <c r="H56" s="149"/>
      <c r="I56" s="195"/>
      <c r="J56" s="149"/>
      <c r="K56" s="195"/>
    </row>
    <row r="57" spans="1:11" ht="20.25" customHeight="1">
      <c r="A57" s="73" t="s">
        <v>112</v>
      </c>
      <c r="C57" s="163"/>
      <c r="D57" s="75"/>
      <c r="E57" s="189">
        <v>8618407</v>
      </c>
      <c r="F57" s="189"/>
      <c r="G57" s="189">
        <v>8493728</v>
      </c>
      <c r="H57" s="189"/>
      <c r="I57" s="189">
        <v>-1112224</v>
      </c>
      <c r="J57" s="189"/>
      <c r="K57" s="189">
        <v>-683080</v>
      </c>
    </row>
    <row r="58" spans="1:11" ht="9" customHeight="1">
      <c r="A58" s="73"/>
      <c r="C58" s="163"/>
      <c r="D58" s="75"/>
      <c r="E58" s="189"/>
      <c r="F58" s="189"/>
      <c r="G58" s="189"/>
      <c r="H58" s="189"/>
      <c r="I58" s="189"/>
      <c r="J58" s="189"/>
      <c r="K58" s="189"/>
    </row>
    <row r="59" spans="1:11" ht="20.25" customHeight="1">
      <c r="A59" s="73" t="s">
        <v>116</v>
      </c>
      <c r="C59" s="163"/>
      <c r="D59" s="75"/>
      <c r="E59" s="189"/>
      <c r="F59" s="189"/>
      <c r="G59" s="189"/>
      <c r="H59" s="189"/>
      <c r="I59" s="189"/>
      <c r="J59" s="189"/>
      <c r="K59" s="189"/>
    </row>
    <row r="60" spans="1:11" ht="20.25" customHeight="1">
      <c r="A60" s="74" t="s">
        <v>117</v>
      </c>
      <c r="C60" s="163"/>
      <c r="D60" s="75"/>
      <c r="E60" s="108"/>
      <c r="F60" s="108"/>
      <c r="G60" s="108"/>
      <c r="H60" s="108"/>
      <c r="I60" s="108"/>
      <c r="J60" s="108"/>
      <c r="K60" s="108"/>
    </row>
    <row r="61" spans="1:11" ht="20.25" customHeight="1">
      <c r="A61" s="74" t="s">
        <v>118</v>
      </c>
      <c r="C61" s="163"/>
      <c r="D61" s="75"/>
      <c r="E61" s="108"/>
      <c r="F61" s="108"/>
      <c r="G61" s="108"/>
      <c r="H61" s="108"/>
      <c r="I61" s="108"/>
      <c r="J61" s="108"/>
      <c r="K61" s="108"/>
    </row>
    <row r="62" spans="1:11" ht="20.25" customHeight="1">
      <c r="A62" t="s">
        <v>119</v>
      </c>
      <c r="C62" s="163"/>
      <c r="D62" s="75"/>
      <c r="E62" s="108">
        <v>6372742</v>
      </c>
      <c r="F62" s="108"/>
      <c r="G62" s="108">
        <v>8196201</v>
      </c>
      <c r="H62" s="108"/>
      <c r="I62" s="93">
        <v>0</v>
      </c>
      <c r="J62" s="108"/>
      <c r="K62" s="93">
        <v>0</v>
      </c>
    </row>
    <row r="63" spans="1:11" ht="20.25" customHeight="1">
      <c r="A63" s="100" t="s">
        <v>299</v>
      </c>
      <c r="B63" s="114"/>
      <c r="C63" s="163"/>
      <c r="D63" s="75"/>
      <c r="E63" s="196">
        <v>242721</v>
      </c>
      <c r="F63" s="108"/>
      <c r="G63" s="196">
        <v>-761571</v>
      </c>
      <c r="H63" s="108"/>
      <c r="I63" s="93">
        <v>24298</v>
      </c>
      <c r="J63" s="108"/>
      <c r="K63" s="93">
        <v>-61678</v>
      </c>
    </row>
    <row r="64" spans="1:11" ht="20.25" customHeight="1">
      <c r="A64" s="77" t="s">
        <v>300</v>
      </c>
      <c r="C64" s="163"/>
      <c r="D64" s="75"/>
      <c r="E64" s="182"/>
      <c r="F64" s="182"/>
      <c r="G64" s="182"/>
      <c r="H64" s="182"/>
      <c r="I64" s="182"/>
      <c r="J64" s="182"/>
      <c r="K64" s="182"/>
    </row>
    <row r="65" spans="1:14" ht="20.25" customHeight="1">
      <c r="A65" s="77" t="s">
        <v>301</v>
      </c>
      <c r="B65" s="77"/>
      <c r="C65" s="163"/>
      <c r="D65" s="75"/>
      <c r="E65" s="197">
        <v>12592</v>
      </c>
      <c r="F65" s="108"/>
      <c r="G65" s="197">
        <v>-328375</v>
      </c>
      <c r="H65" s="108"/>
      <c r="I65" s="102">
        <v>-4860</v>
      </c>
      <c r="J65" s="118"/>
      <c r="K65" s="102">
        <v>12336</v>
      </c>
    </row>
    <row r="66" spans="1:14" ht="20.25" customHeight="1">
      <c r="A66" s="82" t="s">
        <v>120</v>
      </c>
      <c r="B66" s="77"/>
      <c r="C66" s="163"/>
      <c r="D66" s="75"/>
      <c r="E66" s="108"/>
      <c r="F66" s="108"/>
      <c r="G66" s="108"/>
      <c r="H66" s="108"/>
      <c r="I66" s="93"/>
      <c r="J66" s="108"/>
      <c r="K66" s="93"/>
    </row>
    <row r="67" spans="1:14" ht="20.25" customHeight="1">
      <c r="A67" s="82" t="s">
        <v>118</v>
      </c>
      <c r="B67" s="67"/>
      <c r="C67" s="79"/>
      <c r="D67" s="80"/>
      <c r="E67" s="6">
        <f>SUM(E60:E65)</f>
        <v>6628055</v>
      </c>
      <c r="F67" s="112"/>
      <c r="G67" s="6">
        <f>SUM(G60:G65)</f>
        <v>7106255</v>
      </c>
      <c r="H67" s="112"/>
      <c r="I67" s="6">
        <f>SUM(I60:I65)</f>
        <v>19438</v>
      </c>
      <c r="J67" s="112"/>
      <c r="K67" s="6">
        <f>SUM(K60:K65)</f>
        <v>-49342</v>
      </c>
    </row>
    <row r="68" spans="1:14" ht="20.25" customHeight="1">
      <c r="A68" s="82"/>
      <c r="B68" s="67"/>
      <c r="C68" s="79"/>
      <c r="D68" s="80"/>
      <c r="E68" s="189"/>
      <c r="F68" s="112"/>
      <c r="G68" s="189"/>
      <c r="H68" s="112"/>
      <c r="I68" s="189"/>
      <c r="J68" s="112"/>
      <c r="K68" s="189"/>
    </row>
    <row r="69" spans="1:14" ht="20.25" customHeight="1">
      <c r="A69" s="74" t="s">
        <v>121</v>
      </c>
      <c r="C69" s="163"/>
      <c r="D69" s="75"/>
      <c r="E69" s="108"/>
      <c r="F69" s="108"/>
      <c r="G69" s="108"/>
      <c r="H69" s="108"/>
      <c r="I69" s="108"/>
      <c r="J69" s="108"/>
      <c r="K69" s="108"/>
    </row>
    <row r="70" spans="1:14" ht="20.25" customHeight="1">
      <c r="A70" s="74" t="s">
        <v>118</v>
      </c>
      <c r="C70" s="163"/>
      <c r="D70" s="75"/>
      <c r="E70" s="108"/>
      <c r="F70" s="108"/>
      <c r="G70" s="108"/>
      <c r="H70" s="108"/>
      <c r="I70" s="108"/>
      <c r="J70" s="108"/>
      <c r="K70" s="108"/>
    </row>
    <row r="71" spans="1:14" ht="20.25" customHeight="1">
      <c r="A71" s="77" t="s">
        <v>122</v>
      </c>
      <c r="B71" s="77"/>
      <c r="C71" s="163"/>
      <c r="D71" s="75"/>
      <c r="E71" s="108"/>
      <c r="F71" s="108"/>
      <c r="G71" s="108"/>
      <c r="H71" s="108"/>
      <c r="I71" s="108"/>
      <c r="J71" s="108"/>
      <c r="K71" s="108"/>
      <c r="M71" s="134"/>
      <c r="N71" s="134"/>
    </row>
    <row r="72" spans="1:14" ht="20.25" customHeight="1">
      <c r="A72" s="77" t="s">
        <v>302</v>
      </c>
      <c r="B72" s="77"/>
      <c r="C72" s="163"/>
      <c r="D72" s="75"/>
      <c r="E72" s="108">
        <v>-91248</v>
      </c>
      <c r="F72" s="108"/>
      <c r="G72" s="108">
        <v>-1279206</v>
      </c>
      <c r="H72" s="108"/>
      <c r="I72" s="108">
        <v>0</v>
      </c>
      <c r="J72" s="108"/>
      <c r="K72" s="108">
        <v>0</v>
      </c>
      <c r="M72" s="134"/>
      <c r="N72" s="134"/>
    </row>
    <row r="73" spans="1:14" ht="20.25" customHeight="1">
      <c r="A73" s="77" t="s">
        <v>317</v>
      </c>
      <c r="B73" s="73"/>
      <c r="C73" s="163"/>
      <c r="D73" s="75"/>
      <c r="E73" s="182"/>
      <c r="F73" s="182"/>
      <c r="G73" s="182"/>
      <c r="H73" s="182"/>
      <c r="I73" s="182"/>
      <c r="J73" s="182"/>
      <c r="K73" s="182"/>
      <c r="M73" s="124"/>
    </row>
    <row r="74" spans="1:14" ht="20.25" customHeight="1">
      <c r="A74" s="77" t="s">
        <v>316</v>
      </c>
      <c r="B74" s="73"/>
      <c r="C74" s="163"/>
      <c r="D74" s="75"/>
      <c r="E74" s="93">
        <v>-11651</v>
      </c>
      <c r="F74" s="112"/>
      <c r="G74" s="93">
        <v>-687929</v>
      </c>
      <c r="H74" s="112"/>
      <c r="I74" s="108">
        <v>0</v>
      </c>
      <c r="J74" s="108"/>
      <c r="K74" s="108">
        <v>-196685</v>
      </c>
      <c r="M74" s="124"/>
    </row>
    <row r="75" spans="1:14" ht="20.25" customHeight="1">
      <c r="A75" s="113" t="s">
        <v>123</v>
      </c>
      <c r="B75" s="115"/>
      <c r="C75" s="163"/>
      <c r="D75" s="75"/>
      <c r="E75" s="93">
        <v>-49783</v>
      </c>
      <c r="F75" s="112"/>
      <c r="G75" s="93">
        <v>11723058</v>
      </c>
      <c r="H75" s="112"/>
      <c r="I75" s="108">
        <v>0</v>
      </c>
      <c r="J75" s="108"/>
      <c r="K75" s="108">
        <v>2836974</v>
      </c>
    </row>
    <row r="76" spans="1:14" ht="20.25" customHeight="1">
      <c r="A76" s="77" t="s">
        <v>303</v>
      </c>
      <c r="B76" s="73"/>
      <c r="C76" s="163"/>
      <c r="D76" s="75"/>
      <c r="E76" s="182"/>
      <c r="F76" s="182"/>
      <c r="G76" s="182"/>
      <c r="H76" s="182"/>
      <c r="I76" s="182"/>
      <c r="J76" s="182"/>
      <c r="K76" s="182"/>
    </row>
    <row r="77" spans="1:14" ht="20.25" customHeight="1">
      <c r="A77" s="77" t="s">
        <v>304</v>
      </c>
      <c r="B77" s="73"/>
      <c r="C77" s="163"/>
      <c r="D77" s="75"/>
      <c r="E77" s="132">
        <v>-2183</v>
      </c>
      <c r="F77" s="112"/>
      <c r="G77" s="132">
        <v>-2126730</v>
      </c>
      <c r="H77" s="112"/>
      <c r="I77" s="108">
        <v>0</v>
      </c>
      <c r="J77" s="108"/>
      <c r="K77" s="108">
        <v>-528058</v>
      </c>
    </row>
    <row r="78" spans="1:14" ht="20.25" customHeight="1">
      <c r="A78" s="82" t="s">
        <v>124</v>
      </c>
      <c r="B78" s="73"/>
      <c r="C78" s="163"/>
      <c r="D78" s="75"/>
      <c r="E78" s="182"/>
      <c r="F78" s="112"/>
      <c r="G78" s="182"/>
      <c r="H78" s="112"/>
      <c r="I78" s="198"/>
      <c r="J78" s="108"/>
      <c r="K78" s="198"/>
    </row>
    <row r="79" spans="1:14" ht="20.25" customHeight="1">
      <c r="A79" s="82" t="s">
        <v>118</v>
      </c>
      <c r="B79" s="73"/>
      <c r="C79" s="163"/>
      <c r="D79" s="75"/>
      <c r="E79" s="6">
        <f>SUM(E71:E77)</f>
        <v>-154865</v>
      </c>
      <c r="F79" s="112"/>
      <c r="G79" s="6">
        <f>SUM(G71:G77)</f>
        <v>7629193</v>
      </c>
      <c r="H79" s="112"/>
      <c r="I79" s="6">
        <f>SUM(I71:I77)</f>
        <v>0</v>
      </c>
      <c r="J79" s="112"/>
      <c r="K79" s="6">
        <f>SUM(K71:K77)</f>
        <v>2112231</v>
      </c>
    </row>
    <row r="80" spans="1:14" ht="20.25" customHeight="1">
      <c r="A80" s="73" t="s">
        <v>125</v>
      </c>
      <c r="B80" s="73"/>
      <c r="C80" s="163"/>
      <c r="D80" s="75"/>
      <c r="E80" s="108"/>
      <c r="F80" s="187"/>
      <c r="G80" s="108"/>
      <c r="H80" s="108"/>
      <c r="I80" s="108"/>
      <c r="J80" s="108"/>
      <c r="K80" s="108"/>
    </row>
    <row r="81" spans="1:11" ht="20.25" customHeight="1">
      <c r="A81" s="73" t="s">
        <v>126</v>
      </c>
      <c r="B81" s="73"/>
      <c r="C81" s="163"/>
      <c r="D81" s="75"/>
      <c r="E81" s="6">
        <f>E79+E67</f>
        <v>6473190</v>
      </c>
      <c r="F81" s="112"/>
      <c r="G81" s="6">
        <f>G79+G67</f>
        <v>14735448</v>
      </c>
      <c r="H81" s="189"/>
      <c r="I81" s="6">
        <f>I79+I67</f>
        <v>19438</v>
      </c>
      <c r="J81" s="189"/>
      <c r="K81" s="6">
        <f>K79+K67</f>
        <v>2062889</v>
      </c>
    </row>
    <row r="82" spans="1:11" ht="20.25" customHeight="1">
      <c r="A82" s="73" t="s">
        <v>127</v>
      </c>
      <c r="B82" s="73"/>
      <c r="C82" s="163"/>
      <c r="D82" s="75"/>
      <c r="E82" s="5"/>
      <c r="F82" s="112"/>
      <c r="G82" s="5"/>
      <c r="H82" s="189"/>
      <c r="I82" s="5"/>
      <c r="J82" s="189"/>
      <c r="K82" s="5"/>
    </row>
    <row r="83" spans="1:11" ht="20.25" customHeight="1" thickBot="1">
      <c r="A83" s="73" t="s">
        <v>128</v>
      </c>
      <c r="C83" s="163"/>
      <c r="D83" s="75"/>
      <c r="E83" s="7">
        <f>E57+E81</f>
        <v>15091597</v>
      </c>
      <c r="F83" s="112"/>
      <c r="G83" s="7">
        <f>G57+G81</f>
        <v>23229176</v>
      </c>
      <c r="H83" s="189"/>
      <c r="I83" s="7">
        <f>I57+I81</f>
        <v>-1092786</v>
      </c>
      <c r="J83" s="189"/>
      <c r="K83" s="7">
        <f>K57+K81</f>
        <v>1379809</v>
      </c>
    </row>
    <row r="84" spans="1:11" ht="20.25" customHeight="1" thickTop="1">
      <c r="C84" s="163"/>
      <c r="D84" s="75"/>
      <c r="E84" s="43"/>
      <c r="F84" s="43"/>
      <c r="G84" s="43"/>
      <c r="H84" s="43"/>
      <c r="I84" s="171"/>
      <c r="J84" s="108"/>
      <c r="K84" s="171"/>
    </row>
    <row r="85" spans="1:11" ht="20.25" customHeight="1">
      <c r="A85" s="66" t="s">
        <v>0</v>
      </c>
      <c r="B85" s="66"/>
      <c r="C85" s="66"/>
      <c r="D85" s="66"/>
      <c r="E85" s="194"/>
      <c r="F85" s="194"/>
      <c r="G85" s="194"/>
      <c r="H85" s="182"/>
      <c r="I85" s="182"/>
      <c r="J85" s="182"/>
      <c r="K85" s="182"/>
    </row>
    <row r="86" spans="1:11" ht="20.25" customHeight="1">
      <c r="A86" s="66" t="s">
        <v>1</v>
      </c>
      <c r="B86" s="66"/>
      <c r="C86" s="66"/>
      <c r="D86" s="66"/>
      <c r="E86" s="194"/>
      <c r="F86" s="194"/>
      <c r="G86" s="194"/>
      <c r="H86" s="182"/>
      <c r="I86" s="182"/>
      <c r="J86" s="182"/>
      <c r="K86" s="182"/>
    </row>
    <row r="87" spans="1:11" ht="20.25" customHeight="1">
      <c r="A87" s="68" t="s">
        <v>115</v>
      </c>
      <c r="B87" s="68"/>
      <c r="C87" s="69"/>
      <c r="D87" s="70"/>
      <c r="E87" s="94"/>
      <c r="F87" s="94"/>
      <c r="G87" s="94"/>
      <c r="H87" s="182"/>
      <c r="I87" s="182"/>
      <c r="J87" s="182"/>
      <c r="K87" s="182"/>
    </row>
    <row r="88" spans="1:11" ht="20.25" customHeight="1">
      <c r="C88" s="163"/>
      <c r="E88" s="182"/>
      <c r="F88" s="182"/>
      <c r="G88" s="182"/>
      <c r="H88" s="182"/>
      <c r="I88" s="183"/>
      <c r="J88" s="184"/>
      <c r="K88" s="173" t="s">
        <v>3</v>
      </c>
    </row>
    <row r="89" spans="1:11" ht="20.25" customHeight="1">
      <c r="A89" s="73"/>
      <c r="B89" s="73"/>
      <c r="C89" s="163"/>
      <c r="E89" s="302" t="s">
        <v>4</v>
      </c>
      <c r="F89" s="302"/>
      <c r="G89" s="302"/>
      <c r="H89" s="185"/>
      <c r="I89" s="302" t="s">
        <v>5</v>
      </c>
      <c r="J89" s="302"/>
      <c r="K89" s="302"/>
    </row>
    <row r="90" spans="1:11" ht="20.25" customHeight="1">
      <c r="A90" s="73"/>
      <c r="B90" s="73"/>
      <c r="C90" s="163"/>
      <c r="E90" s="303" t="s">
        <v>6</v>
      </c>
      <c r="F90" s="303"/>
      <c r="G90" s="303"/>
      <c r="H90" s="185"/>
      <c r="I90" s="303" t="s">
        <v>6</v>
      </c>
      <c r="J90" s="303"/>
      <c r="K90" s="303"/>
    </row>
    <row r="91" spans="1:11" ht="20.25" customHeight="1">
      <c r="A91" s="73"/>
      <c r="B91" s="73"/>
      <c r="C91" s="163"/>
      <c r="E91" s="304" t="s">
        <v>89</v>
      </c>
      <c r="F91" s="304"/>
      <c r="G91" s="304"/>
      <c r="H91" s="149"/>
      <c r="I91" s="304" t="s">
        <v>89</v>
      </c>
      <c r="J91" s="304"/>
      <c r="K91" s="304"/>
    </row>
    <row r="92" spans="1:11" ht="20.25" customHeight="1">
      <c r="A92" s="67"/>
      <c r="B92" s="67"/>
      <c r="C92" s="67"/>
      <c r="E92" s="305" t="s">
        <v>8</v>
      </c>
      <c r="F92" s="305"/>
      <c r="G92" s="305"/>
      <c r="H92" s="149"/>
      <c r="I92" s="305" t="s">
        <v>8</v>
      </c>
      <c r="J92" s="305"/>
      <c r="K92" s="305"/>
    </row>
    <row r="93" spans="1:11" ht="20.25" customHeight="1">
      <c r="A93" s="73"/>
      <c r="B93" s="73"/>
      <c r="C93" s="163"/>
      <c r="E93" s="186">
        <v>2021</v>
      </c>
      <c r="F93" s="149"/>
      <c r="G93" s="186">
        <v>2020</v>
      </c>
      <c r="H93" s="149"/>
      <c r="I93" s="186">
        <v>2021</v>
      </c>
      <c r="J93" s="149"/>
      <c r="K93" s="186">
        <v>2020</v>
      </c>
    </row>
    <row r="94" spans="1:11" ht="13.5" customHeight="1">
      <c r="A94" s="73"/>
      <c r="B94" s="73"/>
      <c r="C94" s="172"/>
      <c r="E94" s="297"/>
      <c r="F94" s="149"/>
      <c r="G94" s="297"/>
      <c r="H94" s="149"/>
      <c r="I94" s="297"/>
      <c r="J94" s="149"/>
      <c r="K94" s="297"/>
    </row>
    <row r="95" spans="1:11" ht="20.25" customHeight="1">
      <c r="A95" s="73" t="s">
        <v>127</v>
      </c>
      <c r="B95" s="73"/>
      <c r="C95" s="163"/>
      <c r="D95" s="75"/>
      <c r="E95" s="189"/>
      <c r="F95" s="112"/>
      <c r="G95" s="189"/>
      <c r="H95" s="112"/>
      <c r="I95" s="189"/>
      <c r="J95" s="112"/>
      <c r="K95" s="189"/>
    </row>
    <row r="96" spans="1:11" ht="20.25" customHeight="1">
      <c r="A96" s="73" t="s">
        <v>129</v>
      </c>
      <c r="B96" s="73"/>
      <c r="C96" s="163"/>
      <c r="D96" s="75"/>
      <c r="E96" s="189"/>
      <c r="F96" s="112"/>
      <c r="G96" s="189"/>
      <c r="H96" s="112"/>
      <c r="I96" s="189"/>
      <c r="J96" s="112"/>
      <c r="K96" s="189"/>
    </row>
    <row r="97" spans="1:11" ht="20.25" customHeight="1">
      <c r="A97" s="77" t="s">
        <v>113</v>
      </c>
      <c r="C97" s="163"/>
      <c r="D97" s="75"/>
      <c r="E97" s="108">
        <v>12390216</v>
      </c>
      <c r="F97" s="108"/>
      <c r="G97" s="108">
        <v>18070640</v>
      </c>
      <c r="H97" s="100"/>
      <c r="I97" s="199">
        <v>-1092786</v>
      </c>
      <c r="J97" s="100"/>
      <c r="K97" s="199">
        <v>1379809</v>
      </c>
    </row>
    <row r="98" spans="1:11" ht="20.25" customHeight="1">
      <c r="A98" s="77" t="s">
        <v>114</v>
      </c>
      <c r="B98" s="73"/>
      <c r="C98" s="163"/>
      <c r="D98" s="75"/>
      <c r="E98" s="102">
        <v>2701381</v>
      </c>
      <c r="F98" s="187"/>
      <c r="G98" s="102">
        <v>5158536</v>
      </c>
      <c r="H98" s="112"/>
      <c r="I98" s="102">
        <v>0</v>
      </c>
      <c r="J98" s="200"/>
      <c r="K98" s="102">
        <v>0</v>
      </c>
    </row>
    <row r="99" spans="1:11" ht="20.25" customHeight="1">
      <c r="A99" s="73" t="s">
        <v>127</v>
      </c>
      <c r="B99" s="73"/>
      <c r="C99" s="163"/>
      <c r="D99" s="75"/>
      <c r="E99" s="99"/>
      <c r="F99" s="187"/>
      <c r="G99" s="99"/>
      <c r="H99" s="112"/>
      <c r="I99" s="99"/>
      <c r="J99" s="200"/>
      <c r="K99" s="99"/>
    </row>
    <row r="100" spans="1:11" ht="20.25" customHeight="1" thickBot="1">
      <c r="A100" s="73" t="s">
        <v>130</v>
      </c>
      <c r="C100" s="163"/>
      <c r="D100" s="75"/>
      <c r="E100" s="7">
        <f>SUM(E97:E98)</f>
        <v>15091597</v>
      </c>
      <c r="F100" s="112"/>
      <c r="G100" s="7">
        <f>SUM(G97:G98)</f>
        <v>23229176</v>
      </c>
      <c r="H100" s="112"/>
      <c r="I100" s="7">
        <f>SUM(I97:I98)</f>
        <v>-1092786</v>
      </c>
      <c r="J100" s="112"/>
      <c r="K100" s="7">
        <f>SUM(K97:K98)</f>
        <v>1379809</v>
      </c>
    </row>
    <row r="101" spans="1:11" ht="20.25" customHeight="1" thickTop="1">
      <c r="A101" s="73"/>
      <c r="C101" s="163"/>
      <c r="D101" s="75"/>
      <c r="E101" s="189"/>
      <c r="F101" s="108"/>
      <c r="G101" s="189"/>
      <c r="H101" s="108"/>
      <c r="I101" s="189"/>
      <c r="J101" s="187"/>
      <c r="K101" s="189"/>
    </row>
    <row r="102" spans="1:11" ht="20.25" customHeight="1">
      <c r="C102" s="163"/>
      <c r="E102" s="76"/>
      <c r="G102" s="76"/>
      <c r="I102" s="76"/>
      <c r="K102" s="76"/>
    </row>
  </sheetData>
  <mergeCells count="24">
    <mergeCell ref="E90:G90"/>
    <mergeCell ref="I90:K90"/>
    <mergeCell ref="E91:G91"/>
    <mergeCell ref="I91:K91"/>
    <mergeCell ref="E92:G92"/>
    <mergeCell ref="I92:K92"/>
    <mergeCell ref="E53:G53"/>
    <mergeCell ref="I53:K53"/>
    <mergeCell ref="E54:G54"/>
    <mergeCell ref="I54:K54"/>
    <mergeCell ref="E89:G89"/>
    <mergeCell ref="I89:K89"/>
    <mergeCell ref="E8:G8"/>
    <mergeCell ref="I8:K8"/>
    <mergeCell ref="E51:G51"/>
    <mergeCell ref="I51:K51"/>
    <mergeCell ref="E52:G52"/>
    <mergeCell ref="I52:K52"/>
    <mergeCell ref="E5:G5"/>
    <mergeCell ref="I5:K5"/>
    <mergeCell ref="E6:G6"/>
    <mergeCell ref="I6:K6"/>
    <mergeCell ref="E7:G7"/>
    <mergeCell ref="I7:K7"/>
  </mergeCells>
  <pageMargins left="0.7" right="0.7" top="0.48" bottom="0.5" header="0.5" footer="0.5"/>
  <pageSetup paperSize="9" scale="86" firstPageNumber="6" fitToHeight="2" orientation="portrait" useFirstPageNumber="1" r:id="rId1"/>
  <headerFooter>
    <oddFooter>&amp;LThe accompanying notes are an integral part of these financial statements.
&amp;C&amp;P</oddFooter>
  </headerFooter>
  <rowBreaks count="2" manualBreakCount="2">
    <brk id="46" max="16383" man="1"/>
    <brk id="84" max="16383" man="1"/>
  </rowBreaks>
  <ignoredErrors>
    <ignoredError sqref="F9 H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4B276-98E8-431E-8785-0CB749F54F9E}">
  <dimension ref="A1:AK128"/>
  <sheetViews>
    <sheetView view="pageBreakPreview" zoomScale="70" zoomScaleNormal="55" zoomScaleSheetLayoutView="70" workbookViewId="0"/>
  </sheetViews>
  <sheetFormatPr defaultRowHeight="14"/>
  <cols>
    <col min="1" max="1" width="43.08984375" customWidth="1"/>
    <col min="3" max="3" width="11" bestFit="1" customWidth="1"/>
    <col min="4" max="4" width="1" customWidth="1"/>
    <col min="5" max="5" width="15.90625" bestFit="1" customWidth="1"/>
    <col min="6" max="6" width="1" customWidth="1"/>
    <col min="7" max="7" width="10.90625" bestFit="1" customWidth="1"/>
    <col min="8" max="8" width="1" customWidth="1"/>
    <col min="9" max="9" width="18.08984375" bestFit="1" customWidth="1"/>
    <col min="10" max="10" width="1" customWidth="1"/>
    <col min="11" max="11" width="14.08984375" bestFit="1" customWidth="1"/>
    <col min="12" max="12" width="1" customWidth="1"/>
    <col min="13" max="13" width="9.08984375" bestFit="1" customWidth="1"/>
    <col min="14" max="14" width="1" customWidth="1"/>
    <col min="15" max="15" width="14.08984375" bestFit="1" customWidth="1"/>
    <col min="16" max="16" width="1" customWidth="1"/>
    <col min="17" max="17" width="11.453125" bestFit="1" customWidth="1"/>
    <col min="18" max="18" width="1" customWidth="1"/>
    <col min="19" max="19" width="12.453125" customWidth="1"/>
    <col min="20" max="20" width="1" customWidth="1"/>
    <col min="21" max="21" width="11.453125" bestFit="1" customWidth="1"/>
    <col min="22" max="22" width="1" customWidth="1"/>
    <col min="23" max="23" width="15.453125" bestFit="1" customWidth="1"/>
    <col min="24" max="24" width="1" style="100" customWidth="1"/>
    <col min="25" max="25" width="12.90625" bestFit="1" customWidth="1"/>
    <col min="26" max="26" width="1" customWidth="1"/>
    <col min="27" max="27" width="15" bestFit="1" customWidth="1"/>
    <col min="28" max="28" width="1" customWidth="1"/>
    <col min="29" max="29" width="14" customWidth="1"/>
    <col min="30" max="30" width="1" customWidth="1"/>
    <col min="31" max="31" width="11.90625" bestFit="1" customWidth="1"/>
    <col min="32" max="32" width="1" customWidth="1"/>
    <col min="33" max="33" width="18.90625" bestFit="1" customWidth="1"/>
    <col min="34" max="34" width="1" customWidth="1"/>
    <col min="35" max="35" width="11.90625" bestFit="1" customWidth="1"/>
    <col min="36" max="36" width="1" customWidth="1"/>
    <col min="37" max="37" width="13.08984375" customWidth="1"/>
  </cols>
  <sheetData>
    <row r="1" spans="1:37" ht="17.5">
      <c r="A1" s="83" t="s">
        <v>131</v>
      </c>
      <c r="B1" s="84"/>
      <c r="C1" s="202"/>
      <c r="D1" s="20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</row>
    <row r="2" spans="1:37" ht="17.5">
      <c r="A2" s="83" t="s">
        <v>132</v>
      </c>
      <c r="B2" s="8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</row>
    <row r="3" spans="1:37" ht="15.5">
      <c r="A3" s="85" t="s">
        <v>133</v>
      </c>
      <c r="B3" s="86"/>
      <c r="C3" s="95"/>
      <c r="D3" s="95"/>
      <c r="E3" s="94"/>
      <c r="F3" s="94"/>
      <c r="G3" s="94"/>
      <c r="H3" s="94"/>
      <c r="I3" s="94"/>
      <c r="J3" s="94"/>
      <c r="K3" s="94"/>
      <c r="L3" s="94"/>
      <c r="M3" s="94"/>
      <c r="N3" s="94"/>
      <c r="O3" s="95"/>
      <c r="P3" s="95"/>
      <c r="Q3" s="94"/>
      <c r="R3" s="94"/>
      <c r="S3" s="95"/>
      <c r="T3" s="94"/>
      <c r="U3" s="94"/>
      <c r="V3" s="94"/>
      <c r="W3" s="95"/>
      <c r="X3" s="95"/>
      <c r="Y3" s="95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</row>
    <row r="4" spans="1:37" ht="15.5">
      <c r="A4" s="87"/>
      <c r="B4" s="88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203" t="s">
        <v>3</v>
      </c>
    </row>
    <row r="5" spans="1:37">
      <c r="A5" s="67"/>
      <c r="B5" s="88"/>
      <c r="C5" s="303" t="s">
        <v>134</v>
      </c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</row>
    <row r="6" spans="1:37">
      <c r="A6" s="67"/>
      <c r="B6" s="89"/>
      <c r="C6" s="185"/>
      <c r="D6" s="185"/>
      <c r="E6" s="185"/>
      <c r="F6" s="185"/>
      <c r="G6" s="185"/>
      <c r="H6" s="185"/>
      <c r="I6" s="91"/>
      <c r="J6" s="185"/>
      <c r="K6" s="185"/>
      <c r="L6" s="185"/>
      <c r="M6" s="185"/>
      <c r="N6" s="185"/>
      <c r="O6" s="185"/>
      <c r="P6" s="185"/>
      <c r="Q6" s="185"/>
      <c r="R6" s="185"/>
      <c r="S6" s="306" t="s">
        <v>135</v>
      </c>
      <c r="T6" s="307"/>
      <c r="U6" s="307"/>
      <c r="V6" s="307"/>
      <c r="W6" s="307"/>
      <c r="X6" s="307"/>
      <c r="Y6" s="307"/>
      <c r="Z6" s="307"/>
      <c r="AA6" s="307"/>
      <c r="AB6" s="185"/>
      <c r="AC6" s="185"/>
      <c r="AD6" s="185"/>
      <c r="AE6" s="185"/>
      <c r="AF6" s="185"/>
      <c r="AG6" s="185"/>
      <c r="AH6" s="185"/>
      <c r="AI6" s="185"/>
      <c r="AJ6" s="185"/>
      <c r="AK6" s="185"/>
    </row>
    <row r="7" spans="1:37">
      <c r="A7" s="67"/>
      <c r="B7" s="89"/>
      <c r="C7" s="185"/>
      <c r="D7" s="185"/>
      <c r="E7" s="185"/>
      <c r="F7" s="185"/>
      <c r="G7" s="185"/>
      <c r="H7" s="185"/>
      <c r="I7" s="91"/>
      <c r="J7" s="185"/>
      <c r="K7" s="185"/>
      <c r="L7" s="185"/>
      <c r="M7" s="185"/>
      <c r="N7" s="185"/>
      <c r="O7" s="185"/>
      <c r="P7" s="185"/>
      <c r="Q7" s="185"/>
      <c r="R7" s="185"/>
      <c r="S7" s="92"/>
      <c r="T7" s="8"/>
      <c r="U7" s="8"/>
      <c r="V7" s="8"/>
      <c r="W7" s="133" t="s">
        <v>136</v>
      </c>
      <c r="X7" s="8"/>
      <c r="Y7" s="8"/>
      <c r="Z7" s="8"/>
      <c r="AA7" s="8"/>
      <c r="AB7" s="185"/>
      <c r="AC7" s="185"/>
      <c r="AD7" s="185"/>
      <c r="AE7" s="185"/>
      <c r="AF7" s="185"/>
      <c r="AG7" s="185"/>
      <c r="AH7" s="185"/>
      <c r="AI7" s="185"/>
      <c r="AJ7" s="185"/>
      <c r="AK7" s="185"/>
    </row>
    <row r="8" spans="1:37">
      <c r="A8" s="67"/>
      <c r="B8" s="89"/>
      <c r="C8" s="185"/>
      <c r="D8" s="185"/>
      <c r="E8" s="185"/>
      <c r="F8" s="185"/>
      <c r="G8" s="185"/>
      <c r="H8" s="185"/>
      <c r="I8" s="91" t="s">
        <v>306</v>
      </c>
      <c r="J8" s="185"/>
      <c r="K8" s="185"/>
      <c r="L8" s="185"/>
      <c r="M8" s="185"/>
      <c r="N8" s="185"/>
      <c r="O8" s="185"/>
      <c r="P8" s="185"/>
      <c r="Q8" s="185"/>
      <c r="R8" s="185"/>
      <c r="S8" s="92"/>
      <c r="T8" s="8"/>
      <c r="U8" s="8"/>
      <c r="V8" s="8"/>
      <c r="W8" s="133" t="s">
        <v>137</v>
      </c>
      <c r="X8" s="8"/>
      <c r="Y8" s="8"/>
      <c r="Z8" s="8"/>
      <c r="AA8" s="8"/>
      <c r="AB8" s="185"/>
      <c r="AC8" s="185"/>
      <c r="AD8" s="185"/>
      <c r="AE8" s="185"/>
      <c r="AF8" s="185"/>
      <c r="AG8" s="185"/>
      <c r="AH8" s="185"/>
      <c r="AI8" s="185"/>
      <c r="AJ8" s="185"/>
      <c r="AK8" s="185"/>
    </row>
    <row r="9" spans="1:37">
      <c r="A9" s="67"/>
      <c r="B9" s="89"/>
      <c r="C9" s="182"/>
      <c r="D9" s="182"/>
      <c r="E9" s="204"/>
      <c r="F9" s="204"/>
      <c r="G9" s="204"/>
      <c r="H9" s="204"/>
      <c r="I9" s="91" t="s">
        <v>138</v>
      </c>
      <c r="J9" s="204"/>
      <c r="K9" s="91"/>
      <c r="L9" s="204"/>
      <c r="M9" s="204"/>
      <c r="N9" s="204"/>
      <c r="O9" s="182"/>
      <c r="P9" s="182"/>
      <c r="Q9" s="182"/>
      <c r="R9" s="204"/>
      <c r="S9" s="117"/>
      <c r="T9" s="182"/>
      <c r="U9" s="133"/>
      <c r="V9" s="182"/>
      <c r="W9" s="91" t="s">
        <v>139</v>
      </c>
      <c r="X9" s="91"/>
      <c r="Y9" s="91" t="s">
        <v>140</v>
      </c>
      <c r="Z9" s="204"/>
      <c r="AA9" s="204" t="s">
        <v>141</v>
      </c>
      <c r="AB9" s="182"/>
      <c r="AC9" s="195"/>
      <c r="AD9" s="182"/>
      <c r="AE9" s="91"/>
      <c r="AF9" s="182"/>
      <c r="AG9" s="195" t="s">
        <v>142</v>
      </c>
      <c r="AH9" s="204"/>
      <c r="AI9" s="204"/>
      <c r="AJ9" s="204"/>
      <c r="AK9" s="182"/>
    </row>
    <row r="10" spans="1:37">
      <c r="A10" s="67"/>
      <c r="B10" s="163"/>
      <c r="C10" s="204" t="s">
        <v>143</v>
      </c>
      <c r="D10" s="204"/>
      <c r="E10" s="91" t="s">
        <v>69</v>
      </c>
      <c r="F10" s="204"/>
      <c r="G10" s="182"/>
      <c r="H10" s="204"/>
      <c r="I10" s="91" t="s">
        <v>144</v>
      </c>
      <c r="J10" s="204"/>
      <c r="K10" s="91" t="s">
        <v>145</v>
      </c>
      <c r="L10" s="204"/>
      <c r="M10" s="182"/>
      <c r="N10" s="204"/>
      <c r="O10" s="204" t="s">
        <v>146</v>
      </c>
      <c r="P10" s="182"/>
      <c r="Q10" s="204"/>
      <c r="R10" s="204"/>
      <c r="S10" s="91" t="s">
        <v>307</v>
      </c>
      <c r="T10" s="204"/>
      <c r="U10" s="117" t="s">
        <v>308</v>
      </c>
      <c r="V10" s="204"/>
      <c r="W10" s="91" t="s">
        <v>147</v>
      </c>
      <c r="X10" s="91"/>
      <c r="Y10" s="91" t="s">
        <v>148</v>
      </c>
      <c r="Z10" s="204"/>
      <c r="AA10" s="91" t="s">
        <v>149</v>
      </c>
      <c r="AB10" s="182"/>
      <c r="AC10" s="195"/>
      <c r="AD10" s="182"/>
      <c r="AE10" s="91" t="s">
        <v>150</v>
      </c>
      <c r="AF10" s="182"/>
      <c r="AG10" s="195" t="s">
        <v>151</v>
      </c>
      <c r="AH10" s="204"/>
      <c r="AI10" s="91" t="s">
        <v>152</v>
      </c>
      <c r="AJ10" s="204"/>
      <c r="AK10" s="204" t="s">
        <v>153</v>
      </c>
    </row>
    <row r="11" spans="1:37">
      <c r="A11" s="67"/>
      <c r="B11" s="163"/>
      <c r="C11" s="91" t="s">
        <v>154</v>
      </c>
      <c r="D11" s="204"/>
      <c r="E11" s="117" t="s">
        <v>305</v>
      </c>
      <c r="F11" s="204"/>
      <c r="G11" s="91" t="s">
        <v>155</v>
      </c>
      <c r="H11" s="204"/>
      <c r="I11" s="91" t="s">
        <v>156</v>
      </c>
      <c r="J11" s="204"/>
      <c r="K11" s="91" t="s">
        <v>157</v>
      </c>
      <c r="L11" s="204"/>
      <c r="M11" s="204" t="s">
        <v>158</v>
      </c>
      <c r="N11" s="204"/>
      <c r="O11" s="204" t="s">
        <v>159</v>
      </c>
      <c r="P11" s="182"/>
      <c r="Q11" s="204" t="s">
        <v>160</v>
      </c>
      <c r="R11" s="204"/>
      <c r="S11" s="91" t="s">
        <v>161</v>
      </c>
      <c r="T11" s="204"/>
      <c r="U11" s="117" t="s">
        <v>162</v>
      </c>
      <c r="V11" s="204"/>
      <c r="W11" s="91" t="s">
        <v>163</v>
      </c>
      <c r="X11" s="91"/>
      <c r="Y11" s="91" t="s">
        <v>164</v>
      </c>
      <c r="Z11" s="204"/>
      <c r="AA11" s="204" t="s">
        <v>165</v>
      </c>
      <c r="AB11" s="204"/>
      <c r="AC11" s="91"/>
      <c r="AD11" s="204"/>
      <c r="AE11" s="91" t="s">
        <v>166</v>
      </c>
      <c r="AF11" s="204"/>
      <c r="AG11" s="91" t="s">
        <v>167</v>
      </c>
      <c r="AH11" s="204"/>
      <c r="AI11" s="204" t="s">
        <v>168</v>
      </c>
      <c r="AJ11" s="204"/>
      <c r="AK11" s="91" t="s">
        <v>169</v>
      </c>
    </row>
    <row r="12" spans="1:37">
      <c r="A12" s="67"/>
      <c r="B12" s="163"/>
      <c r="C12" s="205" t="s">
        <v>170</v>
      </c>
      <c r="D12" s="204"/>
      <c r="E12" s="205" t="s">
        <v>171</v>
      </c>
      <c r="F12" s="204"/>
      <c r="G12" s="116" t="s">
        <v>172</v>
      </c>
      <c r="H12" s="204"/>
      <c r="I12" s="116" t="s">
        <v>173</v>
      </c>
      <c r="J12" s="204"/>
      <c r="K12" s="116" t="s">
        <v>174</v>
      </c>
      <c r="L12" s="204"/>
      <c r="M12" s="205" t="s">
        <v>175</v>
      </c>
      <c r="N12" s="204"/>
      <c r="O12" s="205" t="s">
        <v>176</v>
      </c>
      <c r="P12" s="182"/>
      <c r="Q12" s="205" t="s">
        <v>171</v>
      </c>
      <c r="R12" s="204"/>
      <c r="S12" s="116" t="s">
        <v>177</v>
      </c>
      <c r="T12" s="204"/>
      <c r="U12" s="205" t="s">
        <v>178</v>
      </c>
      <c r="V12" s="204"/>
      <c r="W12" s="116" t="s">
        <v>179</v>
      </c>
      <c r="X12" s="92"/>
      <c r="Y12" s="116" t="s">
        <v>180</v>
      </c>
      <c r="Z12" s="204"/>
      <c r="AA12" s="116" t="s">
        <v>181</v>
      </c>
      <c r="AB12" s="204"/>
      <c r="AC12" s="116" t="s">
        <v>81</v>
      </c>
      <c r="AD12" s="204"/>
      <c r="AE12" s="116" t="s">
        <v>182</v>
      </c>
      <c r="AF12" s="204"/>
      <c r="AG12" s="116" t="s">
        <v>183</v>
      </c>
      <c r="AH12" s="182"/>
      <c r="AI12" s="205" t="s">
        <v>184</v>
      </c>
      <c r="AJ12" s="182"/>
      <c r="AK12" s="205" t="s">
        <v>181</v>
      </c>
    </row>
    <row r="13" spans="1:37">
      <c r="B13" s="79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</row>
    <row r="14" spans="1:37">
      <c r="A14" s="81" t="s">
        <v>185</v>
      </c>
      <c r="B14" s="163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182"/>
      <c r="AK14" s="182"/>
    </row>
    <row r="15" spans="1:37" s="153" customFormat="1">
      <c r="A15" s="151" t="s">
        <v>186</v>
      </c>
      <c r="B15" s="152"/>
      <c r="C15" s="5">
        <v>8611242</v>
      </c>
      <c r="D15" s="206"/>
      <c r="E15" s="5">
        <v>57298909</v>
      </c>
      <c r="F15" s="206"/>
      <c r="G15" s="5">
        <v>3470021</v>
      </c>
      <c r="H15" s="206"/>
      <c r="I15" s="5">
        <v>4072786</v>
      </c>
      <c r="J15" s="206"/>
      <c r="K15" s="5">
        <v>-5159</v>
      </c>
      <c r="L15" s="206"/>
      <c r="M15" s="5">
        <v>929166</v>
      </c>
      <c r="N15" s="206"/>
      <c r="O15" s="5">
        <v>101404195</v>
      </c>
      <c r="P15" s="206"/>
      <c r="Q15" s="5">
        <v>-2909249</v>
      </c>
      <c r="R15" s="206"/>
      <c r="S15" s="5">
        <v>13977518</v>
      </c>
      <c r="T15" s="206"/>
      <c r="U15" s="5">
        <v>-611448</v>
      </c>
      <c r="V15" s="206"/>
      <c r="W15" s="5">
        <v>3124579</v>
      </c>
      <c r="X15" s="5"/>
      <c r="Y15" s="5">
        <v>-31797899</v>
      </c>
      <c r="Z15" s="206"/>
      <c r="AA15" s="5">
        <v>-15307250</v>
      </c>
      <c r="AB15" s="206"/>
      <c r="AC15" s="5">
        <v>157564661</v>
      </c>
      <c r="AD15" s="206"/>
      <c r="AE15" s="5">
        <v>15000000</v>
      </c>
      <c r="AF15" s="206"/>
      <c r="AG15" s="5">
        <v>172564661</v>
      </c>
      <c r="AH15" s="206"/>
      <c r="AI15" s="5">
        <v>50112158</v>
      </c>
      <c r="AJ15" s="206"/>
      <c r="AK15" s="5">
        <v>222676819</v>
      </c>
    </row>
    <row r="16" spans="1:37">
      <c r="A16" s="81" t="s">
        <v>311</v>
      </c>
      <c r="B16" s="163"/>
      <c r="C16" s="93"/>
      <c r="D16" s="112"/>
      <c r="E16" s="96"/>
      <c r="F16" s="112"/>
      <c r="G16" s="207"/>
      <c r="H16" s="112"/>
      <c r="I16" s="112"/>
      <c r="J16" s="112"/>
      <c r="K16" s="112"/>
      <c r="L16" s="112"/>
      <c r="M16" s="96"/>
      <c r="N16" s="112"/>
      <c r="O16" s="96"/>
      <c r="P16" s="112"/>
      <c r="Q16" s="96"/>
      <c r="R16" s="112"/>
      <c r="S16" s="208"/>
      <c r="T16" s="112"/>
      <c r="U16" s="112"/>
      <c r="V16" s="112"/>
      <c r="W16" s="96"/>
      <c r="X16" s="96"/>
      <c r="Y16" s="96"/>
      <c r="Z16" s="112"/>
      <c r="AA16" s="208"/>
      <c r="AB16" s="112"/>
      <c r="AC16" s="208"/>
      <c r="AD16" s="112"/>
      <c r="AE16" s="208"/>
      <c r="AF16" s="112"/>
      <c r="AG16" s="208"/>
      <c r="AH16" s="112"/>
      <c r="AI16" s="208"/>
      <c r="AJ16" s="112"/>
      <c r="AK16" s="208"/>
    </row>
    <row r="17" spans="1:37">
      <c r="A17" s="81" t="s">
        <v>187</v>
      </c>
      <c r="B17" s="163"/>
      <c r="C17" s="97"/>
      <c r="D17" s="118"/>
      <c r="E17" s="97"/>
      <c r="F17" s="118"/>
      <c r="G17" s="100"/>
      <c r="H17" s="118"/>
      <c r="I17" s="118"/>
      <c r="J17" s="118"/>
      <c r="K17" s="118"/>
      <c r="L17" s="118"/>
      <c r="M17" s="97"/>
      <c r="N17" s="118"/>
      <c r="O17" s="97"/>
      <c r="P17" s="118"/>
      <c r="Q17" s="97"/>
      <c r="R17" s="118"/>
      <c r="S17" s="209"/>
      <c r="T17" s="118"/>
      <c r="U17" s="118"/>
      <c r="V17" s="118"/>
      <c r="W17" s="97"/>
      <c r="X17" s="97"/>
      <c r="Y17" s="97"/>
      <c r="Z17" s="118"/>
      <c r="AA17" s="209"/>
      <c r="AB17" s="118"/>
      <c r="AC17" s="209"/>
      <c r="AD17" s="118"/>
      <c r="AE17" s="209"/>
      <c r="AF17" s="118"/>
      <c r="AG17" s="209"/>
      <c r="AH17" s="118"/>
      <c r="AI17" s="209"/>
      <c r="AJ17" s="118"/>
      <c r="AK17" s="209"/>
    </row>
    <row r="18" spans="1:37">
      <c r="A18" s="90" t="s">
        <v>188</v>
      </c>
      <c r="B18" s="79"/>
      <c r="C18" s="97"/>
      <c r="D18" s="118"/>
      <c r="E18" s="97"/>
      <c r="F18" s="118"/>
      <c r="G18" s="100"/>
      <c r="H18" s="118"/>
      <c r="I18" s="118"/>
      <c r="J18" s="118"/>
      <c r="K18" s="118"/>
      <c r="L18" s="118"/>
      <c r="M18" s="97"/>
      <c r="N18" s="118"/>
      <c r="O18" s="97"/>
      <c r="P18" s="118"/>
      <c r="Q18" s="97"/>
      <c r="R18" s="118"/>
      <c r="S18" s="209"/>
      <c r="T18" s="118"/>
      <c r="U18" s="118"/>
      <c r="V18" s="118"/>
      <c r="W18" s="97"/>
      <c r="X18" s="97"/>
      <c r="Y18" s="97"/>
      <c r="Z18" s="118"/>
      <c r="AA18" s="209"/>
      <c r="AB18" s="118"/>
      <c r="AC18" s="209"/>
      <c r="AD18" s="118"/>
      <c r="AE18" s="209"/>
      <c r="AF18" s="118"/>
      <c r="AG18" s="209"/>
      <c r="AH18" s="118"/>
      <c r="AI18" s="209"/>
      <c r="AJ18" s="118"/>
      <c r="AK18" s="209"/>
    </row>
    <row r="19" spans="1:37">
      <c r="A19" t="s">
        <v>296</v>
      </c>
      <c r="B19" s="163"/>
      <c r="C19" s="93">
        <v>0</v>
      </c>
      <c r="D19" s="118"/>
      <c r="E19" s="93">
        <v>0</v>
      </c>
      <c r="F19" s="93"/>
      <c r="G19" s="93">
        <v>0</v>
      </c>
      <c r="H19" s="93"/>
      <c r="I19" s="93">
        <v>0</v>
      </c>
      <c r="J19" s="93"/>
      <c r="K19" s="93">
        <v>0</v>
      </c>
      <c r="L19" s="93"/>
      <c r="M19" s="93">
        <v>0</v>
      </c>
      <c r="N19" s="93"/>
      <c r="O19" s="93">
        <v>0</v>
      </c>
      <c r="P19" s="93"/>
      <c r="Q19" s="93">
        <v>0</v>
      </c>
      <c r="R19" s="93"/>
      <c r="S19" s="93">
        <v>0</v>
      </c>
      <c r="T19" s="93"/>
      <c r="U19" s="93">
        <v>0</v>
      </c>
      <c r="V19" s="93"/>
      <c r="W19" s="93">
        <v>0</v>
      </c>
      <c r="X19" s="93"/>
      <c r="Y19" s="93">
        <v>0</v>
      </c>
      <c r="Z19" s="93"/>
      <c r="AA19" s="93">
        <f>SUM(S19:Y19)</f>
        <v>0</v>
      </c>
      <c r="AB19" s="93"/>
      <c r="AC19" s="93">
        <f>AA19+SUM(C19:Q19)</f>
        <v>0</v>
      </c>
      <c r="AD19" s="93"/>
      <c r="AE19" s="93">
        <v>0</v>
      </c>
      <c r="AF19" s="93"/>
      <c r="AG19" s="93">
        <f>SUM(AC19:AE19)</f>
        <v>0</v>
      </c>
      <c r="AH19" s="118"/>
      <c r="AI19" s="40">
        <v>-50156</v>
      </c>
      <c r="AJ19" s="209"/>
      <c r="AK19" s="93">
        <f>SUM(AG19,AI19)</f>
        <v>-50156</v>
      </c>
    </row>
    <row r="20" spans="1:37">
      <c r="A20" s="90" t="s">
        <v>189</v>
      </c>
      <c r="B20" s="163"/>
      <c r="C20" s="101">
        <f>SUM(C19:C19)</f>
        <v>0</v>
      </c>
      <c r="D20" s="208"/>
      <c r="E20" s="101">
        <f>SUM(E19:E19)</f>
        <v>0</v>
      </c>
      <c r="F20" s="208"/>
      <c r="G20" s="101">
        <f>SUM(G19:G19)</f>
        <v>0</v>
      </c>
      <c r="H20" s="208"/>
      <c r="I20" s="101">
        <f>SUM(I19:I19)</f>
        <v>0</v>
      </c>
      <c r="J20" s="208"/>
      <c r="K20" s="101">
        <f>SUM(K19:K19)</f>
        <v>0</v>
      </c>
      <c r="L20" s="208"/>
      <c r="M20" s="101">
        <f>SUM(M19:M19)</f>
        <v>0</v>
      </c>
      <c r="N20" s="208"/>
      <c r="O20" s="101">
        <f>SUM(O19:O19)</f>
        <v>0</v>
      </c>
      <c r="P20" s="210"/>
      <c r="Q20" s="101">
        <f>SUM(Q19:Q19)</f>
        <v>0</v>
      </c>
      <c r="R20" s="208"/>
      <c r="S20" s="101">
        <f>SUM(S19:S19)</f>
        <v>0</v>
      </c>
      <c r="T20" s="208"/>
      <c r="U20" s="101">
        <f>SUM(U19:U19)</f>
        <v>0</v>
      </c>
      <c r="V20" s="208"/>
      <c r="W20" s="101">
        <f>SUM(W19:W19)</f>
        <v>0</v>
      </c>
      <c r="X20" s="5"/>
      <c r="Y20" s="101">
        <f>SUM(Y19:Y19)</f>
        <v>0</v>
      </c>
      <c r="Z20" s="211"/>
      <c r="AA20" s="101">
        <f>SUM(S20:Y20)</f>
        <v>0</v>
      </c>
      <c r="AB20" s="211"/>
      <c r="AC20" s="101">
        <f>SUM(AC19:AC19)</f>
        <v>0</v>
      </c>
      <c r="AD20" s="211"/>
      <c r="AE20" s="101">
        <f>SUM(AE19:AE19)</f>
        <v>0</v>
      </c>
      <c r="AF20" s="211"/>
      <c r="AG20" s="101">
        <f>SUM(AG19:AG19)</f>
        <v>0</v>
      </c>
      <c r="AH20" s="208"/>
      <c r="AI20" s="101">
        <f>SUM(AI19:AI19)</f>
        <v>-50156</v>
      </c>
      <c r="AJ20" s="208"/>
      <c r="AK20" s="101">
        <f>AG20+AI20</f>
        <v>-50156</v>
      </c>
    </row>
    <row r="21" spans="1:37">
      <c r="A21" s="90" t="s">
        <v>190</v>
      </c>
      <c r="B21" s="163"/>
      <c r="C21" s="98"/>
      <c r="D21" s="208"/>
      <c r="E21" s="98"/>
      <c r="F21" s="208"/>
      <c r="G21" s="207"/>
      <c r="H21" s="208"/>
      <c r="I21" s="208"/>
      <c r="J21" s="208"/>
      <c r="K21" s="208"/>
      <c r="L21" s="208"/>
      <c r="M21" s="98"/>
      <c r="N21" s="208"/>
      <c r="O21" s="98"/>
      <c r="P21" s="210"/>
      <c r="Q21" s="98"/>
      <c r="R21" s="208"/>
      <c r="S21" s="98"/>
      <c r="T21" s="208"/>
      <c r="U21" s="208"/>
      <c r="V21" s="208"/>
      <c r="W21" s="98"/>
      <c r="X21" s="98"/>
      <c r="Y21" s="98"/>
      <c r="Z21" s="211"/>
      <c r="AA21" s="98"/>
      <c r="AB21" s="211"/>
      <c r="AC21" s="98"/>
      <c r="AD21" s="211"/>
      <c r="AE21" s="98"/>
      <c r="AF21" s="211"/>
      <c r="AG21" s="98"/>
      <c r="AH21" s="208"/>
      <c r="AI21" s="208"/>
      <c r="AJ21" s="208"/>
      <c r="AK21" s="208"/>
    </row>
    <row r="22" spans="1:37">
      <c r="A22" s="90" t="s">
        <v>73</v>
      </c>
      <c r="B22" s="163"/>
      <c r="C22" s="98"/>
      <c r="D22" s="208"/>
      <c r="E22" s="98"/>
      <c r="F22" s="208"/>
      <c r="G22" s="207"/>
      <c r="H22" s="208"/>
      <c r="I22" s="208"/>
      <c r="J22" s="208"/>
      <c r="K22" s="208"/>
      <c r="L22" s="208"/>
      <c r="M22" s="98"/>
      <c r="N22" s="208"/>
      <c r="O22" s="98"/>
      <c r="P22" s="210"/>
      <c r="Q22" s="98"/>
      <c r="R22" s="208"/>
      <c r="S22" s="98"/>
      <c r="T22" s="208"/>
      <c r="U22" s="208"/>
      <c r="V22" s="208"/>
      <c r="W22" s="98"/>
      <c r="X22" s="98"/>
      <c r="Y22" s="98"/>
      <c r="Z22" s="211"/>
      <c r="AA22" s="98"/>
      <c r="AB22" s="211"/>
      <c r="AC22" s="98"/>
      <c r="AD22" s="211"/>
      <c r="AE22" s="98"/>
      <c r="AF22" s="211"/>
      <c r="AG22" s="98"/>
      <c r="AH22" s="208"/>
      <c r="AI22" s="208"/>
      <c r="AJ22" s="208"/>
      <c r="AK22" s="208"/>
    </row>
    <row r="23" spans="1:37">
      <c r="A23" s="127" t="s">
        <v>192</v>
      </c>
      <c r="B23" s="163"/>
      <c r="C23" s="98"/>
      <c r="D23" s="208"/>
      <c r="E23" s="98"/>
      <c r="F23" s="208"/>
      <c r="G23" s="207"/>
      <c r="H23" s="208"/>
      <c r="I23" s="208"/>
      <c r="J23" s="208"/>
      <c r="K23" s="208"/>
      <c r="L23" s="208"/>
      <c r="M23" s="98"/>
      <c r="N23" s="208"/>
      <c r="O23" s="98"/>
      <c r="P23" s="210"/>
      <c r="Q23" s="98"/>
      <c r="R23" s="208"/>
      <c r="S23" s="98"/>
      <c r="T23" s="208"/>
      <c r="U23" s="208"/>
      <c r="V23" s="208"/>
      <c r="W23" s="98"/>
      <c r="X23" s="98"/>
      <c r="Y23" s="98"/>
      <c r="Z23" s="211"/>
      <c r="AA23" s="98"/>
      <c r="AB23" s="211"/>
      <c r="AC23" s="98"/>
      <c r="AD23" s="211"/>
      <c r="AE23" s="98"/>
      <c r="AF23" s="211"/>
      <c r="AG23" s="98"/>
      <c r="AH23" s="208"/>
      <c r="AI23" s="208"/>
      <c r="AJ23" s="208"/>
      <c r="AK23" s="208"/>
    </row>
    <row r="24" spans="1:37" s="127" customFormat="1" ht="14" customHeight="1">
      <c r="A24" s="127" t="s">
        <v>193</v>
      </c>
      <c r="B24" s="105"/>
      <c r="C24" s="129">
        <v>0</v>
      </c>
      <c r="D24" s="129"/>
      <c r="E24" s="129">
        <v>0</v>
      </c>
      <c r="F24" s="129"/>
      <c r="G24" s="129">
        <v>0</v>
      </c>
      <c r="H24" s="128"/>
      <c r="I24" s="128">
        <v>-50726</v>
      </c>
      <c r="J24" s="128"/>
      <c r="K24" s="129">
        <v>0</v>
      </c>
      <c r="L24" s="129"/>
      <c r="M24" s="129">
        <v>0</v>
      </c>
      <c r="N24" s="129"/>
      <c r="O24" s="129">
        <v>0</v>
      </c>
      <c r="P24" s="129"/>
      <c r="Q24" s="129">
        <v>0</v>
      </c>
      <c r="R24" s="129"/>
      <c r="S24" s="129">
        <v>0</v>
      </c>
      <c r="T24" s="128"/>
      <c r="U24" s="129">
        <v>0</v>
      </c>
      <c r="V24" s="128"/>
      <c r="W24" s="129">
        <v>0</v>
      </c>
      <c r="X24" s="128"/>
      <c r="Y24" s="128">
        <v>3174</v>
      </c>
      <c r="Z24" s="128"/>
      <c r="AA24" s="128">
        <f>SUM(S24:Y24)</f>
        <v>3174</v>
      </c>
      <c r="AB24" s="128"/>
      <c r="AC24" s="128">
        <f>AA24+SUM(C24:Q24)</f>
        <v>-47552</v>
      </c>
      <c r="AD24" s="212"/>
      <c r="AE24" s="129">
        <v>0</v>
      </c>
      <c r="AF24" s="212"/>
      <c r="AG24" s="128">
        <f>SUM(AC24:AE24)</f>
        <v>-47552</v>
      </c>
      <c r="AH24" s="213"/>
      <c r="AI24" s="129">
        <v>70955</v>
      </c>
      <c r="AJ24" s="213"/>
      <c r="AK24" s="128">
        <f>SUM(AG24,AI24)</f>
        <v>23403</v>
      </c>
    </row>
    <row r="25" spans="1:37" s="127" customFormat="1" ht="14" customHeight="1">
      <c r="A25" s="127" t="s">
        <v>194</v>
      </c>
      <c r="B25" s="105"/>
      <c r="C25" s="129">
        <v>0</v>
      </c>
      <c r="D25" s="213"/>
      <c r="E25" s="129">
        <v>0</v>
      </c>
      <c r="F25" s="213"/>
      <c r="G25" s="129">
        <v>0</v>
      </c>
      <c r="H25" s="213"/>
      <c r="I25" s="129">
        <v>1963</v>
      </c>
      <c r="J25" s="213"/>
      <c r="K25" s="129">
        <v>0</v>
      </c>
      <c r="L25" s="213"/>
      <c r="M25" s="129">
        <v>0</v>
      </c>
      <c r="N25" s="213"/>
      <c r="O25" s="129">
        <v>0</v>
      </c>
      <c r="P25" s="214"/>
      <c r="Q25" s="129">
        <v>0</v>
      </c>
      <c r="R25" s="213"/>
      <c r="S25" s="129">
        <v>0</v>
      </c>
      <c r="T25" s="213"/>
      <c r="U25" s="129">
        <v>0</v>
      </c>
      <c r="V25" s="213"/>
      <c r="W25" s="129">
        <v>0</v>
      </c>
      <c r="X25" s="129"/>
      <c r="Y25" s="129">
        <v>0</v>
      </c>
      <c r="Z25" s="212"/>
      <c r="AA25" s="129">
        <f>SUM(S25:Y25)</f>
        <v>0</v>
      </c>
      <c r="AB25" s="212"/>
      <c r="AC25" s="128">
        <f>AA25+SUM(C25:Q25)</f>
        <v>1963</v>
      </c>
      <c r="AD25" s="212"/>
      <c r="AE25" s="129">
        <v>0</v>
      </c>
      <c r="AF25" s="212"/>
      <c r="AG25" s="128">
        <f>SUM(AC25:AE25)</f>
        <v>1963</v>
      </c>
      <c r="AH25" s="213"/>
      <c r="AI25" s="129">
        <v>0</v>
      </c>
      <c r="AJ25" s="213"/>
      <c r="AK25" s="128">
        <f>SUM(AG25,AI25)</f>
        <v>1963</v>
      </c>
    </row>
    <row r="26" spans="1:37">
      <c r="A26" t="s">
        <v>195</v>
      </c>
      <c r="B26" s="163"/>
      <c r="C26" s="102">
        <v>0</v>
      </c>
      <c r="D26" s="209"/>
      <c r="E26" s="102">
        <v>0</v>
      </c>
      <c r="F26" s="209"/>
      <c r="G26" s="102">
        <v>0</v>
      </c>
      <c r="H26" s="209"/>
      <c r="I26" s="102">
        <v>0</v>
      </c>
      <c r="J26" s="209"/>
      <c r="K26" s="102">
        <v>0</v>
      </c>
      <c r="L26" s="209"/>
      <c r="M26" s="102">
        <v>0</v>
      </c>
      <c r="N26" s="209"/>
      <c r="O26" s="102">
        <v>0</v>
      </c>
      <c r="P26" s="199"/>
      <c r="Q26" s="102">
        <v>0</v>
      </c>
      <c r="R26" s="209"/>
      <c r="S26" s="102">
        <v>0</v>
      </c>
      <c r="T26" s="209"/>
      <c r="U26" s="102">
        <v>0</v>
      </c>
      <c r="V26" s="209"/>
      <c r="W26" s="102">
        <v>0</v>
      </c>
      <c r="X26" s="99"/>
      <c r="Y26" s="102">
        <v>0</v>
      </c>
      <c r="Z26" s="215"/>
      <c r="AA26" s="102">
        <f>SUM(S26:Y26)</f>
        <v>0</v>
      </c>
      <c r="AB26" s="215"/>
      <c r="AC26" s="102">
        <f>AA26+SUM(C26:Q26)</f>
        <v>0</v>
      </c>
      <c r="AD26" s="215"/>
      <c r="AE26" s="102">
        <v>0</v>
      </c>
      <c r="AF26" s="215"/>
      <c r="AG26" s="102">
        <f>SUM(AC26:AE26)</f>
        <v>0</v>
      </c>
      <c r="AH26" s="209"/>
      <c r="AI26" s="102">
        <v>199257</v>
      </c>
      <c r="AJ26" s="209"/>
      <c r="AK26" s="52">
        <f>SUM(AG26,AI26)</f>
        <v>199257</v>
      </c>
    </row>
    <row r="27" spans="1:37">
      <c r="A27" s="90" t="s">
        <v>196</v>
      </c>
      <c r="B27" s="163"/>
      <c r="C27" s="93"/>
      <c r="D27" s="208"/>
      <c r="E27" s="93"/>
      <c r="F27" s="208"/>
      <c r="G27" s="93"/>
      <c r="H27" s="208"/>
      <c r="I27" s="93"/>
      <c r="J27" s="208"/>
      <c r="K27" s="93"/>
      <c r="L27" s="208"/>
      <c r="M27" s="93"/>
      <c r="N27" s="208"/>
      <c r="O27" s="98"/>
      <c r="P27" s="210"/>
      <c r="Q27" s="93"/>
      <c r="R27" s="208"/>
      <c r="S27" s="98"/>
      <c r="T27" s="208"/>
      <c r="U27" s="98"/>
      <c r="V27" s="208"/>
      <c r="W27" s="98"/>
      <c r="X27" s="98"/>
      <c r="Y27" s="98"/>
      <c r="Z27" s="211"/>
      <c r="AA27" s="98"/>
      <c r="AB27" s="211"/>
      <c r="AC27" s="98"/>
      <c r="AD27" s="211"/>
      <c r="AE27" s="98"/>
      <c r="AF27" s="211"/>
      <c r="AG27" s="98"/>
      <c r="AH27" s="208"/>
      <c r="AI27" s="208"/>
      <c r="AJ27" s="208"/>
      <c r="AK27" s="208"/>
    </row>
    <row r="28" spans="1:37">
      <c r="A28" s="90" t="s">
        <v>73</v>
      </c>
      <c r="B28" s="163"/>
      <c r="C28" s="6">
        <f>SUM(C24:C26)</f>
        <v>0</v>
      </c>
      <c r="D28" s="189"/>
      <c r="E28" s="6">
        <f>SUM(E24:E26)</f>
        <v>0</v>
      </c>
      <c r="F28" s="189"/>
      <c r="G28" s="6">
        <f>SUM(G24:G26)</f>
        <v>0</v>
      </c>
      <c r="H28" s="189"/>
      <c r="I28" s="6">
        <f>SUM(I24:I26)</f>
        <v>-48763</v>
      </c>
      <c r="J28" s="189"/>
      <c r="K28" s="6">
        <f>SUM(K24:K26)</f>
        <v>0</v>
      </c>
      <c r="L28" s="189"/>
      <c r="M28" s="6">
        <f>SUM(M24:M26)</f>
        <v>0</v>
      </c>
      <c r="N28" s="189"/>
      <c r="O28" s="6">
        <f>SUM(O24:O26)</f>
        <v>0</v>
      </c>
      <c r="P28" s="189"/>
      <c r="Q28" s="6">
        <f>SUM(Q24:Q26)</f>
        <v>0</v>
      </c>
      <c r="R28" s="189"/>
      <c r="S28" s="6">
        <f>SUM(S24:S26)</f>
        <v>0</v>
      </c>
      <c r="T28" s="189"/>
      <c r="U28" s="6">
        <f>SUM(U24:U26)</f>
        <v>0</v>
      </c>
      <c r="V28" s="189"/>
      <c r="W28" s="6">
        <f>SUM(W24:W26)</f>
        <v>0</v>
      </c>
      <c r="X28" s="5"/>
      <c r="Y28" s="6">
        <f>SUM(Y24:Y26)</f>
        <v>3174</v>
      </c>
      <c r="Z28" s="189"/>
      <c r="AA28" s="6">
        <f>SUM(AA24:AA26)</f>
        <v>3174</v>
      </c>
      <c r="AB28" s="189"/>
      <c r="AC28" s="6">
        <f>SUM(AC24:AC26)</f>
        <v>-45589</v>
      </c>
      <c r="AD28" s="189"/>
      <c r="AE28" s="6">
        <f>SUM(AE24:AE26)</f>
        <v>0</v>
      </c>
      <c r="AF28" s="189"/>
      <c r="AG28" s="6">
        <f>SUM(AG24:AG26)</f>
        <v>-45589</v>
      </c>
      <c r="AH28" s="189"/>
      <c r="AI28" s="6">
        <f>SUM(AI24:AI26)</f>
        <v>270212</v>
      </c>
      <c r="AJ28" s="189"/>
      <c r="AK28" s="6">
        <f>SUM(AK24:AK26)</f>
        <v>224623</v>
      </c>
    </row>
    <row r="29" spans="1:37">
      <c r="A29" s="81" t="s">
        <v>197</v>
      </c>
      <c r="B29" s="163"/>
      <c r="C29" s="43"/>
      <c r="D29" s="112"/>
      <c r="E29" s="43"/>
      <c r="F29" s="112"/>
      <c r="G29" s="43"/>
      <c r="H29" s="112"/>
      <c r="I29" s="112"/>
      <c r="J29" s="112"/>
      <c r="K29" s="112"/>
      <c r="L29" s="112"/>
      <c r="M29" s="43"/>
      <c r="N29" s="112"/>
      <c r="O29" s="43"/>
      <c r="P29" s="207"/>
      <c r="Q29" s="43"/>
      <c r="R29" s="112"/>
      <c r="S29" s="43"/>
      <c r="T29" s="112"/>
      <c r="U29" s="43"/>
      <c r="V29" s="112"/>
      <c r="W29" s="43"/>
      <c r="X29" s="43"/>
      <c r="Y29" s="43"/>
      <c r="Z29" s="216"/>
      <c r="AA29" s="43"/>
      <c r="AB29" s="216"/>
      <c r="AC29" s="201"/>
      <c r="AD29" s="216"/>
      <c r="AE29" s="201"/>
      <c r="AF29" s="216"/>
      <c r="AG29" s="201"/>
      <c r="AH29" s="112"/>
      <c r="AI29" s="217"/>
      <c r="AJ29" s="112"/>
      <c r="AK29" s="217"/>
    </row>
    <row r="30" spans="1:37">
      <c r="A30" s="81" t="s">
        <v>187</v>
      </c>
      <c r="B30" s="163"/>
      <c r="C30" s="6">
        <f>C20+C28</f>
        <v>0</v>
      </c>
      <c r="D30" s="112"/>
      <c r="E30" s="6">
        <f>E20+E28</f>
        <v>0</v>
      </c>
      <c r="F30" s="112"/>
      <c r="G30" s="6">
        <f>G20+G28</f>
        <v>0</v>
      </c>
      <c r="H30" s="112"/>
      <c r="I30" s="6">
        <f>I20+I28</f>
        <v>-48763</v>
      </c>
      <c r="J30" s="112"/>
      <c r="K30" s="6">
        <f>K20+K28</f>
        <v>0</v>
      </c>
      <c r="L30" s="112"/>
      <c r="M30" s="6">
        <f>M20+M28</f>
        <v>0</v>
      </c>
      <c r="N30" s="112"/>
      <c r="O30" s="6">
        <f>O20+O28</f>
        <v>0</v>
      </c>
      <c r="P30" s="207"/>
      <c r="Q30" s="6">
        <f>Q20+Q28</f>
        <v>0</v>
      </c>
      <c r="R30" s="112"/>
      <c r="S30" s="6">
        <f>S20+S28</f>
        <v>0</v>
      </c>
      <c r="T30" s="112"/>
      <c r="U30" s="6">
        <f>U20+U28</f>
        <v>0</v>
      </c>
      <c r="V30" s="112"/>
      <c r="W30" s="6">
        <f>W20+W28</f>
        <v>0</v>
      </c>
      <c r="X30" s="5"/>
      <c r="Y30" s="6">
        <f>Y20+Y28</f>
        <v>3174</v>
      </c>
      <c r="Z30" s="189"/>
      <c r="AA30" s="6">
        <f>AA20+AA28</f>
        <v>3174</v>
      </c>
      <c r="AB30" s="216"/>
      <c r="AC30" s="6">
        <f>AA30+SUM(C30:Q30)</f>
        <v>-45589</v>
      </c>
      <c r="AD30" s="216"/>
      <c r="AE30" s="6">
        <f>AE20+AE28</f>
        <v>0</v>
      </c>
      <c r="AF30" s="216"/>
      <c r="AG30" s="6">
        <f>AG20+AG28</f>
        <v>-45589</v>
      </c>
      <c r="AH30" s="112"/>
      <c r="AI30" s="6">
        <f>AI20+AI28</f>
        <v>220056</v>
      </c>
      <c r="AJ30" s="112"/>
      <c r="AK30" s="6">
        <f>AK20+AK28</f>
        <v>174467</v>
      </c>
    </row>
    <row r="31" spans="1:37">
      <c r="A31" s="81" t="s">
        <v>198</v>
      </c>
      <c r="B31" s="163"/>
      <c r="C31" s="43"/>
      <c r="D31" s="112"/>
      <c r="E31" s="43"/>
      <c r="F31" s="112"/>
      <c r="G31" s="43"/>
      <c r="H31" s="112"/>
      <c r="I31" s="112"/>
      <c r="J31" s="112"/>
      <c r="K31" s="112"/>
      <c r="L31" s="112"/>
      <c r="M31" s="43"/>
      <c r="N31" s="112"/>
      <c r="O31" s="43"/>
      <c r="P31" s="207"/>
      <c r="Q31" s="43"/>
      <c r="R31" s="112"/>
      <c r="S31" s="43"/>
      <c r="T31" s="112"/>
      <c r="U31" s="112"/>
      <c r="V31" s="112"/>
      <c r="W31" s="43"/>
      <c r="X31" s="43"/>
      <c r="Y31" s="43"/>
      <c r="Z31" s="216"/>
      <c r="AA31" s="43"/>
      <c r="AB31" s="216"/>
      <c r="AC31" s="201"/>
      <c r="AD31" s="216"/>
      <c r="AE31" s="201"/>
      <c r="AF31" s="216"/>
      <c r="AG31" s="201"/>
      <c r="AH31" s="112"/>
      <c r="AI31" s="217"/>
      <c r="AJ31" s="112"/>
      <c r="AK31" s="217"/>
    </row>
    <row r="32" spans="1:37">
      <c r="A32" t="s">
        <v>199</v>
      </c>
      <c r="B32" s="163"/>
      <c r="C32" s="42">
        <v>0</v>
      </c>
      <c r="D32" s="42"/>
      <c r="E32" s="42">
        <v>0</v>
      </c>
      <c r="F32" s="42"/>
      <c r="G32" s="42">
        <v>0</v>
      </c>
      <c r="H32" s="42"/>
      <c r="I32" s="42">
        <v>0</v>
      </c>
      <c r="J32" s="42"/>
      <c r="K32" s="42">
        <v>0</v>
      </c>
      <c r="L32" s="42"/>
      <c r="M32" s="42">
        <v>0</v>
      </c>
      <c r="N32" s="42"/>
      <c r="O32" s="42">
        <v>6110928</v>
      </c>
      <c r="P32" s="42"/>
      <c r="Q32" s="42">
        <v>0</v>
      </c>
      <c r="R32" s="42"/>
      <c r="S32" s="42">
        <v>0</v>
      </c>
      <c r="T32" s="42"/>
      <c r="U32" s="42">
        <v>0</v>
      </c>
      <c r="V32" s="42"/>
      <c r="W32" s="42">
        <v>0</v>
      </c>
      <c r="X32" s="42"/>
      <c r="Y32" s="42">
        <v>0</v>
      </c>
      <c r="Z32" s="42"/>
      <c r="AA32" s="42">
        <f>SUM(S32:Y32)</f>
        <v>0</v>
      </c>
      <c r="AB32" s="42"/>
      <c r="AC32" s="40">
        <f>SUM(C32:Q32)+(AA32)</f>
        <v>6110928</v>
      </c>
      <c r="AD32" s="42"/>
      <c r="AE32" s="42">
        <v>0</v>
      </c>
      <c r="AF32" s="42"/>
      <c r="AG32" s="42">
        <f>SUM(AC32:AE32)</f>
        <v>6110928</v>
      </c>
      <c r="AH32" s="42"/>
      <c r="AI32" s="42">
        <v>2382800</v>
      </c>
      <c r="AJ32" s="42"/>
      <c r="AK32" s="42">
        <f>AG32+AI32</f>
        <v>8493728</v>
      </c>
    </row>
    <row r="33" spans="1:37">
      <c r="A33" t="s">
        <v>200</v>
      </c>
      <c r="B33" s="163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</row>
    <row r="34" spans="1:37">
      <c r="A34" t="s">
        <v>201</v>
      </c>
      <c r="B34" s="163"/>
      <c r="C34" s="42"/>
      <c r="D34" s="42"/>
      <c r="E34" s="42"/>
      <c r="F34" s="42"/>
      <c r="G34" s="42"/>
      <c r="H34" s="42"/>
      <c r="I34" s="42"/>
      <c r="J34" s="42"/>
      <c r="K34" s="42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</row>
    <row r="35" spans="1:37">
      <c r="A35" t="s">
        <v>202</v>
      </c>
      <c r="B35" s="163"/>
      <c r="C35" s="42">
        <v>0</v>
      </c>
      <c r="D35" s="42"/>
      <c r="E35" s="42">
        <v>0</v>
      </c>
      <c r="F35" s="42"/>
      <c r="G35" s="42">
        <v>0</v>
      </c>
      <c r="H35" s="42"/>
      <c r="I35" s="42">
        <v>0</v>
      </c>
      <c r="J35" s="42"/>
      <c r="K35" s="42">
        <v>0</v>
      </c>
      <c r="L35" s="42"/>
      <c r="M35" s="42">
        <v>0</v>
      </c>
      <c r="N35" s="42"/>
      <c r="O35" s="42">
        <v>-550868</v>
      </c>
      <c r="P35" s="42"/>
      <c r="Q35" s="42">
        <v>0</v>
      </c>
      <c r="R35" s="42"/>
      <c r="S35" s="42">
        <v>0</v>
      </c>
      <c r="T35" s="42"/>
      <c r="U35" s="42">
        <v>0</v>
      </c>
      <c r="V35" s="42"/>
      <c r="W35" s="42">
        <v>0</v>
      </c>
      <c r="X35" s="42"/>
      <c r="Y35" s="42">
        <v>0</v>
      </c>
      <c r="Z35" s="42"/>
      <c r="AA35" s="42">
        <f>SUM(S35:Y35)</f>
        <v>0</v>
      </c>
      <c r="AB35" s="42"/>
      <c r="AC35" s="40">
        <f>SUM(C35:Q35)+(AA35)</f>
        <v>-550868</v>
      </c>
      <c r="AD35" s="42"/>
      <c r="AE35" s="42">
        <v>0</v>
      </c>
      <c r="AF35" s="42"/>
      <c r="AG35" s="42">
        <f>SUM(AC35:AE35)</f>
        <v>-550868</v>
      </c>
      <c r="AH35" s="42"/>
      <c r="AI35" s="42">
        <v>-227</v>
      </c>
      <c r="AJ35" s="42"/>
      <c r="AK35" s="42">
        <f>SUM(AG35,AI35)</f>
        <v>-551095</v>
      </c>
    </row>
    <row r="36" spans="1:37">
      <c r="A36" t="s">
        <v>203</v>
      </c>
      <c r="B36" s="163"/>
      <c r="C36" s="102">
        <v>0</v>
      </c>
      <c r="D36" s="209"/>
      <c r="E36" s="102">
        <v>0</v>
      </c>
      <c r="F36" s="209"/>
      <c r="G36" s="102">
        <v>0</v>
      </c>
      <c r="H36" s="209"/>
      <c r="I36" s="102">
        <v>0</v>
      </c>
      <c r="J36" s="209"/>
      <c r="K36" s="102">
        <v>0</v>
      </c>
      <c r="L36" s="209"/>
      <c r="M36" s="102">
        <v>0</v>
      </c>
      <c r="N36" s="209"/>
      <c r="O36" s="102">
        <v>0</v>
      </c>
      <c r="P36" s="199"/>
      <c r="Q36" s="102">
        <v>0</v>
      </c>
      <c r="R36" s="209"/>
      <c r="S36" s="102">
        <v>9371395</v>
      </c>
      <c r="T36" s="209"/>
      <c r="U36" s="102">
        <v>-885481</v>
      </c>
      <c r="V36" s="209"/>
      <c r="W36" s="102">
        <v>-862687</v>
      </c>
      <c r="X36" s="99"/>
      <c r="Y36" s="102">
        <v>4887353</v>
      </c>
      <c r="Z36" s="215"/>
      <c r="AA36" s="102">
        <f>SUM(S36:Y36)</f>
        <v>12510580</v>
      </c>
      <c r="AB36" s="215"/>
      <c r="AC36" s="102">
        <f>SUM(C36:Q36)+(AA36)</f>
        <v>12510580</v>
      </c>
      <c r="AD36" s="215"/>
      <c r="AE36" s="102">
        <v>0</v>
      </c>
      <c r="AF36" s="215"/>
      <c r="AG36" s="102">
        <f>SUM(AC36:AE36)</f>
        <v>12510580</v>
      </c>
      <c r="AH36" s="209"/>
      <c r="AI36" s="102">
        <v>2775963</v>
      </c>
      <c r="AJ36" s="93"/>
      <c r="AK36" s="102">
        <f>SUM(AG36,AI36)</f>
        <v>15286543</v>
      </c>
    </row>
    <row r="37" spans="1:37">
      <c r="A37" s="81" t="s">
        <v>204</v>
      </c>
      <c r="B37" s="163"/>
      <c r="C37" s="167">
        <f>SUM(C32:C36)</f>
        <v>0</v>
      </c>
      <c r="D37" s="208"/>
      <c r="E37" s="6">
        <f>SUM(E32:E36)</f>
        <v>0</v>
      </c>
      <c r="F37" s="208"/>
      <c r="G37" s="6">
        <f>SUM(G32:G36)</f>
        <v>0</v>
      </c>
      <c r="H37" s="208"/>
      <c r="I37" s="6">
        <f>SUM(I32:I36)</f>
        <v>0</v>
      </c>
      <c r="J37" s="208"/>
      <c r="K37" s="6">
        <f>SUM(K32:K36)</f>
        <v>0</v>
      </c>
      <c r="L37" s="208"/>
      <c r="M37" s="6">
        <f>SUM(M32:M36)</f>
        <v>0</v>
      </c>
      <c r="N37" s="208"/>
      <c r="O37" s="6">
        <f>SUM(O32:O36)</f>
        <v>5560060</v>
      </c>
      <c r="P37" s="210"/>
      <c r="Q37" s="6">
        <f>SUM(Q32:Q36)</f>
        <v>0</v>
      </c>
      <c r="R37" s="208"/>
      <c r="S37" s="6">
        <f>SUM(S32:S36)</f>
        <v>9371395</v>
      </c>
      <c r="T37" s="208"/>
      <c r="U37" s="6">
        <f>SUM(U32:U36)</f>
        <v>-885481</v>
      </c>
      <c r="V37" s="208"/>
      <c r="W37" s="6">
        <f>SUM(W32:W36)</f>
        <v>-862687</v>
      </c>
      <c r="X37" s="5"/>
      <c r="Y37" s="6">
        <f>SUM(Y32:Y36)</f>
        <v>4887353</v>
      </c>
      <c r="Z37" s="211"/>
      <c r="AA37" s="6">
        <f>SUM(AA32:AA36)</f>
        <v>12510580</v>
      </c>
      <c r="AB37" s="211"/>
      <c r="AC37" s="6">
        <f>SUM(AC32:AC36)</f>
        <v>18070640</v>
      </c>
      <c r="AD37" s="211"/>
      <c r="AE37" s="6">
        <f>SUM(AE32:AE36)</f>
        <v>0</v>
      </c>
      <c r="AF37" s="211"/>
      <c r="AG37" s="6">
        <f>SUM(AG32:AG36)</f>
        <v>18070640</v>
      </c>
      <c r="AH37" s="208"/>
      <c r="AI37" s="6">
        <f>SUM(AI32:AI36)</f>
        <v>5158536</v>
      </c>
      <c r="AJ37" s="208"/>
      <c r="AK37" s="6">
        <f>SUM(AK32:AK36)</f>
        <v>23229176</v>
      </c>
    </row>
    <row r="38" spans="1:37" s="127" customFormat="1" ht="14" customHeight="1">
      <c r="A38" s="127" t="s">
        <v>205</v>
      </c>
      <c r="B38" s="105"/>
      <c r="C38" s="218">
        <v>0</v>
      </c>
      <c r="D38" s="219"/>
      <c r="E38" s="131">
        <v>0</v>
      </c>
      <c r="F38" s="213"/>
      <c r="G38" s="131">
        <v>0</v>
      </c>
      <c r="H38" s="213"/>
      <c r="I38" s="131">
        <v>0</v>
      </c>
      <c r="J38" s="213"/>
      <c r="K38" s="131">
        <v>0</v>
      </c>
      <c r="L38" s="213"/>
      <c r="M38" s="131">
        <v>0</v>
      </c>
      <c r="N38" s="213"/>
      <c r="O38" s="131">
        <v>-374630</v>
      </c>
      <c r="P38" s="220"/>
      <c r="Q38" s="131">
        <v>0</v>
      </c>
      <c r="R38" s="213"/>
      <c r="S38" s="131">
        <v>0</v>
      </c>
      <c r="T38" s="219"/>
      <c r="U38" s="131">
        <v>0</v>
      </c>
      <c r="V38" s="219"/>
      <c r="W38" s="131">
        <v>0</v>
      </c>
      <c r="X38" s="130"/>
      <c r="Y38" s="131">
        <v>0</v>
      </c>
      <c r="Z38" s="221"/>
      <c r="AA38" s="131">
        <f>SUM(S38:Y38)</f>
        <v>0</v>
      </c>
      <c r="AB38" s="221"/>
      <c r="AC38" s="131">
        <f>SUM(C38:Q38)+(AA38)</f>
        <v>-374630</v>
      </c>
      <c r="AD38" s="221"/>
      <c r="AE38" s="131">
        <v>0</v>
      </c>
      <c r="AF38" s="221"/>
      <c r="AG38" s="131">
        <f>SUM(AC38:AE38)</f>
        <v>-374630</v>
      </c>
      <c r="AH38" s="219"/>
      <c r="AI38" s="131">
        <v>0</v>
      </c>
      <c r="AJ38" s="219"/>
      <c r="AK38" s="131">
        <f>SUM(AG38,AI38)</f>
        <v>-374630</v>
      </c>
    </row>
    <row r="39" spans="1:37" ht="14.5" thickBot="1">
      <c r="A39" s="81" t="s">
        <v>206</v>
      </c>
      <c r="B39" s="163"/>
      <c r="C39" s="168">
        <f>C15+C30+C37+C38</f>
        <v>8611242</v>
      </c>
      <c r="D39" s="112"/>
      <c r="E39" s="7">
        <f>E15+E30+E37+E38</f>
        <v>57298909</v>
      </c>
      <c r="F39" s="112"/>
      <c r="G39" s="7">
        <f>G15+G30+G37+G38</f>
        <v>3470021</v>
      </c>
      <c r="H39" s="112"/>
      <c r="I39" s="7">
        <f>I15+I30+I37+I38</f>
        <v>4024023</v>
      </c>
      <c r="J39" s="112"/>
      <c r="K39" s="7">
        <f>K15+K30+K37+K38</f>
        <v>-5159</v>
      </c>
      <c r="L39" s="112"/>
      <c r="M39" s="7">
        <f>M15+M30+M37+M38</f>
        <v>929166</v>
      </c>
      <c r="N39" s="112"/>
      <c r="O39" s="7">
        <f>O15+O30+O37+O38</f>
        <v>106589625</v>
      </c>
      <c r="P39" s="207"/>
      <c r="Q39" s="7">
        <f>Q15+Q30+Q37+Q38</f>
        <v>-2909249</v>
      </c>
      <c r="R39" s="112"/>
      <c r="S39" s="7">
        <f>S15+S30+S37+S38</f>
        <v>23348913</v>
      </c>
      <c r="T39" s="112"/>
      <c r="U39" s="7">
        <f>U15+U30+U37+U38</f>
        <v>-1496929</v>
      </c>
      <c r="V39" s="112"/>
      <c r="W39" s="7">
        <f>W15+W30+W37+W38</f>
        <v>2261892</v>
      </c>
      <c r="X39" s="5"/>
      <c r="Y39" s="7">
        <f>Y15+Y30+Y37+Y38</f>
        <v>-26907372</v>
      </c>
      <c r="Z39" s="112"/>
      <c r="AA39" s="7">
        <f>AA15+AA30+AA37+AA38</f>
        <v>-2793496</v>
      </c>
      <c r="AB39" s="112"/>
      <c r="AC39" s="7">
        <f>AC15+AC30+AC37+AC38</f>
        <v>175215082</v>
      </c>
      <c r="AD39" s="112"/>
      <c r="AE39" s="7">
        <f>AE15+AE30+AE37+AE38</f>
        <v>15000000</v>
      </c>
      <c r="AF39" s="112"/>
      <c r="AG39" s="7">
        <f>AG15+AG30+AG37+AG38</f>
        <v>190215082</v>
      </c>
      <c r="AH39" s="112"/>
      <c r="AI39" s="7">
        <f>AI15+AI30+AI37+AI38</f>
        <v>55490750</v>
      </c>
      <c r="AJ39" s="112"/>
      <c r="AK39" s="7">
        <f>SUM(AG39:AI39)</f>
        <v>245705832</v>
      </c>
    </row>
    <row r="40" spans="1:37" ht="14.5" thickTop="1">
      <c r="C40" s="139"/>
    </row>
    <row r="41" spans="1:37">
      <c r="C41" s="139"/>
    </row>
    <row r="42" spans="1:37">
      <c r="C42" s="139"/>
    </row>
    <row r="43" spans="1:37">
      <c r="C43" s="139"/>
    </row>
    <row r="44" spans="1:37">
      <c r="C44" s="139"/>
    </row>
    <row r="45" spans="1:37">
      <c r="C45" s="139"/>
    </row>
    <row r="46" spans="1:37">
      <c r="C46" s="139"/>
    </row>
    <row r="47" spans="1:37">
      <c r="C47" s="139"/>
    </row>
    <row r="48" spans="1:37">
      <c r="C48" s="139"/>
    </row>
    <row r="49" spans="3:18">
      <c r="C49" s="139"/>
    </row>
    <row r="50" spans="3:18">
      <c r="C50" s="139"/>
    </row>
    <row r="51" spans="3:18">
      <c r="F51" s="100"/>
      <c r="H51" s="100"/>
      <c r="J51" s="100"/>
      <c r="R51" s="100"/>
    </row>
    <row r="72" spans="6:18">
      <c r="F72" s="100"/>
      <c r="H72" s="100"/>
      <c r="J72" s="100"/>
      <c r="R72" s="100"/>
    </row>
    <row r="110" spans="6:18">
      <c r="F110" s="100"/>
      <c r="H110" s="100"/>
      <c r="J110" s="100"/>
      <c r="R110" s="100"/>
    </row>
    <row r="114" spans="5:18">
      <c r="F114" s="100"/>
      <c r="H114" s="100"/>
      <c r="J114" s="100"/>
      <c r="R114" s="100"/>
    </row>
    <row r="118" spans="5:18">
      <c r="E118" s="100"/>
      <c r="F118" s="100"/>
      <c r="G118" s="100"/>
      <c r="H118" s="100"/>
      <c r="I118" s="100"/>
      <c r="J118" s="100"/>
      <c r="Q118" s="100"/>
      <c r="R118" s="100"/>
    </row>
    <row r="120" spans="5:18">
      <c r="F120" s="100"/>
      <c r="H120" s="100"/>
      <c r="J120" s="100"/>
      <c r="R120" s="100"/>
    </row>
    <row r="128" spans="5:18">
      <c r="F128" s="100"/>
      <c r="H128" s="100"/>
      <c r="J128" s="100"/>
      <c r="R128" s="100"/>
    </row>
  </sheetData>
  <mergeCells count="2">
    <mergeCell ref="C5:AK5"/>
    <mergeCell ref="S6:AA6"/>
  </mergeCells>
  <pageMargins left="0.45" right="0.45" top="0.48" bottom="0.5" header="0.5" footer="0.5"/>
  <pageSetup paperSize="9" scale="44" firstPageNumber="9" orientation="landscape" useFirstPageNumber="1" r:id="rId1"/>
  <headerFooter>
    <oddFooter>&amp;L&amp;13The accompanying notes are an integral part of these financial statements.
&amp;C&amp;13&amp;P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24B6B-96BB-442D-90F5-AF3B3F11954A}">
  <sheetPr>
    <pageSetUpPr fitToPage="1"/>
  </sheetPr>
  <dimension ref="A1:AL125"/>
  <sheetViews>
    <sheetView view="pageBreakPreview" zoomScaleNormal="55" zoomScaleSheetLayoutView="100" workbookViewId="0"/>
  </sheetViews>
  <sheetFormatPr defaultRowHeight="14"/>
  <cols>
    <col min="1" max="1" width="43.08984375" customWidth="1"/>
    <col min="3" max="3" width="11" bestFit="1" customWidth="1"/>
    <col min="4" max="4" width="1" customWidth="1"/>
    <col min="5" max="5" width="15.90625" bestFit="1" customWidth="1"/>
    <col min="6" max="6" width="1" customWidth="1"/>
    <col min="7" max="7" width="10.90625" bestFit="1" customWidth="1"/>
    <col min="8" max="8" width="1" customWidth="1"/>
    <col min="9" max="9" width="18.08984375" bestFit="1" customWidth="1"/>
    <col min="10" max="10" width="1" customWidth="1"/>
    <col min="11" max="11" width="14.08984375" bestFit="1" customWidth="1"/>
    <col min="12" max="12" width="1" customWidth="1"/>
    <col min="13" max="13" width="9.08984375" bestFit="1" customWidth="1"/>
    <col min="14" max="14" width="1" customWidth="1"/>
    <col min="15" max="15" width="14.08984375" bestFit="1" customWidth="1"/>
    <col min="16" max="16" width="1" customWidth="1"/>
    <col min="17" max="17" width="11.453125" bestFit="1" customWidth="1"/>
    <col min="18" max="18" width="1" customWidth="1"/>
    <col min="19" max="19" width="14.453125" customWidth="1"/>
    <col min="20" max="20" width="1" customWidth="1"/>
    <col min="21" max="21" width="13.90625" customWidth="1"/>
    <col min="22" max="22" width="1" customWidth="1"/>
    <col min="23" max="23" width="18.6328125" customWidth="1"/>
    <col min="24" max="24" width="1" style="100" customWidth="1"/>
    <col min="25" max="25" width="12.90625" bestFit="1" customWidth="1"/>
    <col min="26" max="26" width="1" customWidth="1"/>
    <col min="27" max="27" width="15" bestFit="1" customWidth="1"/>
    <col min="28" max="28" width="1" customWidth="1"/>
    <col min="29" max="29" width="14" customWidth="1"/>
    <col min="30" max="30" width="1" customWidth="1"/>
    <col min="31" max="31" width="12.6328125" bestFit="1" customWidth="1"/>
    <col min="32" max="32" width="1" customWidth="1"/>
    <col min="33" max="33" width="18.90625" bestFit="1" customWidth="1"/>
    <col min="34" max="34" width="1" customWidth="1"/>
    <col min="35" max="35" width="11.54296875" bestFit="1" customWidth="1"/>
    <col min="36" max="36" width="1" customWidth="1"/>
    <col min="37" max="37" width="13.08984375" customWidth="1"/>
    <col min="38" max="38" width="12.08984375" bestFit="1" customWidth="1"/>
  </cols>
  <sheetData>
    <row r="1" spans="1:38" ht="17.5">
      <c r="A1" s="222" t="s">
        <v>131</v>
      </c>
      <c r="B1" s="223"/>
      <c r="C1" s="202"/>
      <c r="D1" s="202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</row>
    <row r="2" spans="1:38" ht="17.5">
      <c r="A2" s="222" t="s">
        <v>132</v>
      </c>
      <c r="B2" s="223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</row>
    <row r="3" spans="1:38" ht="15.5">
      <c r="A3" s="224" t="s">
        <v>133</v>
      </c>
      <c r="B3" s="225"/>
      <c r="C3" s="95"/>
      <c r="D3" s="95"/>
      <c r="E3" s="94"/>
      <c r="F3" s="94"/>
      <c r="G3" s="94"/>
      <c r="H3" s="94"/>
      <c r="I3" s="94"/>
      <c r="J3" s="94"/>
      <c r="K3" s="94"/>
      <c r="L3" s="94"/>
      <c r="M3" s="94"/>
      <c r="N3" s="94"/>
      <c r="O3" s="95"/>
      <c r="P3" s="95"/>
      <c r="Q3" s="94"/>
      <c r="R3" s="94"/>
      <c r="S3" s="95"/>
      <c r="T3" s="94"/>
      <c r="U3" s="94"/>
      <c r="V3" s="94"/>
      <c r="W3" s="95"/>
      <c r="X3" s="95"/>
      <c r="Y3" s="95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</row>
    <row r="4" spans="1:38" ht="15.5">
      <c r="A4" s="95"/>
      <c r="B4" s="226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203" t="s">
        <v>3</v>
      </c>
    </row>
    <row r="5" spans="1:38">
      <c r="A5" s="182"/>
      <c r="B5" s="226"/>
      <c r="C5" s="303" t="s">
        <v>134</v>
      </c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3"/>
      <c r="AB5" s="303"/>
      <c r="AC5" s="303"/>
      <c r="AD5" s="303"/>
      <c r="AE5" s="303"/>
      <c r="AF5" s="303"/>
      <c r="AG5" s="303"/>
      <c r="AH5" s="303"/>
      <c r="AI5" s="303"/>
      <c r="AJ5" s="303"/>
      <c r="AK5" s="303"/>
    </row>
    <row r="6" spans="1:38">
      <c r="A6" s="182"/>
      <c r="B6" s="227"/>
      <c r="C6" s="185"/>
      <c r="D6" s="185"/>
      <c r="E6" s="185"/>
      <c r="F6" s="185"/>
      <c r="G6" s="185"/>
      <c r="H6" s="185"/>
      <c r="I6" s="91"/>
      <c r="J6" s="185"/>
      <c r="K6" s="185"/>
      <c r="L6" s="185"/>
      <c r="M6" s="185"/>
      <c r="N6" s="185"/>
      <c r="O6" s="185"/>
      <c r="P6" s="185"/>
      <c r="Q6" s="185"/>
      <c r="R6" s="185"/>
      <c r="S6" s="306" t="s">
        <v>135</v>
      </c>
      <c r="T6" s="307"/>
      <c r="U6" s="307"/>
      <c r="V6" s="307"/>
      <c r="W6" s="307"/>
      <c r="X6" s="307"/>
      <c r="Y6" s="307"/>
      <c r="Z6" s="307"/>
      <c r="AA6" s="307"/>
      <c r="AB6" s="185"/>
      <c r="AC6" s="185"/>
      <c r="AD6" s="185"/>
      <c r="AE6" s="185"/>
      <c r="AF6" s="185"/>
      <c r="AG6" s="185"/>
      <c r="AH6" s="185"/>
      <c r="AI6" s="185"/>
      <c r="AJ6" s="185"/>
      <c r="AK6" s="185"/>
    </row>
    <row r="7" spans="1:38">
      <c r="A7" s="182"/>
      <c r="B7" s="227"/>
      <c r="C7" s="185"/>
      <c r="D7" s="185"/>
      <c r="E7" s="185"/>
      <c r="F7" s="185"/>
      <c r="G7" s="185"/>
      <c r="H7" s="185"/>
      <c r="I7" s="91"/>
      <c r="J7" s="185"/>
      <c r="K7" s="185"/>
      <c r="L7" s="185"/>
      <c r="M7" s="185"/>
      <c r="N7" s="185"/>
      <c r="O7" s="185"/>
      <c r="P7" s="185"/>
      <c r="Q7" s="185"/>
      <c r="R7" s="185"/>
      <c r="S7" s="92"/>
      <c r="T7" s="8"/>
      <c r="U7" s="8"/>
      <c r="V7" s="8"/>
      <c r="W7" s="133" t="s">
        <v>136</v>
      </c>
      <c r="X7" s="8"/>
      <c r="Y7" s="8"/>
      <c r="Z7" s="8"/>
      <c r="AA7" s="8"/>
      <c r="AB7" s="185"/>
      <c r="AC7" s="185"/>
      <c r="AD7" s="185"/>
      <c r="AE7" s="185"/>
      <c r="AF7" s="185"/>
      <c r="AG7" s="185"/>
      <c r="AH7" s="185"/>
      <c r="AI7" s="185"/>
      <c r="AJ7" s="185"/>
      <c r="AK7" s="185"/>
    </row>
    <row r="8" spans="1:38">
      <c r="A8" s="182"/>
      <c r="B8" s="227"/>
      <c r="C8" s="185"/>
      <c r="D8" s="185"/>
      <c r="E8" s="185"/>
      <c r="F8" s="185"/>
      <c r="G8" s="185"/>
      <c r="H8" s="185"/>
      <c r="I8" s="91" t="s">
        <v>306</v>
      </c>
      <c r="J8" s="185"/>
      <c r="K8" s="185"/>
      <c r="L8" s="185"/>
      <c r="M8" s="185"/>
      <c r="N8" s="185"/>
      <c r="O8" s="185"/>
      <c r="P8" s="185"/>
      <c r="Q8" s="185"/>
      <c r="R8" s="185"/>
      <c r="S8" s="92"/>
      <c r="T8" s="8"/>
      <c r="U8" s="8"/>
      <c r="V8" s="8"/>
      <c r="W8" s="133" t="s">
        <v>137</v>
      </c>
      <c r="X8" s="8"/>
      <c r="Y8" s="8"/>
      <c r="Z8" s="8"/>
      <c r="AA8" s="8"/>
      <c r="AB8" s="185"/>
      <c r="AC8" s="185"/>
      <c r="AD8" s="185"/>
      <c r="AE8" s="185"/>
      <c r="AF8" s="185"/>
      <c r="AG8" s="185"/>
      <c r="AH8" s="185"/>
      <c r="AI8" s="185"/>
      <c r="AJ8" s="185"/>
      <c r="AK8" s="185"/>
    </row>
    <row r="9" spans="1:38">
      <c r="A9" s="182"/>
      <c r="B9" s="227"/>
      <c r="C9" s="182"/>
      <c r="D9" s="182"/>
      <c r="E9" s="204"/>
      <c r="F9" s="204"/>
      <c r="G9" s="204"/>
      <c r="H9" s="204"/>
      <c r="I9" s="91" t="s">
        <v>138</v>
      </c>
      <c r="J9" s="204"/>
      <c r="K9" s="91"/>
      <c r="L9" s="204"/>
      <c r="M9" s="204"/>
      <c r="N9" s="204"/>
      <c r="O9" s="182"/>
      <c r="P9" s="182"/>
      <c r="Q9" s="182"/>
      <c r="R9" s="204"/>
      <c r="S9" s="117"/>
      <c r="T9" s="182"/>
      <c r="U9" s="117"/>
      <c r="V9" s="182"/>
      <c r="W9" s="91" t="s">
        <v>139</v>
      </c>
      <c r="X9" s="91"/>
      <c r="Y9" s="91" t="s">
        <v>140</v>
      </c>
      <c r="Z9" s="204"/>
      <c r="AA9" s="204" t="s">
        <v>141</v>
      </c>
      <c r="AB9" s="182"/>
      <c r="AC9" s="195"/>
      <c r="AD9" s="182"/>
      <c r="AE9" s="91"/>
      <c r="AF9" s="182"/>
      <c r="AG9" s="195" t="s">
        <v>142</v>
      </c>
      <c r="AH9" s="204"/>
      <c r="AI9" s="204"/>
      <c r="AJ9" s="204"/>
      <c r="AK9" s="182"/>
    </row>
    <row r="10" spans="1:38">
      <c r="A10" s="182"/>
      <c r="B10" s="38"/>
      <c r="C10" s="204" t="s">
        <v>143</v>
      </c>
      <c r="D10" s="204"/>
      <c r="E10" s="91" t="s">
        <v>69</v>
      </c>
      <c r="F10" s="204"/>
      <c r="G10" s="182"/>
      <c r="H10" s="204"/>
      <c r="I10" s="91" t="s">
        <v>144</v>
      </c>
      <c r="J10" s="204"/>
      <c r="K10" s="91" t="s">
        <v>145</v>
      </c>
      <c r="L10" s="204"/>
      <c r="M10" s="182"/>
      <c r="N10" s="204"/>
      <c r="O10" s="204" t="s">
        <v>146</v>
      </c>
      <c r="P10" s="182"/>
      <c r="Q10" s="204"/>
      <c r="R10" s="204"/>
      <c r="S10" s="91" t="s">
        <v>136</v>
      </c>
      <c r="T10" s="204"/>
      <c r="U10" s="117" t="s">
        <v>136</v>
      </c>
      <c r="V10" s="204"/>
      <c r="W10" s="91" t="s">
        <v>147</v>
      </c>
      <c r="X10" s="91"/>
      <c r="Y10" s="91" t="s">
        <v>148</v>
      </c>
      <c r="Z10" s="204"/>
      <c r="AA10" s="91" t="s">
        <v>149</v>
      </c>
      <c r="AB10" s="182"/>
      <c r="AC10" s="195"/>
      <c r="AD10" s="182"/>
      <c r="AE10" s="91" t="s">
        <v>150</v>
      </c>
      <c r="AF10" s="182"/>
      <c r="AG10" s="195" t="s">
        <v>151</v>
      </c>
      <c r="AH10" s="204"/>
      <c r="AI10" s="91" t="s">
        <v>152</v>
      </c>
      <c r="AJ10" s="204"/>
      <c r="AK10" s="204" t="s">
        <v>153</v>
      </c>
    </row>
    <row r="11" spans="1:38">
      <c r="A11" s="182"/>
      <c r="B11" s="38"/>
      <c r="C11" s="91" t="s">
        <v>154</v>
      </c>
      <c r="D11" s="204"/>
      <c r="E11" s="204" t="s">
        <v>305</v>
      </c>
      <c r="F11" s="204"/>
      <c r="G11" s="91" t="s">
        <v>155</v>
      </c>
      <c r="H11" s="204"/>
      <c r="I11" s="91" t="s">
        <v>156</v>
      </c>
      <c r="J11" s="204"/>
      <c r="K11" s="91" t="s">
        <v>157</v>
      </c>
      <c r="L11" s="204"/>
      <c r="M11" s="204" t="s">
        <v>158</v>
      </c>
      <c r="N11" s="204"/>
      <c r="O11" s="204" t="s">
        <v>159</v>
      </c>
      <c r="P11" s="182"/>
      <c r="Q11" s="204" t="s">
        <v>160</v>
      </c>
      <c r="R11" s="204"/>
      <c r="S11" s="91" t="s">
        <v>161</v>
      </c>
      <c r="T11" s="204"/>
      <c r="U11" s="117" t="s">
        <v>162</v>
      </c>
      <c r="V11" s="204"/>
      <c r="W11" s="91" t="s">
        <v>207</v>
      </c>
      <c r="X11" s="91"/>
      <c r="Y11" s="91" t="s">
        <v>164</v>
      </c>
      <c r="Z11" s="204"/>
      <c r="AA11" s="204" t="s">
        <v>165</v>
      </c>
      <c r="AB11" s="204"/>
      <c r="AC11" s="91"/>
      <c r="AD11" s="204"/>
      <c r="AE11" s="91" t="s">
        <v>166</v>
      </c>
      <c r="AF11" s="204"/>
      <c r="AG11" s="91" t="s">
        <v>167</v>
      </c>
      <c r="AH11" s="204"/>
      <c r="AI11" s="204" t="s">
        <v>168</v>
      </c>
      <c r="AJ11" s="204"/>
      <c r="AK11" s="91" t="s">
        <v>169</v>
      </c>
    </row>
    <row r="12" spans="1:38">
      <c r="A12" s="182"/>
      <c r="B12" s="38"/>
      <c r="C12" s="205" t="s">
        <v>170</v>
      </c>
      <c r="D12" s="204"/>
      <c r="E12" s="205" t="s">
        <v>171</v>
      </c>
      <c r="F12" s="204"/>
      <c r="G12" s="116" t="s">
        <v>172</v>
      </c>
      <c r="H12" s="204"/>
      <c r="I12" s="116" t="s">
        <v>173</v>
      </c>
      <c r="J12" s="204"/>
      <c r="K12" s="116" t="s">
        <v>174</v>
      </c>
      <c r="L12" s="204"/>
      <c r="M12" s="205" t="s">
        <v>175</v>
      </c>
      <c r="N12" s="204"/>
      <c r="O12" s="205" t="s">
        <v>176</v>
      </c>
      <c r="P12" s="182"/>
      <c r="Q12" s="205" t="s">
        <v>171</v>
      </c>
      <c r="R12" s="204"/>
      <c r="S12" s="116" t="s">
        <v>177</v>
      </c>
      <c r="T12" s="204"/>
      <c r="U12" s="205" t="s">
        <v>178</v>
      </c>
      <c r="V12" s="204"/>
      <c r="W12" s="116" t="s">
        <v>179</v>
      </c>
      <c r="X12" s="92"/>
      <c r="Y12" s="116" t="s">
        <v>180</v>
      </c>
      <c r="Z12" s="204"/>
      <c r="AA12" s="116" t="s">
        <v>181</v>
      </c>
      <c r="AB12" s="204"/>
      <c r="AC12" s="116" t="s">
        <v>81</v>
      </c>
      <c r="AD12" s="204"/>
      <c r="AE12" s="116" t="s">
        <v>182</v>
      </c>
      <c r="AF12" s="204"/>
      <c r="AG12" s="116" t="s">
        <v>183</v>
      </c>
      <c r="AH12" s="182"/>
      <c r="AI12" s="205" t="s">
        <v>184</v>
      </c>
      <c r="AJ12" s="182"/>
      <c r="AK12" s="205" t="s">
        <v>181</v>
      </c>
    </row>
    <row r="13" spans="1:38">
      <c r="A13" s="100"/>
      <c r="B13" s="22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</row>
    <row r="14" spans="1:38">
      <c r="A14" s="207" t="s">
        <v>208</v>
      </c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182"/>
      <c r="AK14" s="182"/>
    </row>
    <row r="15" spans="1:38">
      <c r="A15" s="207" t="s">
        <v>209</v>
      </c>
      <c r="B15" s="228"/>
      <c r="C15" s="5">
        <v>8611242</v>
      </c>
      <c r="D15" s="206"/>
      <c r="E15" s="5">
        <v>57298909</v>
      </c>
      <c r="F15" s="206"/>
      <c r="G15" s="5">
        <v>3470021</v>
      </c>
      <c r="H15" s="206"/>
      <c r="I15" s="5">
        <v>4809941</v>
      </c>
      <c r="J15" s="206"/>
      <c r="K15" s="5">
        <v>-5159</v>
      </c>
      <c r="L15" s="206"/>
      <c r="M15" s="5">
        <v>929166</v>
      </c>
      <c r="N15" s="206"/>
      <c r="O15" s="5">
        <v>119893131</v>
      </c>
      <c r="P15" s="206"/>
      <c r="Q15" s="5">
        <v>-8997459</v>
      </c>
      <c r="R15" s="206"/>
      <c r="S15" s="5">
        <v>24833380</v>
      </c>
      <c r="T15" s="206"/>
      <c r="U15" s="5">
        <v>-1435975</v>
      </c>
      <c r="V15" s="206"/>
      <c r="W15" s="5">
        <v>2449580</v>
      </c>
      <c r="X15" s="5"/>
      <c r="Y15" s="5">
        <v>-34919990</v>
      </c>
      <c r="Z15" s="206"/>
      <c r="AA15" s="5">
        <v>-9073005</v>
      </c>
      <c r="AB15" s="206"/>
      <c r="AC15" s="5">
        <v>176936787</v>
      </c>
      <c r="AD15" s="206"/>
      <c r="AE15" s="5">
        <v>15000000</v>
      </c>
      <c r="AF15" s="206"/>
      <c r="AG15" s="5">
        <v>191936787</v>
      </c>
      <c r="AH15" s="206"/>
      <c r="AI15" s="5">
        <v>70241781</v>
      </c>
      <c r="AJ15" s="206"/>
      <c r="AK15" s="5">
        <v>262178568</v>
      </c>
      <c r="AL15" s="78"/>
    </row>
    <row r="16" spans="1:38">
      <c r="A16" s="207" t="s">
        <v>311</v>
      </c>
      <c r="B16" s="38"/>
      <c r="C16" s="93"/>
      <c r="D16" s="112"/>
      <c r="E16" s="96"/>
      <c r="F16" s="112"/>
      <c r="G16" s="207"/>
      <c r="H16" s="112"/>
      <c r="I16" s="112"/>
      <c r="J16" s="112"/>
      <c r="K16" s="112"/>
      <c r="L16" s="112"/>
      <c r="M16" s="96"/>
      <c r="N16" s="112"/>
      <c r="O16" s="96"/>
      <c r="P16" s="112"/>
      <c r="Q16" s="96"/>
      <c r="R16" s="112"/>
      <c r="S16" s="208"/>
      <c r="T16" s="112"/>
      <c r="U16" s="112"/>
      <c r="V16" s="112"/>
      <c r="W16" s="96"/>
      <c r="X16" s="96"/>
      <c r="Y16" s="96"/>
      <c r="Z16" s="112"/>
      <c r="AA16" s="208"/>
      <c r="AB16" s="112"/>
      <c r="AC16" s="208"/>
      <c r="AD16" s="112"/>
      <c r="AE16" s="208"/>
      <c r="AF16" s="112"/>
      <c r="AG16" s="208"/>
      <c r="AH16" s="112"/>
      <c r="AI16" s="208"/>
      <c r="AJ16" s="112"/>
      <c r="AK16" s="208"/>
    </row>
    <row r="17" spans="1:37">
      <c r="A17" s="207" t="s">
        <v>187</v>
      </c>
      <c r="B17" s="38"/>
      <c r="C17" s="97"/>
      <c r="D17" s="118"/>
      <c r="E17" s="97"/>
      <c r="F17" s="118"/>
      <c r="G17" s="100"/>
      <c r="H17" s="118"/>
      <c r="I17" s="118"/>
      <c r="J17" s="118"/>
      <c r="K17" s="118"/>
      <c r="L17" s="118"/>
      <c r="M17" s="97"/>
      <c r="N17" s="118"/>
      <c r="O17" s="97"/>
      <c r="P17" s="118"/>
      <c r="Q17" s="97"/>
      <c r="R17" s="118"/>
      <c r="S17" s="209"/>
      <c r="T17" s="118"/>
      <c r="U17" s="118"/>
      <c r="V17" s="118"/>
      <c r="W17" s="97"/>
      <c r="X17" s="97"/>
      <c r="Y17" s="97"/>
      <c r="Z17" s="118"/>
      <c r="AA17" s="209"/>
      <c r="AB17" s="118"/>
      <c r="AC17" s="209"/>
      <c r="AD17" s="118"/>
      <c r="AE17" s="209"/>
      <c r="AF17" s="118"/>
      <c r="AG17" s="209"/>
      <c r="AH17" s="118"/>
      <c r="AI17" s="209"/>
      <c r="AJ17" s="118"/>
      <c r="AK17" s="209"/>
    </row>
    <row r="18" spans="1:37">
      <c r="A18" s="229" t="s">
        <v>190</v>
      </c>
      <c r="B18" s="38"/>
      <c r="C18" s="98"/>
      <c r="D18" s="208"/>
      <c r="E18" s="98"/>
      <c r="F18" s="208"/>
      <c r="G18" s="207"/>
      <c r="H18" s="208"/>
      <c r="I18" s="208"/>
      <c r="J18" s="208"/>
      <c r="K18" s="208"/>
      <c r="L18" s="208"/>
      <c r="M18" s="98"/>
      <c r="N18" s="208"/>
      <c r="O18" s="98"/>
      <c r="P18" s="210"/>
      <c r="Q18" s="98"/>
      <c r="R18" s="208"/>
      <c r="S18" s="98"/>
      <c r="T18" s="208"/>
      <c r="U18" s="208"/>
      <c r="V18" s="208"/>
      <c r="W18" s="98"/>
      <c r="X18" s="98"/>
      <c r="Y18" s="98"/>
      <c r="Z18" s="211"/>
      <c r="AA18" s="98"/>
      <c r="AB18" s="211"/>
      <c r="AC18" s="98"/>
      <c r="AD18" s="211"/>
      <c r="AE18" s="98"/>
      <c r="AF18" s="211"/>
      <c r="AG18" s="98"/>
      <c r="AH18" s="208"/>
      <c r="AI18" s="208"/>
      <c r="AJ18" s="208"/>
      <c r="AK18" s="208"/>
    </row>
    <row r="19" spans="1:37">
      <c r="A19" s="229" t="s">
        <v>191</v>
      </c>
      <c r="B19" s="38"/>
      <c r="C19" s="98"/>
      <c r="D19" s="208"/>
      <c r="E19" s="98"/>
      <c r="F19" s="208"/>
      <c r="G19" s="207"/>
      <c r="H19" s="208"/>
      <c r="I19" s="208"/>
      <c r="J19" s="208"/>
      <c r="K19" s="208"/>
      <c r="L19" s="208"/>
      <c r="M19" s="98"/>
      <c r="N19" s="208"/>
      <c r="O19" s="98"/>
      <c r="P19" s="210"/>
      <c r="Q19" s="98"/>
      <c r="R19" s="208"/>
      <c r="S19" s="98"/>
      <c r="T19" s="208"/>
      <c r="U19" s="208"/>
      <c r="V19" s="208"/>
      <c r="W19" s="98"/>
      <c r="X19" s="98"/>
      <c r="Y19" s="98"/>
      <c r="Z19" s="211"/>
      <c r="AA19" s="98"/>
      <c r="AB19" s="211"/>
      <c r="AC19" s="98"/>
      <c r="AD19" s="211"/>
      <c r="AE19" s="98"/>
      <c r="AF19" s="211"/>
      <c r="AG19" s="98"/>
      <c r="AH19" s="208"/>
      <c r="AI19" s="208"/>
      <c r="AJ19" s="208"/>
      <c r="AK19" s="208"/>
    </row>
    <row r="20" spans="1:37">
      <c r="A20" s="220" t="s">
        <v>314</v>
      </c>
      <c r="B20" s="38"/>
      <c r="C20" s="98"/>
      <c r="D20" s="208"/>
      <c r="E20" s="98"/>
      <c r="F20" s="208"/>
      <c r="G20" s="207"/>
      <c r="H20" s="208"/>
      <c r="I20" s="208"/>
      <c r="J20" s="208"/>
      <c r="K20" s="208"/>
      <c r="L20" s="208"/>
      <c r="M20" s="98"/>
      <c r="N20" s="208"/>
      <c r="O20" s="98"/>
      <c r="P20" s="210"/>
      <c r="Q20" s="98"/>
      <c r="R20" s="208"/>
      <c r="S20" s="98"/>
      <c r="T20" s="208"/>
      <c r="U20" s="208"/>
      <c r="V20" s="208"/>
      <c r="W20" s="98"/>
      <c r="X20" s="98"/>
      <c r="Y20" s="98"/>
      <c r="Z20" s="211"/>
      <c r="AA20" s="98"/>
      <c r="AB20" s="211"/>
      <c r="AC20" s="98"/>
      <c r="AD20" s="211"/>
      <c r="AE20" s="98"/>
      <c r="AF20" s="211"/>
      <c r="AG20" s="98"/>
      <c r="AH20" s="208"/>
      <c r="AI20" s="208"/>
      <c r="AJ20" s="208"/>
      <c r="AK20" s="208"/>
    </row>
    <row r="21" spans="1:37" s="127" customFormat="1" ht="14" customHeight="1">
      <c r="A21" s="220" t="s">
        <v>193</v>
      </c>
      <c r="B21" s="230"/>
      <c r="C21" s="129">
        <v>0</v>
      </c>
      <c r="D21" s="129"/>
      <c r="E21" s="129">
        <v>0</v>
      </c>
      <c r="F21" s="129"/>
      <c r="G21" s="129">
        <v>0</v>
      </c>
      <c r="H21" s="128"/>
      <c r="I21" s="128">
        <v>44103</v>
      </c>
      <c r="J21" s="128"/>
      <c r="K21" s="129">
        <v>0</v>
      </c>
      <c r="L21" s="129"/>
      <c r="M21" s="129">
        <v>0</v>
      </c>
      <c r="N21" s="129"/>
      <c r="O21" s="129">
        <v>0</v>
      </c>
      <c r="P21" s="129"/>
      <c r="Q21" s="129">
        <v>0</v>
      </c>
      <c r="R21" s="129"/>
      <c r="S21" s="129">
        <v>0</v>
      </c>
      <c r="T21" s="128"/>
      <c r="U21" s="129">
        <v>0</v>
      </c>
      <c r="V21" s="128"/>
      <c r="W21" s="129">
        <v>0</v>
      </c>
      <c r="X21" s="128"/>
      <c r="Y21" s="129">
        <v>0</v>
      </c>
      <c r="Z21" s="128"/>
      <c r="AA21" s="129">
        <f t="shared" ref="AA21:AA23" si="0">SUM(S21:Y21)</f>
        <v>0</v>
      </c>
      <c r="AB21" s="128"/>
      <c r="AC21" s="128">
        <f>AA21+SUM(C21:R21)</f>
        <v>44103</v>
      </c>
      <c r="AD21" s="212"/>
      <c r="AE21" s="129">
        <v>0</v>
      </c>
      <c r="AF21" s="212"/>
      <c r="AG21" s="128">
        <f>SUM(AC21:AE21)</f>
        <v>44103</v>
      </c>
      <c r="AH21" s="213"/>
      <c r="AI21" s="129">
        <v>-44103</v>
      </c>
      <c r="AJ21" s="213"/>
      <c r="AK21" s="129">
        <f>SUM(AG21:AI21)</f>
        <v>0</v>
      </c>
    </row>
    <row r="22" spans="1:37" s="127" customFormat="1" ht="14" customHeight="1">
      <c r="A22" s="220" t="s">
        <v>315</v>
      </c>
      <c r="B22" s="230"/>
      <c r="C22" s="129">
        <v>0</v>
      </c>
      <c r="D22" s="213"/>
      <c r="E22" s="129">
        <v>0</v>
      </c>
      <c r="F22" s="213"/>
      <c r="G22" s="129">
        <v>0</v>
      </c>
      <c r="H22" s="213"/>
      <c r="I22" s="129">
        <v>-33021</v>
      </c>
      <c r="J22" s="213"/>
      <c r="K22" s="129">
        <v>0</v>
      </c>
      <c r="L22" s="213"/>
      <c r="M22" s="129">
        <v>0</v>
      </c>
      <c r="N22" s="213"/>
      <c r="O22" s="129">
        <v>0</v>
      </c>
      <c r="P22" s="214"/>
      <c r="Q22" s="129">
        <v>0</v>
      </c>
      <c r="R22" s="213"/>
      <c r="S22" s="129">
        <v>0</v>
      </c>
      <c r="T22" s="213"/>
      <c r="U22" s="129">
        <v>0</v>
      </c>
      <c r="V22" s="213"/>
      <c r="W22" s="129">
        <v>0</v>
      </c>
      <c r="X22" s="129"/>
      <c r="Y22" s="129">
        <v>0</v>
      </c>
      <c r="Z22" s="212"/>
      <c r="AA22" s="129">
        <f t="shared" si="0"/>
        <v>0</v>
      </c>
      <c r="AB22" s="212"/>
      <c r="AC22" s="128">
        <f t="shared" ref="AC22:AC23" si="1">AA22+SUM(C22:R22)</f>
        <v>-33021</v>
      </c>
      <c r="AD22" s="212"/>
      <c r="AE22" s="129">
        <v>0</v>
      </c>
      <c r="AF22" s="212"/>
      <c r="AG22" s="128">
        <f>SUM(AC22:AE22)</f>
        <v>-33021</v>
      </c>
      <c r="AH22" s="213"/>
      <c r="AI22" s="129">
        <v>0</v>
      </c>
      <c r="AJ22" s="213"/>
      <c r="AK22" s="128">
        <f>SUM(AG22:AI22)</f>
        <v>-33021</v>
      </c>
    </row>
    <row r="23" spans="1:37">
      <c r="A23" s="100" t="s">
        <v>195</v>
      </c>
      <c r="B23" s="38"/>
      <c r="C23" s="102">
        <v>0</v>
      </c>
      <c r="D23" s="209"/>
      <c r="E23" s="102">
        <v>0</v>
      </c>
      <c r="F23" s="209"/>
      <c r="G23" s="102">
        <v>0</v>
      </c>
      <c r="H23" s="209"/>
      <c r="I23" s="102">
        <v>0</v>
      </c>
      <c r="J23" s="209"/>
      <c r="K23" s="102">
        <v>0</v>
      </c>
      <c r="L23" s="209"/>
      <c r="M23" s="102">
        <v>0</v>
      </c>
      <c r="N23" s="209"/>
      <c r="O23" s="102">
        <v>0</v>
      </c>
      <c r="P23" s="199"/>
      <c r="Q23" s="102">
        <v>0</v>
      </c>
      <c r="R23" s="209"/>
      <c r="S23" s="102">
        <v>0</v>
      </c>
      <c r="T23" s="209"/>
      <c r="U23" s="102">
        <v>0</v>
      </c>
      <c r="V23" s="209"/>
      <c r="W23" s="102">
        <v>0</v>
      </c>
      <c r="X23" s="99"/>
      <c r="Y23" s="102">
        <v>0</v>
      </c>
      <c r="Z23" s="215"/>
      <c r="AA23" s="102">
        <f t="shared" si="0"/>
        <v>0</v>
      </c>
      <c r="AB23" s="215"/>
      <c r="AC23" s="102">
        <f t="shared" si="1"/>
        <v>0</v>
      </c>
      <c r="AD23" s="215"/>
      <c r="AE23" s="102">
        <v>0</v>
      </c>
      <c r="AF23" s="215"/>
      <c r="AG23" s="102">
        <f>SUM(AC23:AE23)</f>
        <v>0</v>
      </c>
      <c r="AH23" s="209"/>
      <c r="AI23" s="102">
        <v>52848</v>
      </c>
      <c r="AJ23" s="209"/>
      <c r="AK23" s="52">
        <f>SUM(AG23:AI23)</f>
        <v>52848</v>
      </c>
    </row>
    <row r="24" spans="1:37">
      <c r="A24" s="229" t="s">
        <v>196</v>
      </c>
      <c r="B24" s="38"/>
      <c r="C24" s="93"/>
      <c r="D24" s="208"/>
      <c r="E24" s="93"/>
      <c r="F24" s="208"/>
      <c r="G24" s="93"/>
      <c r="H24" s="208"/>
      <c r="I24" s="93"/>
      <c r="J24" s="208"/>
      <c r="K24" s="93"/>
      <c r="L24" s="208"/>
      <c r="M24" s="93"/>
      <c r="N24" s="208"/>
      <c r="O24" s="98"/>
      <c r="P24" s="210"/>
      <c r="Q24" s="93"/>
      <c r="R24" s="208"/>
      <c r="S24" s="98"/>
      <c r="T24" s="208"/>
      <c r="U24" s="98"/>
      <c r="V24" s="208"/>
      <c r="W24" s="98"/>
      <c r="X24" s="98"/>
      <c r="Y24" s="98"/>
      <c r="Z24" s="211"/>
      <c r="AA24" s="98"/>
      <c r="AB24" s="211"/>
      <c r="AC24" s="98"/>
      <c r="AD24" s="211"/>
      <c r="AE24" s="98"/>
      <c r="AF24" s="211"/>
      <c r="AG24" s="98"/>
      <c r="AH24" s="208"/>
      <c r="AI24" s="208"/>
      <c r="AJ24" s="208"/>
      <c r="AK24" s="208"/>
    </row>
    <row r="25" spans="1:37">
      <c r="A25" s="229" t="s">
        <v>191</v>
      </c>
      <c r="B25" s="38"/>
      <c r="C25" s="6">
        <f>SUM(C21:C23)</f>
        <v>0</v>
      </c>
      <c r="D25" s="189"/>
      <c r="E25" s="6">
        <f>SUM(E21:E23)</f>
        <v>0</v>
      </c>
      <c r="F25" s="189"/>
      <c r="G25" s="6">
        <f>SUM(G21:G23)</f>
        <v>0</v>
      </c>
      <c r="H25" s="189"/>
      <c r="I25" s="6">
        <f>SUM(I21:I23)</f>
        <v>11082</v>
      </c>
      <c r="J25" s="189"/>
      <c r="K25" s="6">
        <f>SUM(K21:K23)</f>
        <v>0</v>
      </c>
      <c r="L25" s="189"/>
      <c r="M25" s="6">
        <f>SUM(M21:M23)</f>
        <v>0</v>
      </c>
      <c r="N25" s="189"/>
      <c r="O25" s="6">
        <f>SUM(O21:O23)</f>
        <v>0</v>
      </c>
      <c r="P25" s="189"/>
      <c r="Q25" s="6">
        <f>SUM(Q21:Q23)</f>
        <v>0</v>
      </c>
      <c r="R25" s="189"/>
      <c r="S25" s="6">
        <f>SUM(S21:S23)</f>
        <v>0</v>
      </c>
      <c r="T25" s="189"/>
      <c r="U25" s="6">
        <f>SUM(U21:U23)</f>
        <v>0</v>
      </c>
      <c r="V25" s="189"/>
      <c r="W25" s="6">
        <f>SUM(W21:W23)</f>
        <v>0</v>
      </c>
      <c r="X25" s="5"/>
      <c r="Y25" s="6">
        <f>SUM(Y21:Y23)</f>
        <v>0</v>
      </c>
      <c r="Z25" s="189"/>
      <c r="AA25" s="6">
        <f>SUM(AA21:AA23)</f>
        <v>0</v>
      </c>
      <c r="AB25" s="189"/>
      <c r="AC25" s="6">
        <f>SUM(AC21:AC23)</f>
        <v>11082</v>
      </c>
      <c r="AD25" s="189"/>
      <c r="AE25" s="6">
        <f>SUM(AE21:AE23)</f>
        <v>0</v>
      </c>
      <c r="AF25" s="189"/>
      <c r="AG25" s="6">
        <f>SUM(AG21:AG23)</f>
        <v>11082</v>
      </c>
      <c r="AH25" s="189"/>
      <c r="AI25" s="6">
        <f>SUM(AI21:AI23)</f>
        <v>8745</v>
      </c>
      <c r="AJ25" s="189"/>
      <c r="AK25" s="6">
        <f>SUM(AK21:AK23)</f>
        <v>19827</v>
      </c>
    </row>
    <row r="26" spans="1:37">
      <c r="A26" s="207" t="s">
        <v>197</v>
      </c>
      <c r="B26" s="38"/>
      <c r="C26" s="43"/>
      <c r="D26" s="112"/>
      <c r="E26" s="43"/>
      <c r="F26" s="112"/>
      <c r="G26" s="43"/>
      <c r="H26" s="112"/>
      <c r="I26" s="112"/>
      <c r="J26" s="112"/>
      <c r="K26" s="112"/>
      <c r="L26" s="112"/>
      <c r="M26" s="43"/>
      <c r="N26" s="112"/>
      <c r="O26" s="43"/>
      <c r="P26" s="207"/>
      <c r="Q26" s="43"/>
      <c r="R26" s="112"/>
      <c r="S26" s="43"/>
      <c r="T26" s="112"/>
      <c r="U26" s="43"/>
      <c r="V26" s="112"/>
      <c r="W26" s="43"/>
      <c r="X26" s="43"/>
      <c r="Y26" s="43"/>
      <c r="Z26" s="216"/>
      <c r="AA26" s="43"/>
      <c r="AB26" s="216"/>
      <c r="AC26" s="201"/>
      <c r="AD26" s="216"/>
      <c r="AE26" s="201"/>
      <c r="AF26" s="216"/>
      <c r="AG26" s="201"/>
      <c r="AH26" s="112"/>
      <c r="AI26" s="217"/>
      <c r="AJ26" s="112"/>
      <c r="AK26" s="217"/>
    </row>
    <row r="27" spans="1:37">
      <c r="A27" s="207" t="s">
        <v>187</v>
      </c>
      <c r="B27" s="38"/>
      <c r="C27" s="6">
        <f>C25</f>
        <v>0</v>
      </c>
      <c r="D27" s="112"/>
      <c r="E27" s="6">
        <f>E25</f>
        <v>0</v>
      </c>
      <c r="F27" s="112"/>
      <c r="G27" s="6">
        <f>G25</f>
        <v>0</v>
      </c>
      <c r="H27" s="112"/>
      <c r="I27" s="6">
        <f>I25</f>
        <v>11082</v>
      </c>
      <c r="J27" s="112"/>
      <c r="K27" s="6">
        <f>K25</f>
        <v>0</v>
      </c>
      <c r="L27" s="112"/>
      <c r="M27" s="6">
        <f>M25</f>
        <v>0</v>
      </c>
      <c r="N27" s="112"/>
      <c r="O27" s="6">
        <f>O25</f>
        <v>0</v>
      </c>
      <c r="P27" s="207"/>
      <c r="Q27" s="6">
        <f>Q25</f>
        <v>0</v>
      </c>
      <c r="R27" s="112"/>
      <c r="S27" s="6">
        <f>S25</f>
        <v>0</v>
      </c>
      <c r="T27" s="112"/>
      <c r="U27" s="6">
        <f>U25</f>
        <v>0</v>
      </c>
      <c r="V27" s="112"/>
      <c r="W27" s="6">
        <f>W25</f>
        <v>0</v>
      </c>
      <c r="X27" s="5"/>
      <c r="Y27" s="6">
        <f>Y25</f>
        <v>0</v>
      </c>
      <c r="Z27" s="189"/>
      <c r="AA27" s="6">
        <f>AA25</f>
        <v>0</v>
      </c>
      <c r="AB27" s="216"/>
      <c r="AC27" s="6">
        <f>AA27+SUM(C27:Q27)</f>
        <v>11082</v>
      </c>
      <c r="AD27" s="216"/>
      <c r="AE27" s="6">
        <f>AE25</f>
        <v>0</v>
      </c>
      <c r="AF27" s="216"/>
      <c r="AG27" s="6">
        <f>AG25</f>
        <v>11082</v>
      </c>
      <c r="AH27" s="112"/>
      <c r="AI27" s="6">
        <f>AI25</f>
        <v>8745</v>
      </c>
      <c r="AJ27" s="112"/>
      <c r="AK27" s="6">
        <f>AK25</f>
        <v>19827</v>
      </c>
    </row>
    <row r="28" spans="1:37">
      <c r="A28" s="207" t="s">
        <v>198</v>
      </c>
      <c r="B28" s="38"/>
      <c r="C28" s="43"/>
      <c r="D28" s="112"/>
      <c r="E28" s="43"/>
      <c r="F28" s="112"/>
      <c r="G28" s="43"/>
      <c r="H28" s="112"/>
      <c r="I28" s="112"/>
      <c r="J28" s="112"/>
      <c r="K28" s="112"/>
      <c r="L28" s="112"/>
      <c r="M28" s="43"/>
      <c r="N28" s="112"/>
      <c r="O28" s="43"/>
      <c r="P28" s="207"/>
      <c r="Q28" s="43"/>
      <c r="R28" s="112"/>
      <c r="S28" s="43"/>
      <c r="T28" s="112"/>
      <c r="U28" s="112"/>
      <c r="V28" s="112"/>
      <c r="W28" s="43"/>
      <c r="X28" s="43"/>
      <c r="Y28" s="43"/>
      <c r="Z28" s="216"/>
      <c r="AA28" s="43"/>
      <c r="AB28" s="216"/>
      <c r="AC28" s="201"/>
      <c r="AD28" s="216"/>
      <c r="AE28" s="201"/>
      <c r="AF28" s="216"/>
      <c r="AG28" s="201"/>
      <c r="AH28" s="112"/>
      <c r="AI28" s="217"/>
      <c r="AJ28" s="112"/>
      <c r="AK28" s="217"/>
    </row>
    <row r="29" spans="1:37">
      <c r="A29" s="100" t="s">
        <v>199</v>
      </c>
      <c r="B29" s="38"/>
      <c r="C29" s="42">
        <v>0</v>
      </c>
      <c r="D29" s="42"/>
      <c r="E29" s="42">
        <v>0</v>
      </c>
      <c r="F29" s="42"/>
      <c r="G29" s="42">
        <v>0</v>
      </c>
      <c r="H29" s="42"/>
      <c r="I29" s="42">
        <v>0</v>
      </c>
      <c r="J29" s="42"/>
      <c r="K29" s="42">
        <v>0</v>
      </c>
      <c r="L29" s="42"/>
      <c r="M29" s="42">
        <v>0</v>
      </c>
      <c r="N29" s="42"/>
      <c r="O29" s="42">
        <v>6945465</v>
      </c>
      <c r="P29" s="42"/>
      <c r="Q29" s="42">
        <v>0</v>
      </c>
      <c r="R29" s="42"/>
      <c r="S29" s="42">
        <v>0</v>
      </c>
      <c r="T29" s="42"/>
      <c r="U29" s="42">
        <v>0</v>
      </c>
      <c r="V29" s="42"/>
      <c r="W29" s="42">
        <v>0</v>
      </c>
      <c r="X29" s="42"/>
      <c r="Y29" s="42">
        <v>0</v>
      </c>
      <c r="Z29" s="42"/>
      <c r="AA29" s="42">
        <v>0</v>
      </c>
      <c r="AB29" s="42"/>
      <c r="AC29" s="128">
        <f>AA29+SUM(C29:R29)</f>
        <v>6945465</v>
      </c>
      <c r="AD29" s="42"/>
      <c r="AE29" s="42">
        <v>0</v>
      </c>
      <c r="AF29" s="42"/>
      <c r="AG29" s="128">
        <f>SUM(AC29:AE29)</f>
        <v>6945465</v>
      </c>
      <c r="AH29" s="42"/>
      <c r="AI29" s="128">
        <v>1672942</v>
      </c>
      <c r="AJ29" s="42"/>
      <c r="AK29" s="42">
        <f>SUM(AG29:AI29)</f>
        <v>8618407</v>
      </c>
    </row>
    <row r="30" spans="1:37">
      <c r="A30" s="100" t="s">
        <v>200</v>
      </c>
      <c r="B30" s="38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</row>
    <row r="31" spans="1:37">
      <c r="A31" s="100" t="s">
        <v>210</v>
      </c>
      <c r="B31" s="38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</row>
    <row r="32" spans="1:37">
      <c r="A32" s="100" t="s">
        <v>202</v>
      </c>
      <c r="B32" s="38"/>
      <c r="C32" s="42">
        <v>0</v>
      </c>
      <c r="D32" s="42"/>
      <c r="E32" s="42">
        <v>0</v>
      </c>
      <c r="F32" s="42"/>
      <c r="G32" s="42">
        <v>0</v>
      </c>
      <c r="H32" s="42"/>
      <c r="I32" s="42">
        <v>0</v>
      </c>
      <c r="J32" s="42"/>
      <c r="K32" s="42">
        <v>0</v>
      </c>
      <c r="L32" s="42"/>
      <c r="M32" s="42">
        <v>0</v>
      </c>
      <c r="N32" s="42"/>
      <c r="O32" s="42">
        <v>-9417</v>
      </c>
      <c r="P32" s="42"/>
      <c r="Q32" s="42">
        <v>0</v>
      </c>
      <c r="R32" s="42"/>
      <c r="S32" s="42">
        <v>0</v>
      </c>
      <c r="T32" s="42"/>
      <c r="U32" s="42">
        <v>0</v>
      </c>
      <c r="V32" s="42"/>
      <c r="W32" s="42">
        <v>0</v>
      </c>
      <c r="X32" s="42"/>
      <c r="Y32" s="42">
        <v>0</v>
      </c>
      <c r="Z32" s="42"/>
      <c r="AA32" s="42">
        <f>SUM(S32:Y32)</f>
        <v>0</v>
      </c>
      <c r="AB32" s="42"/>
      <c r="AC32" s="128">
        <f>AA32+SUM(C32:R32)</f>
        <v>-9417</v>
      </c>
      <c r="AD32" s="42"/>
      <c r="AE32" s="42">
        <v>0</v>
      </c>
      <c r="AF32" s="42"/>
      <c r="AG32" s="128">
        <f>SUM(AC32:AE32)</f>
        <v>-9417</v>
      </c>
      <c r="AH32" s="42"/>
      <c r="AI32" s="128">
        <v>264</v>
      </c>
      <c r="AJ32" s="42"/>
      <c r="AK32" s="42">
        <f t="shared" ref="AK32:AK33" si="2">SUM(AG32:AI32)</f>
        <v>-9153</v>
      </c>
    </row>
    <row r="33" spans="1:37">
      <c r="A33" s="100" t="s">
        <v>203</v>
      </c>
      <c r="B33" s="38"/>
      <c r="C33" s="102">
        <v>0</v>
      </c>
      <c r="D33" s="209"/>
      <c r="E33" s="102">
        <v>0</v>
      </c>
      <c r="F33" s="209"/>
      <c r="G33" s="102">
        <v>0</v>
      </c>
      <c r="H33" s="209"/>
      <c r="I33" s="102">
        <v>0</v>
      </c>
      <c r="J33" s="209"/>
      <c r="K33" s="102">
        <v>0</v>
      </c>
      <c r="L33" s="209"/>
      <c r="M33" s="102">
        <v>0</v>
      </c>
      <c r="N33" s="209"/>
      <c r="O33" s="231" t="s">
        <v>28</v>
      </c>
      <c r="P33" s="199"/>
      <c r="Q33" s="102">
        <v>0</v>
      </c>
      <c r="R33" s="209"/>
      <c r="S33" s="102">
        <v>-56591</v>
      </c>
      <c r="T33" s="209"/>
      <c r="U33" s="102">
        <v>256178</v>
      </c>
      <c r="V33" s="209"/>
      <c r="W33" s="102">
        <v>-89071</v>
      </c>
      <c r="X33" s="99"/>
      <c r="Y33" s="102">
        <v>5343652</v>
      </c>
      <c r="Z33" s="215"/>
      <c r="AA33" s="102">
        <f>SUM(S33:Y33)</f>
        <v>5454168</v>
      </c>
      <c r="AB33" s="215"/>
      <c r="AC33" s="102">
        <f>AA33+SUM(C33:R33)</f>
        <v>5454168</v>
      </c>
      <c r="AD33" s="215"/>
      <c r="AE33" s="102">
        <v>0</v>
      </c>
      <c r="AF33" s="215"/>
      <c r="AG33" s="102">
        <f>SUM(AC33:AE33)</f>
        <v>5454168</v>
      </c>
      <c r="AH33" s="209"/>
      <c r="AI33" s="102">
        <v>1028175</v>
      </c>
      <c r="AJ33" s="93"/>
      <c r="AK33" s="102">
        <f t="shared" si="2"/>
        <v>6482343</v>
      </c>
    </row>
    <row r="34" spans="1:37">
      <c r="A34" s="207" t="s">
        <v>204</v>
      </c>
      <c r="B34" s="38"/>
      <c r="C34" s="6">
        <f>SUM(C29:C33)</f>
        <v>0</v>
      </c>
      <c r="D34" s="208"/>
      <c r="E34" s="6">
        <f>SUM(E29:E33)</f>
        <v>0</v>
      </c>
      <c r="F34" s="208"/>
      <c r="G34" s="6">
        <f>SUM(G29:G33)</f>
        <v>0</v>
      </c>
      <c r="H34" s="208"/>
      <c r="I34" s="6">
        <f>SUM(I29:I33)</f>
        <v>0</v>
      </c>
      <c r="J34" s="208"/>
      <c r="K34" s="6">
        <f>SUM(K29:K33)</f>
        <v>0</v>
      </c>
      <c r="L34" s="208"/>
      <c r="M34" s="6">
        <f>SUM(M29:M33)</f>
        <v>0</v>
      </c>
      <c r="N34" s="208"/>
      <c r="O34" s="6">
        <f>SUM(O29:O33)</f>
        <v>6936048</v>
      </c>
      <c r="P34" s="210"/>
      <c r="Q34" s="6">
        <f>SUM(Q29:Q33)</f>
        <v>0</v>
      </c>
      <c r="R34" s="208"/>
      <c r="S34" s="6">
        <f>SUM(S29:S33)</f>
        <v>-56591</v>
      </c>
      <c r="T34" s="208"/>
      <c r="U34" s="6">
        <f>SUM(U29:U33)</f>
        <v>256178</v>
      </c>
      <c r="V34" s="208"/>
      <c r="W34" s="6">
        <f>SUM(W29:W33)</f>
        <v>-89071</v>
      </c>
      <c r="X34" s="5"/>
      <c r="Y34" s="6">
        <f>SUM(Y29:Y33)</f>
        <v>5343652</v>
      </c>
      <c r="Z34" s="211"/>
      <c r="AA34" s="6">
        <f>SUM(AA29:AA33)</f>
        <v>5454168</v>
      </c>
      <c r="AB34" s="211"/>
      <c r="AC34" s="6">
        <f>SUM(AC29:AC33)</f>
        <v>12390216</v>
      </c>
      <c r="AD34" s="211"/>
      <c r="AE34" s="6">
        <f>SUM(AE29:AE33)</f>
        <v>0</v>
      </c>
      <c r="AF34" s="211"/>
      <c r="AG34" s="6">
        <f>SUM(AG29:AG33)</f>
        <v>12390216</v>
      </c>
      <c r="AH34" s="208"/>
      <c r="AI34" s="6">
        <f>SUM(AI29:AI33)</f>
        <v>2701381</v>
      </c>
      <c r="AJ34" s="208"/>
      <c r="AK34" s="6">
        <f>AG34+AI34</f>
        <v>15091597</v>
      </c>
    </row>
    <row r="35" spans="1:37" s="127" customFormat="1" ht="14" customHeight="1">
      <c r="A35" s="220" t="s">
        <v>205</v>
      </c>
      <c r="B35" s="230"/>
      <c r="C35" s="131">
        <v>0</v>
      </c>
      <c r="D35" s="219"/>
      <c r="E35" s="131">
        <v>0</v>
      </c>
      <c r="F35" s="213"/>
      <c r="G35" s="131">
        <v>0</v>
      </c>
      <c r="H35" s="213"/>
      <c r="I35" s="131">
        <v>0</v>
      </c>
      <c r="J35" s="213"/>
      <c r="K35" s="131">
        <v>0</v>
      </c>
      <c r="L35" s="213"/>
      <c r="M35" s="131">
        <v>0</v>
      </c>
      <c r="N35" s="213"/>
      <c r="O35" s="131">
        <v>-372578</v>
      </c>
      <c r="P35" s="220"/>
      <c r="Q35" s="131">
        <v>0</v>
      </c>
      <c r="R35" s="213"/>
      <c r="S35" s="131">
        <v>0</v>
      </c>
      <c r="T35" s="219"/>
      <c r="U35" s="131">
        <v>0</v>
      </c>
      <c r="V35" s="219"/>
      <c r="W35" s="131">
        <v>0</v>
      </c>
      <c r="X35" s="130"/>
      <c r="Y35" s="131">
        <v>0</v>
      </c>
      <c r="Z35" s="221"/>
      <c r="AA35" s="131">
        <v>0</v>
      </c>
      <c r="AB35" s="221"/>
      <c r="AC35" s="102">
        <f>AA35+SUM(C35:R35)</f>
        <v>-372578</v>
      </c>
      <c r="AD35" s="221"/>
      <c r="AE35" s="131">
        <v>0</v>
      </c>
      <c r="AF35" s="221"/>
      <c r="AG35" s="102">
        <f>SUM(AC35:AE35)</f>
        <v>-372578</v>
      </c>
      <c r="AH35" s="219"/>
      <c r="AI35" s="131">
        <v>0</v>
      </c>
      <c r="AJ35" s="219"/>
      <c r="AK35" s="102">
        <f t="shared" ref="AK35" si="3">SUM(AG35:AI35)</f>
        <v>-372578</v>
      </c>
    </row>
    <row r="36" spans="1:37" ht="14.5" thickBot="1">
      <c r="A36" s="207" t="s">
        <v>211</v>
      </c>
      <c r="B36" s="38"/>
      <c r="C36" s="7">
        <f>C15+C27+C34+C35</f>
        <v>8611242</v>
      </c>
      <c r="D36" s="112"/>
      <c r="E36" s="7">
        <f>E15+E27+E34+E35</f>
        <v>57298909</v>
      </c>
      <c r="F36" s="112"/>
      <c r="G36" s="7">
        <f>G15+G27+G34+G35</f>
        <v>3470021</v>
      </c>
      <c r="H36" s="112"/>
      <c r="I36" s="7">
        <f>I15+I27+I34+I35</f>
        <v>4821023</v>
      </c>
      <c r="J36" s="112"/>
      <c r="K36" s="7">
        <f>K15+K27+K34+K35</f>
        <v>-5159</v>
      </c>
      <c r="L36" s="112"/>
      <c r="M36" s="7">
        <f>M15+M27+M34+M35</f>
        <v>929166</v>
      </c>
      <c r="N36" s="112"/>
      <c r="O36" s="7">
        <f>O15+O27+O34+O35</f>
        <v>126456601</v>
      </c>
      <c r="P36" s="207"/>
      <c r="Q36" s="7">
        <f>Q15+Q27+Q34+Q35</f>
        <v>-8997459</v>
      </c>
      <c r="R36" s="112"/>
      <c r="S36" s="7">
        <f>S15+S27+S34+S35</f>
        <v>24776789</v>
      </c>
      <c r="T36" s="112"/>
      <c r="U36" s="7">
        <f>U15+U27+U34+U35</f>
        <v>-1179797</v>
      </c>
      <c r="V36" s="112"/>
      <c r="W36" s="7">
        <f>W15+W27+W34+W35</f>
        <v>2360509</v>
      </c>
      <c r="X36" s="5"/>
      <c r="Y36" s="7">
        <f>Y15+Y27+Y34+Y35</f>
        <v>-29576338</v>
      </c>
      <c r="Z36" s="112"/>
      <c r="AA36" s="7">
        <f>AA15+AA27+AA34+AA35</f>
        <v>-3618837</v>
      </c>
      <c r="AB36" s="112"/>
      <c r="AC36" s="7">
        <f>AC15+AC27+AC34+AC35</f>
        <v>188965507</v>
      </c>
      <c r="AD36" s="112"/>
      <c r="AE36" s="7">
        <f>AE15+AE27+AE34+AE35</f>
        <v>15000000</v>
      </c>
      <c r="AF36" s="112"/>
      <c r="AG36" s="7">
        <f>AG15+AG27+AG34+AG35</f>
        <v>203965507</v>
      </c>
      <c r="AH36" s="112"/>
      <c r="AI36" s="7">
        <f>AI15+AI27+AI34+AI35</f>
        <v>72951907</v>
      </c>
      <c r="AJ36" s="112"/>
      <c r="AK36" s="7">
        <f>SUM(AG36:AI36)</f>
        <v>276917414</v>
      </c>
    </row>
    <row r="37" spans="1:37" ht="14.5" thickTop="1">
      <c r="A37" s="100"/>
      <c r="B37" s="100"/>
      <c r="C37" s="175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</row>
    <row r="38" spans="1:37">
      <c r="C38" s="139"/>
    </row>
    <row r="39" spans="1:37">
      <c r="C39" s="139"/>
    </row>
    <row r="40" spans="1:37">
      <c r="C40" s="139"/>
    </row>
    <row r="41" spans="1:37">
      <c r="C41" s="139"/>
    </row>
    <row r="42" spans="1:37">
      <c r="C42" s="139"/>
    </row>
    <row r="43" spans="1:37">
      <c r="C43" s="139"/>
    </row>
    <row r="44" spans="1:37">
      <c r="C44" s="139"/>
    </row>
    <row r="45" spans="1:37">
      <c r="C45" s="139"/>
    </row>
    <row r="46" spans="1:37">
      <c r="C46" s="139"/>
    </row>
    <row r="47" spans="1:37">
      <c r="C47" s="139"/>
    </row>
    <row r="48" spans="1:37">
      <c r="C48" s="139"/>
      <c r="F48" s="100"/>
      <c r="H48" s="100"/>
      <c r="J48" s="100"/>
      <c r="R48" s="100"/>
    </row>
    <row r="49" spans="3:3">
      <c r="C49" s="139"/>
    </row>
    <row r="50" spans="3:3">
      <c r="C50" s="139"/>
    </row>
    <row r="69" spans="6:18">
      <c r="F69" s="100"/>
      <c r="H69" s="100"/>
      <c r="J69" s="100"/>
      <c r="R69" s="100"/>
    </row>
    <row r="107" spans="6:18">
      <c r="F107" s="100"/>
      <c r="H107" s="100"/>
      <c r="J107" s="100"/>
      <c r="R107" s="100"/>
    </row>
    <row r="111" spans="6:18">
      <c r="F111" s="100"/>
      <c r="H111" s="100"/>
      <c r="J111" s="100"/>
      <c r="R111" s="100"/>
    </row>
    <row r="115" spans="5:18">
      <c r="E115" s="100"/>
      <c r="F115" s="100"/>
      <c r="G115" s="100"/>
      <c r="H115" s="100"/>
      <c r="I115" s="100"/>
      <c r="J115" s="100"/>
      <c r="Q115" s="100"/>
      <c r="R115" s="100"/>
    </row>
    <row r="117" spans="5:18">
      <c r="F117" s="100"/>
      <c r="H117" s="100"/>
      <c r="J117" s="100"/>
      <c r="R117" s="100"/>
    </row>
    <row r="125" spans="5:18">
      <c r="F125" s="100"/>
      <c r="H125" s="100"/>
      <c r="J125" s="100"/>
      <c r="R125" s="100"/>
    </row>
  </sheetData>
  <mergeCells count="2">
    <mergeCell ref="S6:AA6"/>
    <mergeCell ref="C5:AK5"/>
  </mergeCells>
  <pageMargins left="0.45" right="0.45" top="0.48" bottom="0.5" header="0.5" footer="0.5"/>
  <pageSetup paperSize="9" scale="44" firstPageNumber="10" orientation="landscape" useFirstPageNumber="1" r:id="rId1"/>
  <headerFooter>
    <oddFooter>&amp;L&amp;13The accompanying notes are an integral part of these financial statements.
&amp;C&amp;13&amp;P</oddFooter>
  </headerFooter>
  <ignoredErrors>
    <ignoredError sqref="AC21:AC27 AC35 AC28:AC3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5B35A-797D-409E-A128-321BAFD5751A}">
  <sheetPr>
    <pageSetUpPr fitToPage="1"/>
  </sheetPr>
  <dimension ref="A1:AB49"/>
  <sheetViews>
    <sheetView view="pageBreakPreview" zoomScale="70" zoomScaleNormal="70" zoomScaleSheetLayoutView="70" workbookViewId="0"/>
  </sheetViews>
  <sheetFormatPr defaultColWidth="9.08984375" defaultRowHeight="20.25" customHeight="1"/>
  <cols>
    <col min="1" max="1" width="39" style="67" customWidth="1"/>
    <col min="2" max="2" width="5.453125" style="67" customWidth="1"/>
    <col min="3" max="3" width="15.453125" style="67" customWidth="1"/>
    <col min="4" max="4" width="1.453125" style="67" customWidth="1"/>
    <col min="5" max="5" width="15.453125" style="67" customWidth="1"/>
    <col min="6" max="6" width="1.453125" style="67" customWidth="1"/>
    <col min="7" max="7" width="15.453125" style="67" customWidth="1"/>
    <col min="8" max="8" width="1.453125" style="67" customWidth="1"/>
    <col min="9" max="9" width="15.453125" style="67" customWidth="1"/>
    <col min="10" max="10" width="1.453125" style="67" customWidth="1"/>
    <col min="11" max="11" width="15.453125" style="67" customWidth="1"/>
    <col min="12" max="12" width="1.453125" style="67" customWidth="1"/>
    <col min="13" max="13" width="15.453125" style="67" customWidth="1"/>
    <col min="14" max="14" width="1.90625" style="67" customWidth="1"/>
    <col min="15" max="15" width="15.453125" style="67" customWidth="1"/>
    <col min="16" max="16" width="1.453125" style="67" customWidth="1"/>
    <col min="17" max="17" width="15.453125" style="67" customWidth="1"/>
    <col min="18" max="18" width="1.453125" style="67" customWidth="1"/>
    <col min="19" max="19" width="17.08984375" style="67" customWidth="1"/>
    <col min="20" max="20" width="1.453125" style="67" customWidth="1"/>
    <col min="21" max="21" width="19.453125" style="67" customWidth="1"/>
    <col min="22" max="22" width="1.453125" style="67" customWidth="1"/>
    <col min="23" max="23" width="16.453125" style="67" customWidth="1"/>
    <col min="24" max="24" width="0.90625" style="67" customWidth="1"/>
    <col min="25" max="25" width="14.453125" style="67" customWidth="1"/>
    <col min="26" max="26" width="0.90625" style="67" customWidth="1"/>
    <col min="27" max="27" width="20.08984375" style="67" customWidth="1"/>
    <col min="28" max="262" width="9.08984375" style="67"/>
    <col min="263" max="263" width="39" style="67" customWidth="1"/>
    <col min="264" max="264" width="5.453125" style="67" customWidth="1"/>
    <col min="265" max="265" width="15.453125" style="67" customWidth="1"/>
    <col min="266" max="266" width="1.453125" style="67" customWidth="1"/>
    <col min="267" max="267" width="15.453125" style="67" customWidth="1"/>
    <col min="268" max="268" width="1.453125" style="67" customWidth="1"/>
    <col min="269" max="269" width="15.453125" style="67" customWidth="1"/>
    <col min="270" max="270" width="1.453125" style="67" customWidth="1"/>
    <col min="271" max="271" width="15.453125" style="67" customWidth="1"/>
    <col min="272" max="272" width="1.453125" style="67" customWidth="1"/>
    <col min="273" max="273" width="15.453125" style="67" customWidth="1"/>
    <col min="274" max="274" width="1.453125" style="67" customWidth="1"/>
    <col min="275" max="275" width="15.453125" style="67" customWidth="1"/>
    <col min="276" max="276" width="1.453125" style="67" customWidth="1"/>
    <col min="277" max="277" width="15.453125" style="67" customWidth="1"/>
    <col min="278" max="278" width="1.453125" style="67" customWidth="1"/>
    <col min="279" max="279" width="19.90625" style="67" customWidth="1"/>
    <col min="280" max="280" width="0.90625" style="67" customWidth="1"/>
    <col min="281" max="281" width="12.90625" style="67" bestFit="1" customWidth="1"/>
    <col min="282" max="282" width="0.90625" style="67" customWidth="1"/>
    <col min="283" max="283" width="15.453125" style="67" customWidth="1"/>
    <col min="284" max="518" width="9.08984375" style="67"/>
    <col min="519" max="519" width="39" style="67" customWidth="1"/>
    <col min="520" max="520" width="5.453125" style="67" customWidth="1"/>
    <col min="521" max="521" width="15.453125" style="67" customWidth="1"/>
    <col min="522" max="522" width="1.453125" style="67" customWidth="1"/>
    <col min="523" max="523" width="15.453125" style="67" customWidth="1"/>
    <col min="524" max="524" width="1.453125" style="67" customWidth="1"/>
    <col min="525" max="525" width="15.453125" style="67" customWidth="1"/>
    <col min="526" max="526" width="1.453125" style="67" customWidth="1"/>
    <col min="527" max="527" width="15.453125" style="67" customWidth="1"/>
    <col min="528" max="528" width="1.453125" style="67" customWidth="1"/>
    <col min="529" max="529" width="15.453125" style="67" customWidth="1"/>
    <col min="530" max="530" width="1.453125" style="67" customWidth="1"/>
    <col min="531" max="531" width="15.453125" style="67" customWidth="1"/>
    <col min="532" max="532" width="1.453125" style="67" customWidth="1"/>
    <col min="533" max="533" width="15.453125" style="67" customWidth="1"/>
    <col min="534" max="534" width="1.453125" style="67" customWidth="1"/>
    <col min="535" max="535" width="19.90625" style="67" customWidth="1"/>
    <col min="536" max="536" width="0.90625" style="67" customWidth="1"/>
    <col min="537" max="537" width="12.90625" style="67" bestFit="1" customWidth="1"/>
    <col min="538" max="538" width="0.90625" style="67" customWidth="1"/>
    <col min="539" max="539" width="15.453125" style="67" customWidth="1"/>
    <col min="540" max="774" width="9.08984375" style="67"/>
    <col min="775" max="775" width="39" style="67" customWidth="1"/>
    <col min="776" max="776" width="5.453125" style="67" customWidth="1"/>
    <col min="777" max="777" width="15.453125" style="67" customWidth="1"/>
    <col min="778" max="778" width="1.453125" style="67" customWidth="1"/>
    <col min="779" max="779" width="15.453125" style="67" customWidth="1"/>
    <col min="780" max="780" width="1.453125" style="67" customWidth="1"/>
    <col min="781" max="781" width="15.453125" style="67" customWidth="1"/>
    <col min="782" max="782" width="1.453125" style="67" customWidth="1"/>
    <col min="783" max="783" width="15.453125" style="67" customWidth="1"/>
    <col min="784" max="784" width="1.453125" style="67" customWidth="1"/>
    <col min="785" max="785" width="15.453125" style="67" customWidth="1"/>
    <col min="786" max="786" width="1.453125" style="67" customWidth="1"/>
    <col min="787" max="787" width="15.453125" style="67" customWidth="1"/>
    <col min="788" max="788" width="1.453125" style="67" customWidth="1"/>
    <col min="789" max="789" width="15.453125" style="67" customWidth="1"/>
    <col min="790" max="790" width="1.453125" style="67" customWidth="1"/>
    <col min="791" max="791" width="19.90625" style="67" customWidth="1"/>
    <col min="792" max="792" width="0.90625" style="67" customWidth="1"/>
    <col min="793" max="793" width="12.90625" style="67" bestFit="1" customWidth="1"/>
    <col min="794" max="794" width="0.90625" style="67" customWidth="1"/>
    <col min="795" max="795" width="15.453125" style="67" customWidth="1"/>
    <col min="796" max="1030" width="9.08984375" style="67"/>
    <col min="1031" max="1031" width="39" style="67" customWidth="1"/>
    <col min="1032" max="1032" width="5.453125" style="67" customWidth="1"/>
    <col min="1033" max="1033" width="15.453125" style="67" customWidth="1"/>
    <col min="1034" max="1034" width="1.453125" style="67" customWidth="1"/>
    <col min="1035" max="1035" width="15.453125" style="67" customWidth="1"/>
    <col min="1036" max="1036" width="1.453125" style="67" customWidth="1"/>
    <col min="1037" max="1037" width="15.453125" style="67" customWidth="1"/>
    <col min="1038" max="1038" width="1.453125" style="67" customWidth="1"/>
    <col min="1039" max="1039" width="15.453125" style="67" customWidth="1"/>
    <col min="1040" max="1040" width="1.453125" style="67" customWidth="1"/>
    <col min="1041" max="1041" width="15.453125" style="67" customWidth="1"/>
    <col min="1042" max="1042" width="1.453125" style="67" customWidth="1"/>
    <col min="1043" max="1043" width="15.453125" style="67" customWidth="1"/>
    <col min="1044" max="1044" width="1.453125" style="67" customWidth="1"/>
    <col min="1045" max="1045" width="15.453125" style="67" customWidth="1"/>
    <col min="1046" max="1046" width="1.453125" style="67" customWidth="1"/>
    <col min="1047" max="1047" width="19.90625" style="67" customWidth="1"/>
    <col min="1048" max="1048" width="0.90625" style="67" customWidth="1"/>
    <col min="1049" max="1049" width="12.90625" style="67" bestFit="1" customWidth="1"/>
    <col min="1050" max="1050" width="0.90625" style="67" customWidth="1"/>
    <col min="1051" max="1051" width="15.453125" style="67" customWidth="1"/>
    <col min="1052" max="1286" width="9.08984375" style="67"/>
    <col min="1287" max="1287" width="39" style="67" customWidth="1"/>
    <col min="1288" max="1288" width="5.453125" style="67" customWidth="1"/>
    <col min="1289" max="1289" width="15.453125" style="67" customWidth="1"/>
    <col min="1290" max="1290" width="1.453125" style="67" customWidth="1"/>
    <col min="1291" max="1291" width="15.453125" style="67" customWidth="1"/>
    <col min="1292" max="1292" width="1.453125" style="67" customWidth="1"/>
    <col min="1293" max="1293" width="15.453125" style="67" customWidth="1"/>
    <col min="1294" max="1294" width="1.453125" style="67" customWidth="1"/>
    <col min="1295" max="1295" width="15.453125" style="67" customWidth="1"/>
    <col min="1296" max="1296" width="1.453125" style="67" customWidth="1"/>
    <col min="1297" max="1297" width="15.453125" style="67" customWidth="1"/>
    <col min="1298" max="1298" width="1.453125" style="67" customWidth="1"/>
    <col min="1299" max="1299" width="15.453125" style="67" customWidth="1"/>
    <col min="1300" max="1300" width="1.453125" style="67" customWidth="1"/>
    <col min="1301" max="1301" width="15.453125" style="67" customWidth="1"/>
    <col min="1302" max="1302" width="1.453125" style="67" customWidth="1"/>
    <col min="1303" max="1303" width="19.90625" style="67" customWidth="1"/>
    <col min="1304" max="1304" width="0.90625" style="67" customWidth="1"/>
    <col min="1305" max="1305" width="12.90625" style="67" bestFit="1" customWidth="1"/>
    <col min="1306" max="1306" width="0.90625" style="67" customWidth="1"/>
    <col min="1307" max="1307" width="15.453125" style="67" customWidth="1"/>
    <col min="1308" max="1542" width="9.08984375" style="67"/>
    <col min="1543" max="1543" width="39" style="67" customWidth="1"/>
    <col min="1544" max="1544" width="5.453125" style="67" customWidth="1"/>
    <col min="1545" max="1545" width="15.453125" style="67" customWidth="1"/>
    <col min="1546" max="1546" width="1.453125" style="67" customWidth="1"/>
    <col min="1547" max="1547" width="15.453125" style="67" customWidth="1"/>
    <col min="1548" max="1548" width="1.453125" style="67" customWidth="1"/>
    <col min="1549" max="1549" width="15.453125" style="67" customWidth="1"/>
    <col min="1550" max="1550" width="1.453125" style="67" customWidth="1"/>
    <col min="1551" max="1551" width="15.453125" style="67" customWidth="1"/>
    <col min="1552" max="1552" width="1.453125" style="67" customWidth="1"/>
    <col min="1553" max="1553" width="15.453125" style="67" customWidth="1"/>
    <col min="1554" max="1554" width="1.453125" style="67" customWidth="1"/>
    <col min="1555" max="1555" width="15.453125" style="67" customWidth="1"/>
    <col min="1556" max="1556" width="1.453125" style="67" customWidth="1"/>
    <col min="1557" max="1557" width="15.453125" style="67" customWidth="1"/>
    <col min="1558" max="1558" width="1.453125" style="67" customWidth="1"/>
    <col min="1559" max="1559" width="19.90625" style="67" customWidth="1"/>
    <col min="1560" max="1560" width="0.90625" style="67" customWidth="1"/>
    <col min="1561" max="1561" width="12.90625" style="67" bestFit="1" customWidth="1"/>
    <col min="1562" max="1562" width="0.90625" style="67" customWidth="1"/>
    <col min="1563" max="1563" width="15.453125" style="67" customWidth="1"/>
    <col min="1564" max="1798" width="9.08984375" style="67"/>
    <col min="1799" max="1799" width="39" style="67" customWidth="1"/>
    <col min="1800" max="1800" width="5.453125" style="67" customWidth="1"/>
    <col min="1801" max="1801" width="15.453125" style="67" customWidth="1"/>
    <col min="1802" max="1802" width="1.453125" style="67" customWidth="1"/>
    <col min="1803" max="1803" width="15.453125" style="67" customWidth="1"/>
    <col min="1804" max="1804" width="1.453125" style="67" customWidth="1"/>
    <col min="1805" max="1805" width="15.453125" style="67" customWidth="1"/>
    <col min="1806" max="1806" width="1.453125" style="67" customWidth="1"/>
    <col min="1807" max="1807" width="15.453125" style="67" customWidth="1"/>
    <col min="1808" max="1808" width="1.453125" style="67" customWidth="1"/>
    <col min="1809" max="1809" width="15.453125" style="67" customWidth="1"/>
    <col min="1810" max="1810" width="1.453125" style="67" customWidth="1"/>
    <col min="1811" max="1811" width="15.453125" style="67" customWidth="1"/>
    <col min="1812" max="1812" width="1.453125" style="67" customWidth="1"/>
    <col min="1813" max="1813" width="15.453125" style="67" customWidth="1"/>
    <col min="1814" max="1814" width="1.453125" style="67" customWidth="1"/>
    <col min="1815" max="1815" width="19.90625" style="67" customWidth="1"/>
    <col min="1816" max="1816" width="0.90625" style="67" customWidth="1"/>
    <col min="1817" max="1817" width="12.90625" style="67" bestFit="1" customWidth="1"/>
    <col min="1818" max="1818" width="0.90625" style="67" customWidth="1"/>
    <col min="1819" max="1819" width="15.453125" style="67" customWidth="1"/>
    <col min="1820" max="2054" width="9.08984375" style="67"/>
    <col min="2055" max="2055" width="39" style="67" customWidth="1"/>
    <col min="2056" max="2056" width="5.453125" style="67" customWidth="1"/>
    <col min="2057" max="2057" width="15.453125" style="67" customWidth="1"/>
    <col min="2058" max="2058" width="1.453125" style="67" customWidth="1"/>
    <col min="2059" max="2059" width="15.453125" style="67" customWidth="1"/>
    <col min="2060" max="2060" width="1.453125" style="67" customWidth="1"/>
    <col min="2061" max="2061" width="15.453125" style="67" customWidth="1"/>
    <col min="2062" max="2062" width="1.453125" style="67" customWidth="1"/>
    <col min="2063" max="2063" width="15.453125" style="67" customWidth="1"/>
    <col min="2064" max="2064" width="1.453125" style="67" customWidth="1"/>
    <col min="2065" max="2065" width="15.453125" style="67" customWidth="1"/>
    <col min="2066" max="2066" width="1.453125" style="67" customWidth="1"/>
    <col min="2067" max="2067" width="15.453125" style="67" customWidth="1"/>
    <col min="2068" max="2068" width="1.453125" style="67" customWidth="1"/>
    <col min="2069" max="2069" width="15.453125" style="67" customWidth="1"/>
    <col min="2070" max="2070" width="1.453125" style="67" customWidth="1"/>
    <col min="2071" max="2071" width="19.90625" style="67" customWidth="1"/>
    <col min="2072" max="2072" width="0.90625" style="67" customWidth="1"/>
    <col min="2073" max="2073" width="12.90625" style="67" bestFit="1" customWidth="1"/>
    <col min="2074" max="2074" width="0.90625" style="67" customWidth="1"/>
    <col min="2075" max="2075" width="15.453125" style="67" customWidth="1"/>
    <col min="2076" max="2310" width="9.08984375" style="67"/>
    <col min="2311" max="2311" width="39" style="67" customWidth="1"/>
    <col min="2312" max="2312" width="5.453125" style="67" customWidth="1"/>
    <col min="2313" max="2313" width="15.453125" style="67" customWidth="1"/>
    <col min="2314" max="2314" width="1.453125" style="67" customWidth="1"/>
    <col min="2315" max="2315" width="15.453125" style="67" customWidth="1"/>
    <col min="2316" max="2316" width="1.453125" style="67" customWidth="1"/>
    <col min="2317" max="2317" width="15.453125" style="67" customWidth="1"/>
    <col min="2318" max="2318" width="1.453125" style="67" customWidth="1"/>
    <col min="2319" max="2319" width="15.453125" style="67" customWidth="1"/>
    <col min="2320" max="2320" width="1.453125" style="67" customWidth="1"/>
    <col min="2321" max="2321" width="15.453125" style="67" customWidth="1"/>
    <col min="2322" max="2322" width="1.453125" style="67" customWidth="1"/>
    <col min="2323" max="2323" width="15.453125" style="67" customWidth="1"/>
    <col min="2324" max="2324" width="1.453125" style="67" customWidth="1"/>
    <col min="2325" max="2325" width="15.453125" style="67" customWidth="1"/>
    <col min="2326" max="2326" width="1.453125" style="67" customWidth="1"/>
    <col min="2327" max="2327" width="19.90625" style="67" customWidth="1"/>
    <col min="2328" max="2328" width="0.90625" style="67" customWidth="1"/>
    <col min="2329" max="2329" width="12.90625" style="67" bestFit="1" customWidth="1"/>
    <col min="2330" max="2330" width="0.90625" style="67" customWidth="1"/>
    <col min="2331" max="2331" width="15.453125" style="67" customWidth="1"/>
    <col min="2332" max="2566" width="9.08984375" style="67"/>
    <col min="2567" max="2567" width="39" style="67" customWidth="1"/>
    <col min="2568" max="2568" width="5.453125" style="67" customWidth="1"/>
    <col min="2569" max="2569" width="15.453125" style="67" customWidth="1"/>
    <col min="2570" max="2570" width="1.453125" style="67" customWidth="1"/>
    <col min="2571" max="2571" width="15.453125" style="67" customWidth="1"/>
    <col min="2572" max="2572" width="1.453125" style="67" customWidth="1"/>
    <col min="2573" max="2573" width="15.453125" style="67" customWidth="1"/>
    <col min="2574" max="2574" width="1.453125" style="67" customWidth="1"/>
    <col min="2575" max="2575" width="15.453125" style="67" customWidth="1"/>
    <col min="2576" max="2576" width="1.453125" style="67" customWidth="1"/>
    <col min="2577" max="2577" width="15.453125" style="67" customWidth="1"/>
    <col min="2578" max="2578" width="1.453125" style="67" customWidth="1"/>
    <col min="2579" max="2579" width="15.453125" style="67" customWidth="1"/>
    <col min="2580" max="2580" width="1.453125" style="67" customWidth="1"/>
    <col min="2581" max="2581" width="15.453125" style="67" customWidth="1"/>
    <col min="2582" max="2582" width="1.453125" style="67" customWidth="1"/>
    <col min="2583" max="2583" width="19.90625" style="67" customWidth="1"/>
    <col min="2584" max="2584" width="0.90625" style="67" customWidth="1"/>
    <col min="2585" max="2585" width="12.90625" style="67" bestFit="1" customWidth="1"/>
    <col min="2586" max="2586" width="0.90625" style="67" customWidth="1"/>
    <col min="2587" max="2587" width="15.453125" style="67" customWidth="1"/>
    <col min="2588" max="2822" width="9.08984375" style="67"/>
    <col min="2823" max="2823" width="39" style="67" customWidth="1"/>
    <col min="2824" max="2824" width="5.453125" style="67" customWidth="1"/>
    <col min="2825" max="2825" width="15.453125" style="67" customWidth="1"/>
    <col min="2826" max="2826" width="1.453125" style="67" customWidth="1"/>
    <col min="2827" max="2827" width="15.453125" style="67" customWidth="1"/>
    <col min="2828" max="2828" width="1.453125" style="67" customWidth="1"/>
    <col min="2829" max="2829" width="15.453125" style="67" customWidth="1"/>
    <col min="2830" max="2830" width="1.453125" style="67" customWidth="1"/>
    <col min="2831" max="2831" width="15.453125" style="67" customWidth="1"/>
    <col min="2832" max="2832" width="1.453125" style="67" customWidth="1"/>
    <col min="2833" max="2833" width="15.453125" style="67" customWidth="1"/>
    <col min="2834" max="2834" width="1.453125" style="67" customWidth="1"/>
    <col min="2835" max="2835" width="15.453125" style="67" customWidth="1"/>
    <col min="2836" max="2836" width="1.453125" style="67" customWidth="1"/>
    <col min="2837" max="2837" width="15.453125" style="67" customWidth="1"/>
    <col min="2838" max="2838" width="1.453125" style="67" customWidth="1"/>
    <col min="2839" max="2839" width="19.90625" style="67" customWidth="1"/>
    <col min="2840" max="2840" width="0.90625" style="67" customWidth="1"/>
    <col min="2841" max="2841" width="12.90625" style="67" bestFit="1" customWidth="1"/>
    <col min="2842" max="2842" width="0.90625" style="67" customWidth="1"/>
    <col min="2843" max="2843" width="15.453125" style="67" customWidth="1"/>
    <col min="2844" max="3078" width="9.08984375" style="67"/>
    <col min="3079" max="3079" width="39" style="67" customWidth="1"/>
    <col min="3080" max="3080" width="5.453125" style="67" customWidth="1"/>
    <col min="3081" max="3081" width="15.453125" style="67" customWidth="1"/>
    <col min="3082" max="3082" width="1.453125" style="67" customWidth="1"/>
    <col min="3083" max="3083" width="15.453125" style="67" customWidth="1"/>
    <col min="3084" max="3084" width="1.453125" style="67" customWidth="1"/>
    <col min="3085" max="3085" width="15.453125" style="67" customWidth="1"/>
    <col min="3086" max="3086" width="1.453125" style="67" customWidth="1"/>
    <col min="3087" max="3087" width="15.453125" style="67" customWidth="1"/>
    <col min="3088" max="3088" width="1.453125" style="67" customWidth="1"/>
    <col min="3089" max="3089" width="15.453125" style="67" customWidth="1"/>
    <col min="3090" max="3090" width="1.453125" style="67" customWidth="1"/>
    <col min="3091" max="3091" width="15.453125" style="67" customWidth="1"/>
    <col min="3092" max="3092" width="1.453125" style="67" customWidth="1"/>
    <col min="3093" max="3093" width="15.453125" style="67" customWidth="1"/>
    <col min="3094" max="3094" width="1.453125" style="67" customWidth="1"/>
    <col min="3095" max="3095" width="19.90625" style="67" customWidth="1"/>
    <col min="3096" max="3096" width="0.90625" style="67" customWidth="1"/>
    <col min="3097" max="3097" width="12.90625" style="67" bestFit="1" customWidth="1"/>
    <col min="3098" max="3098" width="0.90625" style="67" customWidth="1"/>
    <col min="3099" max="3099" width="15.453125" style="67" customWidth="1"/>
    <col min="3100" max="3334" width="9.08984375" style="67"/>
    <col min="3335" max="3335" width="39" style="67" customWidth="1"/>
    <col min="3336" max="3336" width="5.453125" style="67" customWidth="1"/>
    <col min="3337" max="3337" width="15.453125" style="67" customWidth="1"/>
    <col min="3338" max="3338" width="1.453125" style="67" customWidth="1"/>
    <col min="3339" max="3339" width="15.453125" style="67" customWidth="1"/>
    <col min="3340" max="3340" width="1.453125" style="67" customWidth="1"/>
    <col min="3341" max="3341" width="15.453125" style="67" customWidth="1"/>
    <col min="3342" max="3342" width="1.453125" style="67" customWidth="1"/>
    <col min="3343" max="3343" width="15.453125" style="67" customWidth="1"/>
    <col min="3344" max="3344" width="1.453125" style="67" customWidth="1"/>
    <col min="3345" max="3345" width="15.453125" style="67" customWidth="1"/>
    <col min="3346" max="3346" width="1.453125" style="67" customWidth="1"/>
    <col min="3347" max="3347" width="15.453125" style="67" customWidth="1"/>
    <col min="3348" max="3348" width="1.453125" style="67" customWidth="1"/>
    <col min="3349" max="3349" width="15.453125" style="67" customWidth="1"/>
    <col min="3350" max="3350" width="1.453125" style="67" customWidth="1"/>
    <col min="3351" max="3351" width="19.90625" style="67" customWidth="1"/>
    <col min="3352" max="3352" width="0.90625" style="67" customWidth="1"/>
    <col min="3353" max="3353" width="12.90625" style="67" bestFit="1" customWidth="1"/>
    <col min="3354" max="3354" width="0.90625" style="67" customWidth="1"/>
    <col min="3355" max="3355" width="15.453125" style="67" customWidth="1"/>
    <col min="3356" max="3590" width="9.08984375" style="67"/>
    <col min="3591" max="3591" width="39" style="67" customWidth="1"/>
    <col min="3592" max="3592" width="5.453125" style="67" customWidth="1"/>
    <col min="3593" max="3593" width="15.453125" style="67" customWidth="1"/>
    <col min="3594" max="3594" width="1.453125" style="67" customWidth="1"/>
    <col min="3595" max="3595" width="15.453125" style="67" customWidth="1"/>
    <col min="3596" max="3596" width="1.453125" style="67" customWidth="1"/>
    <col min="3597" max="3597" width="15.453125" style="67" customWidth="1"/>
    <col min="3598" max="3598" width="1.453125" style="67" customWidth="1"/>
    <col min="3599" max="3599" width="15.453125" style="67" customWidth="1"/>
    <col min="3600" max="3600" width="1.453125" style="67" customWidth="1"/>
    <col min="3601" max="3601" width="15.453125" style="67" customWidth="1"/>
    <col min="3602" max="3602" width="1.453125" style="67" customWidth="1"/>
    <col min="3603" max="3603" width="15.453125" style="67" customWidth="1"/>
    <col min="3604" max="3604" width="1.453125" style="67" customWidth="1"/>
    <col min="3605" max="3605" width="15.453125" style="67" customWidth="1"/>
    <col min="3606" max="3606" width="1.453125" style="67" customWidth="1"/>
    <col min="3607" max="3607" width="19.90625" style="67" customWidth="1"/>
    <col min="3608" max="3608" width="0.90625" style="67" customWidth="1"/>
    <col min="3609" max="3609" width="12.90625" style="67" bestFit="1" customWidth="1"/>
    <col min="3610" max="3610" width="0.90625" style="67" customWidth="1"/>
    <col min="3611" max="3611" width="15.453125" style="67" customWidth="1"/>
    <col min="3612" max="3846" width="9.08984375" style="67"/>
    <col min="3847" max="3847" width="39" style="67" customWidth="1"/>
    <col min="3848" max="3848" width="5.453125" style="67" customWidth="1"/>
    <col min="3849" max="3849" width="15.453125" style="67" customWidth="1"/>
    <col min="3850" max="3850" width="1.453125" style="67" customWidth="1"/>
    <col min="3851" max="3851" width="15.453125" style="67" customWidth="1"/>
    <col min="3852" max="3852" width="1.453125" style="67" customWidth="1"/>
    <col min="3853" max="3853" width="15.453125" style="67" customWidth="1"/>
    <col min="3854" max="3854" width="1.453125" style="67" customWidth="1"/>
    <col min="3855" max="3855" width="15.453125" style="67" customWidth="1"/>
    <col min="3856" max="3856" width="1.453125" style="67" customWidth="1"/>
    <col min="3857" max="3857" width="15.453125" style="67" customWidth="1"/>
    <col min="3858" max="3858" width="1.453125" style="67" customWidth="1"/>
    <col min="3859" max="3859" width="15.453125" style="67" customWidth="1"/>
    <col min="3860" max="3860" width="1.453125" style="67" customWidth="1"/>
    <col min="3861" max="3861" width="15.453125" style="67" customWidth="1"/>
    <col min="3862" max="3862" width="1.453125" style="67" customWidth="1"/>
    <col min="3863" max="3863" width="19.90625" style="67" customWidth="1"/>
    <col min="3864" max="3864" width="0.90625" style="67" customWidth="1"/>
    <col min="3865" max="3865" width="12.90625" style="67" bestFit="1" customWidth="1"/>
    <col min="3866" max="3866" width="0.90625" style="67" customWidth="1"/>
    <col min="3867" max="3867" width="15.453125" style="67" customWidth="1"/>
    <col min="3868" max="4102" width="9.08984375" style="67"/>
    <col min="4103" max="4103" width="39" style="67" customWidth="1"/>
    <col min="4104" max="4104" width="5.453125" style="67" customWidth="1"/>
    <col min="4105" max="4105" width="15.453125" style="67" customWidth="1"/>
    <col min="4106" max="4106" width="1.453125" style="67" customWidth="1"/>
    <col min="4107" max="4107" width="15.453125" style="67" customWidth="1"/>
    <col min="4108" max="4108" width="1.453125" style="67" customWidth="1"/>
    <col min="4109" max="4109" width="15.453125" style="67" customWidth="1"/>
    <col min="4110" max="4110" width="1.453125" style="67" customWidth="1"/>
    <col min="4111" max="4111" width="15.453125" style="67" customWidth="1"/>
    <col min="4112" max="4112" width="1.453125" style="67" customWidth="1"/>
    <col min="4113" max="4113" width="15.453125" style="67" customWidth="1"/>
    <col min="4114" max="4114" width="1.453125" style="67" customWidth="1"/>
    <col min="4115" max="4115" width="15.453125" style="67" customWidth="1"/>
    <col min="4116" max="4116" width="1.453125" style="67" customWidth="1"/>
    <col min="4117" max="4117" width="15.453125" style="67" customWidth="1"/>
    <col min="4118" max="4118" width="1.453125" style="67" customWidth="1"/>
    <col min="4119" max="4119" width="19.90625" style="67" customWidth="1"/>
    <col min="4120" max="4120" width="0.90625" style="67" customWidth="1"/>
    <col min="4121" max="4121" width="12.90625" style="67" bestFit="1" customWidth="1"/>
    <col min="4122" max="4122" width="0.90625" style="67" customWidth="1"/>
    <col min="4123" max="4123" width="15.453125" style="67" customWidth="1"/>
    <col min="4124" max="4358" width="9.08984375" style="67"/>
    <col min="4359" max="4359" width="39" style="67" customWidth="1"/>
    <col min="4360" max="4360" width="5.453125" style="67" customWidth="1"/>
    <col min="4361" max="4361" width="15.453125" style="67" customWidth="1"/>
    <col min="4362" max="4362" width="1.453125" style="67" customWidth="1"/>
    <col min="4363" max="4363" width="15.453125" style="67" customWidth="1"/>
    <col min="4364" max="4364" width="1.453125" style="67" customWidth="1"/>
    <col min="4365" max="4365" width="15.453125" style="67" customWidth="1"/>
    <col min="4366" max="4366" width="1.453125" style="67" customWidth="1"/>
    <col min="4367" max="4367" width="15.453125" style="67" customWidth="1"/>
    <col min="4368" max="4368" width="1.453125" style="67" customWidth="1"/>
    <col min="4369" max="4369" width="15.453125" style="67" customWidth="1"/>
    <col min="4370" max="4370" width="1.453125" style="67" customWidth="1"/>
    <col min="4371" max="4371" width="15.453125" style="67" customWidth="1"/>
    <col min="4372" max="4372" width="1.453125" style="67" customWidth="1"/>
    <col min="4373" max="4373" width="15.453125" style="67" customWidth="1"/>
    <col min="4374" max="4374" width="1.453125" style="67" customWidth="1"/>
    <col min="4375" max="4375" width="19.90625" style="67" customWidth="1"/>
    <col min="4376" max="4376" width="0.90625" style="67" customWidth="1"/>
    <col min="4377" max="4377" width="12.90625" style="67" bestFit="1" customWidth="1"/>
    <col min="4378" max="4378" width="0.90625" style="67" customWidth="1"/>
    <col min="4379" max="4379" width="15.453125" style="67" customWidth="1"/>
    <col min="4380" max="4614" width="9.08984375" style="67"/>
    <col min="4615" max="4615" width="39" style="67" customWidth="1"/>
    <col min="4616" max="4616" width="5.453125" style="67" customWidth="1"/>
    <col min="4617" max="4617" width="15.453125" style="67" customWidth="1"/>
    <col min="4618" max="4618" width="1.453125" style="67" customWidth="1"/>
    <col min="4619" max="4619" width="15.453125" style="67" customWidth="1"/>
    <col min="4620" max="4620" width="1.453125" style="67" customWidth="1"/>
    <col min="4621" max="4621" width="15.453125" style="67" customWidth="1"/>
    <col min="4622" max="4622" width="1.453125" style="67" customWidth="1"/>
    <col min="4623" max="4623" width="15.453125" style="67" customWidth="1"/>
    <col min="4624" max="4624" width="1.453125" style="67" customWidth="1"/>
    <col min="4625" max="4625" width="15.453125" style="67" customWidth="1"/>
    <col min="4626" max="4626" width="1.453125" style="67" customWidth="1"/>
    <col min="4627" max="4627" width="15.453125" style="67" customWidth="1"/>
    <col min="4628" max="4628" width="1.453125" style="67" customWidth="1"/>
    <col min="4629" max="4629" width="15.453125" style="67" customWidth="1"/>
    <col min="4630" max="4630" width="1.453125" style="67" customWidth="1"/>
    <col min="4631" max="4631" width="19.90625" style="67" customWidth="1"/>
    <col min="4632" max="4632" width="0.90625" style="67" customWidth="1"/>
    <col min="4633" max="4633" width="12.90625" style="67" bestFit="1" customWidth="1"/>
    <col min="4634" max="4634" width="0.90625" style="67" customWidth="1"/>
    <col min="4635" max="4635" width="15.453125" style="67" customWidth="1"/>
    <col min="4636" max="4870" width="9.08984375" style="67"/>
    <col min="4871" max="4871" width="39" style="67" customWidth="1"/>
    <col min="4872" max="4872" width="5.453125" style="67" customWidth="1"/>
    <col min="4873" max="4873" width="15.453125" style="67" customWidth="1"/>
    <col min="4874" max="4874" width="1.453125" style="67" customWidth="1"/>
    <col min="4875" max="4875" width="15.453125" style="67" customWidth="1"/>
    <col min="4876" max="4876" width="1.453125" style="67" customWidth="1"/>
    <col min="4877" max="4877" width="15.453125" style="67" customWidth="1"/>
    <col min="4878" max="4878" width="1.453125" style="67" customWidth="1"/>
    <col min="4879" max="4879" width="15.453125" style="67" customWidth="1"/>
    <col min="4880" max="4880" width="1.453125" style="67" customWidth="1"/>
    <col min="4881" max="4881" width="15.453125" style="67" customWidth="1"/>
    <col min="4882" max="4882" width="1.453125" style="67" customWidth="1"/>
    <col min="4883" max="4883" width="15.453125" style="67" customWidth="1"/>
    <col min="4884" max="4884" width="1.453125" style="67" customWidth="1"/>
    <col min="4885" max="4885" width="15.453125" style="67" customWidth="1"/>
    <col min="4886" max="4886" width="1.453125" style="67" customWidth="1"/>
    <col min="4887" max="4887" width="19.90625" style="67" customWidth="1"/>
    <col min="4888" max="4888" width="0.90625" style="67" customWidth="1"/>
    <col min="4889" max="4889" width="12.90625" style="67" bestFit="1" customWidth="1"/>
    <col min="4890" max="4890" width="0.90625" style="67" customWidth="1"/>
    <col min="4891" max="4891" width="15.453125" style="67" customWidth="1"/>
    <col min="4892" max="5126" width="9.08984375" style="67"/>
    <col min="5127" max="5127" width="39" style="67" customWidth="1"/>
    <col min="5128" max="5128" width="5.453125" style="67" customWidth="1"/>
    <col min="5129" max="5129" width="15.453125" style="67" customWidth="1"/>
    <col min="5130" max="5130" width="1.453125" style="67" customWidth="1"/>
    <col min="5131" max="5131" width="15.453125" style="67" customWidth="1"/>
    <col min="5132" max="5132" width="1.453125" style="67" customWidth="1"/>
    <col min="5133" max="5133" width="15.453125" style="67" customWidth="1"/>
    <col min="5134" max="5134" width="1.453125" style="67" customWidth="1"/>
    <col min="5135" max="5135" width="15.453125" style="67" customWidth="1"/>
    <col min="5136" max="5136" width="1.453125" style="67" customWidth="1"/>
    <col min="5137" max="5137" width="15.453125" style="67" customWidth="1"/>
    <col min="5138" max="5138" width="1.453125" style="67" customWidth="1"/>
    <col min="5139" max="5139" width="15.453125" style="67" customWidth="1"/>
    <col min="5140" max="5140" width="1.453125" style="67" customWidth="1"/>
    <col min="5141" max="5141" width="15.453125" style="67" customWidth="1"/>
    <col min="5142" max="5142" width="1.453125" style="67" customWidth="1"/>
    <col min="5143" max="5143" width="19.90625" style="67" customWidth="1"/>
    <col min="5144" max="5144" width="0.90625" style="67" customWidth="1"/>
    <col min="5145" max="5145" width="12.90625" style="67" bestFit="1" customWidth="1"/>
    <col min="5146" max="5146" width="0.90625" style="67" customWidth="1"/>
    <col min="5147" max="5147" width="15.453125" style="67" customWidth="1"/>
    <col min="5148" max="5382" width="9.08984375" style="67"/>
    <col min="5383" max="5383" width="39" style="67" customWidth="1"/>
    <col min="5384" max="5384" width="5.453125" style="67" customWidth="1"/>
    <col min="5385" max="5385" width="15.453125" style="67" customWidth="1"/>
    <col min="5386" max="5386" width="1.453125" style="67" customWidth="1"/>
    <col min="5387" max="5387" width="15.453125" style="67" customWidth="1"/>
    <col min="5388" max="5388" width="1.453125" style="67" customWidth="1"/>
    <col min="5389" max="5389" width="15.453125" style="67" customWidth="1"/>
    <col min="5390" max="5390" width="1.453125" style="67" customWidth="1"/>
    <col min="5391" max="5391" width="15.453125" style="67" customWidth="1"/>
    <col min="5392" max="5392" width="1.453125" style="67" customWidth="1"/>
    <col min="5393" max="5393" width="15.453125" style="67" customWidth="1"/>
    <col min="5394" max="5394" width="1.453125" style="67" customWidth="1"/>
    <col min="5395" max="5395" width="15.453125" style="67" customWidth="1"/>
    <col min="5396" max="5396" width="1.453125" style="67" customWidth="1"/>
    <col min="5397" max="5397" width="15.453125" style="67" customWidth="1"/>
    <col min="5398" max="5398" width="1.453125" style="67" customWidth="1"/>
    <col min="5399" max="5399" width="19.90625" style="67" customWidth="1"/>
    <col min="5400" max="5400" width="0.90625" style="67" customWidth="1"/>
    <col min="5401" max="5401" width="12.90625" style="67" bestFit="1" customWidth="1"/>
    <col min="5402" max="5402" width="0.90625" style="67" customWidth="1"/>
    <col min="5403" max="5403" width="15.453125" style="67" customWidth="1"/>
    <col min="5404" max="5638" width="9.08984375" style="67"/>
    <col min="5639" max="5639" width="39" style="67" customWidth="1"/>
    <col min="5640" max="5640" width="5.453125" style="67" customWidth="1"/>
    <col min="5641" max="5641" width="15.453125" style="67" customWidth="1"/>
    <col min="5642" max="5642" width="1.453125" style="67" customWidth="1"/>
    <col min="5643" max="5643" width="15.453125" style="67" customWidth="1"/>
    <col min="5644" max="5644" width="1.453125" style="67" customWidth="1"/>
    <col min="5645" max="5645" width="15.453125" style="67" customWidth="1"/>
    <col min="5646" max="5646" width="1.453125" style="67" customWidth="1"/>
    <col min="5647" max="5647" width="15.453125" style="67" customWidth="1"/>
    <col min="5648" max="5648" width="1.453125" style="67" customWidth="1"/>
    <col min="5649" max="5649" width="15.453125" style="67" customWidth="1"/>
    <col min="5650" max="5650" width="1.453125" style="67" customWidth="1"/>
    <col min="5651" max="5651" width="15.453125" style="67" customWidth="1"/>
    <col min="5652" max="5652" width="1.453125" style="67" customWidth="1"/>
    <col min="5653" max="5653" width="15.453125" style="67" customWidth="1"/>
    <col min="5654" max="5654" width="1.453125" style="67" customWidth="1"/>
    <col min="5655" max="5655" width="19.90625" style="67" customWidth="1"/>
    <col min="5656" max="5656" width="0.90625" style="67" customWidth="1"/>
    <col min="5657" max="5657" width="12.90625" style="67" bestFit="1" customWidth="1"/>
    <col min="5658" max="5658" width="0.90625" style="67" customWidth="1"/>
    <col min="5659" max="5659" width="15.453125" style="67" customWidth="1"/>
    <col min="5660" max="5894" width="9.08984375" style="67"/>
    <col min="5895" max="5895" width="39" style="67" customWidth="1"/>
    <col min="5896" max="5896" width="5.453125" style="67" customWidth="1"/>
    <col min="5897" max="5897" width="15.453125" style="67" customWidth="1"/>
    <col min="5898" max="5898" width="1.453125" style="67" customWidth="1"/>
    <col min="5899" max="5899" width="15.453125" style="67" customWidth="1"/>
    <col min="5900" max="5900" width="1.453125" style="67" customWidth="1"/>
    <col min="5901" max="5901" width="15.453125" style="67" customWidth="1"/>
    <col min="5902" max="5902" width="1.453125" style="67" customWidth="1"/>
    <col min="5903" max="5903" width="15.453125" style="67" customWidth="1"/>
    <col min="5904" max="5904" width="1.453125" style="67" customWidth="1"/>
    <col min="5905" max="5905" width="15.453125" style="67" customWidth="1"/>
    <col min="5906" max="5906" width="1.453125" style="67" customWidth="1"/>
    <col min="5907" max="5907" width="15.453125" style="67" customWidth="1"/>
    <col min="5908" max="5908" width="1.453125" style="67" customWidth="1"/>
    <col min="5909" max="5909" width="15.453125" style="67" customWidth="1"/>
    <col min="5910" max="5910" width="1.453125" style="67" customWidth="1"/>
    <col min="5911" max="5911" width="19.90625" style="67" customWidth="1"/>
    <col min="5912" max="5912" width="0.90625" style="67" customWidth="1"/>
    <col min="5913" max="5913" width="12.90625" style="67" bestFit="1" customWidth="1"/>
    <col min="5914" max="5914" width="0.90625" style="67" customWidth="1"/>
    <col min="5915" max="5915" width="15.453125" style="67" customWidth="1"/>
    <col min="5916" max="6150" width="9.08984375" style="67"/>
    <col min="6151" max="6151" width="39" style="67" customWidth="1"/>
    <col min="6152" max="6152" width="5.453125" style="67" customWidth="1"/>
    <col min="6153" max="6153" width="15.453125" style="67" customWidth="1"/>
    <col min="6154" max="6154" width="1.453125" style="67" customWidth="1"/>
    <col min="6155" max="6155" width="15.453125" style="67" customWidth="1"/>
    <col min="6156" max="6156" width="1.453125" style="67" customWidth="1"/>
    <col min="6157" max="6157" width="15.453125" style="67" customWidth="1"/>
    <col min="6158" max="6158" width="1.453125" style="67" customWidth="1"/>
    <col min="6159" max="6159" width="15.453125" style="67" customWidth="1"/>
    <col min="6160" max="6160" width="1.453125" style="67" customWidth="1"/>
    <col min="6161" max="6161" width="15.453125" style="67" customWidth="1"/>
    <col min="6162" max="6162" width="1.453125" style="67" customWidth="1"/>
    <col min="6163" max="6163" width="15.453125" style="67" customWidth="1"/>
    <col min="6164" max="6164" width="1.453125" style="67" customWidth="1"/>
    <col min="6165" max="6165" width="15.453125" style="67" customWidth="1"/>
    <col min="6166" max="6166" width="1.453125" style="67" customWidth="1"/>
    <col min="6167" max="6167" width="19.90625" style="67" customWidth="1"/>
    <col min="6168" max="6168" width="0.90625" style="67" customWidth="1"/>
    <col min="6169" max="6169" width="12.90625" style="67" bestFit="1" customWidth="1"/>
    <col min="6170" max="6170" width="0.90625" style="67" customWidth="1"/>
    <col min="6171" max="6171" width="15.453125" style="67" customWidth="1"/>
    <col min="6172" max="6406" width="9.08984375" style="67"/>
    <col min="6407" max="6407" width="39" style="67" customWidth="1"/>
    <col min="6408" max="6408" width="5.453125" style="67" customWidth="1"/>
    <col min="6409" max="6409" width="15.453125" style="67" customWidth="1"/>
    <col min="6410" max="6410" width="1.453125" style="67" customWidth="1"/>
    <col min="6411" max="6411" width="15.453125" style="67" customWidth="1"/>
    <col min="6412" max="6412" width="1.453125" style="67" customWidth="1"/>
    <col min="6413" max="6413" width="15.453125" style="67" customWidth="1"/>
    <col min="6414" max="6414" width="1.453125" style="67" customWidth="1"/>
    <col min="6415" max="6415" width="15.453125" style="67" customWidth="1"/>
    <col min="6416" max="6416" width="1.453125" style="67" customWidth="1"/>
    <col min="6417" max="6417" width="15.453125" style="67" customWidth="1"/>
    <col min="6418" max="6418" width="1.453125" style="67" customWidth="1"/>
    <col min="6419" max="6419" width="15.453125" style="67" customWidth="1"/>
    <col min="6420" max="6420" width="1.453125" style="67" customWidth="1"/>
    <col min="6421" max="6421" width="15.453125" style="67" customWidth="1"/>
    <col min="6422" max="6422" width="1.453125" style="67" customWidth="1"/>
    <col min="6423" max="6423" width="19.90625" style="67" customWidth="1"/>
    <col min="6424" max="6424" width="0.90625" style="67" customWidth="1"/>
    <col min="6425" max="6425" width="12.90625" style="67" bestFit="1" customWidth="1"/>
    <col min="6426" max="6426" width="0.90625" style="67" customWidth="1"/>
    <col min="6427" max="6427" width="15.453125" style="67" customWidth="1"/>
    <col min="6428" max="6662" width="9.08984375" style="67"/>
    <col min="6663" max="6663" width="39" style="67" customWidth="1"/>
    <col min="6664" max="6664" width="5.453125" style="67" customWidth="1"/>
    <col min="6665" max="6665" width="15.453125" style="67" customWidth="1"/>
    <col min="6666" max="6666" width="1.453125" style="67" customWidth="1"/>
    <col min="6667" max="6667" width="15.453125" style="67" customWidth="1"/>
    <col min="6668" max="6668" width="1.453125" style="67" customWidth="1"/>
    <col min="6669" max="6669" width="15.453125" style="67" customWidth="1"/>
    <col min="6670" max="6670" width="1.453125" style="67" customWidth="1"/>
    <col min="6671" max="6671" width="15.453125" style="67" customWidth="1"/>
    <col min="6672" max="6672" width="1.453125" style="67" customWidth="1"/>
    <col min="6673" max="6673" width="15.453125" style="67" customWidth="1"/>
    <col min="6674" max="6674" width="1.453125" style="67" customWidth="1"/>
    <col min="6675" max="6675" width="15.453125" style="67" customWidth="1"/>
    <col min="6676" max="6676" width="1.453125" style="67" customWidth="1"/>
    <col min="6677" max="6677" width="15.453125" style="67" customWidth="1"/>
    <col min="6678" max="6678" width="1.453125" style="67" customWidth="1"/>
    <col min="6679" max="6679" width="19.90625" style="67" customWidth="1"/>
    <col min="6680" max="6680" width="0.90625" style="67" customWidth="1"/>
    <col min="6681" max="6681" width="12.90625" style="67" bestFit="1" customWidth="1"/>
    <col min="6682" max="6682" width="0.90625" style="67" customWidth="1"/>
    <col min="6683" max="6683" width="15.453125" style="67" customWidth="1"/>
    <col min="6684" max="6918" width="9.08984375" style="67"/>
    <col min="6919" max="6919" width="39" style="67" customWidth="1"/>
    <col min="6920" max="6920" width="5.453125" style="67" customWidth="1"/>
    <col min="6921" max="6921" width="15.453125" style="67" customWidth="1"/>
    <col min="6922" max="6922" width="1.453125" style="67" customWidth="1"/>
    <col min="6923" max="6923" width="15.453125" style="67" customWidth="1"/>
    <col min="6924" max="6924" width="1.453125" style="67" customWidth="1"/>
    <col min="6925" max="6925" width="15.453125" style="67" customWidth="1"/>
    <col min="6926" max="6926" width="1.453125" style="67" customWidth="1"/>
    <col min="6927" max="6927" width="15.453125" style="67" customWidth="1"/>
    <col min="6928" max="6928" width="1.453125" style="67" customWidth="1"/>
    <col min="6929" max="6929" width="15.453125" style="67" customWidth="1"/>
    <col min="6930" max="6930" width="1.453125" style="67" customWidth="1"/>
    <col min="6931" max="6931" width="15.453125" style="67" customWidth="1"/>
    <col min="6932" max="6932" width="1.453125" style="67" customWidth="1"/>
    <col min="6933" max="6933" width="15.453125" style="67" customWidth="1"/>
    <col min="6934" max="6934" width="1.453125" style="67" customWidth="1"/>
    <col min="6935" max="6935" width="19.90625" style="67" customWidth="1"/>
    <col min="6936" max="6936" width="0.90625" style="67" customWidth="1"/>
    <col min="6937" max="6937" width="12.90625" style="67" bestFit="1" customWidth="1"/>
    <col min="6938" max="6938" width="0.90625" style="67" customWidth="1"/>
    <col min="6939" max="6939" width="15.453125" style="67" customWidth="1"/>
    <col min="6940" max="7174" width="9.08984375" style="67"/>
    <col min="7175" max="7175" width="39" style="67" customWidth="1"/>
    <col min="7176" max="7176" width="5.453125" style="67" customWidth="1"/>
    <col min="7177" max="7177" width="15.453125" style="67" customWidth="1"/>
    <col min="7178" max="7178" width="1.453125" style="67" customWidth="1"/>
    <col min="7179" max="7179" width="15.453125" style="67" customWidth="1"/>
    <col min="7180" max="7180" width="1.453125" style="67" customWidth="1"/>
    <col min="7181" max="7181" width="15.453125" style="67" customWidth="1"/>
    <col min="7182" max="7182" width="1.453125" style="67" customWidth="1"/>
    <col min="7183" max="7183" width="15.453125" style="67" customWidth="1"/>
    <col min="7184" max="7184" width="1.453125" style="67" customWidth="1"/>
    <col min="7185" max="7185" width="15.453125" style="67" customWidth="1"/>
    <col min="7186" max="7186" width="1.453125" style="67" customWidth="1"/>
    <col min="7187" max="7187" width="15.453125" style="67" customWidth="1"/>
    <col min="7188" max="7188" width="1.453125" style="67" customWidth="1"/>
    <col min="7189" max="7189" width="15.453125" style="67" customWidth="1"/>
    <col min="7190" max="7190" width="1.453125" style="67" customWidth="1"/>
    <col min="7191" max="7191" width="19.90625" style="67" customWidth="1"/>
    <col min="7192" max="7192" width="0.90625" style="67" customWidth="1"/>
    <col min="7193" max="7193" width="12.90625" style="67" bestFit="1" customWidth="1"/>
    <col min="7194" max="7194" width="0.90625" style="67" customWidth="1"/>
    <col min="7195" max="7195" width="15.453125" style="67" customWidth="1"/>
    <col min="7196" max="7430" width="9.08984375" style="67"/>
    <col min="7431" max="7431" width="39" style="67" customWidth="1"/>
    <col min="7432" max="7432" width="5.453125" style="67" customWidth="1"/>
    <col min="7433" max="7433" width="15.453125" style="67" customWidth="1"/>
    <col min="7434" max="7434" width="1.453125" style="67" customWidth="1"/>
    <col min="7435" max="7435" width="15.453125" style="67" customWidth="1"/>
    <col min="7436" max="7436" width="1.453125" style="67" customWidth="1"/>
    <col min="7437" max="7437" width="15.453125" style="67" customWidth="1"/>
    <col min="7438" max="7438" width="1.453125" style="67" customWidth="1"/>
    <col min="7439" max="7439" width="15.453125" style="67" customWidth="1"/>
    <col min="7440" max="7440" width="1.453125" style="67" customWidth="1"/>
    <col min="7441" max="7441" width="15.453125" style="67" customWidth="1"/>
    <col min="7442" max="7442" width="1.453125" style="67" customWidth="1"/>
    <col min="7443" max="7443" width="15.453125" style="67" customWidth="1"/>
    <col min="7444" max="7444" width="1.453125" style="67" customWidth="1"/>
    <col min="7445" max="7445" width="15.453125" style="67" customWidth="1"/>
    <col min="7446" max="7446" width="1.453125" style="67" customWidth="1"/>
    <col min="7447" max="7447" width="19.90625" style="67" customWidth="1"/>
    <col min="7448" max="7448" width="0.90625" style="67" customWidth="1"/>
    <col min="7449" max="7449" width="12.90625" style="67" bestFit="1" customWidth="1"/>
    <col min="7450" max="7450" width="0.90625" style="67" customWidth="1"/>
    <col min="7451" max="7451" width="15.453125" style="67" customWidth="1"/>
    <col min="7452" max="7686" width="9.08984375" style="67"/>
    <col min="7687" max="7687" width="39" style="67" customWidth="1"/>
    <col min="7688" max="7688" width="5.453125" style="67" customWidth="1"/>
    <col min="7689" max="7689" width="15.453125" style="67" customWidth="1"/>
    <col min="7690" max="7690" width="1.453125" style="67" customWidth="1"/>
    <col min="7691" max="7691" width="15.453125" style="67" customWidth="1"/>
    <col min="7692" max="7692" width="1.453125" style="67" customWidth="1"/>
    <col min="7693" max="7693" width="15.453125" style="67" customWidth="1"/>
    <col min="7694" max="7694" width="1.453125" style="67" customWidth="1"/>
    <col min="7695" max="7695" width="15.453125" style="67" customWidth="1"/>
    <col min="7696" max="7696" width="1.453125" style="67" customWidth="1"/>
    <col min="7697" max="7697" width="15.453125" style="67" customWidth="1"/>
    <col min="7698" max="7698" width="1.453125" style="67" customWidth="1"/>
    <col min="7699" max="7699" width="15.453125" style="67" customWidth="1"/>
    <col min="7700" max="7700" width="1.453125" style="67" customWidth="1"/>
    <col min="7701" max="7701" width="15.453125" style="67" customWidth="1"/>
    <col min="7702" max="7702" width="1.453125" style="67" customWidth="1"/>
    <col min="7703" max="7703" width="19.90625" style="67" customWidth="1"/>
    <col min="7704" max="7704" width="0.90625" style="67" customWidth="1"/>
    <col min="7705" max="7705" width="12.90625" style="67" bestFit="1" customWidth="1"/>
    <col min="7706" max="7706" width="0.90625" style="67" customWidth="1"/>
    <col min="7707" max="7707" width="15.453125" style="67" customWidth="1"/>
    <col min="7708" max="7942" width="9.08984375" style="67"/>
    <col min="7943" max="7943" width="39" style="67" customWidth="1"/>
    <col min="7944" max="7944" width="5.453125" style="67" customWidth="1"/>
    <col min="7945" max="7945" width="15.453125" style="67" customWidth="1"/>
    <col min="7946" max="7946" width="1.453125" style="67" customWidth="1"/>
    <col min="7947" max="7947" width="15.453125" style="67" customWidth="1"/>
    <col min="7948" max="7948" width="1.453125" style="67" customWidth="1"/>
    <col min="7949" max="7949" width="15.453125" style="67" customWidth="1"/>
    <col min="7950" max="7950" width="1.453125" style="67" customWidth="1"/>
    <col min="7951" max="7951" width="15.453125" style="67" customWidth="1"/>
    <col min="7952" max="7952" width="1.453125" style="67" customWidth="1"/>
    <col min="7953" max="7953" width="15.453125" style="67" customWidth="1"/>
    <col min="7954" max="7954" width="1.453125" style="67" customWidth="1"/>
    <col min="7955" max="7955" width="15.453125" style="67" customWidth="1"/>
    <col min="7956" max="7956" width="1.453125" style="67" customWidth="1"/>
    <col min="7957" max="7957" width="15.453125" style="67" customWidth="1"/>
    <col min="7958" max="7958" width="1.453125" style="67" customWidth="1"/>
    <col min="7959" max="7959" width="19.90625" style="67" customWidth="1"/>
    <col min="7960" max="7960" width="0.90625" style="67" customWidth="1"/>
    <col min="7961" max="7961" width="12.90625" style="67" bestFit="1" customWidth="1"/>
    <col min="7962" max="7962" width="0.90625" style="67" customWidth="1"/>
    <col min="7963" max="7963" width="15.453125" style="67" customWidth="1"/>
    <col min="7964" max="8198" width="9.08984375" style="67"/>
    <col min="8199" max="8199" width="39" style="67" customWidth="1"/>
    <col min="8200" max="8200" width="5.453125" style="67" customWidth="1"/>
    <col min="8201" max="8201" width="15.453125" style="67" customWidth="1"/>
    <col min="8202" max="8202" width="1.453125" style="67" customWidth="1"/>
    <col min="8203" max="8203" width="15.453125" style="67" customWidth="1"/>
    <col min="8204" max="8204" width="1.453125" style="67" customWidth="1"/>
    <col min="8205" max="8205" width="15.453125" style="67" customWidth="1"/>
    <col min="8206" max="8206" width="1.453125" style="67" customWidth="1"/>
    <col min="8207" max="8207" width="15.453125" style="67" customWidth="1"/>
    <col min="8208" max="8208" width="1.453125" style="67" customWidth="1"/>
    <col min="8209" max="8209" width="15.453125" style="67" customWidth="1"/>
    <col min="8210" max="8210" width="1.453125" style="67" customWidth="1"/>
    <col min="8211" max="8211" width="15.453125" style="67" customWidth="1"/>
    <col min="8212" max="8212" width="1.453125" style="67" customWidth="1"/>
    <col min="8213" max="8213" width="15.453125" style="67" customWidth="1"/>
    <col min="8214" max="8214" width="1.453125" style="67" customWidth="1"/>
    <col min="8215" max="8215" width="19.90625" style="67" customWidth="1"/>
    <col min="8216" max="8216" width="0.90625" style="67" customWidth="1"/>
    <col min="8217" max="8217" width="12.90625" style="67" bestFit="1" customWidth="1"/>
    <col min="8218" max="8218" width="0.90625" style="67" customWidth="1"/>
    <col min="8219" max="8219" width="15.453125" style="67" customWidth="1"/>
    <col min="8220" max="8454" width="9.08984375" style="67"/>
    <col min="8455" max="8455" width="39" style="67" customWidth="1"/>
    <col min="8456" max="8456" width="5.453125" style="67" customWidth="1"/>
    <col min="8457" max="8457" width="15.453125" style="67" customWidth="1"/>
    <col min="8458" max="8458" width="1.453125" style="67" customWidth="1"/>
    <col min="8459" max="8459" width="15.453125" style="67" customWidth="1"/>
    <col min="8460" max="8460" width="1.453125" style="67" customWidth="1"/>
    <col min="8461" max="8461" width="15.453125" style="67" customWidth="1"/>
    <col min="8462" max="8462" width="1.453125" style="67" customWidth="1"/>
    <col min="8463" max="8463" width="15.453125" style="67" customWidth="1"/>
    <col min="8464" max="8464" width="1.453125" style="67" customWidth="1"/>
    <col min="8465" max="8465" width="15.453125" style="67" customWidth="1"/>
    <col min="8466" max="8466" width="1.453125" style="67" customWidth="1"/>
    <col min="8467" max="8467" width="15.453125" style="67" customWidth="1"/>
    <col min="8468" max="8468" width="1.453125" style="67" customWidth="1"/>
    <col min="8469" max="8469" width="15.453125" style="67" customWidth="1"/>
    <col min="8470" max="8470" width="1.453125" style="67" customWidth="1"/>
    <col min="8471" max="8471" width="19.90625" style="67" customWidth="1"/>
    <col min="8472" max="8472" width="0.90625" style="67" customWidth="1"/>
    <col min="8473" max="8473" width="12.90625" style="67" bestFit="1" customWidth="1"/>
    <col min="8474" max="8474" width="0.90625" style="67" customWidth="1"/>
    <col min="8475" max="8475" width="15.453125" style="67" customWidth="1"/>
    <col min="8476" max="8710" width="9.08984375" style="67"/>
    <col min="8711" max="8711" width="39" style="67" customWidth="1"/>
    <col min="8712" max="8712" width="5.453125" style="67" customWidth="1"/>
    <col min="8713" max="8713" width="15.453125" style="67" customWidth="1"/>
    <col min="8714" max="8714" width="1.453125" style="67" customWidth="1"/>
    <col min="8715" max="8715" width="15.453125" style="67" customWidth="1"/>
    <col min="8716" max="8716" width="1.453125" style="67" customWidth="1"/>
    <col min="8717" max="8717" width="15.453125" style="67" customWidth="1"/>
    <col min="8718" max="8718" width="1.453125" style="67" customWidth="1"/>
    <col min="8719" max="8719" width="15.453125" style="67" customWidth="1"/>
    <col min="8720" max="8720" width="1.453125" style="67" customWidth="1"/>
    <col min="8721" max="8721" width="15.453125" style="67" customWidth="1"/>
    <col min="8722" max="8722" width="1.453125" style="67" customWidth="1"/>
    <col min="8723" max="8723" width="15.453125" style="67" customWidth="1"/>
    <col min="8724" max="8724" width="1.453125" style="67" customWidth="1"/>
    <col min="8725" max="8725" width="15.453125" style="67" customWidth="1"/>
    <col min="8726" max="8726" width="1.453125" style="67" customWidth="1"/>
    <col min="8727" max="8727" width="19.90625" style="67" customWidth="1"/>
    <col min="8728" max="8728" width="0.90625" style="67" customWidth="1"/>
    <col min="8729" max="8729" width="12.90625" style="67" bestFit="1" customWidth="1"/>
    <col min="8730" max="8730" width="0.90625" style="67" customWidth="1"/>
    <col min="8731" max="8731" width="15.453125" style="67" customWidth="1"/>
    <col min="8732" max="8966" width="9.08984375" style="67"/>
    <col min="8967" max="8967" width="39" style="67" customWidth="1"/>
    <col min="8968" max="8968" width="5.453125" style="67" customWidth="1"/>
    <col min="8969" max="8969" width="15.453125" style="67" customWidth="1"/>
    <col min="8970" max="8970" width="1.453125" style="67" customWidth="1"/>
    <col min="8971" max="8971" width="15.453125" style="67" customWidth="1"/>
    <col min="8972" max="8972" width="1.453125" style="67" customWidth="1"/>
    <col min="8973" max="8973" width="15.453125" style="67" customWidth="1"/>
    <col min="8974" max="8974" width="1.453125" style="67" customWidth="1"/>
    <col min="8975" max="8975" width="15.453125" style="67" customWidth="1"/>
    <col min="8976" max="8976" width="1.453125" style="67" customWidth="1"/>
    <col min="8977" max="8977" width="15.453125" style="67" customWidth="1"/>
    <col min="8978" max="8978" width="1.453125" style="67" customWidth="1"/>
    <col min="8979" max="8979" width="15.453125" style="67" customWidth="1"/>
    <col min="8980" max="8980" width="1.453125" style="67" customWidth="1"/>
    <col min="8981" max="8981" width="15.453125" style="67" customWidth="1"/>
    <col min="8982" max="8982" width="1.453125" style="67" customWidth="1"/>
    <col min="8983" max="8983" width="19.90625" style="67" customWidth="1"/>
    <col min="8984" max="8984" width="0.90625" style="67" customWidth="1"/>
    <col min="8985" max="8985" width="12.90625" style="67" bestFit="1" customWidth="1"/>
    <col min="8986" max="8986" width="0.90625" style="67" customWidth="1"/>
    <col min="8987" max="8987" width="15.453125" style="67" customWidth="1"/>
    <col min="8988" max="9222" width="9.08984375" style="67"/>
    <col min="9223" max="9223" width="39" style="67" customWidth="1"/>
    <col min="9224" max="9224" width="5.453125" style="67" customWidth="1"/>
    <col min="9225" max="9225" width="15.453125" style="67" customWidth="1"/>
    <col min="9226" max="9226" width="1.453125" style="67" customWidth="1"/>
    <col min="9227" max="9227" width="15.453125" style="67" customWidth="1"/>
    <col min="9228" max="9228" width="1.453125" style="67" customWidth="1"/>
    <col min="9229" max="9229" width="15.453125" style="67" customWidth="1"/>
    <col min="9230" max="9230" width="1.453125" style="67" customWidth="1"/>
    <col min="9231" max="9231" width="15.453125" style="67" customWidth="1"/>
    <col min="9232" max="9232" width="1.453125" style="67" customWidth="1"/>
    <col min="9233" max="9233" width="15.453125" style="67" customWidth="1"/>
    <col min="9234" max="9234" width="1.453125" style="67" customWidth="1"/>
    <col min="9235" max="9235" width="15.453125" style="67" customWidth="1"/>
    <col min="9236" max="9236" width="1.453125" style="67" customWidth="1"/>
    <col min="9237" max="9237" width="15.453125" style="67" customWidth="1"/>
    <col min="9238" max="9238" width="1.453125" style="67" customWidth="1"/>
    <col min="9239" max="9239" width="19.90625" style="67" customWidth="1"/>
    <col min="9240" max="9240" width="0.90625" style="67" customWidth="1"/>
    <col min="9241" max="9241" width="12.90625" style="67" bestFit="1" customWidth="1"/>
    <col min="9242" max="9242" width="0.90625" style="67" customWidth="1"/>
    <col min="9243" max="9243" width="15.453125" style="67" customWidth="1"/>
    <col min="9244" max="9478" width="9.08984375" style="67"/>
    <col min="9479" max="9479" width="39" style="67" customWidth="1"/>
    <col min="9480" max="9480" width="5.453125" style="67" customWidth="1"/>
    <col min="9481" max="9481" width="15.453125" style="67" customWidth="1"/>
    <col min="9482" max="9482" width="1.453125" style="67" customWidth="1"/>
    <col min="9483" max="9483" width="15.453125" style="67" customWidth="1"/>
    <col min="9484" max="9484" width="1.453125" style="67" customWidth="1"/>
    <col min="9485" max="9485" width="15.453125" style="67" customWidth="1"/>
    <col min="9486" max="9486" width="1.453125" style="67" customWidth="1"/>
    <col min="9487" max="9487" width="15.453125" style="67" customWidth="1"/>
    <col min="9488" max="9488" width="1.453125" style="67" customWidth="1"/>
    <col min="9489" max="9489" width="15.453125" style="67" customWidth="1"/>
    <col min="9490" max="9490" width="1.453125" style="67" customWidth="1"/>
    <col min="9491" max="9491" width="15.453125" style="67" customWidth="1"/>
    <col min="9492" max="9492" width="1.453125" style="67" customWidth="1"/>
    <col min="9493" max="9493" width="15.453125" style="67" customWidth="1"/>
    <col min="9494" max="9494" width="1.453125" style="67" customWidth="1"/>
    <col min="9495" max="9495" width="19.90625" style="67" customWidth="1"/>
    <col min="9496" max="9496" width="0.90625" style="67" customWidth="1"/>
    <col min="9497" max="9497" width="12.90625" style="67" bestFit="1" customWidth="1"/>
    <col min="9498" max="9498" width="0.90625" style="67" customWidth="1"/>
    <col min="9499" max="9499" width="15.453125" style="67" customWidth="1"/>
    <col min="9500" max="9734" width="9.08984375" style="67"/>
    <col min="9735" max="9735" width="39" style="67" customWidth="1"/>
    <col min="9736" max="9736" width="5.453125" style="67" customWidth="1"/>
    <col min="9737" max="9737" width="15.453125" style="67" customWidth="1"/>
    <col min="9738" max="9738" width="1.453125" style="67" customWidth="1"/>
    <col min="9739" max="9739" width="15.453125" style="67" customWidth="1"/>
    <col min="9740" max="9740" width="1.453125" style="67" customWidth="1"/>
    <col min="9741" max="9741" width="15.453125" style="67" customWidth="1"/>
    <col min="9742" max="9742" width="1.453125" style="67" customWidth="1"/>
    <col min="9743" max="9743" width="15.453125" style="67" customWidth="1"/>
    <col min="9744" max="9744" width="1.453125" style="67" customWidth="1"/>
    <col min="9745" max="9745" width="15.453125" style="67" customWidth="1"/>
    <col min="9746" max="9746" width="1.453125" style="67" customWidth="1"/>
    <col min="9747" max="9747" width="15.453125" style="67" customWidth="1"/>
    <col min="9748" max="9748" width="1.453125" style="67" customWidth="1"/>
    <col min="9749" max="9749" width="15.453125" style="67" customWidth="1"/>
    <col min="9750" max="9750" width="1.453125" style="67" customWidth="1"/>
    <col min="9751" max="9751" width="19.90625" style="67" customWidth="1"/>
    <col min="9752" max="9752" width="0.90625" style="67" customWidth="1"/>
    <col min="9753" max="9753" width="12.90625" style="67" bestFit="1" customWidth="1"/>
    <col min="9754" max="9754" width="0.90625" style="67" customWidth="1"/>
    <col min="9755" max="9755" width="15.453125" style="67" customWidth="1"/>
    <col min="9756" max="9990" width="9.08984375" style="67"/>
    <col min="9991" max="9991" width="39" style="67" customWidth="1"/>
    <col min="9992" max="9992" width="5.453125" style="67" customWidth="1"/>
    <col min="9993" max="9993" width="15.453125" style="67" customWidth="1"/>
    <col min="9994" max="9994" width="1.453125" style="67" customWidth="1"/>
    <col min="9995" max="9995" width="15.453125" style="67" customWidth="1"/>
    <col min="9996" max="9996" width="1.453125" style="67" customWidth="1"/>
    <col min="9997" max="9997" width="15.453125" style="67" customWidth="1"/>
    <col min="9998" max="9998" width="1.453125" style="67" customWidth="1"/>
    <col min="9999" max="9999" width="15.453125" style="67" customWidth="1"/>
    <col min="10000" max="10000" width="1.453125" style="67" customWidth="1"/>
    <col min="10001" max="10001" width="15.453125" style="67" customWidth="1"/>
    <col min="10002" max="10002" width="1.453125" style="67" customWidth="1"/>
    <col min="10003" max="10003" width="15.453125" style="67" customWidth="1"/>
    <col min="10004" max="10004" width="1.453125" style="67" customWidth="1"/>
    <col min="10005" max="10005" width="15.453125" style="67" customWidth="1"/>
    <col min="10006" max="10006" width="1.453125" style="67" customWidth="1"/>
    <col min="10007" max="10007" width="19.90625" style="67" customWidth="1"/>
    <col min="10008" max="10008" width="0.90625" style="67" customWidth="1"/>
    <col min="10009" max="10009" width="12.90625" style="67" bestFit="1" customWidth="1"/>
    <col min="10010" max="10010" width="0.90625" style="67" customWidth="1"/>
    <col min="10011" max="10011" width="15.453125" style="67" customWidth="1"/>
    <col min="10012" max="10246" width="9.08984375" style="67"/>
    <col min="10247" max="10247" width="39" style="67" customWidth="1"/>
    <col min="10248" max="10248" width="5.453125" style="67" customWidth="1"/>
    <col min="10249" max="10249" width="15.453125" style="67" customWidth="1"/>
    <col min="10250" max="10250" width="1.453125" style="67" customWidth="1"/>
    <col min="10251" max="10251" width="15.453125" style="67" customWidth="1"/>
    <col min="10252" max="10252" width="1.453125" style="67" customWidth="1"/>
    <col min="10253" max="10253" width="15.453125" style="67" customWidth="1"/>
    <col min="10254" max="10254" width="1.453125" style="67" customWidth="1"/>
    <col min="10255" max="10255" width="15.453125" style="67" customWidth="1"/>
    <col min="10256" max="10256" width="1.453125" style="67" customWidth="1"/>
    <col min="10257" max="10257" width="15.453125" style="67" customWidth="1"/>
    <col min="10258" max="10258" width="1.453125" style="67" customWidth="1"/>
    <col min="10259" max="10259" width="15.453125" style="67" customWidth="1"/>
    <col min="10260" max="10260" width="1.453125" style="67" customWidth="1"/>
    <col min="10261" max="10261" width="15.453125" style="67" customWidth="1"/>
    <col min="10262" max="10262" width="1.453125" style="67" customWidth="1"/>
    <col min="10263" max="10263" width="19.90625" style="67" customWidth="1"/>
    <col min="10264" max="10264" width="0.90625" style="67" customWidth="1"/>
    <col min="10265" max="10265" width="12.90625" style="67" bestFit="1" customWidth="1"/>
    <col min="10266" max="10266" width="0.90625" style="67" customWidth="1"/>
    <col min="10267" max="10267" width="15.453125" style="67" customWidth="1"/>
    <col min="10268" max="10502" width="9.08984375" style="67"/>
    <col min="10503" max="10503" width="39" style="67" customWidth="1"/>
    <col min="10504" max="10504" width="5.453125" style="67" customWidth="1"/>
    <col min="10505" max="10505" width="15.453125" style="67" customWidth="1"/>
    <col min="10506" max="10506" width="1.453125" style="67" customWidth="1"/>
    <col min="10507" max="10507" width="15.453125" style="67" customWidth="1"/>
    <col min="10508" max="10508" width="1.453125" style="67" customWidth="1"/>
    <col min="10509" max="10509" width="15.453125" style="67" customWidth="1"/>
    <col min="10510" max="10510" width="1.453125" style="67" customWidth="1"/>
    <col min="10511" max="10511" width="15.453125" style="67" customWidth="1"/>
    <col min="10512" max="10512" width="1.453125" style="67" customWidth="1"/>
    <col min="10513" max="10513" width="15.453125" style="67" customWidth="1"/>
    <col min="10514" max="10514" width="1.453125" style="67" customWidth="1"/>
    <col min="10515" max="10515" width="15.453125" style="67" customWidth="1"/>
    <col min="10516" max="10516" width="1.453125" style="67" customWidth="1"/>
    <col min="10517" max="10517" width="15.453125" style="67" customWidth="1"/>
    <col min="10518" max="10518" width="1.453125" style="67" customWidth="1"/>
    <col min="10519" max="10519" width="19.90625" style="67" customWidth="1"/>
    <col min="10520" max="10520" width="0.90625" style="67" customWidth="1"/>
    <col min="10521" max="10521" width="12.90625" style="67" bestFit="1" customWidth="1"/>
    <col min="10522" max="10522" width="0.90625" style="67" customWidth="1"/>
    <col min="10523" max="10523" width="15.453125" style="67" customWidth="1"/>
    <col min="10524" max="10758" width="9.08984375" style="67"/>
    <col min="10759" max="10759" width="39" style="67" customWidth="1"/>
    <col min="10760" max="10760" width="5.453125" style="67" customWidth="1"/>
    <col min="10761" max="10761" width="15.453125" style="67" customWidth="1"/>
    <col min="10762" max="10762" width="1.453125" style="67" customWidth="1"/>
    <col min="10763" max="10763" width="15.453125" style="67" customWidth="1"/>
    <col min="10764" max="10764" width="1.453125" style="67" customWidth="1"/>
    <col min="10765" max="10765" width="15.453125" style="67" customWidth="1"/>
    <col min="10766" max="10766" width="1.453125" style="67" customWidth="1"/>
    <col min="10767" max="10767" width="15.453125" style="67" customWidth="1"/>
    <col min="10768" max="10768" width="1.453125" style="67" customWidth="1"/>
    <col min="10769" max="10769" width="15.453125" style="67" customWidth="1"/>
    <col min="10770" max="10770" width="1.453125" style="67" customWidth="1"/>
    <col min="10771" max="10771" width="15.453125" style="67" customWidth="1"/>
    <col min="10772" max="10772" width="1.453125" style="67" customWidth="1"/>
    <col min="10773" max="10773" width="15.453125" style="67" customWidth="1"/>
    <col min="10774" max="10774" width="1.453125" style="67" customWidth="1"/>
    <col min="10775" max="10775" width="19.90625" style="67" customWidth="1"/>
    <col min="10776" max="10776" width="0.90625" style="67" customWidth="1"/>
    <col min="10777" max="10777" width="12.90625" style="67" bestFit="1" customWidth="1"/>
    <col min="10778" max="10778" width="0.90625" style="67" customWidth="1"/>
    <col min="10779" max="10779" width="15.453125" style="67" customWidth="1"/>
    <col min="10780" max="11014" width="9.08984375" style="67"/>
    <col min="11015" max="11015" width="39" style="67" customWidth="1"/>
    <col min="11016" max="11016" width="5.453125" style="67" customWidth="1"/>
    <col min="11017" max="11017" width="15.453125" style="67" customWidth="1"/>
    <col min="11018" max="11018" width="1.453125" style="67" customWidth="1"/>
    <col min="11019" max="11019" width="15.453125" style="67" customWidth="1"/>
    <col min="11020" max="11020" width="1.453125" style="67" customWidth="1"/>
    <col min="11021" max="11021" width="15.453125" style="67" customWidth="1"/>
    <col min="11022" max="11022" width="1.453125" style="67" customWidth="1"/>
    <col min="11023" max="11023" width="15.453125" style="67" customWidth="1"/>
    <col min="11024" max="11024" width="1.453125" style="67" customWidth="1"/>
    <col min="11025" max="11025" width="15.453125" style="67" customWidth="1"/>
    <col min="11026" max="11026" width="1.453125" style="67" customWidth="1"/>
    <col min="11027" max="11027" width="15.453125" style="67" customWidth="1"/>
    <col min="11028" max="11028" width="1.453125" style="67" customWidth="1"/>
    <col min="11029" max="11029" width="15.453125" style="67" customWidth="1"/>
    <col min="11030" max="11030" width="1.453125" style="67" customWidth="1"/>
    <col min="11031" max="11031" width="19.90625" style="67" customWidth="1"/>
    <col min="11032" max="11032" width="0.90625" style="67" customWidth="1"/>
    <col min="11033" max="11033" width="12.90625" style="67" bestFit="1" customWidth="1"/>
    <col min="11034" max="11034" width="0.90625" style="67" customWidth="1"/>
    <col min="11035" max="11035" width="15.453125" style="67" customWidth="1"/>
    <col min="11036" max="11270" width="9.08984375" style="67"/>
    <col min="11271" max="11271" width="39" style="67" customWidth="1"/>
    <col min="11272" max="11272" width="5.453125" style="67" customWidth="1"/>
    <col min="11273" max="11273" width="15.453125" style="67" customWidth="1"/>
    <col min="11274" max="11274" width="1.453125" style="67" customWidth="1"/>
    <col min="11275" max="11275" width="15.453125" style="67" customWidth="1"/>
    <col min="11276" max="11276" width="1.453125" style="67" customWidth="1"/>
    <col min="11277" max="11277" width="15.453125" style="67" customWidth="1"/>
    <col min="11278" max="11278" width="1.453125" style="67" customWidth="1"/>
    <col min="11279" max="11279" width="15.453125" style="67" customWidth="1"/>
    <col min="11280" max="11280" width="1.453125" style="67" customWidth="1"/>
    <col min="11281" max="11281" width="15.453125" style="67" customWidth="1"/>
    <col min="11282" max="11282" width="1.453125" style="67" customWidth="1"/>
    <col min="11283" max="11283" width="15.453125" style="67" customWidth="1"/>
    <col min="11284" max="11284" width="1.453125" style="67" customWidth="1"/>
    <col min="11285" max="11285" width="15.453125" style="67" customWidth="1"/>
    <col min="11286" max="11286" width="1.453125" style="67" customWidth="1"/>
    <col min="11287" max="11287" width="19.90625" style="67" customWidth="1"/>
    <col min="11288" max="11288" width="0.90625" style="67" customWidth="1"/>
    <col min="11289" max="11289" width="12.90625" style="67" bestFit="1" customWidth="1"/>
    <col min="11290" max="11290" width="0.90625" style="67" customWidth="1"/>
    <col min="11291" max="11291" width="15.453125" style="67" customWidth="1"/>
    <col min="11292" max="11526" width="9.08984375" style="67"/>
    <col min="11527" max="11527" width="39" style="67" customWidth="1"/>
    <col min="11528" max="11528" width="5.453125" style="67" customWidth="1"/>
    <col min="11529" max="11529" width="15.453125" style="67" customWidth="1"/>
    <col min="11530" max="11530" width="1.453125" style="67" customWidth="1"/>
    <col min="11531" max="11531" width="15.453125" style="67" customWidth="1"/>
    <col min="11532" max="11532" width="1.453125" style="67" customWidth="1"/>
    <col min="11533" max="11533" width="15.453125" style="67" customWidth="1"/>
    <col min="11534" max="11534" width="1.453125" style="67" customWidth="1"/>
    <col min="11535" max="11535" width="15.453125" style="67" customWidth="1"/>
    <col min="11536" max="11536" width="1.453125" style="67" customWidth="1"/>
    <col min="11537" max="11537" width="15.453125" style="67" customWidth="1"/>
    <col min="11538" max="11538" width="1.453125" style="67" customWidth="1"/>
    <col min="11539" max="11539" width="15.453125" style="67" customWidth="1"/>
    <col min="11540" max="11540" width="1.453125" style="67" customWidth="1"/>
    <col min="11541" max="11541" width="15.453125" style="67" customWidth="1"/>
    <col min="11542" max="11542" width="1.453125" style="67" customWidth="1"/>
    <col min="11543" max="11543" width="19.90625" style="67" customWidth="1"/>
    <col min="11544" max="11544" width="0.90625" style="67" customWidth="1"/>
    <col min="11545" max="11545" width="12.90625" style="67" bestFit="1" customWidth="1"/>
    <col min="11546" max="11546" width="0.90625" style="67" customWidth="1"/>
    <col min="11547" max="11547" width="15.453125" style="67" customWidth="1"/>
    <col min="11548" max="11782" width="9.08984375" style="67"/>
    <col min="11783" max="11783" width="39" style="67" customWidth="1"/>
    <col min="11784" max="11784" width="5.453125" style="67" customWidth="1"/>
    <col min="11785" max="11785" width="15.453125" style="67" customWidth="1"/>
    <col min="11786" max="11786" width="1.453125" style="67" customWidth="1"/>
    <col min="11787" max="11787" width="15.453125" style="67" customWidth="1"/>
    <col min="11788" max="11788" width="1.453125" style="67" customWidth="1"/>
    <col min="11789" max="11789" width="15.453125" style="67" customWidth="1"/>
    <col min="11790" max="11790" width="1.453125" style="67" customWidth="1"/>
    <col min="11791" max="11791" width="15.453125" style="67" customWidth="1"/>
    <col min="11792" max="11792" width="1.453125" style="67" customWidth="1"/>
    <col min="11793" max="11793" width="15.453125" style="67" customWidth="1"/>
    <col min="11794" max="11794" width="1.453125" style="67" customWidth="1"/>
    <col min="11795" max="11795" width="15.453125" style="67" customWidth="1"/>
    <col min="11796" max="11796" width="1.453125" style="67" customWidth="1"/>
    <col min="11797" max="11797" width="15.453125" style="67" customWidth="1"/>
    <col min="11798" max="11798" width="1.453125" style="67" customWidth="1"/>
    <col min="11799" max="11799" width="19.90625" style="67" customWidth="1"/>
    <col min="11800" max="11800" width="0.90625" style="67" customWidth="1"/>
    <col min="11801" max="11801" width="12.90625" style="67" bestFit="1" customWidth="1"/>
    <col min="11802" max="11802" width="0.90625" style="67" customWidth="1"/>
    <col min="11803" max="11803" width="15.453125" style="67" customWidth="1"/>
    <col min="11804" max="12038" width="9.08984375" style="67"/>
    <col min="12039" max="12039" width="39" style="67" customWidth="1"/>
    <col min="12040" max="12040" width="5.453125" style="67" customWidth="1"/>
    <col min="12041" max="12041" width="15.453125" style="67" customWidth="1"/>
    <col min="12042" max="12042" width="1.453125" style="67" customWidth="1"/>
    <col min="12043" max="12043" width="15.453125" style="67" customWidth="1"/>
    <col min="12044" max="12044" width="1.453125" style="67" customWidth="1"/>
    <col min="12045" max="12045" width="15.453125" style="67" customWidth="1"/>
    <col min="12046" max="12046" width="1.453125" style="67" customWidth="1"/>
    <col min="12047" max="12047" width="15.453125" style="67" customWidth="1"/>
    <col min="12048" max="12048" width="1.453125" style="67" customWidth="1"/>
    <col min="12049" max="12049" width="15.453125" style="67" customWidth="1"/>
    <col min="12050" max="12050" width="1.453125" style="67" customWidth="1"/>
    <col min="12051" max="12051" width="15.453125" style="67" customWidth="1"/>
    <col min="12052" max="12052" width="1.453125" style="67" customWidth="1"/>
    <col min="12053" max="12053" width="15.453125" style="67" customWidth="1"/>
    <col min="12054" max="12054" width="1.453125" style="67" customWidth="1"/>
    <col min="12055" max="12055" width="19.90625" style="67" customWidth="1"/>
    <col min="12056" max="12056" width="0.90625" style="67" customWidth="1"/>
    <col min="12057" max="12057" width="12.90625" style="67" bestFit="1" customWidth="1"/>
    <col min="12058" max="12058" width="0.90625" style="67" customWidth="1"/>
    <col min="12059" max="12059" width="15.453125" style="67" customWidth="1"/>
    <col min="12060" max="12294" width="9.08984375" style="67"/>
    <col min="12295" max="12295" width="39" style="67" customWidth="1"/>
    <col min="12296" max="12296" width="5.453125" style="67" customWidth="1"/>
    <col min="12297" max="12297" width="15.453125" style="67" customWidth="1"/>
    <col min="12298" max="12298" width="1.453125" style="67" customWidth="1"/>
    <col min="12299" max="12299" width="15.453125" style="67" customWidth="1"/>
    <col min="12300" max="12300" width="1.453125" style="67" customWidth="1"/>
    <col min="12301" max="12301" width="15.453125" style="67" customWidth="1"/>
    <col min="12302" max="12302" width="1.453125" style="67" customWidth="1"/>
    <col min="12303" max="12303" width="15.453125" style="67" customWidth="1"/>
    <col min="12304" max="12304" width="1.453125" style="67" customWidth="1"/>
    <col min="12305" max="12305" width="15.453125" style="67" customWidth="1"/>
    <col min="12306" max="12306" width="1.453125" style="67" customWidth="1"/>
    <col min="12307" max="12307" width="15.453125" style="67" customWidth="1"/>
    <col min="12308" max="12308" width="1.453125" style="67" customWidth="1"/>
    <col min="12309" max="12309" width="15.453125" style="67" customWidth="1"/>
    <col min="12310" max="12310" width="1.453125" style="67" customWidth="1"/>
    <col min="12311" max="12311" width="19.90625" style="67" customWidth="1"/>
    <col min="12312" max="12312" width="0.90625" style="67" customWidth="1"/>
    <col min="12313" max="12313" width="12.90625" style="67" bestFit="1" customWidth="1"/>
    <col min="12314" max="12314" width="0.90625" style="67" customWidth="1"/>
    <col min="12315" max="12315" width="15.453125" style="67" customWidth="1"/>
    <col min="12316" max="12550" width="9.08984375" style="67"/>
    <col min="12551" max="12551" width="39" style="67" customWidth="1"/>
    <col min="12552" max="12552" width="5.453125" style="67" customWidth="1"/>
    <col min="12553" max="12553" width="15.453125" style="67" customWidth="1"/>
    <col min="12554" max="12554" width="1.453125" style="67" customWidth="1"/>
    <col min="12555" max="12555" width="15.453125" style="67" customWidth="1"/>
    <col min="12556" max="12556" width="1.453125" style="67" customWidth="1"/>
    <col min="12557" max="12557" width="15.453125" style="67" customWidth="1"/>
    <col min="12558" max="12558" width="1.453125" style="67" customWidth="1"/>
    <col min="12559" max="12559" width="15.453125" style="67" customWidth="1"/>
    <col min="12560" max="12560" width="1.453125" style="67" customWidth="1"/>
    <col min="12561" max="12561" width="15.453125" style="67" customWidth="1"/>
    <col min="12562" max="12562" width="1.453125" style="67" customWidth="1"/>
    <col min="12563" max="12563" width="15.453125" style="67" customWidth="1"/>
    <col min="12564" max="12564" width="1.453125" style="67" customWidth="1"/>
    <col min="12565" max="12565" width="15.453125" style="67" customWidth="1"/>
    <col min="12566" max="12566" width="1.453125" style="67" customWidth="1"/>
    <col min="12567" max="12567" width="19.90625" style="67" customWidth="1"/>
    <col min="12568" max="12568" width="0.90625" style="67" customWidth="1"/>
    <col min="12569" max="12569" width="12.90625" style="67" bestFit="1" customWidth="1"/>
    <col min="12570" max="12570" width="0.90625" style="67" customWidth="1"/>
    <col min="12571" max="12571" width="15.453125" style="67" customWidth="1"/>
    <col min="12572" max="12806" width="9.08984375" style="67"/>
    <col min="12807" max="12807" width="39" style="67" customWidth="1"/>
    <col min="12808" max="12808" width="5.453125" style="67" customWidth="1"/>
    <col min="12809" max="12809" width="15.453125" style="67" customWidth="1"/>
    <col min="12810" max="12810" width="1.453125" style="67" customWidth="1"/>
    <col min="12811" max="12811" width="15.453125" style="67" customWidth="1"/>
    <col min="12812" max="12812" width="1.453125" style="67" customWidth="1"/>
    <col min="12813" max="12813" width="15.453125" style="67" customWidth="1"/>
    <col min="12814" max="12814" width="1.453125" style="67" customWidth="1"/>
    <col min="12815" max="12815" width="15.453125" style="67" customWidth="1"/>
    <col min="12816" max="12816" width="1.453125" style="67" customWidth="1"/>
    <col min="12817" max="12817" width="15.453125" style="67" customWidth="1"/>
    <col min="12818" max="12818" width="1.453125" style="67" customWidth="1"/>
    <col min="12819" max="12819" width="15.453125" style="67" customWidth="1"/>
    <col min="12820" max="12820" width="1.453125" style="67" customWidth="1"/>
    <col min="12821" max="12821" width="15.453125" style="67" customWidth="1"/>
    <col min="12822" max="12822" width="1.453125" style="67" customWidth="1"/>
    <col min="12823" max="12823" width="19.90625" style="67" customWidth="1"/>
    <col min="12824" max="12824" width="0.90625" style="67" customWidth="1"/>
    <col min="12825" max="12825" width="12.90625" style="67" bestFit="1" customWidth="1"/>
    <col min="12826" max="12826" width="0.90625" style="67" customWidth="1"/>
    <col min="12827" max="12827" width="15.453125" style="67" customWidth="1"/>
    <col min="12828" max="13062" width="9.08984375" style="67"/>
    <col min="13063" max="13063" width="39" style="67" customWidth="1"/>
    <col min="13064" max="13064" width="5.453125" style="67" customWidth="1"/>
    <col min="13065" max="13065" width="15.453125" style="67" customWidth="1"/>
    <col min="13066" max="13066" width="1.453125" style="67" customWidth="1"/>
    <col min="13067" max="13067" width="15.453125" style="67" customWidth="1"/>
    <col min="13068" max="13068" width="1.453125" style="67" customWidth="1"/>
    <col min="13069" max="13069" width="15.453125" style="67" customWidth="1"/>
    <col min="13070" max="13070" width="1.453125" style="67" customWidth="1"/>
    <col min="13071" max="13071" width="15.453125" style="67" customWidth="1"/>
    <col min="13072" max="13072" width="1.453125" style="67" customWidth="1"/>
    <col min="13073" max="13073" width="15.453125" style="67" customWidth="1"/>
    <col min="13074" max="13074" width="1.453125" style="67" customWidth="1"/>
    <col min="13075" max="13075" width="15.453125" style="67" customWidth="1"/>
    <col min="13076" max="13076" width="1.453125" style="67" customWidth="1"/>
    <col min="13077" max="13077" width="15.453125" style="67" customWidth="1"/>
    <col min="13078" max="13078" width="1.453125" style="67" customWidth="1"/>
    <col min="13079" max="13079" width="19.90625" style="67" customWidth="1"/>
    <col min="13080" max="13080" width="0.90625" style="67" customWidth="1"/>
    <col min="13081" max="13081" width="12.90625" style="67" bestFit="1" customWidth="1"/>
    <col min="13082" max="13082" width="0.90625" style="67" customWidth="1"/>
    <col min="13083" max="13083" width="15.453125" style="67" customWidth="1"/>
    <col min="13084" max="13318" width="9.08984375" style="67"/>
    <col min="13319" max="13319" width="39" style="67" customWidth="1"/>
    <col min="13320" max="13320" width="5.453125" style="67" customWidth="1"/>
    <col min="13321" max="13321" width="15.453125" style="67" customWidth="1"/>
    <col min="13322" max="13322" width="1.453125" style="67" customWidth="1"/>
    <col min="13323" max="13323" width="15.453125" style="67" customWidth="1"/>
    <col min="13324" max="13324" width="1.453125" style="67" customWidth="1"/>
    <col min="13325" max="13325" width="15.453125" style="67" customWidth="1"/>
    <col min="13326" max="13326" width="1.453125" style="67" customWidth="1"/>
    <col min="13327" max="13327" width="15.453125" style="67" customWidth="1"/>
    <col min="13328" max="13328" width="1.453125" style="67" customWidth="1"/>
    <col min="13329" max="13329" width="15.453125" style="67" customWidth="1"/>
    <col min="13330" max="13330" width="1.453125" style="67" customWidth="1"/>
    <col min="13331" max="13331" width="15.453125" style="67" customWidth="1"/>
    <col min="13332" max="13332" width="1.453125" style="67" customWidth="1"/>
    <col min="13333" max="13333" width="15.453125" style="67" customWidth="1"/>
    <col min="13334" max="13334" width="1.453125" style="67" customWidth="1"/>
    <col min="13335" max="13335" width="19.90625" style="67" customWidth="1"/>
    <col min="13336" max="13336" width="0.90625" style="67" customWidth="1"/>
    <col min="13337" max="13337" width="12.90625" style="67" bestFit="1" customWidth="1"/>
    <col min="13338" max="13338" width="0.90625" style="67" customWidth="1"/>
    <col min="13339" max="13339" width="15.453125" style="67" customWidth="1"/>
    <col min="13340" max="13574" width="9.08984375" style="67"/>
    <col min="13575" max="13575" width="39" style="67" customWidth="1"/>
    <col min="13576" max="13576" width="5.453125" style="67" customWidth="1"/>
    <col min="13577" max="13577" width="15.453125" style="67" customWidth="1"/>
    <col min="13578" max="13578" width="1.453125" style="67" customWidth="1"/>
    <col min="13579" max="13579" width="15.453125" style="67" customWidth="1"/>
    <col min="13580" max="13580" width="1.453125" style="67" customWidth="1"/>
    <col min="13581" max="13581" width="15.453125" style="67" customWidth="1"/>
    <col min="13582" max="13582" width="1.453125" style="67" customWidth="1"/>
    <col min="13583" max="13583" width="15.453125" style="67" customWidth="1"/>
    <col min="13584" max="13584" width="1.453125" style="67" customWidth="1"/>
    <col min="13585" max="13585" width="15.453125" style="67" customWidth="1"/>
    <col min="13586" max="13586" width="1.453125" style="67" customWidth="1"/>
    <col min="13587" max="13587" width="15.453125" style="67" customWidth="1"/>
    <col min="13588" max="13588" width="1.453125" style="67" customWidth="1"/>
    <col min="13589" max="13589" width="15.453125" style="67" customWidth="1"/>
    <col min="13590" max="13590" width="1.453125" style="67" customWidth="1"/>
    <col min="13591" max="13591" width="19.90625" style="67" customWidth="1"/>
    <col min="13592" max="13592" width="0.90625" style="67" customWidth="1"/>
    <col min="13593" max="13593" width="12.90625" style="67" bestFit="1" customWidth="1"/>
    <col min="13594" max="13594" width="0.90625" style="67" customWidth="1"/>
    <col min="13595" max="13595" width="15.453125" style="67" customWidth="1"/>
    <col min="13596" max="13830" width="9.08984375" style="67"/>
    <col min="13831" max="13831" width="39" style="67" customWidth="1"/>
    <col min="13832" max="13832" width="5.453125" style="67" customWidth="1"/>
    <col min="13833" max="13833" width="15.453125" style="67" customWidth="1"/>
    <col min="13834" max="13834" width="1.453125" style="67" customWidth="1"/>
    <col min="13835" max="13835" width="15.453125" style="67" customWidth="1"/>
    <col min="13836" max="13836" width="1.453125" style="67" customWidth="1"/>
    <col min="13837" max="13837" width="15.453125" style="67" customWidth="1"/>
    <col min="13838" max="13838" width="1.453125" style="67" customWidth="1"/>
    <col min="13839" max="13839" width="15.453125" style="67" customWidth="1"/>
    <col min="13840" max="13840" width="1.453125" style="67" customWidth="1"/>
    <col min="13841" max="13841" width="15.453125" style="67" customWidth="1"/>
    <col min="13842" max="13842" width="1.453125" style="67" customWidth="1"/>
    <col min="13843" max="13843" width="15.453125" style="67" customWidth="1"/>
    <col min="13844" max="13844" width="1.453125" style="67" customWidth="1"/>
    <col min="13845" max="13845" width="15.453125" style="67" customWidth="1"/>
    <col min="13846" max="13846" width="1.453125" style="67" customWidth="1"/>
    <col min="13847" max="13847" width="19.90625" style="67" customWidth="1"/>
    <col min="13848" max="13848" width="0.90625" style="67" customWidth="1"/>
    <col min="13849" max="13849" width="12.90625" style="67" bestFit="1" customWidth="1"/>
    <col min="13850" max="13850" width="0.90625" style="67" customWidth="1"/>
    <col min="13851" max="13851" width="15.453125" style="67" customWidth="1"/>
    <col min="13852" max="14086" width="9.08984375" style="67"/>
    <col min="14087" max="14087" width="39" style="67" customWidth="1"/>
    <col min="14088" max="14088" width="5.453125" style="67" customWidth="1"/>
    <col min="14089" max="14089" width="15.453125" style="67" customWidth="1"/>
    <col min="14090" max="14090" width="1.453125" style="67" customWidth="1"/>
    <col min="14091" max="14091" width="15.453125" style="67" customWidth="1"/>
    <col min="14092" max="14092" width="1.453125" style="67" customWidth="1"/>
    <col min="14093" max="14093" width="15.453125" style="67" customWidth="1"/>
    <col min="14094" max="14094" width="1.453125" style="67" customWidth="1"/>
    <col min="14095" max="14095" width="15.453125" style="67" customWidth="1"/>
    <col min="14096" max="14096" width="1.453125" style="67" customWidth="1"/>
    <col min="14097" max="14097" width="15.453125" style="67" customWidth="1"/>
    <col min="14098" max="14098" width="1.453125" style="67" customWidth="1"/>
    <col min="14099" max="14099" width="15.453125" style="67" customWidth="1"/>
    <col min="14100" max="14100" width="1.453125" style="67" customWidth="1"/>
    <col min="14101" max="14101" width="15.453125" style="67" customWidth="1"/>
    <col min="14102" max="14102" width="1.453125" style="67" customWidth="1"/>
    <col min="14103" max="14103" width="19.90625" style="67" customWidth="1"/>
    <col min="14104" max="14104" width="0.90625" style="67" customWidth="1"/>
    <col min="14105" max="14105" width="12.90625" style="67" bestFit="1" customWidth="1"/>
    <col min="14106" max="14106" width="0.90625" style="67" customWidth="1"/>
    <col min="14107" max="14107" width="15.453125" style="67" customWidth="1"/>
    <col min="14108" max="14342" width="9.08984375" style="67"/>
    <col min="14343" max="14343" width="39" style="67" customWidth="1"/>
    <col min="14344" max="14344" width="5.453125" style="67" customWidth="1"/>
    <col min="14345" max="14345" width="15.453125" style="67" customWidth="1"/>
    <col min="14346" max="14346" width="1.453125" style="67" customWidth="1"/>
    <col min="14347" max="14347" width="15.453125" style="67" customWidth="1"/>
    <col min="14348" max="14348" width="1.453125" style="67" customWidth="1"/>
    <col min="14349" max="14349" width="15.453125" style="67" customWidth="1"/>
    <col min="14350" max="14350" width="1.453125" style="67" customWidth="1"/>
    <col min="14351" max="14351" width="15.453125" style="67" customWidth="1"/>
    <col min="14352" max="14352" width="1.453125" style="67" customWidth="1"/>
    <col min="14353" max="14353" width="15.453125" style="67" customWidth="1"/>
    <col min="14354" max="14354" width="1.453125" style="67" customWidth="1"/>
    <col min="14355" max="14355" width="15.453125" style="67" customWidth="1"/>
    <col min="14356" max="14356" width="1.453125" style="67" customWidth="1"/>
    <col min="14357" max="14357" width="15.453125" style="67" customWidth="1"/>
    <col min="14358" max="14358" width="1.453125" style="67" customWidth="1"/>
    <col min="14359" max="14359" width="19.90625" style="67" customWidth="1"/>
    <col min="14360" max="14360" width="0.90625" style="67" customWidth="1"/>
    <col min="14361" max="14361" width="12.90625" style="67" bestFit="1" customWidth="1"/>
    <col min="14362" max="14362" width="0.90625" style="67" customWidth="1"/>
    <col min="14363" max="14363" width="15.453125" style="67" customWidth="1"/>
    <col min="14364" max="14598" width="9.08984375" style="67"/>
    <col min="14599" max="14599" width="39" style="67" customWidth="1"/>
    <col min="14600" max="14600" width="5.453125" style="67" customWidth="1"/>
    <col min="14601" max="14601" width="15.453125" style="67" customWidth="1"/>
    <col min="14602" max="14602" width="1.453125" style="67" customWidth="1"/>
    <col min="14603" max="14603" width="15.453125" style="67" customWidth="1"/>
    <col min="14604" max="14604" width="1.453125" style="67" customWidth="1"/>
    <col min="14605" max="14605" width="15.453125" style="67" customWidth="1"/>
    <col min="14606" max="14606" width="1.453125" style="67" customWidth="1"/>
    <col min="14607" max="14607" width="15.453125" style="67" customWidth="1"/>
    <col min="14608" max="14608" width="1.453125" style="67" customWidth="1"/>
    <col min="14609" max="14609" width="15.453125" style="67" customWidth="1"/>
    <col min="14610" max="14610" width="1.453125" style="67" customWidth="1"/>
    <col min="14611" max="14611" width="15.453125" style="67" customWidth="1"/>
    <col min="14612" max="14612" width="1.453125" style="67" customWidth="1"/>
    <col min="14613" max="14613" width="15.453125" style="67" customWidth="1"/>
    <col min="14614" max="14614" width="1.453125" style="67" customWidth="1"/>
    <col min="14615" max="14615" width="19.90625" style="67" customWidth="1"/>
    <col min="14616" max="14616" width="0.90625" style="67" customWidth="1"/>
    <col min="14617" max="14617" width="12.90625" style="67" bestFit="1" customWidth="1"/>
    <col min="14618" max="14618" width="0.90625" style="67" customWidth="1"/>
    <col min="14619" max="14619" width="15.453125" style="67" customWidth="1"/>
    <col min="14620" max="14854" width="9.08984375" style="67"/>
    <col min="14855" max="14855" width="39" style="67" customWidth="1"/>
    <col min="14856" max="14856" width="5.453125" style="67" customWidth="1"/>
    <col min="14857" max="14857" width="15.453125" style="67" customWidth="1"/>
    <col min="14858" max="14858" width="1.453125" style="67" customWidth="1"/>
    <col min="14859" max="14859" width="15.453125" style="67" customWidth="1"/>
    <col min="14860" max="14860" width="1.453125" style="67" customWidth="1"/>
    <col min="14861" max="14861" width="15.453125" style="67" customWidth="1"/>
    <col min="14862" max="14862" width="1.453125" style="67" customWidth="1"/>
    <col min="14863" max="14863" width="15.453125" style="67" customWidth="1"/>
    <col min="14864" max="14864" width="1.453125" style="67" customWidth="1"/>
    <col min="14865" max="14865" width="15.453125" style="67" customWidth="1"/>
    <col min="14866" max="14866" width="1.453125" style="67" customWidth="1"/>
    <col min="14867" max="14867" width="15.453125" style="67" customWidth="1"/>
    <col min="14868" max="14868" width="1.453125" style="67" customWidth="1"/>
    <col min="14869" max="14869" width="15.453125" style="67" customWidth="1"/>
    <col min="14870" max="14870" width="1.453125" style="67" customWidth="1"/>
    <col min="14871" max="14871" width="19.90625" style="67" customWidth="1"/>
    <col min="14872" max="14872" width="0.90625" style="67" customWidth="1"/>
    <col min="14873" max="14873" width="12.90625" style="67" bestFit="1" customWidth="1"/>
    <col min="14874" max="14874" width="0.90625" style="67" customWidth="1"/>
    <col min="14875" max="14875" width="15.453125" style="67" customWidth="1"/>
    <col min="14876" max="15110" width="9.08984375" style="67"/>
    <col min="15111" max="15111" width="39" style="67" customWidth="1"/>
    <col min="15112" max="15112" width="5.453125" style="67" customWidth="1"/>
    <col min="15113" max="15113" width="15.453125" style="67" customWidth="1"/>
    <col min="15114" max="15114" width="1.453125" style="67" customWidth="1"/>
    <col min="15115" max="15115" width="15.453125" style="67" customWidth="1"/>
    <col min="15116" max="15116" width="1.453125" style="67" customWidth="1"/>
    <col min="15117" max="15117" width="15.453125" style="67" customWidth="1"/>
    <col min="15118" max="15118" width="1.453125" style="67" customWidth="1"/>
    <col min="15119" max="15119" width="15.453125" style="67" customWidth="1"/>
    <col min="15120" max="15120" width="1.453125" style="67" customWidth="1"/>
    <col min="15121" max="15121" width="15.453125" style="67" customWidth="1"/>
    <col min="15122" max="15122" width="1.453125" style="67" customWidth="1"/>
    <col min="15123" max="15123" width="15.453125" style="67" customWidth="1"/>
    <col min="15124" max="15124" width="1.453125" style="67" customWidth="1"/>
    <col min="15125" max="15125" width="15.453125" style="67" customWidth="1"/>
    <col min="15126" max="15126" width="1.453125" style="67" customWidth="1"/>
    <col min="15127" max="15127" width="19.90625" style="67" customWidth="1"/>
    <col min="15128" max="15128" width="0.90625" style="67" customWidth="1"/>
    <col min="15129" max="15129" width="12.90625" style="67" bestFit="1" customWidth="1"/>
    <col min="15130" max="15130" width="0.90625" style="67" customWidth="1"/>
    <col min="15131" max="15131" width="15.453125" style="67" customWidth="1"/>
    <col min="15132" max="15366" width="9.08984375" style="67"/>
    <col min="15367" max="15367" width="39" style="67" customWidth="1"/>
    <col min="15368" max="15368" width="5.453125" style="67" customWidth="1"/>
    <col min="15369" max="15369" width="15.453125" style="67" customWidth="1"/>
    <col min="15370" max="15370" width="1.453125" style="67" customWidth="1"/>
    <col min="15371" max="15371" width="15.453125" style="67" customWidth="1"/>
    <col min="15372" max="15372" width="1.453125" style="67" customWidth="1"/>
    <col min="15373" max="15373" width="15.453125" style="67" customWidth="1"/>
    <col min="15374" max="15374" width="1.453125" style="67" customWidth="1"/>
    <col min="15375" max="15375" width="15.453125" style="67" customWidth="1"/>
    <col min="15376" max="15376" width="1.453125" style="67" customWidth="1"/>
    <col min="15377" max="15377" width="15.453125" style="67" customWidth="1"/>
    <col min="15378" max="15378" width="1.453125" style="67" customWidth="1"/>
    <col min="15379" max="15379" width="15.453125" style="67" customWidth="1"/>
    <col min="15380" max="15380" width="1.453125" style="67" customWidth="1"/>
    <col min="15381" max="15381" width="15.453125" style="67" customWidth="1"/>
    <col min="15382" max="15382" width="1.453125" style="67" customWidth="1"/>
    <col min="15383" max="15383" width="19.90625" style="67" customWidth="1"/>
    <col min="15384" max="15384" width="0.90625" style="67" customWidth="1"/>
    <col min="15385" max="15385" width="12.90625" style="67" bestFit="1" customWidth="1"/>
    <col min="15386" max="15386" width="0.90625" style="67" customWidth="1"/>
    <col min="15387" max="15387" width="15.453125" style="67" customWidth="1"/>
    <col min="15388" max="15622" width="9.08984375" style="67"/>
    <col min="15623" max="15623" width="39" style="67" customWidth="1"/>
    <col min="15624" max="15624" width="5.453125" style="67" customWidth="1"/>
    <col min="15625" max="15625" width="15.453125" style="67" customWidth="1"/>
    <col min="15626" max="15626" width="1.453125" style="67" customWidth="1"/>
    <col min="15627" max="15627" width="15.453125" style="67" customWidth="1"/>
    <col min="15628" max="15628" width="1.453125" style="67" customWidth="1"/>
    <col min="15629" max="15629" width="15.453125" style="67" customWidth="1"/>
    <col min="15630" max="15630" width="1.453125" style="67" customWidth="1"/>
    <col min="15631" max="15631" width="15.453125" style="67" customWidth="1"/>
    <col min="15632" max="15632" width="1.453125" style="67" customWidth="1"/>
    <col min="15633" max="15633" width="15.453125" style="67" customWidth="1"/>
    <col min="15634" max="15634" width="1.453125" style="67" customWidth="1"/>
    <col min="15635" max="15635" width="15.453125" style="67" customWidth="1"/>
    <col min="15636" max="15636" width="1.453125" style="67" customWidth="1"/>
    <col min="15637" max="15637" width="15.453125" style="67" customWidth="1"/>
    <col min="15638" max="15638" width="1.453125" style="67" customWidth="1"/>
    <col min="15639" max="15639" width="19.90625" style="67" customWidth="1"/>
    <col min="15640" max="15640" width="0.90625" style="67" customWidth="1"/>
    <col min="15641" max="15641" width="12.90625" style="67" bestFit="1" customWidth="1"/>
    <col min="15642" max="15642" width="0.90625" style="67" customWidth="1"/>
    <col min="15643" max="15643" width="15.453125" style="67" customWidth="1"/>
    <col min="15644" max="15878" width="9.08984375" style="67"/>
    <col min="15879" max="15879" width="39" style="67" customWidth="1"/>
    <col min="15880" max="15880" width="5.453125" style="67" customWidth="1"/>
    <col min="15881" max="15881" width="15.453125" style="67" customWidth="1"/>
    <col min="15882" max="15882" width="1.453125" style="67" customWidth="1"/>
    <col min="15883" max="15883" width="15.453125" style="67" customWidth="1"/>
    <col min="15884" max="15884" width="1.453125" style="67" customWidth="1"/>
    <col min="15885" max="15885" width="15.453125" style="67" customWidth="1"/>
    <col min="15886" max="15886" width="1.453125" style="67" customWidth="1"/>
    <col min="15887" max="15887" width="15.453125" style="67" customWidth="1"/>
    <col min="15888" max="15888" width="1.453125" style="67" customWidth="1"/>
    <col min="15889" max="15889" width="15.453125" style="67" customWidth="1"/>
    <col min="15890" max="15890" width="1.453125" style="67" customWidth="1"/>
    <col min="15891" max="15891" width="15.453125" style="67" customWidth="1"/>
    <col min="15892" max="15892" width="1.453125" style="67" customWidth="1"/>
    <col min="15893" max="15893" width="15.453125" style="67" customWidth="1"/>
    <col min="15894" max="15894" width="1.453125" style="67" customWidth="1"/>
    <col min="15895" max="15895" width="19.90625" style="67" customWidth="1"/>
    <col min="15896" max="15896" width="0.90625" style="67" customWidth="1"/>
    <col min="15897" max="15897" width="12.90625" style="67" bestFit="1" customWidth="1"/>
    <col min="15898" max="15898" width="0.90625" style="67" customWidth="1"/>
    <col min="15899" max="15899" width="15.453125" style="67" customWidth="1"/>
    <col min="15900" max="16134" width="9.08984375" style="67"/>
    <col min="16135" max="16135" width="39" style="67" customWidth="1"/>
    <col min="16136" max="16136" width="5.453125" style="67" customWidth="1"/>
    <col min="16137" max="16137" width="15.453125" style="67" customWidth="1"/>
    <col min="16138" max="16138" width="1.453125" style="67" customWidth="1"/>
    <col min="16139" max="16139" width="15.453125" style="67" customWidth="1"/>
    <col min="16140" max="16140" width="1.453125" style="67" customWidth="1"/>
    <col min="16141" max="16141" width="15.453125" style="67" customWidth="1"/>
    <col min="16142" max="16142" width="1.453125" style="67" customWidth="1"/>
    <col min="16143" max="16143" width="15.453125" style="67" customWidth="1"/>
    <col min="16144" max="16144" width="1.453125" style="67" customWidth="1"/>
    <col min="16145" max="16145" width="15.453125" style="67" customWidth="1"/>
    <col min="16146" max="16146" width="1.453125" style="67" customWidth="1"/>
    <col min="16147" max="16147" width="15.453125" style="67" customWidth="1"/>
    <col min="16148" max="16148" width="1.453125" style="67" customWidth="1"/>
    <col min="16149" max="16149" width="15.453125" style="67" customWidth="1"/>
    <col min="16150" max="16150" width="1.453125" style="67" customWidth="1"/>
    <col min="16151" max="16151" width="19.90625" style="67" customWidth="1"/>
    <col min="16152" max="16152" width="0.90625" style="67" customWidth="1"/>
    <col min="16153" max="16153" width="12.90625" style="67" bestFit="1" customWidth="1"/>
    <col min="16154" max="16154" width="0.90625" style="67" customWidth="1"/>
    <col min="16155" max="16155" width="15.453125" style="67" customWidth="1"/>
    <col min="16156" max="16384" width="9.08984375" style="67"/>
  </cols>
  <sheetData>
    <row r="1" spans="1:27" ht="20.25" customHeight="1">
      <c r="A1" s="222" t="s">
        <v>131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182"/>
      <c r="X1" s="182"/>
      <c r="Y1" s="182"/>
      <c r="Z1" s="182"/>
      <c r="AA1" s="182"/>
    </row>
    <row r="2" spans="1:27" ht="20.25" customHeight="1">
      <c r="A2" s="222" t="s">
        <v>132</v>
      </c>
      <c r="B2" s="22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182"/>
      <c r="X2" s="182"/>
      <c r="Y2" s="182"/>
      <c r="Z2" s="182"/>
      <c r="AA2" s="182"/>
    </row>
    <row r="3" spans="1:27" ht="20.25" customHeight="1">
      <c r="A3" s="224" t="s">
        <v>133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182"/>
      <c r="X3" s="182"/>
      <c r="Y3" s="182"/>
      <c r="Z3" s="182"/>
      <c r="AA3" s="182"/>
    </row>
    <row r="4" spans="1:27" ht="20.25" customHeight="1">
      <c r="A4" s="233"/>
      <c r="B4" s="233"/>
      <c r="C4" s="182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203"/>
    </row>
    <row r="5" spans="1:27" s="81" customFormat="1" ht="20.25" customHeight="1">
      <c r="A5" s="233"/>
      <c r="B5" s="233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203" t="s">
        <v>3</v>
      </c>
    </row>
    <row r="6" spans="1:27" s="81" customFormat="1" ht="20.25" customHeight="1">
      <c r="A6" s="234"/>
      <c r="B6" s="234"/>
      <c r="C6" s="303" t="s">
        <v>212</v>
      </c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303"/>
      <c r="Q6" s="303"/>
      <c r="R6" s="303"/>
      <c r="S6" s="303"/>
      <c r="T6" s="303"/>
      <c r="U6" s="303"/>
      <c r="V6" s="303"/>
      <c r="W6" s="303"/>
      <c r="X6" s="303"/>
      <c r="Y6" s="303"/>
      <c r="Z6" s="303"/>
      <c r="AA6" s="303"/>
    </row>
    <row r="7" spans="1:27" s="81" customFormat="1" ht="20.25" customHeight="1">
      <c r="A7" s="234"/>
      <c r="B7" s="234"/>
      <c r="C7" s="185"/>
      <c r="D7" s="185"/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P7" s="185"/>
      <c r="Q7" s="307" t="s">
        <v>135</v>
      </c>
      <c r="R7" s="307"/>
      <c r="S7" s="307"/>
      <c r="T7" s="307"/>
      <c r="U7" s="307"/>
      <c r="V7" s="307"/>
      <c r="W7" s="307"/>
      <c r="X7" s="185"/>
      <c r="Y7" s="185"/>
      <c r="Z7" s="185"/>
      <c r="AA7" s="185"/>
    </row>
    <row r="8" spans="1:27" s="81" customFormat="1" ht="20.25" customHeight="1">
      <c r="A8" s="234"/>
      <c r="B8" s="234"/>
      <c r="C8" s="185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8"/>
      <c r="R8" s="8"/>
      <c r="S8" s="8"/>
      <c r="T8" s="8"/>
      <c r="U8" s="133" t="s">
        <v>213</v>
      </c>
      <c r="V8" s="8"/>
      <c r="W8" s="8"/>
      <c r="X8" s="185"/>
      <c r="Y8" s="185"/>
      <c r="Z8" s="185"/>
      <c r="AA8" s="185"/>
    </row>
    <row r="9" spans="1:27" s="81" customFormat="1" ht="20.25" customHeight="1">
      <c r="A9" s="182"/>
      <c r="B9" s="182"/>
      <c r="C9" s="204"/>
      <c r="D9" s="204"/>
      <c r="E9" s="91"/>
      <c r="F9" s="204"/>
      <c r="G9" s="182"/>
      <c r="H9" s="204"/>
      <c r="I9" s="91"/>
      <c r="J9" s="204"/>
      <c r="K9" s="182"/>
      <c r="L9" s="204"/>
      <c r="M9" s="204"/>
      <c r="N9" s="204"/>
      <c r="O9" s="204"/>
      <c r="P9" s="204"/>
      <c r="Q9" s="207"/>
      <c r="R9" s="204"/>
      <c r="S9" s="8"/>
      <c r="T9" s="204"/>
      <c r="U9" s="8" t="s">
        <v>214</v>
      </c>
      <c r="V9" s="204"/>
      <c r="W9" s="91"/>
      <c r="X9" s="204"/>
      <c r="Y9" s="204"/>
      <c r="Z9" s="204"/>
      <c r="AA9" s="204"/>
    </row>
    <row r="10" spans="1:27" s="81" customFormat="1" ht="20.25" customHeight="1">
      <c r="A10" s="182"/>
      <c r="B10" s="182"/>
      <c r="C10" s="204"/>
      <c r="D10" s="204"/>
      <c r="E10" s="91"/>
      <c r="F10" s="204"/>
      <c r="G10" s="182"/>
      <c r="H10" s="204"/>
      <c r="I10" s="91"/>
      <c r="J10" s="204"/>
      <c r="K10" s="182"/>
      <c r="L10" s="204"/>
      <c r="M10" s="204"/>
      <c r="N10" s="204"/>
      <c r="O10" s="204"/>
      <c r="P10" s="204"/>
      <c r="Q10" s="207"/>
      <c r="R10" s="204"/>
      <c r="S10" s="133"/>
      <c r="T10" s="204"/>
      <c r="U10" s="91" t="s">
        <v>310</v>
      </c>
      <c r="V10" s="204"/>
      <c r="W10" s="91" t="s">
        <v>141</v>
      </c>
      <c r="X10" s="204"/>
      <c r="Y10" s="204"/>
      <c r="Z10" s="204"/>
      <c r="AA10" s="204"/>
    </row>
    <row r="11" spans="1:27" s="81" customFormat="1" ht="20.25" customHeight="1">
      <c r="A11" s="182"/>
      <c r="B11" s="182"/>
      <c r="C11" s="91" t="s">
        <v>143</v>
      </c>
      <c r="D11" s="204"/>
      <c r="E11" s="204" t="s">
        <v>69</v>
      </c>
      <c r="F11" s="204"/>
      <c r="G11" s="91"/>
      <c r="H11" s="204"/>
      <c r="I11" s="91" t="s">
        <v>145</v>
      </c>
      <c r="J11" s="204"/>
      <c r="K11" s="204"/>
      <c r="L11" s="204"/>
      <c r="M11" s="204" t="s">
        <v>146</v>
      </c>
      <c r="N11" s="204"/>
      <c r="O11" s="204"/>
      <c r="P11" s="204"/>
      <c r="Q11" s="91" t="s">
        <v>307</v>
      </c>
      <c r="R11" s="204"/>
      <c r="S11" s="117" t="s">
        <v>309</v>
      </c>
      <c r="T11" s="204"/>
      <c r="U11" s="91" t="s">
        <v>147</v>
      </c>
      <c r="V11" s="204"/>
      <c r="W11" s="204" t="s">
        <v>149</v>
      </c>
      <c r="X11" s="204"/>
      <c r="Y11" s="204" t="s">
        <v>150</v>
      </c>
      <c r="Z11" s="204"/>
      <c r="AA11" s="91" t="s">
        <v>153</v>
      </c>
    </row>
    <row r="12" spans="1:27" s="81" customFormat="1" ht="20.25" customHeight="1">
      <c r="A12" s="182"/>
      <c r="B12" s="182"/>
      <c r="C12" s="91" t="s">
        <v>154</v>
      </c>
      <c r="D12" s="204"/>
      <c r="E12" s="204" t="s">
        <v>305</v>
      </c>
      <c r="F12" s="204"/>
      <c r="G12" s="91" t="s">
        <v>155</v>
      </c>
      <c r="H12" s="204"/>
      <c r="I12" s="91" t="s">
        <v>157</v>
      </c>
      <c r="J12" s="204"/>
      <c r="K12" s="204" t="s">
        <v>158</v>
      </c>
      <c r="L12" s="204"/>
      <c r="M12" s="204" t="s">
        <v>159</v>
      </c>
      <c r="N12" s="204"/>
      <c r="O12" s="91" t="s">
        <v>160</v>
      </c>
      <c r="P12" s="204"/>
      <c r="Q12" s="91" t="s">
        <v>161</v>
      </c>
      <c r="R12" s="204"/>
      <c r="S12" s="117" t="s">
        <v>162</v>
      </c>
      <c r="T12" s="204"/>
      <c r="U12" s="91" t="s">
        <v>163</v>
      </c>
      <c r="V12" s="204"/>
      <c r="W12" s="204" t="s">
        <v>215</v>
      </c>
      <c r="X12" s="204"/>
      <c r="Y12" s="204" t="s">
        <v>166</v>
      </c>
      <c r="Z12" s="204"/>
      <c r="AA12" s="91" t="s">
        <v>169</v>
      </c>
    </row>
    <row r="13" spans="1:27" ht="20.25" customHeight="1">
      <c r="A13" s="182"/>
      <c r="B13" s="235"/>
      <c r="C13" s="205" t="s">
        <v>170</v>
      </c>
      <c r="D13" s="204"/>
      <c r="E13" s="205" t="s">
        <v>171</v>
      </c>
      <c r="F13" s="204"/>
      <c r="G13" s="116" t="s">
        <v>172</v>
      </c>
      <c r="H13" s="204"/>
      <c r="I13" s="116" t="s">
        <v>174</v>
      </c>
      <c r="J13" s="204"/>
      <c r="K13" s="205" t="s">
        <v>175</v>
      </c>
      <c r="L13" s="204"/>
      <c r="M13" s="205" t="s">
        <v>176</v>
      </c>
      <c r="N13" s="8"/>
      <c r="O13" s="116" t="s">
        <v>171</v>
      </c>
      <c r="P13" s="204"/>
      <c r="Q13" s="116" t="s">
        <v>177</v>
      </c>
      <c r="R13" s="204"/>
      <c r="S13" s="205" t="s">
        <v>178</v>
      </c>
      <c r="T13" s="204"/>
      <c r="U13" s="116" t="s">
        <v>179</v>
      </c>
      <c r="V13" s="204"/>
      <c r="W13" s="116" t="s">
        <v>216</v>
      </c>
      <c r="X13" s="204"/>
      <c r="Y13" s="205" t="s">
        <v>182</v>
      </c>
      <c r="Z13" s="204"/>
      <c r="AA13" s="205" t="s">
        <v>181</v>
      </c>
    </row>
    <row r="14" spans="1:27" s="81" customFormat="1" ht="20.25" customHeight="1">
      <c r="A14" s="207"/>
      <c r="B14" s="207"/>
      <c r="C14" s="236"/>
      <c r="D14" s="236"/>
      <c r="E14" s="236"/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</row>
    <row r="15" spans="1:27" ht="20.25" customHeight="1">
      <c r="A15" s="207" t="s">
        <v>185</v>
      </c>
      <c r="B15" s="182"/>
      <c r="C15" s="237"/>
      <c r="D15" s="237"/>
      <c r="E15" s="237"/>
      <c r="F15" s="237"/>
      <c r="G15" s="237"/>
      <c r="H15" s="237"/>
      <c r="I15" s="237"/>
      <c r="J15" s="237"/>
      <c r="K15" s="237"/>
      <c r="L15" s="237"/>
      <c r="M15" s="237"/>
      <c r="N15" s="237"/>
      <c r="O15" s="237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</row>
    <row r="16" spans="1:27" s="154" customFormat="1" ht="20.25" customHeight="1">
      <c r="A16" s="238" t="s">
        <v>186</v>
      </c>
      <c r="B16" s="239"/>
      <c r="C16" s="146">
        <v>8611242</v>
      </c>
      <c r="D16" s="146"/>
      <c r="E16" s="146">
        <v>56408882</v>
      </c>
      <c r="F16" s="146"/>
      <c r="G16" s="146">
        <v>3470021</v>
      </c>
      <c r="H16" s="146"/>
      <c r="I16" s="146">
        <v>490423</v>
      </c>
      <c r="J16" s="146"/>
      <c r="K16" s="146">
        <v>929166</v>
      </c>
      <c r="L16" s="146"/>
      <c r="M16" s="146">
        <v>53255089</v>
      </c>
      <c r="N16" s="146"/>
      <c r="O16" s="146">
        <v>0</v>
      </c>
      <c r="P16" s="146"/>
      <c r="Q16" s="146">
        <v>2821928</v>
      </c>
      <c r="R16" s="146"/>
      <c r="S16" s="146">
        <v>-58374</v>
      </c>
      <c r="T16" s="146"/>
      <c r="U16" s="146">
        <v>410167</v>
      </c>
      <c r="V16" s="146"/>
      <c r="W16" s="146">
        <v>3173721</v>
      </c>
      <c r="X16" s="146"/>
      <c r="Y16" s="146">
        <v>15000000</v>
      </c>
      <c r="Z16" s="146"/>
      <c r="AA16" s="146">
        <v>141338544</v>
      </c>
    </row>
    <row r="17" spans="1:27" ht="20.25" customHeight="1">
      <c r="A17" s="207" t="s">
        <v>198</v>
      </c>
      <c r="B17" s="207"/>
      <c r="C17" s="59"/>
      <c r="D17" s="240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240"/>
      <c r="Y17" s="59"/>
      <c r="Z17" s="240"/>
      <c r="AA17" s="59"/>
    </row>
    <row r="18" spans="1:27" ht="20.25" customHeight="1">
      <c r="A18" s="100" t="s">
        <v>217</v>
      </c>
      <c r="B18" s="207"/>
      <c r="C18" s="42">
        <v>0</v>
      </c>
      <c r="D18" s="241"/>
      <c r="E18" s="42">
        <v>0</v>
      </c>
      <c r="F18" s="42"/>
      <c r="G18" s="42">
        <v>0</v>
      </c>
      <c r="H18" s="42"/>
      <c r="I18" s="42">
        <v>0</v>
      </c>
      <c r="J18" s="42"/>
      <c r="K18" s="42">
        <v>0</v>
      </c>
      <c r="L18" s="42"/>
      <c r="M18" s="42">
        <v>-683080</v>
      </c>
      <c r="N18" s="42"/>
      <c r="O18" s="42">
        <v>0</v>
      </c>
      <c r="P18" s="42"/>
      <c r="Q18" s="42">
        <v>0</v>
      </c>
      <c r="R18" s="42"/>
      <c r="S18" s="42">
        <v>0</v>
      </c>
      <c r="T18" s="42"/>
      <c r="U18" s="42">
        <v>0</v>
      </c>
      <c r="V18" s="42"/>
      <c r="W18" s="42">
        <f>SUM(Q18:U18)</f>
        <v>0</v>
      </c>
      <c r="X18" s="241"/>
      <c r="Y18" s="42">
        <v>0</v>
      </c>
      <c r="Z18" s="241"/>
      <c r="AA18" s="42">
        <f>SUM(C18:M18,W18:Y18)</f>
        <v>-683080</v>
      </c>
    </row>
    <row r="19" spans="1:27" ht="20.25" customHeight="1">
      <c r="A19" s="100" t="s">
        <v>200</v>
      </c>
      <c r="B19" s="207"/>
      <c r="C19" s="42"/>
      <c r="D19" s="2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241"/>
      <c r="Y19" s="42"/>
      <c r="Z19" s="241"/>
      <c r="AA19" s="42"/>
    </row>
    <row r="20" spans="1:27" ht="20.25" customHeight="1">
      <c r="A20" s="100" t="s">
        <v>218</v>
      </c>
      <c r="B20" s="207"/>
      <c r="C20" s="42"/>
      <c r="D20" s="241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241"/>
      <c r="Y20" s="42"/>
      <c r="Z20" s="241"/>
      <c r="AA20" s="42"/>
    </row>
    <row r="21" spans="1:27" ht="20.25" customHeight="1">
      <c r="A21" s="100" t="s">
        <v>202</v>
      </c>
      <c r="B21" s="207"/>
      <c r="C21" s="42">
        <v>0</v>
      </c>
      <c r="D21" s="241"/>
      <c r="E21" s="42">
        <v>0</v>
      </c>
      <c r="F21" s="42"/>
      <c r="G21" s="42">
        <v>0</v>
      </c>
      <c r="H21" s="42"/>
      <c r="I21" s="42">
        <v>0</v>
      </c>
      <c r="J21" s="42"/>
      <c r="K21" s="42">
        <v>0</v>
      </c>
      <c r="L21" s="42"/>
      <c r="M21" s="42">
        <v>-157348</v>
      </c>
      <c r="N21" s="42"/>
      <c r="O21" s="42">
        <v>0</v>
      </c>
      <c r="P21" s="42"/>
      <c r="Q21" s="42">
        <v>0</v>
      </c>
      <c r="R21" s="42"/>
      <c r="S21" s="42">
        <v>0</v>
      </c>
      <c r="T21" s="42"/>
      <c r="U21" s="42">
        <v>0</v>
      </c>
      <c r="V21" s="42"/>
      <c r="W21" s="42">
        <f>SUM(Q21:U21)</f>
        <v>0</v>
      </c>
      <c r="X21" s="241"/>
      <c r="Y21" s="42">
        <v>0</v>
      </c>
      <c r="Z21" s="241"/>
      <c r="AA21" s="42">
        <f>SUM(C21:M21,W21:Y21)</f>
        <v>-157348</v>
      </c>
    </row>
    <row r="22" spans="1:27" ht="20.25" customHeight="1">
      <c r="A22" s="100" t="s">
        <v>203</v>
      </c>
      <c r="B22" s="182"/>
      <c r="C22" s="120">
        <v>0</v>
      </c>
      <c r="D22" s="237"/>
      <c r="E22" s="120">
        <v>0</v>
      </c>
      <c r="F22" s="42"/>
      <c r="G22" s="120">
        <v>0</v>
      </c>
      <c r="H22" s="42"/>
      <c r="I22" s="120">
        <v>0</v>
      </c>
      <c r="J22" s="42"/>
      <c r="K22" s="120">
        <v>0</v>
      </c>
      <c r="L22" s="42"/>
      <c r="M22" s="120">
        <v>0</v>
      </c>
      <c r="N22" s="242"/>
      <c r="O22" s="148">
        <v>0</v>
      </c>
      <c r="P22" s="42"/>
      <c r="Q22" s="120">
        <v>2269579</v>
      </c>
      <c r="R22" s="42"/>
      <c r="S22" s="120">
        <v>-49342</v>
      </c>
      <c r="T22" s="42"/>
      <c r="U22" s="120">
        <v>0</v>
      </c>
      <c r="V22" s="42"/>
      <c r="W22" s="120">
        <f>SUM(Q22:U22)</f>
        <v>2220237</v>
      </c>
      <c r="X22" s="42"/>
      <c r="Y22" s="120">
        <v>0</v>
      </c>
      <c r="Z22" s="42"/>
      <c r="AA22" s="120">
        <f>SUM(C22:M22,W22:Y22)</f>
        <v>2220237</v>
      </c>
    </row>
    <row r="23" spans="1:27" ht="20.25" customHeight="1">
      <c r="A23" s="207" t="s">
        <v>204</v>
      </c>
      <c r="B23" s="207"/>
      <c r="C23" s="122">
        <f>SUM(C18:C22)</f>
        <v>0</v>
      </c>
      <c r="D23" s="243"/>
      <c r="E23" s="122">
        <f>SUM(E18:E22)</f>
        <v>0</v>
      </c>
      <c r="F23" s="59"/>
      <c r="G23" s="122">
        <f>SUM(G18:G22)</f>
        <v>0</v>
      </c>
      <c r="H23" s="59"/>
      <c r="I23" s="122">
        <f>SUM(I18:I22)</f>
        <v>0</v>
      </c>
      <c r="J23" s="59"/>
      <c r="K23" s="122">
        <f>SUM(K18:K22)</f>
        <v>0</v>
      </c>
      <c r="L23" s="59"/>
      <c r="M23" s="39">
        <f>SUM(M18:M22)</f>
        <v>-840428</v>
      </c>
      <c r="N23" s="146"/>
      <c r="O23" s="39">
        <f>SUM(O18:O22)</f>
        <v>0</v>
      </c>
      <c r="P23" s="59"/>
      <c r="Q23" s="122">
        <f>SUM(Q18:Q22)</f>
        <v>2269579</v>
      </c>
      <c r="R23" s="59"/>
      <c r="S23" s="122">
        <f>SUM(S18:S22)</f>
        <v>-49342</v>
      </c>
      <c r="T23" s="59"/>
      <c r="U23" s="122">
        <f>SUM(U18:U22)</f>
        <v>0</v>
      </c>
      <c r="V23" s="59"/>
      <c r="W23" s="122">
        <f>SUM(W18:W22)</f>
        <v>2220237</v>
      </c>
      <c r="X23" s="59"/>
      <c r="Y23" s="122">
        <f>SUM(Y18:Y22)</f>
        <v>0</v>
      </c>
      <c r="Z23" s="59"/>
      <c r="AA23" s="122">
        <f>SUM(C23:M23,W23:Y23)</f>
        <v>1379809</v>
      </c>
    </row>
    <row r="24" spans="1:27" ht="20.25" customHeight="1">
      <c r="A24" s="100" t="s">
        <v>219</v>
      </c>
      <c r="B24" s="207"/>
      <c r="C24" s="243"/>
      <c r="D24" s="243"/>
      <c r="E24" s="243"/>
      <c r="F24" s="59"/>
      <c r="G24" s="243"/>
      <c r="H24" s="59"/>
      <c r="I24" s="243"/>
      <c r="J24" s="59"/>
      <c r="K24" s="243"/>
      <c r="L24" s="59"/>
      <c r="M24" s="243"/>
      <c r="N24" s="243"/>
      <c r="O24" s="243"/>
      <c r="P24" s="59"/>
      <c r="Q24" s="243"/>
      <c r="R24" s="59"/>
      <c r="S24" s="59"/>
      <c r="T24" s="59"/>
      <c r="U24" s="59"/>
      <c r="V24" s="59"/>
      <c r="W24" s="243"/>
      <c r="X24" s="59"/>
      <c r="Y24" s="243"/>
      <c r="Z24" s="59"/>
      <c r="AA24" s="243"/>
    </row>
    <row r="25" spans="1:27" ht="20.25" customHeight="1">
      <c r="A25" s="100" t="s">
        <v>220</v>
      </c>
      <c r="B25" s="38"/>
      <c r="C25" s="244">
        <v>0</v>
      </c>
      <c r="D25" s="244"/>
      <c r="E25" s="244">
        <v>0</v>
      </c>
      <c r="F25" s="42"/>
      <c r="G25" s="244">
        <v>0</v>
      </c>
      <c r="H25" s="245"/>
      <c r="I25" s="244">
        <v>0</v>
      </c>
      <c r="J25" s="245"/>
      <c r="K25" s="244">
        <v>0</v>
      </c>
      <c r="L25" s="245"/>
      <c r="M25" s="244">
        <v>-374630</v>
      </c>
      <c r="N25" s="244"/>
      <c r="O25" s="244">
        <v>0</v>
      </c>
      <c r="P25" s="245"/>
      <c r="Q25" s="244">
        <v>0</v>
      </c>
      <c r="R25" s="245"/>
      <c r="S25" s="244">
        <v>0</v>
      </c>
      <c r="T25" s="245"/>
      <c r="U25" s="244">
        <v>0</v>
      </c>
      <c r="V25" s="245"/>
      <c r="W25" s="120">
        <f>SUM(Q25:U25)</f>
        <v>0</v>
      </c>
      <c r="X25" s="245"/>
      <c r="Y25" s="244">
        <v>0</v>
      </c>
      <c r="Z25" s="245"/>
      <c r="AA25" s="121">
        <f>SUM(C25:M25,W25:Y25)</f>
        <v>-374630</v>
      </c>
    </row>
    <row r="26" spans="1:27" ht="20.25" customHeight="1" thickBot="1">
      <c r="A26" s="207" t="s">
        <v>206</v>
      </c>
      <c r="B26" s="182"/>
      <c r="C26" s="123">
        <f>SUM(C16,C23,C25)</f>
        <v>8611242</v>
      </c>
      <c r="D26" s="243"/>
      <c r="E26" s="123">
        <f>SUM(E16,E23,E25)</f>
        <v>56408882</v>
      </c>
      <c r="F26" s="243"/>
      <c r="G26" s="123">
        <f>SUM(G16,G23,G25)</f>
        <v>3470021</v>
      </c>
      <c r="H26" s="243"/>
      <c r="I26" s="123">
        <f>SUM(I16,I23,I25)</f>
        <v>490423</v>
      </c>
      <c r="J26" s="243"/>
      <c r="K26" s="123">
        <f>SUM(K16,K23,K25)</f>
        <v>929166</v>
      </c>
      <c r="L26" s="243"/>
      <c r="M26" s="123">
        <f>SUM(M16,M23,M25)</f>
        <v>52040031</v>
      </c>
      <c r="N26" s="147"/>
      <c r="O26" s="123">
        <f>SUM(O16,O23,O25)</f>
        <v>0</v>
      </c>
      <c r="P26" s="243"/>
      <c r="Q26" s="123">
        <f>SUM(Q16,Q23,Q25)</f>
        <v>5091507</v>
      </c>
      <c r="R26" s="243"/>
      <c r="S26" s="123">
        <f>SUM(S16,S23,S25)</f>
        <v>-107716</v>
      </c>
      <c r="T26" s="243"/>
      <c r="U26" s="123">
        <f>SUM(U16,U23,U25)</f>
        <v>410167</v>
      </c>
      <c r="V26" s="243"/>
      <c r="W26" s="123">
        <f>SUM(W16,W23,W25)</f>
        <v>5393958</v>
      </c>
      <c r="X26" s="243"/>
      <c r="Y26" s="123">
        <f>SUM(Y16,Y23,Y25)</f>
        <v>15000000</v>
      </c>
      <c r="Z26" s="243"/>
      <c r="AA26" s="123">
        <f>SUM(Y26,W26,C26,E26,G26,I26,K26,M26)</f>
        <v>142343723</v>
      </c>
    </row>
    <row r="27" spans="1:27" ht="20.25" customHeight="1" thickTop="1">
      <c r="A27" s="182"/>
      <c r="B27" s="182"/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  <c r="P27" s="237"/>
      <c r="Q27" s="237"/>
      <c r="R27" s="237"/>
      <c r="S27" s="237"/>
      <c r="T27" s="237"/>
      <c r="U27" s="237"/>
      <c r="V27" s="237"/>
      <c r="W27" s="237"/>
      <c r="X27" s="237"/>
      <c r="Y27" s="237"/>
      <c r="Z27" s="237"/>
      <c r="AA27" s="237"/>
    </row>
    <row r="28" spans="1:27" ht="20.25" customHeight="1">
      <c r="A28" s="207" t="s">
        <v>208</v>
      </c>
      <c r="B28" s="182"/>
      <c r="C28" s="237"/>
      <c r="D28" s="237"/>
      <c r="E28" s="237"/>
      <c r="F28" s="237"/>
      <c r="G28" s="237"/>
      <c r="H28" s="237"/>
      <c r="I28" s="237"/>
      <c r="J28" s="237"/>
      <c r="K28" s="237"/>
      <c r="L28" s="237"/>
      <c r="M28" s="237"/>
      <c r="N28" s="237"/>
      <c r="O28" s="237"/>
      <c r="P28" s="237"/>
      <c r="Q28" s="237"/>
      <c r="R28" s="237"/>
      <c r="S28" s="237"/>
      <c r="T28" s="237"/>
      <c r="U28" s="237"/>
      <c r="V28" s="237"/>
      <c r="W28" s="237"/>
      <c r="X28" s="237"/>
      <c r="Y28" s="237"/>
      <c r="Z28" s="237"/>
      <c r="AA28" s="237"/>
    </row>
    <row r="29" spans="1:27" ht="20.25" customHeight="1">
      <c r="A29" s="207" t="s">
        <v>209</v>
      </c>
      <c r="B29" s="38"/>
      <c r="C29" s="146">
        <v>8611242</v>
      </c>
      <c r="D29" s="146"/>
      <c r="E29" s="146">
        <v>56408882</v>
      </c>
      <c r="F29" s="146"/>
      <c r="G29" s="146">
        <v>3470021</v>
      </c>
      <c r="H29" s="146"/>
      <c r="I29" s="146">
        <v>490423</v>
      </c>
      <c r="J29" s="146"/>
      <c r="K29" s="146">
        <v>929166</v>
      </c>
      <c r="L29" s="146"/>
      <c r="M29" s="146">
        <v>54224986</v>
      </c>
      <c r="N29" s="146"/>
      <c r="O29" s="146">
        <v>-6088210</v>
      </c>
      <c r="P29" s="146"/>
      <c r="Q29" s="146">
        <v>5091507</v>
      </c>
      <c r="R29" s="146"/>
      <c r="S29" s="146">
        <v>-91992</v>
      </c>
      <c r="T29" s="146"/>
      <c r="U29" s="146">
        <v>410167</v>
      </c>
      <c r="V29" s="146"/>
      <c r="W29" s="146">
        <v>5409682</v>
      </c>
      <c r="X29" s="146"/>
      <c r="Y29" s="146">
        <v>15000000</v>
      </c>
      <c r="Z29" s="146"/>
      <c r="AA29" s="146">
        <v>138456192</v>
      </c>
    </row>
    <row r="30" spans="1:27" ht="20.25" customHeight="1">
      <c r="A30" s="207" t="s">
        <v>198</v>
      </c>
      <c r="B30" s="207"/>
      <c r="C30" s="59"/>
      <c r="D30" s="24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240"/>
      <c r="Y30" s="59"/>
      <c r="Z30" s="240"/>
      <c r="AA30" s="59"/>
    </row>
    <row r="31" spans="1:27" ht="20.25" customHeight="1">
      <c r="A31" s="100" t="s">
        <v>217</v>
      </c>
      <c r="B31" s="207"/>
      <c r="C31" s="42">
        <v>0</v>
      </c>
      <c r="D31" s="241"/>
      <c r="E31" s="42">
        <v>0</v>
      </c>
      <c r="F31" s="42"/>
      <c r="G31" s="42">
        <v>0</v>
      </c>
      <c r="H31" s="42"/>
      <c r="I31" s="42">
        <v>0</v>
      </c>
      <c r="J31" s="42"/>
      <c r="K31" s="42">
        <v>0</v>
      </c>
      <c r="L31" s="42"/>
      <c r="M31" s="42">
        <v>-1112224</v>
      </c>
      <c r="N31" s="42"/>
      <c r="O31" s="42">
        <v>0</v>
      </c>
      <c r="P31" s="42"/>
      <c r="Q31" s="42">
        <v>0</v>
      </c>
      <c r="R31" s="42"/>
      <c r="S31" s="42">
        <v>0</v>
      </c>
      <c r="T31" s="42"/>
      <c r="U31" s="42">
        <v>0</v>
      </c>
      <c r="V31" s="42"/>
      <c r="W31" s="42">
        <f>SUM(Q31:U31)</f>
        <v>0</v>
      </c>
      <c r="X31" s="241"/>
      <c r="Y31" s="42">
        <v>0</v>
      </c>
      <c r="Z31" s="241"/>
      <c r="AA31" s="42">
        <f>SUM(C31:O31,W31:Y31)</f>
        <v>-1112224</v>
      </c>
    </row>
    <row r="32" spans="1:27" ht="20.25" customHeight="1">
      <c r="A32" s="100" t="s">
        <v>200</v>
      </c>
      <c r="B32" s="207"/>
      <c r="C32" s="41">
        <v>0</v>
      </c>
      <c r="D32" s="241"/>
      <c r="E32" s="41">
        <v>0</v>
      </c>
      <c r="F32" s="42"/>
      <c r="G32" s="41">
        <v>0</v>
      </c>
      <c r="H32" s="42"/>
      <c r="I32" s="41">
        <v>0</v>
      </c>
      <c r="J32" s="42"/>
      <c r="K32" s="41">
        <v>0</v>
      </c>
      <c r="L32" s="42"/>
      <c r="M32" s="41">
        <v>0</v>
      </c>
      <c r="N32" s="42"/>
      <c r="O32" s="41">
        <v>0</v>
      </c>
      <c r="P32" s="42"/>
      <c r="Q32" s="41">
        <v>0</v>
      </c>
      <c r="R32" s="42"/>
      <c r="S32" s="41">
        <v>19438</v>
      </c>
      <c r="T32" s="42"/>
      <c r="U32" s="41">
        <v>0</v>
      </c>
      <c r="V32" s="42"/>
      <c r="W32" s="41">
        <f>SUM(Q32:U32)</f>
        <v>19438</v>
      </c>
      <c r="X32" s="241"/>
      <c r="Y32" s="41">
        <v>0</v>
      </c>
      <c r="Z32" s="241"/>
      <c r="AA32" s="41">
        <f>SUM(C32:O32,W32:Y32)</f>
        <v>19438</v>
      </c>
    </row>
    <row r="33" spans="1:28" ht="20.25" customHeight="1">
      <c r="A33" s="207" t="s">
        <v>204</v>
      </c>
      <c r="B33" s="207"/>
      <c r="C33" s="122">
        <f>SUM(C31:C32)</f>
        <v>0</v>
      </c>
      <c r="D33" s="243"/>
      <c r="E33" s="122">
        <f>SUM(E31:E32)</f>
        <v>0</v>
      </c>
      <c r="F33" s="59"/>
      <c r="G33" s="122">
        <f>SUM(G31:G32)</f>
        <v>0</v>
      </c>
      <c r="H33" s="59"/>
      <c r="I33" s="122">
        <f>SUM(I31:I32)</f>
        <v>0</v>
      </c>
      <c r="J33" s="59"/>
      <c r="K33" s="122">
        <f>SUM(K31:K32)</f>
        <v>0</v>
      </c>
      <c r="L33" s="59"/>
      <c r="M33" s="39">
        <f>SUM(M31:M32)</f>
        <v>-1112224</v>
      </c>
      <c r="N33" s="146"/>
      <c r="O33" s="39">
        <f>SUM(O31:O32)</f>
        <v>0</v>
      </c>
      <c r="P33" s="59"/>
      <c r="Q33" s="122">
        <f>SUM(Q31:Q32)</f>
        <v>0</v>
      </c>
      <c r="R33" s="59"/>
      <c r="S33" s="122">
        <f>SUM(S31:S32)</f>
        <v>19438</v>
      </c>
      <c r="T33" s="59"/>
      <c r="U33" s="122">
        <f>SUM(U31:U32)</f>
        <v>0</v>
      </c>
      <c r="V33" s="59"/>
      <c r="W33" s="122">
        <f>SUM(W31:W32)</f>
        <v>19438</v>
      </c>
      <c r="X33" s="59"/>
      <c r="Y33" s="122">
        <f>SUM(Y31:Y32)</f>
        <v>0</v>
      </c>
      <c r="Z33" s="59"/>
      <c r="AA33" s="122">
        <f>SUM(C33:M33,W33:Y33)</f>
        <v>-1092786</v>
      </c>
    </row>
    <row r="34" spans="1:28" ht="20.25" customHeight="1">
      <c r="A34" s="100" t="s">
        <v>219</v>
      </c>
      <c r="B34" s="207"/>
      <c r="C34" s="243"/>
      <c r="D34" s="243"/>
      <c r="E34" s="243"/>
      <c r="F34" s="59"/>
      <c r="G34" s="243"/>
      <c r="H34" s="59"/>
      <c r="I34" s="243"/>
      <c r="J34" s="59"/>
      <c r="K34" s="243"/>
      <c r="L34" s="59"/>
      <c r="M34" s="243"/>
      <c r="N34" s="243"/>
      <c r="O34" s="243"/>
      <c r="P34" s="59"/>
      <c r="Q34" s="243"/>
      <c r="R34" s="59"/>
      <c r="S34" s="59"/>
      <c r="T34" s="59"/>
      <c r="U34" s="59"/>
      <c r="V34" s="59"/>
      <c r="W34" s="243"/>
      <c r="X34" s="59"/>
      <c r="Y34" s="243"/>
      <c r="Z34" s="59"/>
      <c r="AA34" s="243"/>
    </row>
    <row r="35" spans="1:28" ht="20.25" customHeight="1">
      <c r="A35" s="100" t="s">
        <v>220</v>
      </c>
      <c r="B35" s="38"/>
      <c r="C35" s="244">
        <v>0</v>
      </c>
      <c r="D35" s="244"/>
      <c r="E35" s="244">
        <v>0</v>
      </c>
      <c r="F35" s="42"/>
      <c r="G35" s="244">
        <v>0</v>
      </c>
      <c r="H35" s="245"/>
      <c r="I35" s="244">
        <v>0</v>
      </c>
      <c r="J35" s="245"/>
      <c r="K35" s="244">
        <v>0</v>
      </c>
      <c r="L35" s="245"/>
      <c r="M35" s="244">
        <v>-372578</v>
      </c>
      <c r="N35" s="244"/>
      <c r="O35" s="244">
        <v>0</v>
      </c>
      <c r="P35" s="245"/>
      <c r="Q35" s="244">
        <v>0</v>
      </c>
      <c r="R35" s="245"/>
      <c r="S35" s="244">
        <v>0</v>
      </c>
      <c r="T35" s="245"/>
      <c r="U35" s="244">
        <v>0</v>
      </c>
      <c r="V35" s="245"/>
      <c r="W35" s="41">
        <f>SUM(Q35:U35)</f>
        <v>0</v>
      </c>
      <c r="X35" s="245"/>
      <c r="Y35" s="244">
        <v>0</v>
      </c>
      <c r="Z35" s="245"/>
      <c r="AA35" s="41">
        <f>SUM(C35:O35,W35:Y35)</f>
        <v>-372578</v>
      </c>
    </row>
    <row r="36" spans="1:28" ht="20.25" customHeight="1" thickBot="1">
      <c r="A36" s="207" t="s">
        <v>211</v>
      </c>
      <c r="B36" s="182"/>
      <c r="C36" s="165">
        <f>SUM(C29,C33,C35)</f>
        <v>8611242</v>
      </c>
      <c r="D36" s="243"/>
      <c r="E36" s="123">
        <f>SUM(E29,E33,E35)</f>
        <v>56408882</v>
      </c>
      <c r="F36" s="243"/>
      <c r="G36" s="123">
        <f>SUM(G29,G33,G35)</f>
        <v>3470021</v>
      </c>
      <c r="H36" s="243"/>
      <c r="I36" s="123">
        <f>SUM(I29,I33,I35)</f>
        <v>490423</v>
      </c>
      <c r="J36" s="243"/>
      <c r="K36" s="123">
        <f>SUM(K29,K33,K35)</f>
        <v>929166</v>
      </c>
      <c r="L36" s="243"/>
      <c r="M36" s="123">
        <f>SUM(M29,M33,M35)</f>
        <v>52740184</v>
      </c>
      <c r="N36" s="147"/>
      <c r="O36" s="123">
        <f>SUM(O29,O33,O35)</f>
        <v>-6088210</v>
      </c>
      <c r="P36" s="243"/>
      <c r="Q36" s="123">
        <f>SUM(Q29,Q33,Q35)</f>
        <v>5091507</v>
      </c>
      <c r="R36" s="243"/>
      <c r="S36" s="123">
        <f>SUM(S29,S33,S35)</f>
        <v>-72554</v>
      </c>
      <c r="T36" s="243"/>
      <c r="U36" s="123">
        <f>SUM(U29,U33,U35)</f>
        <v>410167</v>
      </c>
      <c r="V36" s="243"/>
      <c r="W36" s="123">
        <f>SUM(W29,W33,W35)</f>
        <v>5429120</v>
      </c>
      <c r="X36" s="243"/>
      <c r="Y36" s="123">
        <f>SUM(Y29,Y33,Y35)</f>
        <v>15000000</v>
      </c>
      <c r="Z36" s="243"/>
      <c r="AA36" s="123">
        <f>SUM(Y36,O36,W36,C36,E36,G36,I36,K36,M36)</f>
        <v>136990828</v>
      </c>
      <c r="AB36" s="76"/>
    </row>
    <row r="37" spans="1:28" ht="20.25" customHeight="1" thickTop="1">
      <c r="C37" s="166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</row>
    <row r="38" spans="1:28" ht="20.25" customHeight="1">
      <c r="C38" s="156"/>
    </row>
    <row r="39" spans="1:28" ht="20.25" customHeight="1">
      <c r="C39" s="156"/>
    </row>
    <row r="40" spans="1:28" ht="20.25" customHeight="1">
      <c r="C40" s="156"/>
    </row>
    <row r="41" spans="1:28" ht="20.25" customHeight="1">
      <c r="C41" s="156"/>
    </row>
    <row r="42" spans="1:28" ht="20.25" customHeight="1">
      <c r="C42" s="156"/>
    </row>
    <row r="43" spans="1:28" ht="20.25" customHeight="1">
      <c r="C43" s="156"/>
    </row>
    <row r="44" spans="1:28" ht="20.25" customHeight="1">
      <c r="C44" s="156"/>
    </row>
    <row r="45" spans="1:28" ht="20.25" customHeight="1">
      <c r="C45" s="156"/>
    </row>
    <row r="46" spans="1:28" ht="20.25" customHeight="1">
      <c r="C46" s="156"/>
    </row>
    <row r="47" spans="1:28" ht="20.25" customHeight="1">
      <c r="C47" s="156"/>
    </row>
    <row r="48" spans="1:28" ht="20.25" customHeight="1">
      <c r="C48" s="156"/>
    </row>
    <row r="49" spans="3:3" ht="20.25" customHeight="1">
      <c r="C49" s="156"/>
    </row>
  </sheetData>
  <mergeCells count="2">
    <mergeCell ref="C6:AA6"/>
    <mergeCell ref="Q7:W7"/>
  </mergeCells>
  <pageMargins left="0.45" right="0.45" top="0.48" bottom="0.5" header="0.5" footer="0.5"/>
  <pageSetup paperSize="9" scale="50" firstPageNumber="11" orientation="landscape" useFirstPageNumber="1" r:id="rId1"/>
  <headerFooter>
    <oddFooter>&amp;L&amp;13The accompanying notes are an integral part of these financial statements.
&amp;11
&amp;C&amp;13&amp;P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1B288-A3D3-4062-A390-CB9649A8BC35}">
  <dimension ref="A1:L149"/>
  <sheetViews>
    <sheetView view="pageBreakPreview" zoomScale="70" zoomScaleNormal="100" zoomScaleSheetLayoutView="70" zoomScalePageLayoutView="70" workbookViewId="0"/>
  </sheetViews>
  <sheetFormatPr defaultColWidth="9.08984375" defaultRowHeight="20.25" customHeight="1"/>
  <cols>
    <col min="1" max="1" width="3.08984375" style="71" customWidth="1"/>
    <col min="2" max="2" width="4.453125" style="71" customWidth="1"/>
    <col min="3" max="3" width="35" style="71" customWidth="1"/>
    <col min="4" max="4" width="6.90625" style="72" bestFit="1" customWidth="1"/>
    <col min="5" max="5" width="1.08984375" style="67" customWidth="1"/>
    <col min="6" max="6" width="13.453125" style="67" customWidth="1"/>
    <col min="7" max="7" width="1.08984375" style="67" customWidth="1"/>
    <col min="8" max="8" width="13.453125" style="67" customWidth="1"/>
    <col min="9" max="9" width="1.08984375" style="67" customWidth="1"/>
    <col min="10" max="10" width="13.453125" style="67" customWidth="1"/>
    <col min="11" max="11" width="1.08984375" style="67" customWidth="1"/>
    <col min="12" max="12" width="13.453125" style="67" customWidth="1"/>
    <col min="13" max="256" width="9.08984375" style="67"/>
    <col min="257" max="257" width="3.08984375" style="67" customWidth="1"/>
    <col min="258" max="258" width="4.453125" style="67" customWidth="1"/>
    <col min="259" max="259" width="35" style="67" customWidth="1"/>
    <col min="260" max="260" width="6.90625" style="67" bestFit="1" customWidth="1"/>
    <col min="261" max="261" width="1.08984375" style="67" customWidth="1"/>
    <col min="262" max="262" width="13.453125" style="67" customWidth="1"/>
    <col min="263" max="263" width="1.08984375" style="67" customWidth="1"/>
    <col min="264" max="264" width="13.453125" style="67" customWidth="1"/>
    <col min="265" max="265" width="1.08984375" style="67" customWidth="1"/>
    <col min="266" max="266" width="13.453125" style="67" customWidth="1"/>
    <col min="267" max="267" width="1.08984375" style="67" customWidth="1"/>
    <col min="268" max="268" width="13.453125" style="67" customWidth="1"/>
    <col min="269" max="512" width="9.08984375" style="67"/>
    <col min="513" max="513" width="3.08984375" style="67" customWidth="1"/>
    <col min="514" max="514" width="4.453125" style="67" customWidth="1"/>
    <col min="515" max="515" width="35" style="67" customWidth="1"/>
    <col min="516" max="516" width="6.90625" style="67" bestFit="1" customWidth="1"/>
    <col min="517" max="517" width="1.08984375" style="67" customWidth="1"/>
    <col min="518" max="518" width="13.453125" style="67" customWidth="1"/>
    <col min="519" max="519" width="1.08984375" style="67" customWidth="1"/>
    <col min="520" max="520" width="13.453125" style="67" customWidth="1"/>
    <col min="521" max="521" width="1.08984375" style="67" customWidth="1"/>
    <col min="522" max="522" width="13.453125" style="67" customWidth="1"/>
    <col min="523" max="523" width="1.08984375" style="67" customWidth="1"/>
    <col min="524" max="524" width="13.453125" style="67" customWidth="1"/>
    <col min="525" max="768" width="9.08984375" style="67"/>
    <col min="769" max="769" width="3.08984375" style="67" customWidth="1"/>
    <col min="770" max="770" width="4.453125" style="67" customWidth="1"/>
    <col min="771" max="771" width="35" style="67" customWidth="1"/>
    <col min="772" max="772" width="6.90625" style="67" bestFit="1" customWidth="1"/>
    <col min="773" max="773" width="1.08984375" style="67" customWidth="1"/>
    <col min="774" max="774" width="13.453125" style="67" customWidth="1"/>
    <col min="775" max="775" width="1.08984375" style="67" customWidth="1"/>
    <col min="776" max="776" width="13.453125" style="67" customWidth="1"/>
    <col min="777" max="777" width="1.08984375" style="67" customWidth="1"/>
    <col min="778" max="778" width="13.453125" style="67" customWidth="1"/>
    <col min="779" max="779" width="1.08984375" style="67" customWidth="1"/>
    <col min="780" max="780" width="13.453125" style="67" customWidth="1"/>
    <col min="781" max="1024" width="9.08984375" style="67"/>
    <col min="1025" max="1025" width="3.08984375" style="67" customWidth="1"/>
    <col min="1026" max="1026" width="4.453125" style="67" customWidth="1"/>
    <col min="1027" max="1027" width="35" style="67" customWidth="1"/>
    <col min="1028" max="1028" width="6.90625" style="67" bestFit="1" customWidth="1"/>
    <col min="1029" max="1029" width="1.08984375" style="67" customWidth="1"/>
    <col min="1030" max="1030" width="13.453125" style="67" customWidth="1"/>
    <col min="1031" max="1031" width="1.08984375" style="67" customWidth="1"/>
    <col min="1032" max="1032" width="13.453125" style="67" customWidth="1"/>
    <col min="1033" max="1033" width="1.08984375" style="67" customWidth="1"/>
    <col min="1034" max="1034" width="13.453125" style="67" customWidth="1"/>
    <col min="1035" max="1035" width="1.08984375" style="67" customWidth="1"/>
    <col min="1036" max="1036" width="13.453125" style="67" customWidth="1"/>
    <col min="1037" max="1280" width="9.08984375" style="67"/>
    <col min="1281" max="1281" width="3.08984375" style="67" customWidth="1"/>
    <col min="1282" max="1282" width="4.453125" style="67" customWidth="1"/>
    <col min="1283" max="1283" width="35" style="67" customWidth="1"/>
    <col min="1284" max="1284" width="6.90625" style="67" bestFit="1" customWidth="1"/>
    <col min="1285" max="1285" width="1.08984375" style="67" customWidth="1"/>
    <col min="1286" max="1286" width="13.453125" style="67" customWidth="1"/>
    <col min="1287" max="1287" width="1.08984375" style="67" customWidth="1"/>
    <col min="1288" max="1288" width="13.453125" style="67" customWidth="1"/>
    <col min="1289" max="1289" width="1.08984375" style="67" customWidth="1"/>
    <col min="1290" max="1290" width="13.453125" style="67" customWidth="1"/>
    <col min="1291" max="1291" width="1.08984375" style="67" customWidth="1"/>
    <col min="1292" max="1292" width="13.453125" style="67" customWidth="1"/>
    <col min="1293" max="1536" width="9.08984375" style="67"/>
    <col min="1537" max="1537" width="3.08984375" style="67" customWidth="1"/>
    <col min="1538" max="1538" width="4.453125" style="67" customWidth="1"/>
    <col min="1539" max="1539" width="35" style="67" customWidth="1"/>
    <col min="1540" max="1540" width="6.90625" style="67" bestFit="1" customWidth="1"/>
    <col min="1541" max="1541" width="1.08984375" style="67" customWidth="1"/>
    <col min="1542" max="1542" width="13.453125" style="67" customWidth="1"/>
    <col min="1543" max="1543" width="1.08984375" style="67" customWidth="1"/>
    <col min="1544" max="1544" width="13.453125" style="67" customWidth="1"/>
    <col min="1545" max="1545" width="1.08984375" style="67" customWidth="1"/>
    <col min="1546" max="1546" width="13.453125" style="67" customWidth="1"/>
    <col min="1547" max="1547" width="1.08984375" style="67" customWidth="1"/>
    <col min="1548" max="1548" width="13.453125" style="67" customWidth="1"/>
    <col min="1549" max="1792" width="9.08984375" style="67"/>
    <col min="1793" max="1793" width="3.08984375" style="67" customWidth="1"/>
    <col min="1794" max="1794" width="4.453125" style="67" customWidth="1"/>
    <col min="1795" max="1795" width="35" style="67" customWidth="1"/>
    <col min="1796" max="1796" width="6.90625" style="67" bestFit="1" customWidth="1"/>
    <col min="1797" max="1797" width="1.08984375" style="67" customWidth="1"/>
    <col min="1798" max="1798" width="13.453125" style="67" customWidth="1"/>
    <col min="1799" max="1799" width="1.08984375" style="67" customWidth="1"/>
    <col min="1800" max="1800" width="13.453125" style="67" customWidth="1"/>
    <col min="1801" max="1801" width="1.08984375" style="67" customWidth="1"/>
    <col min="1802" max="1802" width="13.453125" style="67" customWidth="1"/>
    <col min="1803" max="1803" width="1.08984375" style="67" customWidth="1"/>
    <col min="1804" max="1804" width="13.453125" style="67" customWidth="1"/>
    <col min="1805" max="2048" width="9.08984375" style="67"/>
    <col min="2049" max="2049" width="3.08984375" style="67" customWidth="1"/>
    <col min="2050" max="2050" width="4.453125" style="67" customWidth="1"/>
    <col min="2051" max="2051" width="35" style="67" customWidth="1"/>
    <col min="2052" max="2052" width="6.90625" style="67" bestFit="1" customWidth="1"/>
    <col min="2053" max="2053" width="1.08984375" style="67" customWidth="1"/>
    <col min="2054" max="2054" width="13.453125" style="67" customWidth="1"/>
    <col min="2055" max="2055" width="1.08984375" style="67" customWidth="1"/>
    <col min="2056" max="2056" width="13.453125" style="67" customWidth="1"/>
    <col min="2057" max="2057" width="1.08984375" style="67" customWidth="1"/>
    <col min="2058" max="2058" width="13.453125" style="67" customWidth="1"/>
    <col min="2059" max="2059" width="1.08984375" style="67" customWidth="1"/>
    <col min="2060" max="2060" width="13.453125" style="67" customWidth="1"/>
    <col min="2061" max="2304" width="9.08984375" style="67"/>
    <col min="2305" max="2305" width="3.08984375" style="67" customWidth="1"/>
    <col min="2306" max="2306" width="4.453125" style="67" customWidth="1"/>
    <col min="2307" max="2307" width="35" style="67" customWidth="1"/>
    <col min="2308" max="2308" width="6.90625" style="67" bestFit="1" customWidth="1"/>
    <col min="2309" max="2309" width="1.08984375" style="67" customWidth="1"/>
    <col min="2310" max="2310" width="13.453125" style="67" customWidth="1"/>
    <col min="2311" max="2311" width="1.08984375" style="67" customWidth="1"/>
    <col min="2312" max="2312" width="13.453125" style="67" customWidth="1"/>
    <col min="2313" max="2313" width="1.08984375" style="67" customWidth="1"/>
    <col min="2314" max="2314" width="13.453125" style="67" customWidth="1"/>
    <col min="2315" max="2315" width="1.08984375" style="67" customWidth="1"/>
    <col min="2316" max="2316" width="13.453125" style="67" customWidth="1"/>
    <col min="2317" max="2560" width="9.08984375" style="67"/>
    <col min="2561" max="2561" width="3.08984375" style="67" customWidth="1"/>
    <col min="2562" max="2562" width="4.453125" style="67" customWidth="1"/>
    <col min="2563" max="2563" width="35" style="67" customWidth="1"/>
    <col min="2564" max="2564" width="6.90625" style="67" bestFit="1" customWidth="1"/>
    <col min="2565" max="2565" width="1.08984375" style="67" customWidth="1"/>
    <col min="2566" max="2566" width="13.453125" style="67" customWidth="1"/>
    <col min="2567" max="2567" width="1.08984375" style="67" customWidth="1"/>
    <col min="2568" max="2568" width="13.453125" style="67" customWidth="1"/>
    <col min="2569" max="2569" width="1.08984375" style="67" customWidth="1"/>
    <col min="2570" max="2570" width="13.453125" style="67" customWidth="1"/>
    <col min="2571" max="2571" width="1.08984375" style="67" customWidth="1"/>
    <col min="2572" max="2572" width="13.453125" style="67" customWidth="1"/>
    <col min="2573" max="2816" width="9.08984375" style="67"/>
    <col min="2817" max="2817" width="3.08984375" style="67" customWidth="1"/>
    <col min="2818" max="2818" width="4.453125" style="67" customWidth="1"/>
    <col min="2819" max="2819" width="35" style="67" customWidth="1"/>
    <col min="2820" max="2820" width="6.90625" style="67" bestFit="1" customWidth="1"/>
    <col min="2821" max="2821" width="1.08984375" style="67" customWidth="1"/>
    <col min="2822" max="2822" width="13.453125" style="67" customWidth="1"/>
    <col min="2823" max="2823" width="1.08984375" style="67" customWidth="1"/>
    <col min="2824" max="2824" width="13.453125" style="67" customWidth="1"/>
    <col min="2825" max="2825" width="1.08984375" style="67" customWidth="1"/>
    <col min="2826" max="2826" width="13.453125" style="67" customWidth="1"/>
    <col min="2827" max="2827" width="1.08984375" style="67" customWidth="1"/>
    <col min="2828" max="2828" width="13.453125" style="67" customWidth="1"/>
    <col min="2829" max="3072" width="9.08984375" style="67"/>
    <col min="3073" max="3073" width="3.08984375" style="67" customWidth="1"/>
    <col min="3074" max="3074" width="4.453125" style="67" customWidth="1"/>
    <col min="3075" max="3075" width="35" style="67" customWidth="1"/>
    <col min="3076" max="3076" width="6.90625" style="67" bestFit="1" customWidth="1"/>
    <col min="3077" max="3077" width="1.08984375" style="67" customWidth="1"/>
    <col min="3078" max="3078" width="13.453125" style="67" customWidth="1"/>
    <col min="3079" max="3079" width="1.08984375" style="67" customWidth="1"/>
    <col min="3080" max="3080" width="13.453125" style="67" customWidth="1"/>
    <col min="3081" max="3081" width="1.08984375" style="67" customWidth="1"/>
    <col min="3082" max="3082" width="13.453125" style="67" customWidth="1"/>
    <col min="3083" max="3083" width="1.08984375" style="67" customWidth="1"/>
    <col min="3084" max="3084" width="13.453125" style="67" customWidth="1"/>
    <col min="3085" max="3328" width="9.08984375" style="67"/>
    <col min="3329" max="3329" width="3.08984375" style="67" customWidth="1"/>
    <col min="3330" max="3330" width="4.453125" style="67" customWidth="1"/>
    <col min="3331" max="3331" width="35" style="67" customWidth="1"/>
    <col min="3332" max="3332" width="6.90625" style="67" bestFit="1" customWidth="1"/>
    <col min="3333" max="3333" width="1.08984375" style="67" customWidth="1"/>
    <col min="3334" max="3334" width="13.453125" style="67" customWidth="1"/>
    <col min="3335" max="3335" width="1.08984375" style="67" customWidth="1"/>
    <col min="3336" max="3336" width="13.453125" style="67" customWidth="1"/>
    <col min="3337" max="3337" width="1.08984375" style="67" customWidth="1"/>
    <col min="3338" max="3338" width="13.453125" style="67" customWidth="1"/>
    <col min="3339" max="3339" width="1.08984375" style="67" customWidth="1"/>
    <col min="3340" max="3340" width="13.453125" style="67" customWidth="1"/>
    <col min="3341" max="3584" width="9.08984375" style="67"/>
    <col min="3585" max="3585" width="3.08984375" style="67" customWidth="1"/>
    <col min="3586" max="3586" width="4.453125" style="67" customWidth="1"/>
    <col min="3587" max="3587" width="35" style="67" customWidth="1"/>
    <col min="3588" max="3588" width="6.90625" style="67" bestFit="1" customWidth="1"/>
    <col min="3589" max="3589" width="1.08984375" style="67" customWidth="1"/>
    <col min="3590" max="3590" width="13.453125" style="67" customWidth="1"/>
    <col min="3591" max="3591" width="1.08984375" style="67" customWidth="1"/>
    <col min="3592" max="3592" width="13.453125" style="67" customWidth="1"/>
    <col min="3593" max="3593" width="1.08984375" style="67" customWidth="1"/>
    <col min="3594" max="3594" width="13.453125" style="67" customWidth="1"/>
    <col min="3595" max="3595" width="1.08984375" style="67" customWidth="1"/>
    <col min="3596" max="3596" width="13.453125" style="67" customWidth="1"/>
    <col min="3597" max="3840" width="9.08984375" style="67"/>
    <col min="3841" max="3841" width="3.08984375" style="67" customWidth="1"/>
    <col min="3842" max="3842" width="4.453125" style="67" customWidth="1"/>
    <col min="3843" max="3843" width="35" style="67" customWidth="1"/>
    <col min="3844" max="3844" width="6.90625" style="67" bestFit="1" customWidth="1"/>
    <col min="3845" max="3845" width="1.08984375" style="67" customWidth="1"/>
    <col min="3846" max="3846" width="13.453125" style="67" customWidth="1"/>
    <col min="3847" max="3847" width="1.08984375" style="67" customWidth="1"/>
    <col min="3848" max="3848" width="13.453125" style="67" customWidth="1"/>
    <col min="3849" max="3849" width="1.08984375" style="67" customWidth="1"/>
    <col min="3850" max="3850" width="13.453125" style="67" customWidth="1"/>
    <col min="3851" max="3851" width="1.08984375" style="67" customWidth="1"/>
    <col min="3852" max="3852" width="13.453125" style="67" customWidth="1"/>
    <col min="3853" max="4096" width="9.08984375" style="67"/>
    <col min="4097" max="4097" width="3.08984375" style="67" customWidth="1"/>
    <col min="4098" max="4098" width="4.453125" style="67" customWidth="1"/>
    <col min="4099" max="4099" width="35" style="67" customWidth="1"/>
    <col min="4100" max="4100" width="6.90625" style="67" bestFit="1" customWidth="1"/>
    <col min="4101" max="4101" width="1.08984375" style="67" customWidth="1"/>
    <col min="4102" max="4102" width="13.453125" style="67" customWidth="1"/>
    <col min="4103" max="4103" width="1.08984375" style="67" customWidth="1"/>
    <col min="4104" max="4104" width="13.453125" style="67" customWidth="1"/>
    <col min="4105" max="4105" width="1.08984375" style="67" customWidth="1"/>
    <col min="4106" max="4106" width="13.453125" style="67" customWidth="1"/>
    <col min="4107" max="4107" width="1.08984375" style="67" customWidth="1"/>
    <col min="4108" max="4108" width="13.453125" style="67" customWidth="1"/>
    <col min="4109" max="4352" width="9.08984375" style="67"/>
    <col min="4353" max="4353" width="3.08984375" style="67" customWidth="1"/>
    <col min="4354" max="4354" width="4.453125" style="67" customWidth="1"/>
    <col min="4355" max="4355" width="35" style="67" customWidth="1"/>
    <col min="4356" max="4356" width="6.90625" style="67" bestFit="1" customWidth="1"/>
    <col min="4357" max="4357" width="1.08984375" style="67" customWidth="1"/>
    <col min="4358" max="4358" width="13.453125" style="67" customWidth="1"/>
    <col min="4359" max="4359" width="1.08984375" style="67" customWidth="1"/>
    <col min="4360" max="4360" width="13.453125" style="67" customWidth="1"/>
    <col min="4361" max="4361" width="1.08984375" style="67" customWidth="1"/>
    <col min="4362" max="4362" width="13.453125" style="67" customWidth="1"/>
    <col min="4363" max="4363" width="1.08984375" style="67" customWidth="1"/>
    <col min="4364" max="4364" width="13.453125" style="67" customWidth="1"/>
    <col min="4365" max="4608" width="9.08984375" style="67"/>
    <col min="4609" max="4609" width="3.08984375" style="67" customWidth="1"/>
    <col min="4610" max="4610" width="4.453125" style="67" customWidth="1"/>
    <col min="4611" max="4611" width="35" style="67" customWidth="1"/>
    <col min="4612" max="4612" width="6.90625" style="67" bestFit="1" customWidth="1"/>
    <col min="4613" max="4613" width="1.08984375" style="67" customWidth="1"/>
    <col min="4614" max="4614" width="13.453125" style="67" customWidth="1"/>
    <col min="4615" max="4615" width="1.08984375" style="67" customWidth="1"/>
    <col min="4616" max="4616" width="13.453125" style="67" customWidth="1"/>
    <col min="4617" max="4617" width="1.08984375" style="67" customWidth="1"/>
    <col min="4618" max="4618" width="13.453125" style="67" customWidth="1"/>
    <col min="4619" max="4619" width="1.08984375" style="67" customWidth="1"/>
    <col min="4620" max="4620" width="13.453125" style="67" customWidth="1"/>
    <col min="4621" max="4864" width="9.08984375" style="67"/>
    <col min="4865" max="4865" width="3.08984375" style="67" customWidth="1"/>
    <col min="4866" max="4866" width="4.453125" style="67" customWidth="1"/>
    <col min="4867" max="4867" width="35" style="67" customWidth="1"/>
    <col min="4868" max="4868" width="6.90625" style="67" bestFit="1" customWidth="1"/>
    <col min="4869" max="4869" width="1.08984375" style="67" customWidth="1"/>
    <col min="4870" max="4870" width="13.453125" style="67" customWidth="1"/>
    <col min="4871" max="4871" width="1.08984375" style="67" customWidth="1"/>
    <col min="4872" max="4872" width="13.453125" style="67" customWidth="1"/>
    <col min="4873" max="4873" width="1.08984375" style="67" customWidth="1"/>
    <col min="4874" max="4874" width="13.453125" style="67" customWidth="1"/>
    <col min="4875" max="4875" width="1.08984375" style="67" customWidth="1"/>
    <col min="4876" max="4876" width="13.453125" style="67" customWidth="1"/>
    <col min="4877" max="5120" width="9.08984375" style="67"/>
    <col min="5121" max="5121" width="3.08984375" style="67" customWidth="1"/>
    <col min="5122" max="5122" width="4.453125" style="67" customWidth="1"/>
    <col min="5123" max="5123" width="35" style="67" customWidth="1"/>
    <col min="5124" max="5124" width="6.90625" style="67" bestFit="1" customWidth="1"/>
    <col min="5125" max="5125" width="1.08984375" style="67" customWidth="1"/>
    <col min="5126" max="5126" width="13.453125" style="67" customWidth="1"/>
    <col min="5127" max="5127" width="1.08984375" style="67" customWidth="1"/>
    <col min="5128" max="5128" width="13.453125" style="67" customWidth="1"/>
    <col min="5129" max="5129" width="1.08984375" style="67" customWidth="1"/>
    <col min="5130" max="5130" width="13.453125" style="67" customWidth="1"/>
    <col min="5131" max="5131" width="1.08984375" style="67" customWidth="1"/>
    <col min="5132" max="5132" width="13.453125" style="67" customWidth="1"/>
    <col min="5133" max="5376" width="9.08984375" style="67"/>
    <col min="5377" max="5377" width="3.08984375" style="67" customWidth="1"/>
    <col min="5378" max="5378" width="4.453125" style="67" customWidth="1"/>
    <col min="5379" max="5379" width="35" style="67" customWidth="1"/>
    <col min="5380" max="5380" width="6.90625" style="67" bestFit="1" customWidth="1"/>
    <col min="5381" max="5381" width="1.08984375" style="67" customWidth="1"/>
    <col min="5382" max="5382" width="13.453125" style="67" customWidth="1"/>
    <col min="5383" max="5383" width="1.08984375" style="67" customWidth="1"/>
    <col min="5384" max="5384" width="13.453125" style="67" customWidth="1"/>
    <col min="5385" max="5385" width="1.08984375" style="67" customWidth="1"/>
    <col min="5386" max="5386" width="13.453125" style="67" customWidth="1"/>
    <col min="5387" max="5387" width="1.08984375" style="67" customWidth="1"/>
    <col min="5388" max="5388" width="13.453125" style="67" customWidth="1"/>
    <col min="5389" max="5632" width="9.08984375" style="67"/>
    <col min="5633" max="5633" width="3.08984375" style="67" customWidth="1"/>
    <col min="5634" max="5634" width="4.453125" style="67" customWidth="1"/>
    <col min="5635" max="5635" width="35" style="67" customWidth="1"/>
    <col min="5636" max="5636" width="6.90625" style="67" bestFit="1" customWidth="1"/>
    <col min="5637" max="5637" width="1.08984375" style="67" customWidth="1"/>
    <col min="5638" max="5638" width="13.453125" style="67" customWidth="1"/>
    <col min="5639" max="5639" width="1.08984375" style="67" customWidth="1"/>
    <col min="5640" max="5640" width="13.453125" style="67" customWidth="1"/>
    <col min="5641" max="5641" width="1.08984375" style="67" customWidth="1"/>
    <col min="5642" max="5642" width="13.453125" style="67" customWidth="1"/>
    <col min="5643" max="5643" width="1.08984375" style="67" customWidth="1"/>
    <col min="5644" max="5644" width="13.453125" style="67" customWidth="1"/>
    <col min="5645" max="5888" width="9.08984375" style="67"/>
    <col min="5889" max="5889" width="3.08984375" style="67" customWidth="1"/>
    <col min="5890" max="5890" width="4.453125" style="67" customWidth="1"/>
    <col min="5891" max="5891" width="35" style="67" customWidth="1"/>
    <col min="5892" max="5892" width="6.90625" style="67" bestFit="1" customWidth="1"/>
    <col min="5893" max="5893" width="1.08984375" style="67" customWidth="1"/>
    <col min="5894" max="5894" width="13.453125" style="67" customWidth="1"/>
    <col min="5895" max="5895" width="1.08984375" style="67" customWidth="1"/>
    <col min="5896" max="5896" width="13.453125" style="67" customWidth="1"/>
    <col min="5897" max="5897" width="1.08984375" style="67" customWidth="1"/>
    <col min="5898" max="5898" width="13.453125" style="67" customWidth="1"/>
    <col min="5899" max="5899" width="1.08984375" style="67" customWidth="1"/>
    <col min="5900" max="5900" width="13.453125" style="67" customWidth="1"/>
    <col min="5901" max="6144" width="9.08984375" style="67"/>
    <col min="6145" max="6145" width="3.08984375" style="67" customWidth="1"/>
    <col min="6146" max="6146" width="4.453125" style="67" customWidth="1"/>
    <col min="6147" max="6147" width="35" style="67" customWidth="1"/>
    <col min="6148" max="6148" width="6.90625" style="67" bestFit="1" customWidth="1"/>
    <col min="6149" max="6149" width="1.08984375" style="67" customWidth="1"/>
    <col min="6150" max="6150" width="13.453125" style="67" customWidth="1"/>
    <col min="6151" max="6151" width="1.08984375" style="67" customWidth="1"/>
    <col min="6152" max="6152" width="13.453125" style="67" customWidth="1"/>
    <col min="6153" max="6153" width="1.08984375" style="67" customWidth="1"/>
    <col min="6154" max="6154" width="13.453125" style="67" customWidth="1"/>
    <col min="6155" max="6155" width="1.08984375" style="67" customWidth="1"/>
    <col min="6156" max="6156" width="13.453125" style="67" customWidth="1"/>
    <col min="6157" max="6400" width="9.08984375" style="67"/>
    <col min="6401" max="6401" width="3.08984375" style="67" customWidth="1"/>
    <col min="6402" max="6402" width="4.453125" style="67" customWidth="1"/>
    <col min="6403" max="6403" width="35" style="67" customWidth="1"/>
    <col min="6404" max="6404" width="6.90625" style="67" bestFit="1" customWidth="1"/>
    <col min="6405" max="6405" width="1.08984375" style="67" customWidth="1"/>
    <col min="6406" max="6406" width="13.453125" style="67" customWidth="1"/>
    <col min="6407" max="6407" width="1.08984375" style="67" customWidth="1"/>
    <col min="6408" max="6408" width="13.453125" style="67" customWidth="1"/>
    <col min="6409" max="6409" width="1.08984375" style="67" customWidth="1"/>
    <col min="6410" max="6410" width="13.453125" style="67" customWidth="1"/>
    <col min="6411" max="6411" width="1.08984375" style="67" customWidth="1"/>
    <col min="6412" max="6412" width="13.453125" style="67" customWidth="1"/>
    <col min="6413" max="6656" width="9.08984375" style="67"/>
    <col min="6657" max="6657" width="3.08984375" style="67" customWidth="1"/>
    <col min="6658" max="6658" width="4.453125" style="67" customWidth="1"/>
    <col min="6659" max="6659" width="35" style="67" customWidth="1"/>
    <col min="6660" max="6660" width="6.90625" style="67" bestFit="1" customWidth="1"/>
    <col min="6661" max="6661" width="1.08984375" style="67" customWidth="1"/>
    <col min="6662" max="6662" width="13.453125" style="67" customWidth="1"/>
    <col min="6663" max="6663" width="1.08984375" style="67" customWidth="1"/>
    <col min="6664" max="6664" width="13.453125" style="67" customWidth="1"/>
    <col min="6665" max="6665" width="1.08984375" style="67" customWidth="1"/>
    <col min="6666" max="6666" width="13.453125" style="67" customWidth="1"/>
    <col min="6667" max="6667" width="1.08984375" style="67" customWidth="1"/>
    <col min="6668" max="6668" width="13.453125" style="67" customWidth="1"/>
    <col min="6669" max="6912" width="9.08984375" style="67"/>
    <col min="6913" max="6913" width="3.08984375" style="67" customWidth="1"/>
    <col min="6914" max="6914" width="4.453125" style="67" customWidth="1"/>
    <col min="6915" max="6915" width="35" style="67" customWidth="1"/>
    <col min="6916" max="6916" width="6.90625" style="67" bestFit="1" customWidth="1"/>
    <col min="6917" max="6917" width="1.08984375" style="67" customWidth="1"/>
    <col min="6918" max="6918" width="13.453125" style="67" customWidth="1"/>
    <col min="6919" max="6919" width="1.08984375" style="67" customWidth="1"/>
    <col min="6920" max="6920" width="13.453125" style="67" customWidth="1"/>
    <col min="6921" max="6921" width="1.08984375" style="67" customWidth="1"/>
    <col min="6922" max="6922" width="13.453125" style="67" customWidth="1"/>
    <col min="6923" max="6923" width="1.08984375" style="67" customWidth="1"/>
    <col min="6924" max="6924" width="13.453125" style="67" customWidth="1"/>
    <col min="6925" max="7168" width="9.08984375" style="67"/>
    <col min="7169" max="7169" width="3.08984375" style="67" customWidth="1"/>
    <col min="7170" max="7170" width="4.453125" style="67" customWidth="1"/>
    <col min="7171" max="7171" width="35" style="67" customWidth="1"/>
    <col min="7172" max="7172" width="6.90625" style="67" bestFit="1" customWidth="1"/>
    <col min="7173" max="7173" width="1.08984375" style="67" customWidth="1"/>
    <col min="7174" max="7174" width="13.453125" style="67" customWidth="1"/>
    <col min="7175" max="7175" width="1.08984375" style="67" customWidth="1"/>
    <col min="7176" max="7176" width="13.453125" style="67" customWidth="1"/>
    <col min="7177" max="7177" width="1.08984375" style="67" customWidth="1"/>
    <col min="7178" max="7178" width="13.453125" style="67" customWidth="1"/>
    <col min="7179" max="7179" width="1.08984375" style="67" customWidth="1"/>
    <col min="7180" max="7180" width="13.453125" style="67" customWidth="1"/>
    <col min="7181" max="7424" width="9.08984375" style="67"/>
    <col min="7425" max="7425" width="3.08984375" style="67" customWidth="1"/>
    <col min="7426" max="7426" width="4.453125" style="67" customWidth="1"/>
    <col min="7427" max="7427" width="35" style="67" customWidth="1"/>
    <col min="7428" max="7428" width="6.90625" style="67" bestFit="1" customWidth="1"/>
    <col min="7429" max="7429" width="1.08984375" style="67" customWidth="1"/>
    <col min="7430" max="7430" width="13.453125" style="67" customWidth="1"/>
    <col min="7431" max="7431" width="1.08984375" style="67" customWidth="1"/>
    <col min="7432" max="7432" width="13.453125" style="67" customWidth="1"/>
    <col min="7433" max="7433" width="1.08984375" style="67" customWidth="1"/>
    <col min="7434" max="7434" width="13.453125" style="67" customWidth="1"/>
    <col min="7435" max="7435" width="1.08984375" style="67" customWidth="1"/>
    <col min="7436" max="7436" width="13.453125" style="67" customWidth="1"/>
    <col min="7437" max="7680" width="9.08984375" style="67"/>
    <col min="7681" max="7681" width="3.08984375" style="67" customWidth="1"/>
    <col min="7682" max="7682" width="4.453125" style="67" customWidth="1"/>
    <col min="7683" max="7683" width="35" style="67" customWidth="1"/>
    <col min="7684" max="7684" width="6.90625" style="67" bestFit="1" customWidth="1"/>
    <col min="7685" max="7685" width="1.08984375" style="67" customWidth="1"/>
    <col min="7686" max="7686" width="13.453125" style="67" customWidth="1"/>
    <col min="7687" max="7687" width="1.08984375" style="67" customWidth="1"/>
    <col min="7688" max="7688" width="13.453125" style="67" customWidth="1"/>
    <col min="7689" max="7689" width="1.08984375" style="67" customWidth="1"/>
    <col min="7690" max="7690" width="13.453125" style="67" customWidth="1"/>
    <col min="7691" max="7691" width="1.08984375" style="67" customWidth="1"/>
    <col min="7692" max="7692" width="13.453125" style="67" customWidth="1"/>
    <col min="7693" max="7936" width="9.08984375" style="67"/>
    <col min="7937" max="7937" width="3.08984375" style="67" customWidth="1"/>
    <col min="7938" max="7938" width="4.453125" style="67" customWidth="1"/>
    <col min="7939" max="7939" width="35" style="67" customWidth="1"/>
    <col min="7940" max="7940" width="6.90625" style="67" bestFit="1" customWidth="1"/>
    <col min="7941" max="7941" width="1.08984375" style="67" customWidth="1"/>
    <col min="7942" max="7942" width="13.453125" style="67" customWidth="1"/>
    <col min="7943" max="7943" width="1.08984375" style="67" customWidth="1"/>
    <col min="7944" max="7944" width="13.453125" style="67" customWidth="1"/>
    <col min="7945" max="7945" width="1.08984375" style="67" customWidth="1"/>
    <col min="7946" max="7946" width="13.453125" style="67" customWidth="1"/>
    <col min="7947" max="7947" width="1.08984375" style="67" customWidth="1"/>
    <col min="7948" max="7948" width="13.453125" style="67" customWidth="1"/>
    <col min="7949" max="8192" width="9.08984375" style="67"/>
    <col min="8193" max="8193" width="3.08984375" style="67" customWidth="1"/>
    <col min="8194" max="8194" width="4.453125" style="67" customWidth="1"/>
    <col min="8195" max="8195" width="35" style="67" customWidth="1"/>
    <col min="8196" max="8196" width="6.90625" style="67" bestFit="1" customWidth="1"/>
    <col min="8197" max="8197" width="1.08984375" style="67" customWidth="1"/>
    <col min="8198" max="8198" width="13.453125" style="67" customWidth="1"/>
    <col min="8199" max="8199" width="1.08984375" style="67" customWidth="1"/>
    <col min="8200" max="8200" width="13.453125" style="67" customWidth="1"/>
    <col min="8201" max="8201" width="1.08984375" style="67" customWidth="1"/>
    <col min="8202" max="8202" width="13.453125" style="67" customWidth="1"/>
    <col min="8203" max="8203" width="1.08984375" style="67" customWidth="1"/>
    <col min="8204" max="8204" width="13.453125" style="67" customWidth="1"/>
    <col min="8205" max="8448" width="9.08984375" style="67"/>
    <col min="8449" max="8449" width="3.08984375" style="67" customWidth="1"/>
    <col min="8450" max="8450" width="4.453125" style="67" customWidth="1"/>
    <col min="8451" max="8451" width="35" style="67" customWidth="1"/>
    <col min="8452" max="8452" width="6.90625" style="67" bestFit="1" customWidth="1"/>
    <col min="8453" max="8453" width="1.08984375" style="67" customWidth="1"/>
    <col min="8454" max="8454" width="13.453125" style="67" customWidth="1"/>
    <col min="8455" max="8455" width="1.08984375" style="67" customWidth="1"/>
    <col min="8456" max="8456" width="13.453125" style="67" customWidth="1"/>
    <col min="8457" max="8457" width="1.08984375" style="67" customWidth="1"/>
    <col min="8458" max="8458" width="13.453125" style="67" customWidth="1"/>
    <col min="8459" max="8459" width="1.08984375" style="67" customWidth="1"/>
    <col min="8460" max="8460" width="13.453125" style="67" customWidth="1"/>
    <col min="8461" max="8704" width="9.08984375" style="67"/>
    <col min="8705" max="8705" width="3.08984375" style="67" customWidth="1"/>
    <col min="8706" max="8706" width="4.453125" style="67" customWidth="1"/>
    <col min="8707" max="8707" width="35" style="67" customWidth="1"/>
    <col min="8708" max="8708" width="6.90625" style="67" bestFit="1" customWidth="1"/>
    <col min="8709" max="8709" width="1.08984375" style="67" customWidth="1"/>
    <col min="8710" max="8710" width="13.453125" style="67" customWidth="1"/>
    <col min="8711" max="8711" width="1.08984375" style="67" customWidth="1"/>
    <col min="8712" max="8712" width="13.453125" style="67" customWidth="1"/>
    <col min="8713" max="8713" width="1.08984375" style="67" customWidth="1"/>
    <col min="8714" max="8714" width="13.453125" style="67" customWidth="1"/>
    <col min="8715" max="8715" width="1.08984375" style="67" customWidth="1"/>
    <col min="8716" max="8716" width="13.453125" style="67" customWidth="1"/>
    <col min="8717" max="8960" width="9.08984375" style="67"/>
    <col min="8961" max="8961" width="3.08984375" style="67" customWidth="1"/>
    <col min="8962" max="8962" width="4.453125" style="67" customWidth="1"/>
    <col min="8963" max="8963" width="35" style="67" customWidth="1"/>
    <col min="8964" max="8964" width="6.90625" style="67" bestFit="1" customWidth="1"/>
    <col min="8965" max="8965" width="1.08984375" style="67" customWidth="1"/>
    <col min="8966" max="8966" width="13.453125" style="67" customWidth="1"/>
    <col min="8967" max="8967" width="1.08984375" style="67" customWidth="1"/>
    <col min="8968" max="8968" width="13.453125" style="67" customWidth="1"/>
    <col min="8969" max="8969" width="1.08984375" style="67" customWidth="1"/>
    <col min="8970" max="8970" width="13.453125" style="67" customWidth="1"/>
    <col min="8971" max="8971" width="1.08984375" style="67" customWidth="1"/>
    <col min="8972" max="8972" width="13.453125" style="67" customWidth="1"/>
    <col min="8973" max="9216" width="9.08984375" style="67"/>
    <col min="9217" max="9217" width="3.08984375" style="67" customWidth="1"/>
    <col min="9218" max="9218" width="4.453125" style="67" customWidth="1"/>
    <col min="9219" max="9219" width="35" style="67" customWidth="1"/>
    <col min="9220" max="9220" width="6.90625" style="67" bestFit="1" customWidth="1"/>
    <col min="9221" max="9221" width="1.08984375" style="67" customWidth="1"/>
    <col min="9222" max="9222" width="13.453125" style="67" customWidth="1"/>
    <col min="9223" max="9223" width="1.08984375" style="67" customWidth="1"/>
    <col min="9224" max="9224" width="13.453125" style="67" customWidth="1"/>
    <col min="9225" max="9225" width="1.08984375" style="67" customWidth="1"/>
    <col min="9226" max="9226" width="13.453125" style="67" customWidth="1"/>
    <col min="9227" max="9227" width="1.08984375" style="67" customWidth="1"/>
    <col min="9228" max="9228" width="13.453125" style="67" customWidth="1"/>
    <col min="9229" max="9472" width="9.08984375" style="67"/>
    <col min="9473" max="9473" width="3.08984375" style="67" customWidth="1"/>
    <col min="9474" max="9474" width="4.453125" style="67" customWidth="1"/>
    <col min="9475" max="9475" width="35" style="67" customWidth="1"/>
    <col min="9476" max="9476" width="6.90625" style="67" bestFit="1" customWidth="1"/>
    <col min="9477" max="9477" width="1.08984375" style="67" customWidth="1"/>
    <col min="9478" max="9478" width="13.453125" style="67" customWidth="1"/>
    <col min="9479" max="9479" width="1.08984375" style="67" customWidth="1"/>
    <col min="9480" max="9480" width="13.453125" style="67" customWidth="1"/>
    <col min="9481" max="9481" width="1.08984375" style="67" customWidth="1"/>
    <col min="9482" max="9482" width="13.453125" style="67" customWidth="1"/>
    <col min="9483" max="9483" width="1.08984375" style="67" customWidth="1"/>
    <col min="9484" max="9484" width="13.453125" style="67" customWidth="1"/>
    <col min="9485" max="9728" width="9.08984375" style="67"/>
    <col min="9729" max="9729" width="3.08984375" style="67" customWidth="1"/>
    <col min="9730" max="9730" width="4.453125" style="67" customWidth="1"/>
    <col min="9731" max="9731" width="35" style="67" customWidth="1"/>
    <col min="9732" max="9732" width="6.90625" style="67" bestFit="1" customWidth="1"/>
    <col min="9733" max="9733" width="1.08984375" style="67" customWidth="1"/>
    <col min="9734" max="9734" width="13.453125" style="67" customWidth="1"/>
    <col min="9735" max="9735" width="1.08984375" style="67" customWidth="1"/>
    <col min="9736" max="9736" width="13.453125" style="67" customWidth="1"/>
    <col min="9737" max="9737" width="1.08984375" style="67" customWidth="1"/>
    <col min="9738" max="9738" width="13.453125" style="67" customWidth="1"/>
    <col min="9739" max="9739" width="1.08984375" style="67" customWidth="1"/>
    <col min="9740" max="9740" width="13.453125" style="67" customWidth="1"/>
    <col min="9741" max="9984" width="9.08984375" style="67"/>
    <col min="9985" max="9985" width="3.08984375" style="67" customWidth="1"/>
    <col min="9986" max="9986" width="4.453125" style="67" customWidth="1"/>
    <col min="9987" max="9987" width="35" style="67" customWidth="1"/>
    <col min="9988" max="9988" width="6.90625" style="67" bestFit="1" customWidth="1"/>
    <col min="9989" max="9989" width="1.08984375" style="67" customWidth="1"/>
    <col min="9990" max="9990" width="13.453125" style="67" customWidth="1"/>
    <col min="9991" max="9991" width="1.08984375" style="67" customWidth="1"/>
    <col min="9992" max="9992" width="13.453125" style="67" customWidth="1"/>
    <col min="9993" max="9993" width="1.08984375" style="67" customWidth="1"/>
    <col min="9994" max="9994" width="13.453125" style="67" customWidth="1"/>
    <col min="9995" max="9995" width="1.08984375" style="67" customWidth="1"/>
    <col min="9996" max="9996" width="13.453125" style="67" customWidth="1"/>
    <col min="9997" max="10240" width="9.08984375" style="67"/>
    <col min="10241" max="10241" width="3.08984375" style="67" customWidth="1"/>
    <col min="10242" max="10242" width="4.453125" style="67" customWidth="1"/>
    <col min="10243" max="10243" width="35" style="67" customWidth="1"/>
    <col min="10244" max="10244" width="6.90625" style="67" bestFit="1" customWidth="1"/>
    <col min="10245" max="10245" width="1.08984375" style="67" customWidth="1"/>
    <col min="10246" max="10246" width="13.453125" style="67" customWidth="1"/>
    <col min="10247" max="10247" width="1.08984375" style="67" customWidth="1"/>
    <col min="10248" max="10248" width="13.453125" style="67" customWidth="1"/>
    <col min="10249" max="10249" width="1.08984375" style="67" customWidth="1"/>
    <col min="10250" max="10250" width="13.453125" style="67" customWidth="1"/>
    <col min="10251" max="10251" width="1.08984375" style="67" customWidth="1"/>
    <col min="10252" max="10252" width="13.453125" style="67" customWidth="1"/>
    <col min="10253" max="10496" width="9.08984375" style="67"/>
    <col min="10497" max="10497" width="3.08984375" style="67" customWidth="1"/>
    <col min="10498" max="10498" width="4.453125" style="67" customWidth="1"/>
    <col min="10499" max="10499" width="35" style="67" customWidth="1"/>
    <col min="10500" max="10500" width="6.90625" style="67" bestFit="1" customWidth="1"/>
    <col min="10501" max="10501" width="1.08984375" style="67" customWidth="1"/>
    <col min="10502" max="10502" width="13.453125" style="67" customWidth="1"/>
    <col min="10503" max="10503" width="1.08984375" style="67" customWidth="1"/>
    <col min="10504" max="10504" width="13.453125" style="67" customWidth="1"/>
    <col min="10505" max="10505" width="1.08984375" style="67" customWidth="1"/>
    <col min="10506" max="10506" width="13.453125" style="67" customWidth="1"/>
    <col min="10507" max="10507" width="1.08984375" style="67" customWidth="1"/>
    <col min="10508" max="10508" width="13.453125" style="67" customWidth="1"/>
    <col min="10509" max="10752" width="9.08984375" style="67"/>
    <col min="10753" max="10753" width="3.08984375" style="67" customWidth="1"/>
    <col min="10754" max="10754" width="4.453125" style="67" customWidth="1"/>
    <col min="10755" max="10755" width="35" style="67" customWidth="1"/>
    <col min="10756" max="10756" width="6.90625" style="67" bestFit="1" customWidth="1"/>
    <col min="10757" max="10757" width="1.08984375" style="67" customWidth="1"/>
    <col min="10758" max="10758" width="13.453125" style="67" customWidth="1"/>
    <col min="10759" max="10759" width="1.08984375" style="67" customWidth="1"/>
    <col min="10760" max="10760" width="13.453125" style="67" customWidth="1"/>
    <col min="10761" max="10761" width="1.08984375" style="67" customWidth="1"/>
    <col min="10762" max="10762" width="13.453125" style="67" customWidth="1"/>
    <col min="10763" max="10763" width="1.08984375" style="67" customWidth="1"/>
    <col min="10764" max="10764" width="13.453125" style="67" customWidth="1"/>
    <col min="10765" max="11008" width="9.08984375" style="67"/>
    <col min="11009" max="11009" width="3.08984375" style="67" customWidth="1"/>
    <col min="11010" max="11010" width="4.453125" style="67" customWidth="1"/>
    <col min="11011" max="11011" width="35" style="67" customWidth="1"/>
    <col min="11012" max="11012" width="6.90625" style="67" bestFit="1" customWidth="1"/>
    <col min="11013" max="11013" width="1.08984375" style="67" customWidth="1"/>
    <col min="11014" max="11014" width="13.453125" style="67" customWidth="1"/>
    <col min="11015" max="11015" width="1.08984375" style="67" customWidth="1"/>
    <col min="11016" max="11016" width="13.453125" style="67" customWidth="1"/>
    <col min="11017" max="11017" width="1.08984375" style="67" customWidth="1"/>
    <col min="11018" max="11018" width="13.453125" style="67" customWidth="1"/>
    <col min="11019" max="11019" width="1.08984375" style="67" customWidth="1"/>
    <col min="11020" max="11020" width="13.453125" style="67" customWidth="1"/>
    <col min="11021" max="11264" width="9.08984375" style="67"/>
    <col min="11265" max="11265" width="3.08984375" style="67" customWidth="1"/>
    <col min="11266" max="11266" width="4.453125" style="67" customWidth="1"/>
    <col min="11267" max="11267" width="35" style="67" customWidth="1"/>
    <col min="11268" max="11268" width="6.90625" style="67" bestFit="1" customWidth="1"/>
    <col min="11269" max="11269" width="1.08984375" style="67" customWidth="1"/>
    <col min="11270" max="11270" width="13.453125" style="67" customWidth="1"/>
    <col min="11271" max="11271" width="1.08984375" style="67" customWidth="1"/>
    <col min="11272" max="11272" width="13.453125" style="67" customWidth="1"/>
    <col min="11273" max="11273" width="1.08984375" style="67" customWidth="1"/>
    <col min="11274" max="11274" width="13.453125" style="67" customWidth="1"/>
    <col min="11275" max="11275" width="1.08984375" style="67" customWidth="1"/>
    <col min="11276" max="11276" width="13.453125" style="67" customWidth="1"/>
    <col min="11277" max="11520" width="9.08984375" style="67"/>
    <col min="11521" max="11521" width="3.08984375" style="67" customWidth="1"/>
    <col min="11522" max="11522" width="4.453125" style="67" customWidth="1"/>
    <col min="11523" max="11523" width="35" style="67" customWidth="1"/>
    <col min="11524" max="11524" width="6.90625" style="67" bestFit="1" customWidth="1"/>
    <col min="11525" max="11525" width="1.08984375" style="67" customWidth="1"/>
    <col min="11526" max="11526" width="13.453125" style="67" customWidth="1"/>
    <col min="11527" max="11527" width="1.08984375" style="67" customWidth="1"/>
    <col min="11528" max="11528" width="13.453125" style="67" customWidth="1"/>
    <col min="11529" max="11529" width="1.08984375" style="67" customWidth="1"/>
    <col min="11530" max="11530" width="13.453125" style="67" customWidth="1"/>
    <col min="11531" max="11531" width="1.08984375" style="67" customWidth="1"/>
    <col min="11532" max="11532" width="13.453125" style="67" customWidth="1"/>
    <col min="11533" max="11776" width="9.08984375" style="67"/>
    <col min="11777" max="11777" width="3.08984375" style="67" customWidth="1"/>
    <col min="11778" max="11778" width="4.453125" style="67" customWidth="1"/>
    <col min="11779" max="11779" width="35" style="67" customWidth="1"/>
    <col min="11780" max="11780" width="6.90625" style="67" bestFit="1" customWidth="1"/>
    <col min="11781" max="11781" width="1.08984375" style="67" customWidth="1"/>
    <col min="11782" max="11782" width="13.453125" style="67" customWidth="1"/>
    <col min="11783" max="11783" width="1.08984375" style="67" customWidth="1"/>
    <col min="11784" max="11784" width="13.453125" style="67" customWidth="1"/>
    <col min="11785" max="11785" width="1.08984375" style="67" customWidth="1"/>
    <col min="11786" max="11786" width="13.453125" style="67" customWidth="1"/>
    <col min="11787" max="11787" width="1.08984375" style="67" customWidth="1"/>
    <col min="11788" max="11788" width="13.453125" style="67" customWidth="1"/>
    <col min="11789" max="12032" width="9.08984375" style="67"/>
    <col min="12033" max="12033" width="3.08984375" style="67" customWidth="1"/>
    <col min="12034" max="12034" width="4.453125" style="67" customWidth="1"/>
    <col min="12035" max="12035" width="35" style="67" customWidth="1"/>
    <col min="12036" max="12036" width="6.90625" style="67" bestFit="1" customWidth="1"/>
    <col min="12037" max="12037" width="1.08984375" style="67" customWidth="1"/>
    <col min="12038" max="12038" width="13.453125" style="67" customWidth="1"/>
    <col min="12039" max="12039" width="1.08984375" style="67" customWidth="1"/>
    <col min="12040" max="12040" width="13.453125" style="67" customWidth="1"/>
    <col min="12041" max="12041" width="1.08984375" style="67" customWidth="1"/>
    <col min="12042" max="12042" width="13.453125" style="67" customWidth="1"/>
    <col min="12043" max="12043" width="1.08984375" style="67" customWidth="1"/>
    <col min="12044" max="12044" width="13.453125" style="67" customWidth="1"/>
    <col min="12045" max="12288" width="9.08984375" style="67"/>
    <col min="12289" max="12289" width="3.08984375" style="67" customWidth="1"/>
    <col min="12290" max="12290" width="4.453125" style="67" customWidth="1"/>
    <col min="12291" max="12291" width="35" style="67" customWidth="1"/>
    <col min="12292" max="12292" width="6.90625" style="67" bestFit="1" customWidth="1"/>
    <col min="12293" max="12293" width="1.08984375" style="67" customWidth="1"/>
    <col min="12294" max="12294" width="13.453125" style="67" customWidth="1"/>
    <col min="12295" max="12295" width="1.08984375" style="67" customWidth="1"/>
    <col min="12296" max="12296" width="13.453125" style="67" customWidth="1"/>
    <col min="12297" max="12297" width="1.08984375" style="67" customWidth="1"/>
    <col min="12298" max="12298" width="13.453125" style="67" customWidth="1"/>
    <col min="12299" max="12299" width="1.08984375" style="67" customWidth="1"/>
    <col min="12300" max="12300" width="13.453125" style="67" customWidth="1"/>
    <col min="12301" max="12544" width="9.08984375" style="67"/>
    <col min="12545" max="12545" width="3.08984375" style="67" customWidth="1"/>
    <col min="12546" max="12546" width="4.453125" style="67" customWidth="1"/>
    <col min="12547" max="12547" width="35" style="67" customWidth="1"/>
    <col min="12548" max="12548" width="6.90625" style="67" bestFit="1" customWidth="1"/>
    <col min="12549" max="12549" width="1.08984375" style="67" customWidth="1"/>
    <col min="12550" max="12550" width="13.453125" style="67" customWidth="1"/>
    <col min="12551" max="12551" width="1.08984375" style="67" customWidth="1"/>
    <col min="12552" max="12552" width="13.453125" style="67" customWidth="1"/>
    <col min="12553" max="12553" width="1.08984375" style="67" customWidth="1"/>
    <col min="12554" max="12554" width="13.453125" style="67" customWidth="1"/>
    <col min="12555" max="12555" width="1.08984375" style="67" customWidth="1"/>
    <col min="12556" max="12556" width="13.453125" style="67" customWidth="1"/>
    <col min="12557" max="12800" width="9.08984375" style="67"/>
    <col min="12801" max="12801" width="3.08984375" style="67" customWidth="1"/>
    <col min="12802" max="12802" width="4.453125" style="67" customWidth="1"/>
    <col min="12803" max="12803" width="35" style="67" customWidth="1"/>
    <col min="12804" max="12804" width="6.90625" style="67" bestFit="1" customWidth="1"/>
    <col min="12805" max="12805" width="1.08984375" style="67" customWidth="1"/>
    <col min="12806" max="12806" width="13.453125" style="67" customWidth="1"/>
    <col min="12807" max="12807" width="1.08984375" style="67" customWidth="1"/>
    <col min="12808" max="12808" width="13.453125" style="67" customWidth="1"/>
    <col min="12809" max="12809" width="1.08984375" style="67" customWidth="1"/>
    <col min="12810" max="12810" width="13.453125" style="67" customWidth="1"/>
    <col min="12811" max="12811" width="1.08984375" style="67" customWidth="1"/>
    <col min="12812" max="12812" width="13.453125" style="67" customWidth="1"/>
    <col min="12813" max="13056" width="9.08984375" style="67"/>
    <col min="13057" max="13057" width="3.08984375" style="67" customWidth="1"/>
    <col min="13058" max="13058" width="4.453125" style="67" customWidth="1"/>
    <col min="13059" max="13059" width="35" style="67" customWidth="1"/>
    <col min="13060" max="13060" width="6.90625" style="67" bestFit="1" customWidth="1"/>
    <col min="13061" max="13061" width="1.08984375" style="67" customWidth="1"/>
    <col min="13062" max="13062" width="13.453125" style="67" customWidth="1"/>
    <col min="13063" max="13063" width="1.08984375" style="67" customWidth="1"/>
    <col min="13064" max="13064" width="13.453125" style="67" customWidth="1"/>
    <col min="13065" max="13065" width="1.08984375" style="67" customWidth="1"/>
    <col min="13066" max="13066" width="13.453125" style="67" customWidth="1"/>
    <col min="13067" max="13067" width="1.08984375" style="67" customWidth="1"/>
    <col min="13068" max="13068" width="13.453125" style="67" customWidth="1"/>
    <col min="13069" max="13312" width="9.08984375" style="67"/>
    <col min="13313" max="13313" width="3.08984375" style="67" customWidth="1"/>
    <col min="13314" max="13314" width="4.453125" style="67" customWidth="1"/>
    <col min="13315" max="13315" width="35" style="67" customWidth="1"/>
    <col min="13316" max="13316" width="6.90625" style="67" bestFit="1" customWidth="1"/>
    <col min="13317" max="13317" width="1.08984375" style="67" customWidth="1"/>
    <col min="13318" max="13318" width="13.453125" style="67" customWidth="1"/>
    <col min="13319" max="13319" width="1.08984375" style="67" customWidth="1"/>
    <col min="13320" max="13320" width="13.453125" style="67" customWidth="1"/>
    <col min="13321" max="13321" width="1.08984375" style="67" customWidth="1"/>
    <col min="13322" max="13322" width="13.453125" style="67" customWidth="1"/>
    <col min="13323" max="13323" width="1.08984375" style="67" customWidth="1"/>
    <col min="13324" max="13324" width="13.453125" style="67" customWidth="1"/>
    <col min="13325" max="13568" width="9.08984375" style="67"/>
    <col min="13569" max="13569" width="3.08984375" style="67" customWidth="1"/>
    <col min="13570" max="13570" width="4.453125" style="67" customWidth="1"/>
    <col min="13571" max="13571" width="35" style="67" customWidth="1"/>
    <col min="13572" max="13572" width="6.90625" style="67" bestFit="1" customWidth="1"/>
    <col min="13573" max="13573" width="1.08984375" style="67" customWidth="1"/>
    <col min="13574" max="13574" width="13.453125" style="67" customWidth="1"/>
    <col min="13575" max="13575" width="1.08984375" style="67" customWidth="1"/>
    <col min="13576" max="13576" width="13.453125" style="67" customWidth="1"/>
    <col min="13577" max="13577" width="1.08984375" style="67" customWidth="1"/>
    <col min="13578" max="13578" width="13.453125" style="67" customWidth="1"/>
    <col min="13579" max="13579" width="1.08984375" style="67" customWidth="1"/>
    <col min="13580" max="13580" width="13.453125" style="67" customWidth="1"/>
    <col min="13581" max="13824" width="9.08984375" style="67"/>
    <col min="13825" max="13825" width="3.08984375" style="67" customWidth="1"/>
    <col min="13826" max="13826" width="4.453125" style="67" customWidth="1"/>
    <col min="13827" max="13827" width="35" style="67" customWidth="1"/>
    <col min="13828" max="13828" width="6.90625" style="67" bestFit="1" customWidth="1"/>
    <col min="13829" max="13829" width="1.08984375" style="67" customWidth="1"/>
    <col min="13830" max="13830" width="13.453125" style="67" customWidth="1"/>
    <col min="13831" max="13831" width="1.08984375" style="67" customWidth="1"/>
    <col min="13832" max="13832" width="13.453125" style="67" customWidth="1"/>
    <col min="13833" max="13833" width="1.08984375" style="67" customWidth="1"/>
    <col min="13834" max="13834" width="13.453125" style="67" customWidth="1"/>
    <col min="13835" max="13835" width="1.08984375" style="67" customWidth="1"/>
    <col min="13836" max="13836" width="13.453125" style="67" customWidth="1"/>
    <col min="13837" max="14080" width="9.08984375" style="67"/>
    <col min="14081" max="14081" width="3.08984375" style="67" customWidth="1"/>
    <col min="14082" max="14082" width="4.453125" style="67" customWidth="1"/>
    <col min="14083" max="14083" width="35" style="67" customWidth="1"/>
    <col min="14084" max="14084" width="6.90625" style="67" bestFit="1" customWidth="1"/>
    <col min="14085" max="14085" width="1.08984375" style="67" customWidth="1"/>
    <col min="14086" max="14086" width="13.453125" style="67" customWidth="1"/>
    <col min="14087" max="14087" width="1.08984375" style="67" customWidth="1"/>
    <col min="14088" max="14088" width="13.453125" style="67" customWidth="1"/>
    <col min="14089" max="14089" width="1.08984375" style="67" customWidth="1"/>
    <col min="14090" max="14090" width="13.453125" style="67" customWidth="1"/>
    <col min="14091" max="14091" width="1.08984375" style="67" customWidth="1"/>
    <col min="14092" max="14092" width="13.453125" style="67" customWidth="1"/>
    <col min="14093" max="14336" width="9.08984375" style="67"/>
    <col min="14337" max="14337" width="3.08984375" style="67" customWidth="1"/>
    <col min="14338" max="14338" width="4.453125" style="67" customWidth="1"/>
    <col min="14339" max="14339" width="35" style="67" customWidth="1"/>
    <col min="14340" max="14340" width="6.90625" style="67" bestFit="1" customWidth="1"/>
    <col min="14341" max="14341" width="1.08984375" style="67" customWidth="1"/>
    <col min="14342" max="14342" width="13.453125" style="67" customWidth="1"/>
    <col min="14343" max="14343" width="1.08984375" style="67" customWidth="1"/>
    <col min="14344" max="14344" width="13.453125" style="67" customWidth="1"/>
    <col min="14345" max="14345" width="1.08984375" style="67" customWidth="1"/>
    <col min="14346" max="14346" width="13.453125" style="67" customWidth="1"/>
    <col min="14347" max="14347" width="1.08984375" style="67" customWidth="1"/>
    <col min="14348" max="14348" width="13.453125" style="67" customWidth="1"/>
    <col min="14349" max="14592" width="9.08984375" style="67"/>
    <col min="14593" max="14593" width="3.08984375" style="67" customWidth="1"/>
    <col min="14594" max="14594" width="4.453125" style="67" customWidth="1"/>
    <col min="14595" max="14595" width="35" style="67" customWidth="1"/>
    <col min="14596" max="14596" width="6.90625" style="67" bestFit="1" customWidth="1"/>
    <col min="14597" max="14597" width="1.08984375" style="67" customWidth="1"/>
    <col min="14598" max="14598" width="13.453125" style="67" customWidth="1"/>
    <col min="14599" max="14599" width="1.08984375" style="67" customWidth="1"/>
    <col min="14600" max="14600" width="13.453125" style="67" customWidth="1"/>
    <col min="14601" max="14601" width="1.08984375" style="67" customWidth="1"/>
    <col min="14602" max="14602" width="13.453125" style="67" customWidth="1"/>
    <col min="14603" max="14603" width="1.08984375" style="67" customWidth="1"/>
    <col min="14604" max="14604" width="13.453125" style="67" customWidth="1"/>
    <col min="14605" max="14848" width="9.08984375" style="67"/>
    <col min="14849" max="14849" width="3.08984375" style="67" customWidth="1"/>
    <col min="14850" max="14850" width="4.453125" style="67" customWidth="1"/>
    <col min="14851" max="14851" width="35" style="67" customWidth="1"/>
    <col min="14852" max="14852" width="6.90625" style="67" bestFit="1" customWidth="1"/>
    <col min="14853" max="14853" width="1.08984375" style="67" customWidth="1"/>
    <col min="14854" max="14854" width="13.453125" style="67" customWidth="1"/>
    <col min="14855" max="14855" width="1.08984375" style="67" customWidth="1"/>
    <col min="14856" max="14856" width="13.453125" style="67" customWidth="1"/>
    <col min="14857" max="14857" width="1.08984375" style="67" customWidth="1"/>
    <col min="14858" max="14858" width="13.453125" style="67" customWidth="1"/>
    <col min="14859" max="14859" width="1.08984375" style="67" customWidth="1"/>
    <col min="14860" max="14860" width="13.453125" style="67" customWidth="1"/>
    <col min="14861" max="15104" width="9.08984375" style="67"/>
    <col min="15105" max="15105" width="3.08984375" style="67" customWidth="1"/>
    <col min="15106" max="15106" width="4.453125" style="67" customWidth="1"/>
    <col min="15107" max="15107" width="35" style="67" customWidth="1"/>
    <col min="15108" max="15108" width="6.90625" style="67" bestFit="1" customWidth="1"/>
    <col min="15109" max="15109" width="1.08984375" style="67" customWidth="1"/>
    <col min="15110" max="15110" width="13.453125" style="67" customWidth="1"/>
    <col min="15111" max="15111" width="1.08984375" style="67" customWidth="1"/>
    <col min="15112" max="15112" width="13.453125" style="67" customWidth="1"/>
    <col min="15113" max="15113" width="1.08984375" style="67" customWidth="1"/>
    <col min="15114" max="15114" width="13.453125" style="67" customWidth="1"/>
    <col min="15115" max="15115" width="1.08984375" style="67" customWidth="1"/>
    <col min="15116" max="15116" width="13.453125" style="67" customWidth="1"/>
    <col min="15117" max="15360" width="9.08984375" style="67"/>
    <col min="15361" max="15361" width="3.08984375" style="67" customWidth="1"/>
    <col min="15362" max="15362" width="4.453125" style="67" customWidth="1"/>
    <col min="15363" max="15363" width="35" style="67" customWidth="1"/>
    <col min="15364" max="15364" width="6.90625" style="67" bestFit="1" customWidth="1"/>
    <col min="15365" max="15365" width="1.08984375" style="67" customWidth="1"/>
    <col min="15366" max="15366" width="13.453125" style="67" customWidth="1"/>
    <col min="15367" max="15367" width="1.08984375" style="67" customWidth="1"/>
    <col min="15368" max="15368" width="13.453125" style="67" customWidth="1"/>
    <col min="15369" max="15369" width="1.08984375" style="67" customWidth="1"/>
    <col min="15370" max="15370" width="13.453125" style="67" customWidth="1"/>
    <col min="15371" max="15371" width="1.08984375" style="67" customWidth="1"/>
    <col min="15372" max="15372" width="13.453125" style="67" customWidth="1"/>
    <col min="15373" max="15616" width="9.08984375" style="67"/>
    <col min="15617" max="15617" width="3.08984375" style="67" customWidth="1"/>
    <col min="15618" max="15618" width="4.453125" style="67" customWidth="1"/>
    <col min="15619" max="15619" width="35" style="67" customWidth="1"/>
    <col min="15620" max="15620" width="6.90625" style="67" bestFit="1" customWidth="1"/>
    <col min="15621" max="15621" width="1.08984375" style="67" customWidth="1"/>
    <col min="15622" max="15622" width="13.453125" style="67" customWidth="1"/>
    <col min="15623" max="15623" width="1.08984375" style="67" customWidth="1"/>
    <col min="15624" max="15624" width="13.453125" style="67" customWidth="1"/>
    <col min="15625" max="15625" width="1.08984375" style="67" customWidth="1"/>
    <col min="15626" max="15626" width="13.453125" style="67" customWidth="1"/>
    <col min="15627" max="15627" width="1.08984375" style="67" customWidth="1"/>
    <col min="15628" max="15628" width="13.453125" style="67" customWidth="1"/>
    <col min="15629" max="15872" width="9.08984375" style="67"/>
    <col min="15873" max="15873" width="3.08984375" style="67" customWidth="1"/>
    <col min="15874" max="15874" width="4.453125" style="67" customWidth="1"/>
    <col min="15875" max="15875" width="35" style="67" customWidth="1"/>
    <col min="15876" max="15876" width="6.90625" style="67" bestFit="1" customWidth="1"/>
    <col min="15877" max="15877" width="1.08984375" style="67" customWidth="1"/>
    <col min="15878" max="15878" width="13.453125" style="67" customWidth="1"/>
    <col min="15879" max="15879" width="1.08984375" style="67" customWidth="1"/>
    <col min="15880" max="15880" width="13.453125" style="67" customWidth="1"/>
    <col min="15881" max="15881" width="1.08984375" style="67" customWidth="1"/>
    <col min="15882" max="15882" width="13.453125" style="67" customWidth="1"/>
    <col min="15883" max="15883" width="1.08984375" style="67" customWidth="1"/>
    <col min="15884" max="15884" width="13.453125" style="67" customWidth="1"/>
    <col min="15885" max="16128" width="9.08984375" style="67"/>
    <col min="16129" max="16129" width="3.08984375" style="67" customWidth="1"/>
    <col min="16130" max="16130" width="4.453125" style="67" customWidth="1"/>
    <col min="16131" max="16131" width="35" style="67" customWidth="1"/>
    <col min="16132" max="16132" width="6.90625" style="67" bestFit="1" customWidth="1"/>
    <col min="16133" max="16133" width="1.08984375" style="67" customWidth="1"/>
    <col min="16134" max="16134" width="13.453125" style="67" customWidth="1"/>
    <col min="16135" max="16135" width="1.08984375" style="67" customWidth="1"/>
    <col min="16136" max="16136" width="13.453125" style="67" customWidth="1"/>
    <col min="16137" max="16137" width="1.08984375" style="67" customWidth="1"/>
    <col min="16138" max="16138" width="13.453125" style="67" customWidth="1"/>
    <col min="16139" max="16139" width="1.08984375" style="67" customWidth="1"/>
    <col min="16140" max="16140" width="13.453125" style="67" customWidth="1"/>
    <col min="16141" max="16384" width="9.08984375" style="67"/>
  </cols>
  <sheetData>
    <row r="1" spans="1:12" s="81" customFormat="1" ht="20.25" customHeight="1">
      <c r="A1" s="194" t="s">
        <v>0</v>
      </c>
      <c r="B1" s="115"/>
      <c r="C1" s="115"/>
      <c r="D1" s="38"/>
      <c r="E1" s="246"/>
      <c r="F1" s="247"/>
      <c r="G1" s="193"/>
      <c r="H1" s="247"/>
      <c r="I1" s="193"/>
      <c r="J1" s="247"/>
      <c r="K1" s="193"/>
      <c r="L1" s="247"/>
    </row>
    <row r="2" spans="1:12" ht="20.25" customHeight="1">
      <c r="A2" s="194" t="s">
        <v>1</v>
      </c>
      <c r="B2" s="194"/>
      <c r="C2" s="194"/>
      <c r="D2" s="38"/>
      <c r="E2" s="182"/>
      <c r="F2" s="182"/>
      <c r="G2" s="182"/>
      <c r="H2" s="182"/>
      <c r="I2" s="182"/>
      <c r="J2" s="182"/>
      <c r="K2" s="182"/>
      <c r="L2" s="182"/>
    </row>
    <row r="3" spans="1:12" ht="20.25" customHeight="1">
      <c r="A3" s="248" t="s">
        <v>221</v>
      </c>
      <c r="B3" s="248"/>
      <c r="C3" s="248"/>
      <c r="D3" s="38"/>
      <c r="E3" s="182"/>
      <c r="F3" s="182"/>
      <c r="G3" s="182"/>
      <c r="H3" s="182"/>
      <c r="I3" s="182"/>
      <c r="J3" s="182"/>
      <c r="K3" s="182"/>
      <c r="L3" s="182"/>
    </row>
    <row r="4" spans="1:12" ht="19.5" customHeight="1">
      <c r="A4" s="115"/>
      <c r="B4" s="115"/>
      <c r="C4" s="115"/>
      <c r="D4" s="38"/>
      <c r="E4" s="182"/>
      <c r="F4" s="182"/>
      <c r="G4" s="182"/>
      <c r="H4" s="182"/>
      <c r="I4" s="182"/>
      <c r="J4" s="182"/>
      <c r="K4" s="182"/>
      <c r="L4" s="173" t="s">
        <v>3</v>
      </c>
    </row>
    <row r="5" spans="1:12" ht="18.75" customHeight="1">
      <c r="A5" s="115"/>
      <c r="B5" s="115"/>
      <c r="C5" s="115"/>
      <c r="D5" s="38"/>
      <c r="E5" s="182"/>
      <c r="F5" s="302" t="s">
        <v>4</v>
      </c>
      <c r="G5" s="302"/>
      <c r="H5" s="302"/>
      <c r="I5" s="185"/>
      <c r="J5" s="302" t="s">
        <v>5</v>
      </c>
      <c r="K5" s="302"/>
      <c r="L5" s="302"/>
    </row>
    <row r="6" spans="1:12" ht="18.75" customHeight="1">
      <c r="A6" s="115"/>
      <c r="B6" s="115"/>
      <c r="C6" s="115"/>
      <c r="D6" s="38"/>
      <c r="E6" s="182"/>
      <c r="F6" s="303" t="s">
        <v>6</v>
      </c>
      <c r="G6" s="303"/>
      <c r="H6" s="303"/>
      <c r="I6" s="185"/>
      <c r="J6" s="303" t="s">
        <v>6</v>
      </c>
      <c r="K6" s="303"/>
      <c r="L6" s="303"/>
    </row>
    <row r="7" spans="1:12" ht="18.75" customHeight="1">
      <c r="A7" s="115"/>
      <c r="B7" s="115"/>
      <c r="C7" s="115"/>
      <c r="D7" s="38"/>
      <c r="E7" s="182"/>
      <c r="F7" s="308" t="s">
        <v>89</v>
      </c>
      <c r="G7" s="308"/>
      <c r="H7" s="308"/>
      <c r="I7" s="149"/>
      <c r="J7" s="308" t="s">
        <v>89</v>
      </c>
      <c r="K7" s="308"/>
      <c r="L7" s="308"/>
    </row>
    <row r="8" spans="1:12" ht="18.75" customHeight="1">
      <c r="A8" s="115"/>
      <c r="B8" s="115"/>
      <c r="C8" s="115"/>
      <c r="D8" s="182"/>
      <c r="E8" s="182"/>
      <c r="F8" s="309" t="s">
        <v>8</v>
      </c>
      <c r="G8" s="310"/>
      <c r="H8" s="310"/>
      <c r="I8" s="149"/>
      <c r="J8" s="309" t="s">
        <v>8</v>
      </c>
      <c r="K8" s="310"/>
      <c r="L8" s="310"/>
    </row>
    <row r="9" spans="1:12" ht="18.75" customHeight="1">
      <c r="A9" s="115"/>
      <c r="B9" s="115"/>
      <c r="C9" s="115"/>
      <c r="D9" s="38" t="s">
        <v>10</v>
      </c>
      <c r="E9" s="182"/>
      <c r="F9" s="186">
        <v>2021</v>
      </c>
      <c r="G9" s="149"/>
      <c r="H9" s="186">
        <v>2020</v>
      </c>
      <c r="I9" s="149"/>
      <c r="J9" s="186">
        <v>2021</v>
      </c>
      <c r="K9" s="149"/>
      <c r="L9" s="186">
        <v>2020</v>
      </c>
    </row>
    <row r="10" spans="1:12" ht="14">
      <c r="A10" s="115"/>
      <c r="B10" s="115"/>
      <c r="C10" s="115"/>
      <c r="D10" s="38"/>
      <c r="E10" s="182"/>
      <c r="F10" s="311"/>
      <c r="G10" s="311"/>
      <c r="H10" s="311"/>
      <c r="I10" s="311"/>
      <c r="J10" s="311"/>
      <c r="K10" s="311"/>
      <c r="L10" s="311"/>
    </row>
    <row r="11" spans="1:12" ht="20.25" customHeight="1">
      <c r="A11" s="312" t="s">
        <v>222</v>
      </c>
      <c r="B11" s="312"/>
      <c r="C11" s="312"/>
      <c r="D11" s="312"/>
      <c r="E11" s="312"/>
      <c r="F11" s="187"/>
      <c r="G11" s="187"/>
      <c r="H11" s="187"/>
      <c r="I11" s="187"/>
      <c r="J11" s="187"/>
      <c r="K11" s="187"/>
      <c r="L11" s="187"/>
    </row>
    <row r="12" spans="1:12" s="156" customFormat="1" ht="20.25" customHeight="1">
      <c r="A12" s="249" t="s">
        <v>223</v>
      </c>
      <c r="B12" s="250"/>
      <c r="C12" s="250"/>
      <c r="D12" s="250"/>
      <c r="E12" s="250"/>
      <c r="F12" s="251">
        <v>8618407</v>
      </c>
      <c r="G12" s="252"/>
      <c r="H12" s="252">
        <v>8493728</v>
      </c>
      <c r="I12" s="252"/>
      <c r="J12" s="252">
        <v>-1112224</v>
      </c>
      <c r="K12" s="252"/>
      <c r="L12" s="252">
        <v>-683080</v>
      </c>
    </row>
    <row r="13" spans="1:12" ht="20.25" customHeight="1">
      <c r="A13" s="253" t="s">
        <v>224</v>
      </c>
      <c r="B13" s="253"/>
      <c r="C13" s="253"/>
      <c r="D13" s="38"/>
      <c r="E13" s="236"/>
      <c r="F13" s="108"/>
      <c r="G13" s="108"/>
      <c r="H13" s="108"/>
      <c r="I13" s="108"/>
      <c r="J13" s="108"/>
      <c r="K13" s="108"/>
      <c r="L13" s="108"/>
    </row>
    <row r="14" spans="1:12" ht="20.25" customHeight="1">
      <c r="A14" s="253" t="s">
        <v>225</v>
      </c>
      <c r="B14" s="253"/>
      <c r="C14" s="253"/>
      <c r="D14" s="38"/>
      <c r="E14" s="236"/>
      <c r="F14" s="108"/>
      <c r="G14" s="108"/>
      <c r="H14" s="108"/>
      <c r="I14" s="108"/>
      <c r="J14" s="108"/>
      <c r="K14" s="108"/>
      <c r="L14" s="108"/>
    </row>
    <row r="15" spans="1:12" ht="20.25" customHeight="1">
      <c r="A15" s="114" t="s">
        <v>226</v>
      </c>
      <c r="B15" s="114"/>
      <c r="C15" s="114"/>
      <c r="D15" s="38"/>
      <c r="E15" s="236"/>
      <c r="F15" s="108">
        <v>5018102</v>
      </c>
      <c r="G15" s="108"/>
      <c r="H15" s="108">
        <v>5032821</v>
      </c>
      <c r="I15" s="108"/>
      <c r="J15" s="108">
        <v>399242</v>
      </c>
      <c r="K15" s="108"/>
      <c r="L15" s="108">
        <v>403524</v>
      </c>
    </row>
    <row r="16" spans="1:12" ht="20.25" customHeight="1">
      <c r="A16" s="114" t="s">
        <v>227</v>
      </c>
      <c r="B16" s="114"/>
      <c r="C16" s="114"/>
      <c r="D16" s="38"/>
      <c r="E16" s="236"/>
      <c r="F16" s="108">
        <v>266163</v>
      </c>
      <c r="G16" s="108"/>
      <c r="H16" s="108">
        <v>343864</v>
      </c>
      <c r="I16" s="108"/>
      <c r="J16" s="108">
        <v>1571</v>
      </c>
      <c r="K16" s="108"/>
      <c r="L16" s="108">
        <v>1685</v>
      </c>
    </row>
    <row r="17" spans="1:12" ht="20.25" customHeight="1">
      <c r="A17" s="113" t="s">
        <v>228</v>
      </c>
      <c r="B17" s="114"/>
      <c r="C17" s="114"/>
      <c r="D17" s="38"/>
      <c r="E17" s="236"/>
      <c r="F17" s="108">
        <v>1483326</v>
      </c>
      <c r="G17" s="108"/>
      <c r="H17" s="108">
        <v>1491550</v>
      </c>
      <c r="I17" s="108"/>
      <c r="J17" s="108">
        <v>22690</v>
      </c>
      <c r="K17" s="108"/>
      <c r="L17" s="108">
        <v>40487</v>
      </c>
    </row>
    <row r="18" spans="1:12" ht="20.25" customHeight="1">
      <c r="A18" s="113" t="s">
        <v>335</v>
      </c>
      <c r="B18" s="114"/>
      <c r="C18" s="114"/>
      <c r="D18" s="38"/>
      <c r="E18" s="236"/>
      <c r="F18" s="108"/>
      <c r="G18" s="108"/>
      <c r="H18" s="108"/>
      <c r="I18" s="108"/>
      <c r="J18" s="108"/>
      <c r="K18" s="108"/>
      <c r="L18" s="108"/>
    </row>
    <row r="19" spans="1:12" ht="20.25" customHeight="1">
      <c r="A19" s="113" t="s">
        <v>336</v>
      </c>
      <c r="B19" s="114"/>
      <c r="C19" s="114"/>
      <c r="D19" s="38">
        <v>12</v>
      </c>
      <c r="E19" s="236"/>
      <c r="F19" s="108">
        <v>41372</v>
      </c>
      <c r="G19" s="108"/>
      <c r="H19" s="108">
        <v>63109</v>
      </c>
      <c r="I19" s="108"/>
      <c r="J19" s="108">
        <v>3548</v>
      </c>
      <c r="K19" s="108"/>
      <c r="L19" s="108">
        <v>14591</v>
      </c>
    </row>
    <row r="20" spans="1:12" ht="20.25" customHeight="1">
      <c r="A20" s="113" t="s">
        <v>229</v>
      </c>
      <c r="B20" s="114"/>
      <c r="C20" s="114"/>
      <c r="D20" s="38"/>
      <c r="E20" s="236"/>
      <c r="F20" s="183">
        <v>-55336</v>
      </c>
      <c r="G20" s="108"/>
      <c r="H20" s="183">
        <v>28963</v>
      </c>
      <c r="I20" s="108"/>
      <c r="J20" s="183">
        <v>-14228</v>
      </c>
      <c r="K20" s="108"/>
      <c r="L20" s="108">
        <v>-41150</v>
      </c>
    </row>
    <row r="21" spans="1:12" ht="20.25" customHeight="1">
      <c r="A21" s="114" t="s">
        <v>93</v>
      </c>
      <c r="B21" s="114"/>
      <c r="C21" s="114"/>
      <c r="D21" s="38"/>
      <c r="E21" s="236"/>
      <c r="F21" s="108">
        <v>-145882</v>
      </c>
      <c r="G21" s="108"/>
      <c r="H21" s="108">
        <v>-217771</v>
      </c>
      <c r="I21" s="108"/>
      <c r="J21" s="108">
        <v>-336916</v>
      </c>
      <c r="K21" s="108"/>
      <c r="L21" s="108">
        <v>-746107</v>
      </c>
    </row>
    <row r="22" spans="1:12" ht="20.25" customHeight="1">
      <c r="A22" s="113" t="s">
        <v>94</v>
      </c>
      <c r="B22" s="114"/>
      <c r="C22" s="114"/>
      <c r="D22" s="38"/>
      <c r="E22" s="236"/>
      <c r="F22" s="108">
        <v>0</v>
      </c>
      <c r="G22" s="171"/>
      <c r="H22" s="171">
        <v>-65849</v>
      </c>
      <c r="I22" s="108"/>
      <c r="J22" s="108">
        <v>0</v>
      </c>
      <c r="K22" s="108"/>
      <c r="L22" s="108">
        <v>0</v>
      </c>
    </row>
    <row r="23" spans="1:12" ht="20.25" customHeight="1">
      <c r="A23" s="114" t="s">
        <v>230</v>
      </c>
      <c r="B23" s="114"/>
      <c r="C23" s="114"/>
      <c r="D23" s="38"/>
      <c r="E23" s="236"/>
      <c r="F23" s="108">
        <v>4098386</v>
      </c>
      <c r="G23" s="108"/>
      <c r="H23" s="108">
        <v>3664912</v>
      </c>
      <c r="I23" s="108"/>
      <c r="J23" s="108">
        <v>1329592</v>
      </c>
      <c r="K23" s="108"/>
      <c r="L23" s="108">
        <v>1123654</v>
      </c>
    </row>
    <row r="24" spans="1:12" ht="18.75" customHeight="1">
      <c r="A24" s="113" t="s">
        <v>92</v>
      </c>
      <c r="B24" s="114"/>
      <c r="C24" s="114"/>
      <c r="D24" s="38"/>
      <c r="E24" s="236"/>
      <c r="F24" s="108">
        <v>0</v>
      </c>
      <c r="G24" s="108"/>
      <c r="H24" s="108">
        <v>-863645</v>
      </c>
      <c r="I24" s="108"/>
      <c r="J24" s="108">
        <v>0</v>
      </c>
      <c r="K24" s="108"/>
      <c r="L24" s="171">
        <v>0</v>
      </c>
    </row>
    <row r="25" spans="1:12" ht="20.25" customHeight="1">
      <c r="A25" s="113" t="s">
        <v>231</v>
      </c>
      <c r="B25" s="114"/>
      <c r="C25" s="114"/>
      <c r="D25" s="38"/>
      <c r="E25" s="236"/>
      <c r="F25" s="171">
        <v>222179</v>
      </c>
      <c r="G25" s="108"/>
      <c r="H25" s="171">
        <v>219627</v>
      </c>
      <c r="I25" s="108"/>
      <c r="J25" s="171">
        <v>58349</v>
      </c>
      <c r="K25" s="108"/>
      <c r="L25" s="40">
        <v>56619</v>
      </c>
    </row>
    <row r="26" spans="1:12" ht="20.25" customHeight="1">
      <c r="A26" s="113" t="s">
        <v>232</v>
      </c>
      <c r="B26" s="114"/>
      <c r="C26" s="114"/>
      <c r="D26" s="38"/>
      <c r="E26" s="236"/>
      <c r="F26" s="171"/>
      <c r="G26" s="108"/>
      <c r="H26" s="171"/>
      <c r="I26" s="108"/>
      <c r="J26" s="93"/>
      <c r="K26" s="108"/>
      <c r="L26" s="93"/>
    </row>
    <row r="27" spans="1:12" ht="20.25" customHeight="1">
      <c r="A27" s="113" t="s">
        <v>330</v>
      </c>
      <c r="B27" s="113"/>
      <c r="C27" s="114"/>
      <c r="D27" s="38"/>
      <c r="E27" s="236"/>
      <c r="F27" s="171"/>
      <c r="G27" s="108"/>
      <c r="H27" s="171"/>
      <c r="I27" s="108"/>
      <c r="J27" s="182"/>
      <c r="K27" s="108"/>
      <c r="L27" s="182"/>
    </row>
    <row r="28" spans="1:12" ht="20.25" customHeight="1">
      <c r="A28" s="113" t="s">
        <v>331</v>
      </c>
      <c r="B28" s="113"/>
      <c r="C28" s="114"/>
      <c r="D28" s="38"/>
      <c r="E28" s="236"/>
      <c r="F28" s="171">
        <v>29421</v>
      </c>
      <c r="G28" s="108"/>
      <c r="H28" s="171">
        <v>82998</v>
      </c>
      <c r="I28" s="108"/>
      <c r="J28" s="171">
        <v>5023</v>
      </c>
      <c r="K28" s="108"/>
      <c r="L28" s="93">
        <v>-1089</v>
      </c>
    </row>
    <row r="29" spans="1:12" ht="19.25" customHeight="1">
      <c r="A29" s="113" t="s">
        <v>233</v>
      </c>
      <c r="B29" s="114"/>
      <c r="C29" s="114"/>
      <c r="D29" s="38"/>
      <c r="E29" s="236"/>
      <c r="F29" s="171"/>
      <c r="G29" s="108"/>
      <c r="H29" s="171"/>
      <c r="I29" s="108"/>
      <c r="J29" s="171"/>
      <c r="K29" s="108"/>
      <c r="L29" s="93"/>
    </row>
    <row r="30" spans="1:12" ht="20.25" customHeight="1">
      <c r="A30" s="113" t="s">
        <v>332</v>
      </c>
      <c r="B30" s="114"/>
      <c r="C30" s="114"/>
      <c r="D30" s="38"/>
      <c r="E30" s="236"/>
      <c r="F30" s="171">
        <v>-10283</v>
      </c>
      <c r="G30" s="108"/>
      <c r="H30" s="171">
        <v>21472</v>
      </c>
      <c r="I30" s="108"/>
      <c r="J30" s="108">
        <v>0</v>
      </c>
      <c r="K30" s="108"/>
      <c r="L30" s="93">
        <v>-1420</v>
      </c>
    </row>
    <row r="31" spans="1:12" ht="20.25" customHeight="1">
      <c r="A31" s="113" t="s">
        <v>234</v>
      </c>
      <c r="B31" s="114"/>
      <c r="C31" s="114"/>
      <c r="D31" s="38"/>
      <c r="E31" s="236"/>
      <c r="F31" s="108">
        <v>-33146</v>
      </c>
      <c r="G31" s="108"/>
      <c r="H31" s="108">
        <v>59742</v>
      </c>
      <c r="I31" s="108"/>
      <c r="J31" s="108">
        <v>-65</v>
      </c>
      <c r="K31" s="108"/>
      <c r="L31" s="171">
        <v>-232358</v>
      </c>
    </row>
    <row r="32" spans="1:12" ht="20.25" customHeight="1">
      <c r="A32" s="113" t="s">
        <v>235</v>
      </c>
      <c r="B32" s="114"/>
      <c r="C32" s="114"/>
      <c r="D32" s="38"/>
      <c r="E32" s="236"/>
      <c r="F32" s="108">
        <v>73720</v>
      </c>
      <c r="G32" s="108"/>
      <c r="H32" s="108">
        <v>1761640</v>
      </c>
      <c r="I32" s="108"/>
      <c r="J32" s="108">
        <v>0</v>
      </c>
      <c r="K32" s="108"/>
      <c r="L32" s="108">
        <v>0</v>
      </c>
    </row>
    <row r="33" spans="1:12" ht="20.25" customHeight="1">
      <c r="A33" s="113" t="s">
        <v>104</v>
      </c>
      <c r="B33" s="254"/>
      <c r="C33" s="114"/>
      <c r="D33" s="38"/>
      <c r="E33" s="236"/>
      <c r="F33" s="171">
        <v>-3</v>
      </c>
      <c r="G33" s="108"/>
      <c r="H33" s="171">
        <v>244353</v>
      </c>
      <c r="I33" s="108"/>
      <c r="J33" s="108">
        <v>0</v>
      </c>
      <c r="K33" s="108"/>
      <c r="L33" s="108">
        <v>-19000</v>
      </c>
    </row>
    <row r="34" spans="1:12" ht="20.25" customHeight="1">
      <c r="A34" s="113" t="s">
        <v>236</v>
      </c>
      <c r="B34" s="157"/>
      <c r="C34" s="149"/>
      <c r="D34" s="38"/>
      <c r="E34" s="236"/>
      <c r="F34" s="171"/>
      <c r="G34" s="108"/>
      <c r="H34" s="108"/>
      <c r="I34" s="108"/>
      <c r="J34" s="171"/>
      <c r="K34" s="108"/>
      <c r="L34" s="108"/>
    </row>
    <row r="35" spans="1:12" ht="20.25" customHeight="1">
      <c r="A35" s="113" t="s">
        <v>237</v>
      </c>
      <c r="B35" s="158"/>
      <c r="C35" s="114"/>
      <c r="D35" s="38"/>
      <c r="E35" s="236"/>
      <c r="F35" s="171">
        <v>-1395</v>
      </c>
      <c r="G35" s="108"/>
      <c r="H35" s="108">
        <v>0</v>
      </c>
      <c r="I35" s="108"/>
      <c r="J35" s="108">
        <v>0</v>
      </c>
      <c r="K35" s="108"/>
      <c r="L35" s="108">
        <v>0</v>
      </c>
    </row>
    <row r="36" spans="1:12" ht="20.25" customHeight="1">
      <c r="A36" s="113" t="s">
        <v>238</v>
      </c>
      <c r="B36" s="158"/>
      <c r="C36" s="114"/>
      <c r="D36" s="38"/>
      <c r="E36" s="236"/>
      <c r="F36" s="171"/>
      <c r="G36" s="108"/>
      <c r="H36" s="108"/>
      <c r="I36" s="108"/>
      <c r="J36" s="108"/>
      <c r="K36" s="108"/>
      <c r="L36" s="108"/>
    </row>
    <row r="37" spans="1:12" ht="20.25" customHeight="1">
      <c r="A37" s="114" t="s">
        <v>318</v>
      </c>
      <c r="B37" s="114"/>
      <c r="C37" s="114"/>
      <c r="D37" s="38" t="s">
        <v>108</v>
      </c>
      <c r="E37" s="236"/>
      <c r="F37" s="108">
        <v>-2043065</v>
      </c>
      <c r="G37" s="108"/>
      <c r="H37" s="108">
        <v>-2679854</v>
      </c>
      <c r="I37" s="108"/>
      <c r="J37" s="108">
        <v>0</v>
      </c>
      <c r="K37" s="108"/>
      <c r="L37" s="108">
        <v>0</v>
      </c>
    </row>
    <row r="38" spans="1:12" ht="20.25" customHeight="1">
      <c r="A38" s="113" t="s">
        <v>111</v>
      </c>
      <c r="B38" s="114"/>
      <c r="C38" s="249"/>
      <c r="D38" s="38"/>
      <c r="E38" s="236"/>
      <c r="F38" s="132">
        <v>2117305</v>
      </c>
      <c r="G38" s="108"/>
      <c r="H38" s="132">
        <v>1995729</v>
      </c>
      <c r="I38" s="108"/>
      <c r="J38" s="132">
        <v>-4090</v>
      </c>
      <c r="K38" s="108"/>
      <c r="L38" s="132">
        <v>271434</v>
      </c>
    </row>
    <row r="39" spans="1:12" ht="20.25" customHeight="1">
      <c r="A39" s="113"/>
      <c r="B39" s="114"/>
      <c r="C39" s="249"/>
      <c r="D39" s="38"/>
      <c r="E39" s="236"/>
      <c r="F39" s="108">
        <f>SUM(F12:F38)</f>
        <v>19679271</v>
      </c>
      <c r="G39" s="108"/>
      <c r="H39" s="108">
        <f>SUM(H12:H38)</f>
        <v>19677389</v>
      </c>
      <c r="I39" s="108"/>
      <c r="J39" s="108">
        <f>SUM(J12:J38)</f>
        <v>352492</v>
      </c>
      <c r="K39" s="108"/>
      <c r="L39" s="108">
        <f>SUM(L12:L38)</f>
        <v>187790</v>
      </c>
    </row>
    <row r="40" spans="1:12" ht="20" customHeight="1">
      <c r="A40" s="253" t="s">
        <v>239</v>
      </c>
      <c r="B40" s="253"/>
      <c r="C40" s="162"/>
      <c r="D40" s="38"/>
      <c r="E40" s="236"/>
      <c r="F40" s="108"/>
      <c r="G40" s="108"/>
      <c r="H40" s="108"/>
      <c r="I40" s="108"/>
      <c r="J40" s="108"/>
      <c r="K40" s="108"/>
      <c r="L40" s="108"/>
    </row>
    <row r="41" spans="1:12" ht="20" customHeight="1">
      <c r="A41" s="114" t="s">
        <v>15</v>
      </c>
      <c r="B41" s="114"/>
      <c r="C41" s="249"/>
      <c r="D41" s="38"/>
      <c r="E41" s="236"/>
      <c r="F41" s="108">
        <v>-418640</v>
      </c>
      <c r="G41" s="108"/>
      <c r="H41" s="108">
        <v>-296594</v>
      </c>
      <c r="I41" s="108"/>
      <c r="J41" s="108">
        <v>-354656</v>
      </c>
      <c r="K41" s="108"/>
      <c r="L41" s="108">
        <v>-211157</v>
      </c>
    </row>
    <row r="42" spans="1:12" ht="20" customHeight="1">
      <c r="A42" s="114" t="s">
        <v>16</v>
      </c>
      <c r="B42" s="114"/>
      <c r="C42" s="249"/>
      <c r="D42" s="38"/>
      <c r="E42" s="236"/>
      <c r="F42" s="108">
        <v>-3933095</v>
      </c>
      <c r="G42" s="108"/>
      <c r="H42" s="108">
        <v>-939573</v>
      </c>
      <c r="I42" s="108"/>
      <c r="J42" s="108">
        <v>206381</v>
      </c>
      <c r="K42" s="108"/>
      <c r="L42" s="108">
        <v>326810</v>
      </c>
    </row>
    <row r="43" spans="1:12" ht="20" customHeight="1">
      <c r="A43" s="113" t="s">
        <v>240</v>
      </c>
      <c r="B43" s="114"/>
      <c r="C43" s="249"/>
      <c r="D43" s="38"/>
      <c r="E43" s="236"/>
      <c r="F43" s="108">
        <v>-3133997</v>
      </c>
      <c r="G43" s="108"/>
      <c r="H43" s="108">
        <v>-1927438</v>
      </c>
      <c r="I43" s="108"/>
      <c r="J43" s="108">
        <v>-214363</v>
      </c>
      <c r="K43" s="108"/>
      <c r="L43" s="108">
        <v>-197593</v>
      </c>
    </row>
    <row r="44" spans="1:12" ht="20" customHeight="1">
      <c r="A44" s="255" t="s">
        <v>337</v>
      </c>
      <c r="B44" s="114"/>
      <c r="C44" s="249"/>
      <c r="D44" s="38"/>
      <c r="E44" s="236"/>
      <c r="F44" s="108">
        <v>-5668</v>
      </c>
      <c r="G44" s="108"/>
      <c r="H44" s="108">
        <v>-96551</v>
      </c>
      <c r="I44" s="108"/>
      <c r="J44" s="108">
        <v>0</v>
      </c>
      <c r="K44" s="108"/>
      <c r="L44" s="108">
        <v>0</v>
      </c>
    </row>
    <row r="45" spans="1:12" ht="20" customHeight="1">
      <c r="A45" s="114" t="s">
        <v>22</v>
      </c>
      <c r="B45" s="114"/>
      <c r="C45" s="249"/>
      <c r="D45" s="38"/>
      <c r="E45" s="236"/>
      <c r="F45" s="108">
        <v>334508</v>
      </c>
      <c r="G45" s="108"/>
      <c r="H45" s="108">
        <v>-397585</v>
      </c>
      <c r="I45" s="108"/>
      <c r="J45" s="108">
        <v>-29101</v>
      </c>
      <c r="K45" s="108"/>
      <c r="L45" s="256">
        <v>4178</v>
      </c>
    </row>
    <row r="46" spans="1:12" ht="20" customHeight="1">
      <c r="A46" s="114" t="s">
        <v>38</v>
      </c>
      <c r="B46" s="114"/>
      <c r="C46" s="249"/>
      <c r="D46" s="38"/>
      <c r="E46" s="236"/>
      <c r="F46" s="108">
        <v>123582</v>
      </c>
      <c r="G46" s="108"/>
      <c r="H46" s="108">
        <v>-396170</v>
      </c>
      <c r="I46" s="108"/>
      <c r="J46" s="108">
        <v>610</v>
      </c>
      <c r="K46" s="108"/>
      <c r="L46" s="256">
        <v>3023</v>
      </c>
    </row>
    <row r="47" spans="1:12" ht="20" customHeight="1">
      <c r="A47" s="182" t="s">
        <v>46</v>
      </c>
      <c r="B47" s="182"/>
      <c r="C47" s="257"/>
      <c r="D47" s="182"/>
      <c r="E47" s="182"/>
      <c r="F47" s="108">
        <v>3516586</v>
      </c>
      <c r="G47" s="182"/>
      <c r="H47" s="108">
        <v>-1737945</v>
      </c>
      <c r="I47" s="182"/>
      <c r="J47" s="108">
        <v>13852</v>
      </c>
      <c r="K47" s="182"/>
      <c r="L47" s="108">
        <v>-81237</v>
      </c>
    </row>
    <row r="48" spans="1:12" ht="18.75" customHeight="1">
      <c r="A48" s="194" t="s">
        <v>0</v>
      </c>
      <c r="B48" s="194"/>
      <c r="C48" s="258"/>
      <c r="D48" s="38"/>
      <c r="E48" s="236"/>
      <c r="F48" s="108"/>
      <c r="G48" s="108"/>
      <c r="H48" s="108"/>
      <c r="I48" s="108"/>
      <c r="J48" s="108"/>
      <c r="K48" s="108"/>
      <c r="L48" s="108"/>
    </row>
    <row r="49" spans="1:12" ht="18.75" customHeight="1">
      <c r="A49" s="194" t="s">
        <v>1</v>
      </c>
      <c r="B49" s="194"/>
      <c r="C49" s="258"/>
      <c r="D49" s="38"/>
      <c r="E49" s="236"/>
      <c r="F49" s="108"/>
      <c r="G49" s="108"/>
      <c r="H49" s="108"/>
      <c r="I49" s="108"/>
      <c r="J49" s="108"/>
      <c r="K49" s="108"/>
      <c r="L49" s="108"/>
    </row>
    <row r="50" spans="1:12" ht="18.75" customHeight="1">
      <c r="A50" s="248" t="s">
        <v>221</v>
      </c>
      <c r="B50" s="248"/>
      <c r="C50" s="248"/>
      <c r="D50" s="38"/>
      <c r="E50" s="236"/>
      <c r="F50" s="108"/>
      <c r="G50" s="108"/>
      <c r="H50" s="108"/>
      <c r="I50" s="108"/>
      <c r="J50" s="108"/>
      <c r="K50" s="108"/>
      <c r="L50" s="108"/>
    </row>
    <row r="51" spans="1:12" ht="18.75" customHeight="1">
      <c r="A51" s="259"/>
      <c r="B51" s="259"/>
      <c r="C51" s="260"/>
      <c r="D51" s="38"/>
      <c r="E51" s="236"/>
      <c r="F51" s="108"/>
      <c r="G51" s="108"/>
      <c r="H51" s="108"/>
      <c r="I51" s="108"/>
      <c r="J51" s="108"/>
      <c r="K51" s="108"/>
      <c r="L51" s="173" t="s">
        <v>3</v>
      </c>
    </row>
    <row r="52" spans="1:12" ht="18" customHeight="1">
      <c r="A52" s="115"/>
      <c r="B52" s="115"/>
      <c r="C52" s="115"/>
      <c r="D52" s="38"/>
      <c r="E52" s="182"/>
      <c r="F52" s="302" t="s">
        <v>4</v>
      </c>
      <c r="G52" s="302"/>
      <c r="H52" s="302"/>
      <c r="I52" s="185"/>
      <c r="J52" s="302" t="s">
        <v>5</v>
      </c>
      <c r="K52" s="302"/>
      <c r="L52" s="302"/>
    </row>
    <row r="53" spans="1:12" ht="18" customHeight="1">
      <c r="A53" s="115"/>
      <c r="B53" s="115"/>
      <c r="C53" s="115"/>
      <c r="D53" s="38"/>
      <c r="E53" s="182"/>
      <c r="F53" s="303" t="s">
        <v>6</v>
      </c>
      <c r="G53" s="303"/>
      <c r="H53" s="303"/>
      <c r="I53" s="185"/>
      <c r="J53" s="303" t="s">
        <v>6</v>
      </c>
      <c r="K53" s="303"/>
      <c r="L53" s="303"/>
    </row>
    <row r="54" spans="1:12" ht="18.75" customHeight="1">
      <c r="A54" s="115"/>
      <c r="B54" s="115"/>
      <c r="C54" s="115"/>
      <c r="D54" s="38"/>
      <c r="E54" s="182"/>
      <c r="F54" s="308" t="s">
        <v>89</v>
      </c>
      <c r="G54" s="308"/>
      <c r="H54" s="308"/>
      <c r="I54" s="149"/>
      <c r="J54" s="308" t="s">
        <v>89</v>
      </c>
      <c r="K54" s="308"/>
      <c r="L54" s="308"/>
    </row>
    <row r="55" spans="1:12" ht="18.75" customHeight="1">
      <c r="A55" s="115"/>
      <c r="B55" s="115"/>
      <c r="C55" s="115"/>
      <c r="D55" s="182"/>
      <c r="E55" s="182"/>
      <c r="F55" s="309" t="s">
        <v>8</v>
      </c>
      <c r="G55" s="310"/>
      <c r="H55" s="310"/>
      <c r="I55" s="149"/>
      <c r="J55" s="309" t="s">
        <v>8</v>
      </c>
      <c r="K55" s="310"/>
      <c r="L55" s="310"/>
    </row>
    <row r="56" spans="1:12" ht="18.75" customHeight="1">
      <c r="A56" s="115"/>
      <c r="B56" s="115"/>
      <c r="C56" s="115"/>
      <c r="D56" s="38"/>
      <c r="E56" s="182"/>
      <c r="F56" s="186">
        <v>2021</v>
      </c>
      <c r="G56" s="149"/>
      <c r="H56" s="186">
        <v>2020</v>
      </c>
      <c r="I56" s="149"/>
      <c r="J56" s="186">
        <v>2021</v>
      </c>
      <c r="K56" s="149"/>
      <c r="L56" s="186">
        <v>2020</v>
      </c>
    </row>
    <row r="57" spans="1:12" ht="14">
      <c r="A57" s="115"/>
      <c r="B57" s="115"/>
      <c r="C57" s="115"/>
      <c r="D57" s="38"/>
      <c r="E57" s="182"/>
      <c r="F57" s="311"/>
      <c r="G57" s="311"/>
      <c r="H57" s="311"/>
      <c r="I57" s="311"/>
      <c r="J57" s="311"/>
      <c r="K57" s="311"/>
      <c r="L57" s="311"/>
    </row>
    <row r="58" spans="1:12" ht="20" customHeight="1">
      <c r="A58" s="312" t="s">
        <v>312</v>
      </c>
      <c r="B58" s="312"/>
      <c r="C58" s="312"/>
      <c r="D58" s="312"/>
      <c r="E58" s="312"/>
      <c r="F58" s="312"/>
      <c r="G58" s="38"/>
      <c r="H58" s="38"/>
      <c r="I58" s="38"/>
      <c r="J58" s="38"/>
      <c r="K58" s="38"/>
      <c r="L58" s="38"/>
    </row>
    <row r="59" spans="1:12" ht="20" customHeight="1">
      <c r="A59" s="253" t="s">
        <v>313</v>
      </c>
      <c r="B59" s="182"/>
      <c r="C59" s="182"/>
      <c r="D59" s="250"/>
      <c r="E59" s="250"/>
      <c r="F59" s="250"/>
      <c r="G59" s="38"/>
      <c r="H59" s="250"/>
      <c r="I59" s="38"/>
      <c r="J59" s="38"/>
      <c r="K59" s="108"/>
      <c r="L59" s="38"/>
    </row>
    <row r="60" spans="1:12" ht="20" customHeight="1">
      <c r="A60" s="114" t="s">
        <v>241</v>
      </c>
      <c r="B60" s="114"/>
      <c r="C60" s="114"/>
      <c r="D60" s="38"/>
      <c r="E60" s="236"/>
      <c r="F60" s="108">
        <v>-2034069</v>
      </c>
      <c r="G60" s="108"/>
      <c r="H60" s="108">
        <v>203472</v>
      </c>
      <c r="I60" s="108"/>
      <c r="J60" s="108">
        <v>34406</v>
      </c>
      <c r="K60" s="108"/>
      <c r="L60" s="256">
        <v>70012</v>
      </c>
    </row>
    <row r="61" spans="1:12" ht="20" customHeight="1">
      <c r="A61" s="255" t="s">
        <v>342</v>
      </c>
      <c r="B61" s="114"/>
      <c r="C61" s="114"/>
      <c r="D61" s="38"/>
      <c r="E61" s="236"/>
      <c r="F61" s="108">
        <v>-183234</v>
      </c>
      <c r="G61" s="108"/>
      <c r="H61" s="108">
        <v>223261</v>
      </c>
      <c r="I61" s="108"/>
      <c r="J61" s="261">
        <v>0</v>
      </c>
      <c r="K61" s="108"/>
      <c r="L61" s="261">
        <v>0</v>
      </c>
    </row>
    <row r="62" spans="1:12" ht="20" customHeight="1">
      <c r="A62" s="113" t="s">
        <v>242</v>
      </c>
      <c r="B62" s="114"/>
      <c r="C62" s="114"/>
      <c r="D62" s="38"/>
      <c r="E62" s="236"/>
      <c r="F62" s="108">
        <v>-13253</v>
      </c>
      <c r="G62" s="108"/>
      <c r="H62" s="108">
        <v>-20371</v>
      </c>
      <c r="I62" s="108"/>
      <c r="J62" s="261">
        <v>0</v>
      </c>
      <c r="K62" s="108"/>
      <c r="L62" s="261">
        <v>0</v>
      </c>
    </row>
    <row r="63" spans="1:12" ht="20" customHeight="1">
      <c r="A63" s="114" t="s">
        <v>243</v>
      </c>
      <c r="B63" s="114"/>
      <c r="C63" s="114"/>
      <c r="D63" s="38"/>
      <c r="E63" s="236"/>
      <c r="F63" s="132">
        <v>-2116845</v>
      </c>
      <c r="G63" s="108"/>
      <c r="H63" s="132">
        <v>-1527055</v>
      </c>
      <c r="I63" s="108"/>
      <c r="J63" s="132">
        <v>-3266</v>
      </c>
      <c r="K63" s="108"/>
      <c r="L63" s="132">
        <v>-7420</v>
      </c>
    </row>
    <row r="64" spans="1:12" ht="20" customHeight="1">
      <c r="A64" s="262" t="s">
        <v>244</v>
      </c>
      <c r="B64" s="115"/>
      <c r="C64" s="115"/>
      <c r="D64" s="38"/>
      <c r="E64" s="236"/>
      <c r="F64" s="109">
        <f>F39+SUM(F59:F63)+SUM(F41:F47)</f>
        <v>11815146</v>
      </c>
      <c r="G64" s="263"/>
      <c r="H64" s="109">
        <f>H39+SUM(H59:H63)+SUM(H41:H47)</f>
        <v>12764840</v>
      </c>
      <c r="I64" s="263"/>
      <c r="J64" s="109">
        <f>J39+SUM(J59:J63)+SUM(J41:J47)</f>
        <v>6355</v>
      </c>
      <c r="K64" s="263"/>
      <c r="L64" s="109">
        <f>L39+SUM(L59:L63)+SUM(L41:L47)</f>
        <v>94406</v>
      </c>
    </row>
    <row r="65" spans="1:12" ht="14">
      <c r="A65" s="115"/>
      <c r="B65" s="115"/>
      <c r="C65" s="115"/>
      <c r="D65" s="38"/>
      <c r="E65" s="182"/>
      <c r="F65" s="235"/>
      <c r="G65" s="235"/>
      <c r="H65" s="235"/>
      <c r="I65" s="235"/>
      <c r="J65" s="235"/>
      <c r="K65" s="235"/>
      <c r="L65" s="235"/>
    </row>
    <row r="66" spans="1:12" s="90" customFormat="1" ht="20" customHeight="1">
      <c r="A66" s="264" t="s">
        <v>245</v>
      </c>
      <c r="B66" s="265"/>
      <c r="C66" s="265"/>
      <c r="D66" s="228"/>
      <c r="E66" s="266"/>
      <c r="F66" s="267"/>
      <c r="G66" s="267"/>
      <c r="H66" s="267"/>
      <c r="I66" s="267"/>
      <c r="J66" s="268"/>
      <c r="K66" s="267"/>
      <c r="L66" s="268"/>
    </row>
    <row r="67" spans="1:12" ht="20" customHeight="1">
      <c r="A67" s="114" t="s">
        <v>246</v>
      </c>
      <c r="B67" s="269"/>
      <c r="C67" s="269"/>
      <c r="D67" s="38"/>
      <c r="E67" s="236"/>
      <c r="F67" s="270">
        <v>118796</v>
      </c>
      <c r="G67" s="271"/>
      <c r="H67" s="270">
        <v>199283</v>
      </c>
      <c r="I67" s="271"/>
      <c r="J67" s="270">
        <v>335218</v>
      </c>
      <c r="K67" s="271"/>
      <c r="L67" s="270">
        <v>739616</v>
      </c>
    </row>
    <row r="68" spans="1:12" ht="20" customHeight="1">
      <c r="A68" s="254" t="s">
        <v>247</v>
      </c>
      <c r="B68" s="269"/>
      <c r="C68" s="269"/>
      <c r="D68" s="38"/>
      <c r="E68" s="236"/>
      <c r="F68" s="261">
        <v>384362</v>
      </c>
      <c r="G68" s="271"/>
      <c r="H68" s="261">
        <v>0</v>
      </c>
      <c r="I68" s="271"/>
      <c r="J68" s="159">
        <v>0</v>
      </c>
      <c r="K68" s="271"/>
      <c r="L68" s="261">
        <v>911120</v>
      </c>
    </row>
    <row r="69" spans="1:12" ht="20" customHeight="1">
      <c r="A69" s="113" t="s">
        <v>326</v>
      </c>
      <c r="B69" s="269"/>
      <c r="C69" s="269"/>
      <c r="D69" s="38"/>
      <c r="E69" s="236"/>
      <c r="F69" s="261"/>
      <c r="G69" s="271"/>
      <c r="H69" s="261"/>
      <c r="I69" s="271"/>
      <c r="J69" s="261"/>
      <c r="K69" s="271"/>
      <c r="L69" s="261"/>
    </row>
    <row r="70" spans="1:12" ht="20" customHeight="1">
      <c r="A70" s="254" t="s">
        <v>320</v>
      </c>
      <c r="B70" s="269"/>
      <c r="C70" s="269"/>
      <c r="D70" s="38"/>
      <c r="E70" s="236"/>
      <c r="F70" s="261">
        <v>0</v>
      </c>
      <c r="G70" s="271"/>
      <c r="H70" s="159">
        <v>111123</v>
      </c>
      <c r="I70" s="271"/>
      <c r="J70" s="261">
        <v>-7718475</v>
      </c>
      <c r="K70" s="271"/>
      <c r="L70" s="270">
        <v>140000</v>
      </c>
    </row>
    <row r="71" spans="1:12" ht="20" customHeight="1">
      <c r="A71" s="254" t="s">
        <v>343</v>
      </c>
      <c r="B71" s="269"/>
      <c r="C71" s="269"/>
      <c r="D71" s="38"/>
      <c r="E71" s="236"/>
      <c r="F71" s="261">
        <v>-867415</v>
      </c>
      <c r="G71" s="271"/>
      <c r="H71" s="159">
        <v>-340073</v>
      </c>
      <c r="I71" s="271"/>
      <c r="J71" s="261">
        <v>0</v>
      </c>
      <c r="K71" s="271"/>
      <c r="L71" s="159">
        <v>0</v>
      </c>
    </row>
    <row r="72" spans="1:12" ht="20" customHeight="1">
      <c r="A72" s="254" t="s">
        <v>248</v>
      </c>
      <c r="B72" s="269"/>
      <c r="C72" s="269"/>
      <c r="D72" s="38"/>
      <c r="E72" s="236"/>
      <c r="F72" s="159">
        <v>-73594</v>
      </c>
      <c r="G72" s="271"/>
      <c r="H72" s="159">
        <v>-2629883</v>
      </c>
      <c r="I72" s="271"/>
      <c r="J72" s="272">
        <v>-209300</v>
      </c>
      <c r="K72" s="159"/>
      <c r="L72" s="159">
        <v>-29244</v>
      </c>
    </row>
    <row r="73" spans="1:12" ht="20" customHeight="1">
      <c r="A73" s="114" t="s">
        <v>249</v>
      </c>
      <c r="B73" s="269"/>
      <c r="C73" s="269"/>
      <c r="D73" s="38"/>
      <c r="E73" s="236"/>
      <c r="F73" s="273">
        <v>0</v>
      </c>
      <c r="G73" s="271"/>
      <c r="H73" s="159">
        <v>1714540</v>
      </c>
      <c r="I73" s="271"/>
      <c r="J73" s="159">
        <v>0</v>
      </c>
      <c r="K73" s="159"/>
      <c r="L73" s="159">
        <v>0</v>
      </c>
    </row>
    <row r="74" spans="1:12" ht="20" customHeight="1">
      <c r="A74" s="254" t="s">
        <v>325</v>
      </c>
      <c r="B74" s="114"/>
      <c r="C74" s="114"/>
      <c r="D74" s="38"/>
      <c r="E74" s="182"/>
      <c r="F74" s="273"/>
      <c r="G74" s="182"/>
      <c r="H74" s="273"/>
      <c r="I74" s="271"/>
      <c r="J74" s="182"/>
      <c r="K74" s="182"/>
      <c r="L74" s="182"/>
    </row>
    <row r="75" spans="1:12" ht="20" customHeight="1">
      <c r="A75" s="254" t="s">
        <v>320</v>
      </c>
      <c r="B75" s="269"/>
      <c r="C75" s="269"/>
      <c r="D75" s="38"/>
      <c r="E75" s="236"/>
      <c r="F75" s="159">
        <v>0</v>
      </c>
      <c r="G75" s="271"/>
      <c r="H75" s="159">
        <v>-12600</v>
      </c>
      <c r="I75" s="271"/>
      <c r="J75" s="159">
        <v>0</v>
      </c>
      <c r="K75" s="159"/>
      <c r="L75" s="159">
        <v>30000</v>
      </c>
    </row>
    <row r="76" spans="1:12" ht="20" customHeight="1">
      <c r="A76" s="113" t="s">
        <v>250</v>
      </c>
      <c r="B76" s="269"/>
      <c r="C76" s="269"/>
      <c r="D76" s="38"/>
      <c r="E76" s="236"/>
      <c r="F76" s="159"/>
      <c r="G76" s="271"/>
      <c r="H76" s="159"/>
      <c r="I76" s="271"/>
      <c r="J76" s="159"/>
      <c r="K76" s="159"/>
      <c r="L76" s="159"/>
    </row>
    <row r="77" spans="1:12" ht="20" customHeight="1">
      <c r="A77" s="114" t="s">
        <v>251</v>
      </c>
      <c r="B77" s="269"/>
      <c r="C77" s="269"/>
      <c r="D77" s="38"/>
      <c r="E77" s="236"/>
      <c r="F77" s="159">
        <v>-4907055</v>
      </c>
      <c r="G77" s="271"/>
      <c r="H77" s="159">
        <v>-6034200</v>
      </c>
      <c r="I77" s="271"/>
      <c r="J77" s="159">
        <v>-37398</v>
      </c>
      <c r="K77" s="159"/>
      <c r="L77" s="159">
        <v>-99948</v>
      </c>
    </row>
    <row r="78" spans="1:12" ht="20" customHeight="1">
      <c r="A78" s="114" t="s">
        <v>252</v>
      </c>
      <c r="B78" s="269"/>
      <c r="C78" s="269"/>
      <c r="D78" s="38"/>
      <c r="E78" s="236"/>
      <c r="F78" s="159"/>
      <c r="G78" s="271"/>
      <c r="H78" s="159"/>
      <c r="I78" s="271"/>
      <c r="J78" s="159"/>
      <c r="K78" s="159"/>
      <c r="L78" s="159"/>
    </row>
    <row r="79" spans="1:12" ht="20" customHeight="1">
      <c r="A79" s="254" t="s">
        <v>251</v>
      </c>
      <c r="B79" s="269"/>
      <c r="C79" s="269"/>
      <c r="D79" s="38"/>
      <c r="E79" s="236"/>
      <c r="F79" s="159">
        <v>16755</v>
      </c>
      <c r="G79" s="271"/>
      <c r="H79" s="159">
        <v>558677</v>
      </c>
      <c r="I79" s="271"/>
      <c r="J79" s="159">
        <v>47</v>
      </c>
      <c r="K79" s="271"/>
      <c r="L79" s="270">
        <v>2499</v>
      </c>
    </row>
    <row r="80" spans="1:12" ht="20" customHeight="1">
      <c r="A80" s="113" t="s">
        <v>253</v>
      </c>
      <c r="B80" s="269"/>
      <c r="C80" s="269"/>
      <c r="D80" s="38"/>
      <c r="E80" s="236"/>
      <c r="F80" s="159">
        <v>-97135</v>
      </c>
      <c r="G80" s="271"/>
      <c r="H80" s="159">
        <v>-379542</v>
      </c>
      <c r="I80" s="271"/>
      <c r="J80" s="159">
        <v>-851</v>
      </c>
      <c r="K80" s="271"/>
      <c r="L80" s="270">
        <v>-218</v>
      </c>
    </row>
    <row r="81" spans="1:12" ht="20" customHeight="1">
      <c r="A81" s="114" t="s">
        <v>254</v>
      </c>
      <c r="B81" s="269"/>
      <c r="C81" s="269"/>
      <c r="D81" s="38"/>
      <c r="E81" s="236"/>
      <c r="F81" s="159">
        <v>10</v>
      </c>
      <c r="G81" s="271"/>
      <c r="H81" s="159">
        <v>109</v>
      </c>
      <c r="I81" s="271"/>
      <c r="J81" s="159">
        <v>11</v>
      </c>
      <c r="K81" s="271"/>
      <c r="L81" s="159">
        <v>56</v>
      </c>
    </row>
    <row r="82" spans="1:12" ht="20" customHeight="1">
      <c r="A82" s="114" t="s">
        <v>255</v>
      </c>
      <c r="B82" s="269"/>
      <c r="C82" s="269"/>
      <c r="D82" s="38"/>
      <c r="E82" s="236"/>
      <c r="F82" s="274">
        <v>-7</v>
      </c>
      <c r="G82" s="275"/>
      <c r="H82" s="274">
        <v>0</v>
      </c>
      <c r="I82" s="275"/>
      <c r="J82" s="274">
        <v>0</v>
      </c>
      <c r="K82" s="275"/>
      <c r="L82" s="274">
        <v>0</v>
      </c>
    </row>
    <row r="83" spans="1:12" ht="20" customHeight="1">
      <c r="A83" s="262" t="s">
        <v>256</v>
      </c>
      <c r="B83" s="115"/>
      <c r="C83" s="115"/>
      <c r="D83" s="38"/>
      <c r="E83" s="236"/>
      <c r="F83" s="126">
        <f>SUM(F67:F82)</f>
        <v>-5425283</v>
      </c>
      <c r="G83" s="276"/>
      <c r="H83" s="126">
        <f>SUM(H67:H82)</f>
        <v>-6812566</v>
      </c>
      <c r="I83" s="276"/>
      <c r="J83" s="126">
        <f>SUM(J67:J82)</f>
        <v>-7630748</v>
      </c>
      <c r="K83" s="276"/>
      <c r="L83" s="126">
        <f>SUM(L67:L82)</f>
        <v>1693881</v>
      </c>
    </row>
    <row r="84" spans="1:12" ht="14">
      <c r="A84" s="115"/>
      <c r="B84" s="115"/>
      <c r="C84" s="115"/>
      <c r="D84" s="38"/>
      <c r="E84" s="182"/>
      <c r="F84" s="235"/>
      <c r="G84" s="235"/>
      <c r="H84" s="235"/>
      <c r="I84" s="235"/>
      <c r="J84" s="235"/>
      <c r="K84" s="235"/>
      <c r="L84" s="235"/>
    </row>
    <row r="85" spans="1:12" s="106" customFormat="1" ht="20" customHeight="1">
      <c r="A85" s="264" t="s">
        <v>257</v>
      </c>
      <c r="B85" s="277"/>
      <c r="C85" s="277"/>
      <c r="D85" s="230"/>
      <c r="E85" s="278"/>
      <c r="F85" s="279"/>
      <c r="G85" s="279"/>
      <c r="H85" s="279"/>
      <c r="I85" s="279"/>
      <c r="J85" s="279"/>
      <c r="K85" s="279"/>
      <c r="L85" s="279"/>
    </row>
    <row r="86" spans="1:12" ht="20" customHeight="1">
      <c r="A86" s="113" t="s">
        <v>258</v>
      </c>
      <c r="B86" s="113"/>
      <c r="C86" s="113"/>
      <c r="D86" s="38"/>
      <c r="E86" s="236"/>
      <c r="F86" s="182"/>
      <c r="G86" s="108"/>
      <c r="H86" s="182"/>
      <c r="I86" s="182"/>
      <c r="J86" s="108"/>
      <c r="K86" s="182"/>
      <c r="L86" s="108"/>
    </row>
    <row r="87" spans="1:12" ht="20" customHeight="1">
      <c r="A87" s="113" t="s">
        <v>259</v>
      </c>
      <c r="B87" s="114"/>
      <c r="C87" s="114"/>
      <c r="D87" s="38"/>
      <c r="E87" s="236"/>
      <c r="F87" s="108">
        <v>-25678985</v>
      </c>
      <c r="G87" s="108"/>
      <c r="H87" s="108">
        <v>9704008</v>
      </c>
      <c r="I87" s="108"/>
      <c r="J87" s="108">
        <v>-5400000</v>
      </c>
      <c r="K87" s="159"/>
      <c r="L87" s="183">
        <v>-1350000</v>
      </c>
    </row>
    <row r="88" spans="1:12" ht="20" customHeight="1">
      <c r="A88" s="113" t="s">
        <v>260</v>
      </c>
      <c r="B88" s="114"/>
      <c r="C88" s="114"/>
      <c r="D88" s="38"/>
      <c r="E88" s="236"/>
      <c r="F88" s="108">
        <v>-12168000</v>
      </c>
      <c r="G88" s="108"/>
      <c r="H88" s="108">
        <v>31752176</v>
      </c>
      <c r="I88" s="108"/>
      <c r="J88" s="108">
        <v>-8288000</v>
      </c>
      <c r="K88" s="108"/>
      <c r="L88" s="183">
        <v>16778747</v>
      </c>
    </row>
    <row r="89" spans="1:12" ht="20" customHeight="1">
      <c r="A89" s="113" t="s">
        <v>327</v>
      </c>
      <c r="B89" s="114"/>
      <c r="C89" s="114"/>
      <c r="D89" s="38"/>
      <c r="E89" s="236"/>
      <c r="F89" s="182"/>
      <c r="G89" s="108"/>
      <c r="H89" s="182"/>
      <c r="I89" s="182"/>
      <c r="J89" s="182"/>
      <c r="K89" s="182"/>
      <c r="L89" s="182"/>
    </row>
    <row r="90" spans="1:12" ht="20" customHeight="1">
      <c r="A90" s="113" t="s">
        <v>328</v>
      </c>
      <c r="B90" s="114"/>
      <c r="C90" s="114"/>
      <c r="D90" s="38"/>
      <c r="E90" s="236"/>
      <c r="F90" s="108">
        <v>565463</v>
      </c>
      <c r="G90" s="108"/>
      <c r="H90" s="108">
        <v>73556</v>
      </c>
      <c r="I90" s="182"/>
      <c r="J90" s="108">
        <v>-7623954</v>
      </c>
      <c r="K90" s="182"/>
      <c r="L90" s="183">
        <v>-850000</v>
      </c>
    </row>
    <row r="91" spans="1:12" ht="20" customHeight="1">
      <c r="A91" s="113" t="s">
        <v>334</v>
      </c>
      <c r="B91" s="114"/>
      <c r="C91" s="114"/>
      <c r="D91" s="38"/>
      <c r="E91" s="236"/>
      <c r="F91" s="108">
        <v>0</v>
      </c>
      <c r="G91" s="108"/>
      <c r="H91" s="108">
        <v>800</v>
      </c>
      <c r="I91" s="182"/>
      <c r="J91" s="108">
        <v>0</v>
      </c>
      <c r="K91" s="182"/>
      <c r="L91" s="108">
        <v>0</v>
      </c>
    </row>
    <row r="92" spans="1:12" ht="20" customHeight="1">
      <c r="A92" s="113" t="s">
        <v>261</v>
      </c>
      <c r="B92" s="114"/>
      <c r="C92" s="114"/>
      <c r="D92" s="38"/>
      <c r="E92" s="236"/>
      <c r="F92" s="108">
        <v>-1250418</v>
      </c>
      <c r="G92" s="108"/>
      <c r="H92" s="108">
        <v>-897832</v>
      </c>
      <c r="I92" s="108"/>
      <c r="J92" s="108">
        <v>-97785</v>
      </c>
      <c r="K92" s="108"/>
      <c r="L92" s="183">
        <v>-63348</v>
      </c>
    </row>
    <row r="93" spans="1:12" ht="20" customHeight="1">
      <c r="A93" s="254" t="s">
        <v>262</v>
      </c>
      <c r="B93" s="114"/>
      <c r="C93" s="114"/>
      <c r="D93" s="38"/>
      <c r="E93" s="236"/>
      <c r="F93" s="108"/>
      <c r="G93" s="108"/>
      <c r="H93" s="108"/>
      <c r="I93" s="182"/>
      <c r="J93" s="108"/>
      <c r="K93" s="182"/>
      <c r="L93" s="171"/>
    </row>
    <row r="94" spans="1:12" ht="20" customHeight="1">
      <c r="A94" s="254" t="s">
        <v>263</v>
      </c>
      <c r="B94" s="114"/>
      <c r="C94" s="114"/>
      <c r="D94" s="38"/>
      <c r="E94" s="236"/>
      <c r="F94" s="108">
        <v>9928261</v>
      </c>
      <c r="G94" s="108"/>
      <c r="H94" s="108">
        <v>10588817</v>
      </c>
      <c r="I94" s="108"/>
      <c r="J94" s="108">
        <v>0</v>
      </c>
      <c r="K94" s="108"/>
      <c r="L94" s="108">
        <v>0</v>
      </c>
    </row>
    <row r="95" spans="1:12" ht="18.75" customHeight="1">
      <c r="A95" s="194" t="s">
        <v>0</v>
      </c>
      <c r="B95" s="194"/>
      <c r="C95" s="194"/>
      <c r="D95" s="38"/>
      <c r="E95" s="236"/>
      <c r="F95" s="108"/>
      <c r="G95" s="108"/>
      <c r="H95" s="108"/>
      <c r="I95" s="108"/>
      <c r="J95" s="108"/>
      <c r="K95" s="108"/>
      <c r="L95" s="108"/>
    </row>
    <row r="96" spans="1:12" ht="18.75" customHeight="1">
      <c r="A96" s="194" t="s">
        <v>1</v>
      </c>
      <c r="B96" s="194"/>
      <c r="C96" s="194"/>
      <c r="D96" s="38"/>
      <c r="E96" s="236"/>
      <c r="F96" s="108"/>
      <c r="G96" s="108"/>
      <c r="H96" s="108"/>
      <c r="I96" s="108"/>
      <c r="J96" s="108"/>
      <c r="K96" s="108"/>
      <c r="L96" s="108"/>
    </row>
    <row r="97" spans="1:12" ht="18.75" customHeight="1">
      <c r="A97" s="248" t="s">
        <v>221</v>
      </c>
      <c r="B97" s="248"/>
      <c r="C97" s="248"/>
      <c r="D97" s="38"/>
      <c r="E97" s="236"/>
      <c r="F97" s="108"/>
      <c r="G97" s="108"/>
      <c r="H97" s="108"/>
      <c r="I97" s="108"/>
      <c r="J97" s="108"/>
      <c r="K97" s="108"/>
      <c r="L97" s="108"/>
    </row>
    <row r="98" spans="1:12" ht="19.25" customHeight="1">
      <c r="A98" s="259"/>
      <c r="B98" s="259"/>
      <c r="C98" s="259"/>
      <c r="D98" s="38"/>
      <c r="E98" s="236"/>
      <c r="F98" s="108"/>
      <c r="G98" s="108"/>
      <c r="H98" s="108"/>
      <c r="I98" s="108"/>
      <c r="J98" s="108"/>
      <c r="K98" s="108"/>
      <c r="L98" s="173" t="s">
        <v>3</v>
      </c>
    </row>
    <row r="99" spans="1:12" ht="19.25" customHeight="1">
      <c r="A99" s="115"/>
      <c r="B99" s="115"/>
      <c r="C99" s="115"/>
      <c r="D99" s="38"/>
      <c r="E99" s="182"/>
      <c r="F99" s="302" t="s">
        <v>4</v>
      </c>
      <c r="G99" s="302"/>
      <c r="H99" s="302"/>
      <c r="I99" s="185"/>
      <c r="J99" s="302" t="s">
        <v>5</v>
      </c>
      <c r="K99" s="302"/>
      <c r="L99" s="302"/>
    </row>
    <row r="100" spans="1:12" ht="19.25" customHeight="1">
      <c r="A100" s="115"/>
      <c r="B100" s="115"/>
      <c r="C100" s="115"/>
      <c r="D100" s="38"/>
      <c r="E100" s="182"/>
      <c r="F100" s="303" t="s">
        <v>6</v>
      </c>
      <c r="G100" s="303"/>
      <c r="H100" s="303"/>
      <c r="I100" s="185"/>
      <c r="J100" s="303" t="s">
        <v>6</v>
      </c>
      <c r="K100" s="303"/>
      <c r="L100" s="303"/>
    </row>
    <row r="101" spans="1:12" ht="18.75" customHeight="1">
      <c r="A101" s="115"/>
      <c r="B101" s="115"/>
      <c r="C101" s="115"/>
      <c r="D101" s="38"/>
      <c r="E101" s="182"/>
      <c r="F101" s="308" t="s">
        <v>89</v>
      </c>
      <c r="G101" s="308"/>
      <c r="H101" s="308"/>
      <c r="I101" s="149"/>
      <c r="J101" s="308" t="s">
        <v>89</v>
      </c>
      <c r="K101" s="308"/>
      <c r="L101" s="308"/>
    </row>
    <row r="102" spans="1:12" ht="18.75" customHeight="1">
      <c r="A102" s="115"/>
      <c r="B102" s="115"/>
      <c r="C102" s="115"/>
      <c r="D102" s="182"/>
      <c r="E102" s="182"/>
      <c r="F102" s="309" t="s">
        <v>8</v>
      </c>
      <c r="G102" s="310"/>
      <c r="H102" s="310"/>
      <c r="I102" s="149"/>
      <c r="J102" s="309" t="s">
        <v>8</v>
      </c>
      <c r="K102" s="310"/>
      <c r="L102" s="310"/>
    </row>
    <row r="103" spans="1:12" ht="18.75" customHeight="1">
      <c r="A103" s="115"/>
      <c r="B103" s="115"/>
      <c r="C103" s="115"/>
      <c r="D103" s="38" t="s">
        <v>10</v>
      </c>
      <c r="E103" s="182"/>
      <c r="F103" s="186">
        <v>2021</v>
      </c>
      <c r="G103" s="149"/>
      <c r="H103" s="186">
        <v>2020</v>
      </c>
      <c r="I103" s="149"/>
      <c r="J103" s="186">
        <v>2021</v>
      </c>
      <c r="K103" s="149"/>
      <c r="L103" s="186">
        <v>2020</v>
      </c>
    </row>
    <row r="104" spans="1:12" ht="14.5" customHeight="1">
      <c r="A104" s="115"/>
      <c r="B104" s="115"/>
      <c r="C104" s="115"/>
      <c r="D104" s="38"/>
      <c r="E104" s="182"/>
      <c r="F104" s="311"/>
      <c r="G104" s="311"/>
      <c r="H104" s="311"/>
      <c r="I104" s="311"/>
      <c r="J104" s="311"/>
      <c r="K104" s="311"/>
      <c r="L104" s="311"/>
    </row>
    <row r="105" spans="1:12" ht="20" customHeight="1">
      <c r="A105" s="265" t="s">
        <v>344</v>
      </c>
      <c r="B105" s="182"/>
      <c r="C105" s="182"/>
      <c r="D105" s="182"/>
      <c r="E105" s="182"/>
      <c r="F105" s="182"/>
      <c r="G105" s="182"/>
      <c r="H105" s="182"/>
      <c r="I105" s="182"/>
      <c r="J105" s="182"/>
      <c r="K105" s="182"/>
      <c r="L105" s="182"/>
    </row>
    <row r="106" spans="1:12" ht="20" customHeight="1">
      <c r="A106" s="254" t="s">
        <v>264</v>
      </c>
      <c r="B106" s="114"/>
      <c r="C106" s="114"/>
      <c r="D106" s="38"/>
      <c r="E106" s="236"/>
      <c r="F106" s="182"/>
      <c r="G106" s="108"/>
      <c r="H106" s="182"/>
      <c r="I106" s="182"/>
      <c r="J106" s="183"/>
      <c r="K106" s="182"/>
      <c r="L106" s="183"/>
    </row>
    <row r="107" spans="1:12" ht="20" customHeight="1">
      <c r="A107" s="254" t="s">
        <v>265</v>
      </c>
      <c r="B107" s="114"/>
      <c r="C107" s="114"/>
      <c r="D107" s="38"/>
      <c r="E107" s="236"/>
      <c r="F107" s="108">
        <v>-6250995</v>
      </c>
      <c r="G107" s="108"/>
      <c r="H107" s="108">
        <v>-6558512</v>
      </c>
      <c r="I107" s="108"/>
      <c r="J107" s="171">
        <v>0</v>
      </c>
      <c r="K107" s="108"/>
      <c r="L107" s="108">
        <v>-259926</v>
      </c>
    </row>
    <row r="108" spans="1:12" ht="20" customHeight="1">
      <c r="A108" s="113" t="s">
        <v>266</v>
      </c>
      <c r="B108" s="114"/>
      <c r="C108" s="114"/>
      <c r="D108" s="38">
        <v>9</v>
      </c>
      <c r="E108" s="236"/>
      <c r="F108" s="108">
        <v>30000000</v>
      </c>
      <c r="G108" s="108"/>
      <c r="H108" s="108">
        <v>0</v>
      </c>
      <c r="I108" s="108"/>
      <c r="J108" s="171">
        <v>30000000</v>
      </c>
      <c r="K108" s="108"/>
      <c r="L108" s="171">
        <v>0</v>
      </c>
    </row>
    <row r="109" spans="1:12" ht="20" customHeight="1">
      <c r="A109" s="113" t="s">
        <v>267</v>
      </c>
      <c r="B109" s="114"/>
      <c r="C109" s="114"/>
      <c r="D109" s="38"/>
      <c r="E109" s="236"/>
      <c r="F109" s="108">
        <v>-7450000</v>
      </c>
      <c r="G109" s="108"/>
      <c r="H109" s="108">
        <v>0</v>
      </c>
      <c r="I109" s="108"/>
      <c r="J109" s="171">
        <v>0</v>
      </c>
      <c r="K109" s="108"/>
      <c r="L109" s="171">
        <v>0</v>
      </c>
    </row>
    <row r="110" spans="1:12" ht="20" customHeight="1">
      <c r="A110" s="113" t="s">
        <v>268</v>
      </c>
      <c r="B110" s="114"/>
      <c r="C110" s="114"/>
      <c r="D110" s="38"/>
      <c r="E110" s="236"/>
      <c r="F110" s="171">
        <v>-43115</v>
      </c>
      <c r="G110" s="171"/>
      <c r="H110" s="108">
        <v>-13603</v>
      </c>
      <c r="I110" s="171"/>
      <c r="J110" s="171">
        <v>-15449</v>
      </c>
      <c r="K110" s="171"/>
      <c r="L110" s="171">
        <v>-9696</v>
      </c>
    </row>
    <row r="111" spans="1:12" ht="20" customHeight="1">
      <c r="A111" s="113" t="s">
        <v>269</v>
      </c>
      <c r="B111" s="114"/>
      <c r="C111" s="114"/>
      <c r="D111" s="38"/>
      <c r="E111" s="236"/>
      <c r="F111" s="171">
        <v>-3883947</v>
      </c>
      <c r="G111" s="171"/>
      <c r="H111" s="108">
        <v>-3970947</v>
      </c>
      <c r="I111" s="171"/>
      <c r="J111" s="171">
        <v>-1367853</v>
      </c>
      <c r="K111" s="171"/>
      <c r="L111" s="171">
        <v>-1379828</v>
      </c>
    </row>
    <row r="112" spans="1:12" ht="20" customHeight="1">
      <c r="A112" s="113" t="s">
        <v>270</v>
      </c>
      <c r="B112" s="114"/>
      <c r="C112" s="114"/>
      <c r="D112" s="38"/>
      <c r="E112" s="236"/>
      <c r="F112" s="108">
        <v>-37385</v>
      </c>
      <c r="G112" s="108"/>
      <c r="H112" s="108">
        <v>-51505</v>
      </c>
      <c r="I112" s="108"/>
      <c r="J112" s="171">
        <v>0</v>
      </c>
      <c r="K112" s="108"/>
      <c r="L112" s="171">
        <v>0</v>
      </c>
    </row>
    <row r="113" spans="1:12" ht="20" customHeight="1">
      <c r="A113" s="113" t="s">
        <v>271</v>
      </c>
      <c r="B113" s="114"/>
      <c r="C113" s="114"/>
      <c r="D113" s="38"/>
      <c r="E113" s="236"/>
      <c r="F113" s="108"/>
      <c r="G113" s="108"/>
      <c r="H113" s="108"/>
      <c r="I113" s="108"/>
      <c r="J113" s="171"/>
      <c r="K113" s="108"/>
      <c r="L113" s="171"/>
    </row>
    <row r="114" spans="1:12" ht="20" customHeight="1">
      <c r="A114" s="113" t="s">
        <v>272</v>
      </c>
      <c r="B114" s="114"/>
      <c r="C114" s="114"/>
      <c r="D114" s="38"/>
      <c r="E114" s="236"/>
      <c r="F114" s="108"/>
      <c r="G114" s="108"/>
      <c r="H114" s="108"/>
      <c r="I114" s="108"/>
      <c r="J114" s="171"/>
      <c r="K114" s="108"/>
      <c r="L114" s="182"/>
    </row>
    <row r="115" spans="1:12" ht="20" customHeight="1">
      <c r="A115" s="113" t="s">
        <v>273</v>
      </c>
      <c r="B115" s="114"/>
      <c r="C115" s="114"/>
      <c r="D115" s="38"/>
      <c r="E115" s="236"/>
      <c r="F115" s="108">
        <v>-7</v>
      </c>
      <c r="G115" s="108"/>
      <c r="H115" s="108">
        <v>-2</v>
      </c>
      <c r="I115" s="108"/>
      <c r="J115" s="171">
        <v>-7</v>
      </c>
      <c r="K115" s="108"/>
      <c r="L115" s="171">
        <v>-2</v>
      </c>
    </row>
    <row r="116" spans="1:12" ht="20" customHeight="1">
      <c r="A116" s="113" t="s">
        <v>274</v>
      </c>
      <c r="B116" s="114"/>
      <c r="C116" s="114"/>
      <c r="D116" s="38"/>
      <c r="E116" s="236"/>
      <c r="F116" s="108">
        <v>52848</v>
      </c>
      <c r="G116" s="108"/>
      <c r="H116" s="108">
        <v>199257</v>
      </c>
      <c r="I116" s="108"/>
      <c r="J116" s="171">
        <v>0</v>
      </c>
      <c r="K116" s="108"/>
      <c r="L116" s="93">
        <v>0</v>
      </c>
    </row>
    <row r="117" spans="1:12" ht="20" customHeight="1">
      <c r="A117" s="280" t="s">
        <v>275</v>
      </c>
      <c r="B117" s="114"/>
      <c r="C117" s="114"/>
      <c r="D117" s="38"/>
      <c r="E117" s="236"/>
      <c r="F117" s="132">
        <v>0</v>
      </c>
      <c r="G117" s="108"/>
      <c r="H117" s="132">
        <v>23403</v>
      </c>
      <c r="I117" s="108"/>
      <c r="J117" s="150">
        <v>0</v>
      </c>
      <c r="K117" s="108"/>
      <c r="L117" s="102">
        <v>0</v>
      </c>
    </row>
    <row r="118" spans="1:12" ht="20" customHeight="1">
      <c r="A118" s="115" t="s">
        <v>276</v>
      </c>
      <c r="B118" s="114"/>
      <c r="C118" s="114"/>
      <c r="D118" s="38"/>
      <c r="E118" s="236"/>
      <c r="F118" s="6">
        <f>SUM(F86:F94)+SUM(F105:F117)</f>
        <v>-16216280</v>
      </c>
      <c r="G118" s="189"/>
      <c r="H118" s="6">
        <f>SUM(H86:H94)+SUM(H105:H117)</f>
        <v>40849616</v>
      </c>
      <c r="I118" s="189"/>
      <c r="J118" s="6">
        <f>SUM(J86:J94)+SUM(J105:J117)</f>
        <v>7206952</v>
      </c>
      <c r="K118" s="189"/>
      <c r="L118" s="6">
        <f>SUM(L86:L94)+SUM(L105:L117)</f>
        <v>12865947</v>
      </c>
    </row>
    <row r="119" spans="1:12" ht="6" customHeight="1">
      <c r="A119" s="115"/>
      <c r="B119" s="115"/>
      <c r="C119" s="115"/>
      <c r="D119" s="38"/>
      <c r="E119" s="182"/>
      <c r="F119" s="311"/>
      <c r="G119" s="311"/>
      <c r="H119" s="311"/>
      <c r="I119" s="311"/>
      <c r="J119" s="311"/>
      <c r="K119" s="311"/>
      <c r="L119" s="311"/>
    </row>
    <row r="120" spans="1:12" ht="20" customHeight="1">
      <c r="A120" s="113" t="s">
        <v>277</v>
      </c>
      <c r="B120" s="115"/>
      <c r="C120" s="115"/>
      <c r="D120" s="38"/>
      <c r="E120" s="236"/>
      <c r="F120" s="108"/>
      <c r="G120" s="108"/>
      <c r="H120" s="108"/>
      <c r="I120" s="108"/>
      <c r="J120" s="108"/>
      <c r="K120" s="108"/>
      <c r="L120" s="108"/>
    </row>
    <row r="121" spans="1:12" ht="20" customHeight="1">
      <c r="A121" s="113" t="s">
        <v>278</v>
      </c>
      <c r="B121" s="115"/>
      <c r="C121" s="115"/>
      <c r="D121" s="38"/>
      <c r="E121" s="236"/>
      <c r="F121" s="108"/>
      <c r="G121" s="108"/>
      <c r="H121" s="108"/>
      <c r="I121" s="108"/>
      <c r="J121" s="108"/>
      <c r="K121" s="108"/>
      <c r="L121" s="108"/>
    </row>
    <row r="122" spans="1:12" ht="20" customHeight="1">
      <c r="A122" s="113" t="s">
        <v>279</v>
      </c>
      <c r="B122" s="114"/>
      <c r="C122" s="114"/>
      <c r="D122" s="38"/>
      <c r="E122" s="236"/>
      <c r="F122" s="108">
        <f>SUM(F64,F83,F118)</f>
        <v>-9826417</v>
      </c>
      <c r="G122" s="108"/>
      <c r="H122" s="108">
        <f>SUM(H64,H83,H118)</f>
        <v>46801890</v>
      </c>
      <c r="I122" s="108"/>
      <c r="J122" s="108">
        <f>SUM(J64,J83,J118)</f>
        <v>-417441</v>
      </c>
      <c r="K122" s="108"/>
      <c r="L122" s="108">
        <f>SUM(L64,L83,L118)</f>
        <v>14654234</v>
      </c>
    </row>
    <row r="123" spans="1:12" ht="20" customHeight="1">
      <c r="A123" s="113" t="s">
        <v>280</v>
      </c>
      <c r="B123" s="114"/>
      <c r="C123" s="114"/>
      <c r="D123" s="38"/>
      <c r="E123" s="236"/>
      <c r="F123" s="108"/>
      <c r="G123" s="108"/>
      <c r="H123" s="108"/>
      <c r="I123" s="108"/>
      <c r="J123" s="108"/>
      <c r="K123" s="108"/>
      <c r="L123" s="108"/>
    </row>
    <row r="124" spans="1:12" ht="20" customHeight="1">
      <c r="A124" s="113" t="s">
        <v>281</v>
      </c>
      <c r="B124" s="114"/>
      <c r="C124" s="114"/>
      <c r="D124" s="38"/>
      <c r="E124" s="236"/>
      <c r="F124" s="132">
        <v>903512</v>
      </c>
      <c r="G124" s="108"/>
      <c r="H124" s="132">
        <v>1108183</v>
      </c>
      <c r="I124" s="108"/>
      <c r="J124" s="132">
        <v>65</v>
      </c>
      <c r="K124" s="108"/>
      <c r="L124" s="150">
        <v>540</v>
      </c>
    </row>
    <row r="125" spans="1:12" ht="20" customHeight="1">
      <c r="A125" s="281" t="s">
        <v>277</v>
      </c>
      <c r="B125" s="114"/>
      <c r="C125" s="114"/>
      <c r="D125" s="38"/>
      <c r="E125" s="236"/>
      <c r="F125" s="108"/>
      <c r="G125" s="108"/>
      <c r="H125" s="108"/>
      <c r="I125" s="108"/>
      <c r="J125" s="108"/>
      <c r="K125" s="108"/>
      <c r="L125" s="171"/>
    </row>
    <row r="126" spans="1:12" ht="20" customHeight="1">
      <c r="A126" s="281" t="s">
        <v>282</v>
      </c>
      <c r="B126" s="281"/>
      <c r="C126" s="281"/>
      <c r="D126" s="110"/>
      <c r="E126" s="110">
        <f t="shared" ref="E126:J126" si="0">SUM(E122,E124)</f>
        <v>0</v>
      </c>
      <c r="F126" s="110">
        <f t="shared" si="0"/>
        <v>-8922905</v>
      </c>
      <c r="G126" s="110"/>
      <c r="H126" s="110">
        <f t="shared" ref="H126" si="1">SUM(H122,H124)</f>
        <v>47910073</v>
      </c>
      <c r="I126" s="110"/>
      <c r="J126" s="110">
        <f t="shared" si="0"/>
        <v>-417376</v>
      </c>
      <c r="K126" s="110"/>
      <c r="L126" s="110">
        <f t="shared" ref="L126" si="2">SUM(L122,L124)</f>
        <v>14654774</v>
      </c>
    </row>
    <row r="127" spans="1:12" ht="20" customHeight="1">
      <c r="A127" s="282" t="s">
        <v>283</v>
      </c>
      <c r="B127" s="114"/>
      <c r="C127" s="114"/>
      <c r="D127" s="38"/>
      <c r="E127" s="236"/>
      <c r="F127" s="196">
        <v>54406515</v>
      </c>
      <c r="G127" s="108"/>
      <c r="H127" s="196">
        <v>30376585</v>
      </c>
      <c r="I127" s="108"/>
      <c r="J127" s="196">
        <v>2812094</v>
      </c>
      <c r="K127" s="108"/>
      <c r="L127" s="150">
        <v>1062807</v>
      </c>
    </row>
    <row r="128" spans="1:12" ht="20" customHeight="1" thickBot="1">
      <c r="A128" s="207" t="s">
        <v>284</v>
      </c>
      <c r="B128" s="115"/>
      <c r="C128" s="115"/>
      <c r="D128" s="228"/>
      <c r="E128" s="246"/>
      <c r="F128" s="103">
        <f>SUM(F126,F127)</f>
        <v>45483610</v>
      </c>
      <c r="G128" s="189"/>
      <c r="H128" s="103">
        <f>SUM(H126,H127)</f>
        <v>78286658</v>
      </c>
      <c r="I128" s="189"/>
      <c r="J128" s="103">
        <f>SUM(J126,J127)</f>
        <v>2394718</v>
      </c>
      <c r="K128" s="189"/>
      <c r="L128" s="103">
        <f>SUM(L126,L127)</f>
        <v>15717581</v>
      </c>
    </row>
    <row r="129" spans="1:12" ht="8.4" customHeight="1" thickTop="1">
      <c r="A129" s="115"/>
      <c r="B129" s="115"/>
      <c r="C129" s="115"/>
      <c r="D129" s="228"/>
      <c r="E129" s="246"/>
      <c r="F129" s="189"/>
      <c r="G129" s="189"/>
      <c r="H129" s="189"/>
      <c r="I129" s="189"/>
      <c r="J129" s="189"/>
      <c r="K129" s="189"/>
      <c r="L129" s="189"/>
    </row>
    <row r="130" spans="1:12" ht="20" customHeight="1">
      <c r="A130" s="265" t="s">
        <v>285</v>
      </c>
      <c r="B130" s="283"/>
      <c r="C130" s="283"/>
      <c r="D130" s="284"/>
      <c r="E130" s="285"/>
      <c r="F130" s="286"/>
      <c r="G130" s="287"/>
      <c r="H130" s="286"/>
      <c r="I130" s="287"/>
      <c r="J130" s="287"/>
      <c r="K130" s="287"/>
      <c r="L130" s="287"/>
    </row>
    <row r="131" spans="1:12" ht="20" customHeight="1">
      <c r="A131" s="265" t="s">
        <v>286</v>
      </c>
      <c r="B131" s="283"/>
      <c r="C131" s="283"/>
      <c r="D131" s="284"/>
      <c r="E131" s="285"/>
      <c r="F131" s="286"/>
      <c r="G131" s="287"/>
      <c r="H131" s="286"/>
      <c r="I131" s="287"/>
      <c r="J131" s="287"/>
      <c r="K131" s="287"/>
      <c r="L131" s="287"/>
    </row>
    <row r="132" spans="1:12" ht="20" customHeight="1">
      <c r="A132" s="288" t="s">
        <v>287</v>
      </c>
      <c r="B132" s="207" t="s">
        <v>14</v>
      </c>
      <c r="C132" s="207"/>
      <c r="D132" s="283"/>
      <c r="E132" s="283"/>
      <c r="F132" s="160"/>
      <c r="G132" s="160"/>
      <c r="H132" s="160"/>
      <c r="I132" s="160"/>
      <c r="J132" s="160"/>
      <c r="K132" s="160"/>
      <c r="L132" s="160"/>
    </row>
    <row r="133" spans="1:12" ht="20" customHeight="1">
      <c r="A133" s="100"/>
      <c r="B133" s="289" t="s">
        <v>288</v>
      </c>
      <c r="C133" s="289"/>
      <c r="D133" s="284"/>
      <c r="E133" s="284"/>
      <c r="F133" s="160"/>
      <c r="G133" s="160"/>
      <c r="H133" s="160"/>
      <c r="I133" s="160"/>
      <c r="J133" s="160"/>
      <c r="K133" s="160"/>
      <c r="L133" s="160"/>
    </row>
    <row r="134" spans="1:12" ht="20" customHeight="1">
      <c r="A134" s="100"/>
      <c r="B134" s="113" t="s">
        <v>14</v>
      </c>
      <c r="C134" s="113"/>
      <c r="D134" s="284"/>
      <c r="E134" s="284"/>
      <c r="F134" s="160">
        <v>47961050</v>
      </c>
      <c r="G134" s="160"/>
      <c r="H134" s="160">
        <v>79847140</v>
      </c>
      <c r="I134" s="160"/>
      <c r="J134" s="160">
        <v>2400294</v>
      </c>
      <c r="K134" s="160"/>
      <c r="L134" s="160">
        <v>15720783</v>
      </c>
    </row>
    <row r="135" spans="1:12" ht="20" customHeight="1">
      <c r="A135" s="100"/>
      <c r="B135" s="113" t="s">
        <v>289</v>
      </c>
      <c r="C135" s="113"/>
      <c r="D135" s="284"/>
      <c r="E135" s="284"/>
      <c r="F135" s="161">
        <v>-2477440</v>
      </c>
      <c r="G135" s="160"/>
      <c r="H135" s="161">
        <v>-1560482</v>
      </c>
      <c r="I135" s="160"/>
      <c r="J135" s="161">
        <v>-5576</v>
      </c>
      <c r="K135" s="160"/>
      <c r="L135" s="161">
        <v>-3202</v>
      </c>
    </row>
    <row r="136" spans="1:12" ht="20" customHeight="1" thickBot="1">
      <c r="A136" s="207"/>
      <c r="B136" s="115" t="s">
        <v>290</v>
      </c>
      <c r="C136" s="115"/>
      <c r="D136" s="283"/>
      <c r="E136" s="283"/>
      <c r="F136" s="111">
        <f>SUM(F134:F135)</f>
        <v>45483610</v>
      </c>
      <c r="G136" s="290"/>
      <c r="H136" s="111">
        <f>SUM(H134:H135)</f>
        <v>78286658</v>
      </c>
      <c r="I136" s="290"/>
      <c r="J136" s="111">
        <f>SUM(J134:J135)</f>
        <v>2394718</v>
      </c>
      <c r="K136" s="290"/>
      <c r="L136" s="111">
        <f>SUM(L134:L135)</f>
        <v>15717581</v>
      </c>
    </row>
    <row r="137" spans="1:12" ht="9" customHeight="1" thickTop="1">
      <c r="A137" s="248"/>
      <c r="B137" s="248"/>
      <c r="C137" s="248"/>
      <c r="D137" s="38"/>
      <c r="E137" s="100"/>
      <c r="F137" s="100"/>
      <c r="G137" s="100"/>
      <c r="H137" s="100"/>
      <c r="I137" s="100"/>
      <c r="J137" s="100"/>
      <c r="K137" s="100"/>
      <c r="L137" s="100"/>
    </row>
    <row r="138" spans="1:12" ht="20" customHeight="1">
      <c r="A138" s="288" t="s">
        <v>291</v>
      </c>
      <c r="B138" s="115" t="s">
        <v>292</v>
      </c>
      <c r="C138" s="115"/>
      <c r="D138" s="228"/>
      <c r="E138" s="246"/>
      <c r="F138" s="189"/>
      <c r="G138" s="189"/>
      <c r="H138" s="189"/>
      <c r="I138" s="189"/>
      <c r="J138" s="189"/>
      <c r="K138" s="189"/>
      <c r="L138" s="189"/>
    </row>
    <row r="139" spans="1:12" ht="6" customHeight="1">
      <c r="A139" s="291"/>
      <c r="B139" s="289"/>
      <c r="C139" s="289"/>
      <c r="D139" s="228"/>
      <c r="E139" s="246"/>
      <c r="F139" s="189"/>
      <c r="G139" s="189"/>
      <c r="H139" s="189"/>
      <c r="I139" s="189"/>
      <c r="J139" s="189"/>
      <c r="K139" s="189"/>
      <c r="L139" s="189"/>
    </row>
    <row r="140" spans="1:12" s="156" customFormat="1" ht="20" customHeight="1">
      <c r="A140" s="292"/>
      <c r="B140" s="293" t="s">
        <v>293</v>
      </c>
      <c r="C140" s="294" t="s">
        <v>323</v>
      </c>
      <c r="D140" s="293"/>
      <c r="E140" s="293"/>
      <c r="F140" s="293"/>
      <c r="G140" s="293"/>
      <c r="H140" s="293"/>
      <c r="I140" s="293"/>
      <c r="J140" s="293"/>
      <c r="K140" s="293"/>
      <c r="L140" s="293"/>
    </row>
    <row r="141" spans="1:12" s="156" customFormat="1" ht="20" customHeight="1">
      <c r="A141" s="292"/>
      <c r="B141" s="293"/>
      <c r="C141" s="162" t="s">
        <v>294</v>
      </c>
      <c r="D141" s="293"/>
      <c r="E141" s="293"/>
      <c r="F141" s="293"/>
      <c r="G141" s="293"/>
      <c r="H141" s="293"/>
      <c r="I141" s="293"/>
      <c r="J141" s="293"/>
      <c r="K141" s="293"/>
      <c r="L141" s="293"/>
    </row>
    <row r="142" spans="1:12" s="156" customFormat="1" ht="7.25" customHeight="1">
      <c r="A142" s="292"/>
      <c r="B142" s="293"/>
      <c r="C142" s="293"/>
      <c r="D142" s="293"/>
      <c r="E142" s="293"/>
      <c r="F142" s="293"/>
      <c r="G142" s="293"/>
      <c r="H142" s="293"/>
      <c r="I142" s="293"/>
      <c r="J142" s="293"/>
      <c r="K142" s="293"/>
      <c r="L142" s="293"/>
    </row>
    <row r="143" spans="1:12" s="156" customFormat="1" ht="20" customHeight="1">
      <c r="A143" s="292"/>
      <c r="B143" s="294" t="s">
        <v>295</v>
      </c>
      <c r="C143" s="295" t="s">
        <v>329</v>
      </c>
      <c r="D143" s="293"/>
      <c r="E143" s="293"/>
      <c r="F143" s="293"/>
      <c r="G143" s="293"/>
      <c r="H143" s="293"/>
      <c r="I143" s="293"/>
      <c r="J143" s="293"/>
      <c r="K143" s="293"/>
      <c r="L143" s="293"/>
    </row>
    <row r="144" spans="1:12" s="156" customFormat="1" ht="20" customHeight="1">
      <c r="A144" s="292"/>
      <c r="B144" s="294"/>
      <c r="C144" s="295" t="s">
        <v>322</v>
      </c>
      <c r="D144" s="293"/>
      <c r="E144" s="293"/>
      <c r="F144" s="293"/>
      <c r="G144" s="293"/>
      <c r="H144" s="293"/>
      <c r="I144" s="293"/>
      <c r="J144" s="293"/>
      <c r="K144" s="293"/>
      <c r="L144" s="293"/>
    </row>
    <row r="145" spans="1:12" s="156" customFormat="1" ht="20" customHeight="1">
      <c r="A145" s="292"/>
      <c r="B145" s="257"/>
      <c r="C145" s="162" t="s">
        <v>333</v>
      </c>
      <c r="D145" s="228"/>
      <c r="E145" s="246"/>
      <c r="F145" s="296"/>
      <c r="G145" s="296"/>
      <c r="H145" s="296"/>
      <c r="I145" s="296"/>
      <c r="J145" s="296"/>
      <c r="K145" s="296"/>
      <c r="L145" s="296"/>
    </row>
    <row r="146" spans="1:12" ht="22.25" customHeight="1">
      <c r="A146" s="114"/>
      <c r="B146" s="114"/>
      <c r="C146" s="253" t="s">
        <v>321</v>
      </c>
      <c r="D146" s="38"/>
      <c r="E146" s="182"/>
      <c r="F146" s="182"/>
      <c r="G146" s="182"/>
      <c r="H146" s="182"/>
      <c r="I146" s="182"/>
      <c r="J146" s="182"/>
      <c r="K146" s="182"/>
      <c r="L146" s="182"/>
    </row>
    <row r="147" spans="1:12" ht="22.25" customHeight="1">
      <c r="C147" s="104"/>
      <c r="D147" s="170"/>
    </row>
    <row r="149" spans="1:12" ht="20.25" customHeight="1">
      <c r="C149" s="135"/>
      <c r="D149" s="163"/>
    </row>
  </sheetData>
  <mergeCells count="30">
    <mergeCell ref="F119:L119"/>
    <mergeCell ref="F57:L57"/>
    <mergeCell ref="A58:F58"/>
    <mergeCell ref="F99:H99"/>
    <mergeCell ref="J99:L99"/>
    <mergeCell ref="F100:H100"/>
    <mergeCell ref="J100:L100"/>
    <mergeCell ref="F101:H101"/>
    <mergeCell ref="J101:L101"/>
    <mergeCell ref="F102:H102"/>
    <mergeCell ref="J102:L102"/>
    <mergeCell ref="F104:L104"/>
    <mergeCell ref="F53:H53"/>
    <mergeCell ref="J53:L53"/>
    <mergeCell ref="F54:H54"/>
    <mergeCell ref="J54:L54"/>
    <mergeCell ref="F55:H55"/>
    <mergeCell ref="J55:L55"/>
    <mergeCell ref="F8:H8"/>
    <mergeCell ref="J8:L8"/>
    <mergeCell ref="F10:L10"/>
    <mergeCell ref="A11:E11"/>
    <mergeCell ref="F52:H52"/>
    <mergeCell ref="J52:L52"/>
    <mergeCell ref="F5:H5"/>
    <mergeCell ref="J5:L5"/>
    <mergeCell ref="F6:H6"/>
    <mergeCell ref="J6:L6"/>
    <mergeCell ref="F7:H7"/>
    <mergeCell ref="J7:L7"/>
  </mergeCells>
  <printOptions horizontalCentered="1"/>
  <pageMargins left="0.7" right="0.5" top="0.48" bottom="0.25" header="0.5" footer="0.3"/>
  <pageSetup paperSize="9" scale="77" firstPageNumber="12" fitToHeight="0" orientation="portrait" useFirstPageNumber="1" r:id="rId1"/>
  <headerFooter>
    <oddFooter>&amp;L&amp;12           The accompanying notes are an integral part of these financial statements.&amp;11
&amp;C&amp;12&amp;P</oddFooter>
  </headerFooter>
  <rowBreaks count="2" manualBreakCount="2">
    <brk id="47" max="16383" man="1"/>
    <brk id="94" max="16383" man="1"/>
  </rowBreaks>
  <ignoredErrors>
    <ignoredError sqref="B14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BS 2-5</vt:lpstr>
      <vt:lpstr>PL 6-8</vt:lpstr>
      <vt:lpstr>SH9</vt:lpstr>
      <vt:lpstr>SH10</vt:lpstr>
      <vt:lpstr>SH 11</vt:lpstr>
      <vt:lpstr>CF 12-14</vt:lpstr>
      <vt:lpstr>'BS 2-5'!Print_Area</vt:lpstr>
      <vt:lpstr>'CF 12-14'!Print_Area</vt:lpstr>
      <vt:lpstr>'PL 6-8'!Print_Area</vt:lpstr>
      <vt:lpstr>'SH 11'!Print_Area</vt:lpstr>
      <vt:lpstr>'SH10'!Print_Area</vt:lpstr>
      <vt:lpstr>'SH9'!Print_Area</vt:lpstr>
    </vt:vector>
  </TitlesOfParts>
  <Manager/>
  <Company>KPMG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kkamtang</dc:creator>
  <cp:keywords/>
  <dc:description/>
  <cp:lastModifiedBy>Nuttatiya, Chidsin</cp:lastModifiedBy>
  <cp:revision/>
  <cp:lastPrinted>2021-05-13T05:05:13Z</cp:lastPrinted>
  <dcterms:created xsi:type="dcterms:W3CDTF">2005-02-11T01:43:17Z</dcterms:created>
  <dcterms:modified xsi:type="dcterms:W3CDTF">2021-05-13T10:05:03Z</dcterms:modified>
  <cp:category/>
  <cp:contentStatus/>
</cp:coreProperties>
</file>