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75" yWindow="65341" windowWidth="9540" windowHeight="8130" tabRatio="652" activeTab="0"/>
  </bookViews>
  <sheets>
    <sheet name="BS 2-5" sheetId="1" r:id="rId1"/>
    <sheet name="PL" sheetId="2" state="hidden" r:id="rId2"/>
    <sheet name="PL 6-8" sheetId="3" r:id="rId3"/>
    <sheet name="SH 9" sheetId="4" r:id="rId4"/>
    <sheet name="SH 10" sheetId="5" r:id="rId5"/>
    <sheet name="SH 11" sheetId="6" r:id="rId6"/>
    <sheet name="CF 12-14" sheetId="7" r:id="rId7"/>
  </sheets>
  <definedNames>
    <definedName name="_xlnm.Print_Area" localSheetId="0">'BS 2-5'!$A$1:$I$127</definedName>
    <definedName name="_xlnm.Print_Area" localSheetId="6">'CF 12-14'!$A$1:$K$144</definedName>
    <definedName name="_xlnm.Print_Area" localSheetId="1">'PL'!$A$1:$K$85</definedName>
    <definedName name="_xlnm.Print_Area" localSheetId="2">'PL 6-8'!$A$1:$K$99</definedName>
    <definedName name="_xlnm.Print_Area" localSheetId="4">'SH 10'!$A$1:$AI$45</definedName>
    <definedName name="_xlnm.Print_Area" localSheetId="3">'SH 9'!$A$1:$AD$42</definedName>
    <definedName name="Title2nd" localSheetId="6">'CF 12-14'!#REF!</definedName>
    <definedName name="Title2nd" localSheetId="1">'PL'!#REF!</definedName>
    <definedName name="Title2nd" localSheetId="2">'PL 6-8'!#REF!</definedName>
  </definedNames>
  <calcPr fullCalcOnLoad="1"/>
</workbook>
</file>

<file path=xl/sharedStrings.xml><?xml version="1.0" encoding="utf-8"?>
<sst xmlns="http://schemas.openxmlformats.org/spreadsheetml/2006/main" count="822" uniqueCount="366">
  <si>
    <t>Consolidated</t>
  </si>
  <si>
    <t>Cash and cash equivalents</t>
  </si>
  <si>
    <t>Current portion of long-term loans</t>
  </si>
  <si>
    <t>Inventories</t>
  </si>
  <si>
    <t>Other current assets</t>
  </si>
  <si>
    <t>Other non-current assets</t>
  </si>
  <si>
    <t xml:space="preserve">Other current liabilities </t>
  </si>
  <si>
    <t>Accounts payable - trade and others</t>
  </si>
  <si>
    <t>financial statements</t>
  </si>
  <si>
    <t>Revaluation</t>
  </si>
  <si>
    <t xml:space="preserve">Total </t>
  </si>
  <si>
    <t>Other current liabilities</t>
  </si>
  <si>
    <t>Total current assets</t>
  </si>
  <si>
    <t>Total non-current assets</t>
  </si>
  <si>
    <t>Total current liabilities</t>
  </si>
  <si>
    <t>Total liabilities</t>
  </si>
  <si>
    <t>Current assets</t>
  </si>
  <si>
    <t>Non-current assets</t>
  </si>
  <si>
    <t>Total assets</t>
  </si>
  <si>
    <t>Assets</t>
  </si>
  <si>
    <t>Current liabilities</t>
  </si>
  <si>
    <t>Non-current liabilities</t>
  </si>
  <si>
    <t>Cash flows from financing activities</t>
  </si>
  <si>
    <t>Expenses</t>
  </si>
  <si>
    <t>Long-term loans to subsidiaries</t>
  </si>
  <si>
    <t>Total expenses</t>
  </si>
  <si>
    <t>Interest income</t>
  </si>
  <si>
    <t>Cash flows from operating activities</t>
  </si>
  <si>
    <t>Charoen Pokphand Foods Public Company Limited</t>
  </si>
  <si>
    <t>and its Subsidiaries</t>
  </si>
  <si>
    <t xml:space="preserve">Charoen Pokphand Foods Public Company Limited </t>
  </si>
  <si>
    <t xml:space="preserve">and its Subsidiaries </t>
  </si>
  <si>
    <t>Total non-current liabilities</t>
  </si>
  <si>
    <t>Retained earnings</t>
  </si>
  <si>
    <t>Legal</t>
  </si>
  <si>
    <t>Unappropriated</t>
  </si>
  <si>
    <t>31 December</t>
  </si>
  <si>
    <t>Income tax paid</t>
  </si>
  <si>
    <t>Other income</t>
  </si>
  <si>
    <t>reserve</t>
  </si>
  <si>
    <t>Separate</t>
  </si>
  <si>
    <t>Note</t>
  </si>
  <si>
    <t xml:space="preserve">   to subsidiaries</t>
  </si>
  <si>
    <t>Short-term loans to subsidiaries</t>
  </si>
  <si>
    <t xml:space="preserve">Share capital </t>
  </si>
  <si>
    <t xml:space="preserve">      Legal reserve</t>
  </si>
  <si>
    <t>equity</t>
  </si>
  <si>
    <t>share capital</t>
  </si>
  <si>
    <t>Consolidated financial statements</t>
  </si>
  <si>
    <t>Separate financial statements</t>
  </si>
  <si>
    <t>Property, plant and equipment</t>
  </si>
  <si>
    <t xml:space="preserve">   Authorised share capital </t>
  </si>
  <si>
    <t xml:space="preserve">Revenue from sale of goods </t>
  </si>
  <si>
    <t>Issued and</t>
  </si>
  <si>
    <t>Provisions and others</t>
  </si>
  <si>
    <t xml:space="preserve">   Appropriated</t>
  </si>
  <si>
    <t>Interest received</t>
  </si>
  <si>
    <t xml:space="preserve">   from financial institutions</t>
  </si>
  <si>
    <t>Accrued expenses</t>
  </si>
  <si>
    <t xml:space="preserve">   Unappropriated</t>
  </si>
  <si>
    <t>Cost of sale of goods</t>
  </si>
  <si>
    <t>Accounts receivable - trade and others</t>
  </si>
  <si>
    <t xml:space="preserve"> </t>
  </si>
  <si>
    <t xml:space="preserve">Profit for the period </t>
  </si>
  <si>
    <t>Profit for the period</t>
  </si>
  <si>
    <t xml:space="preserve">   Equity holders of the Company</t>
  </si>
  <si>
    <t>Treasury</t>
  </si>
  <si>
    <t>shares</t>
  </si>
  <si>
    <t>interests</t>
  </si>
  <si>
    <t xml:space="preserve">   Treasury shares</t>
  </si>
  <si>
    <t>Selling expenses</t>
  </si>
  <si>
    <t>Administrative expenses</t>
  </si>
  <si>
    <t>Finance costs</t>
  </si>
  <si>
    <t>differences</t>
  </si>
  <si>
    <t>Investments in subsidiaries</t>
  </si>
  <si>
    <t xml:space="preserve">Investments in associates </t>
  </si>
  <si>
    <t>Investments in related companies</t>
  </si>
  <si>
    <t>Currency translation differences</t>
  </si>
  <si>
    <t>on assets</t>
  </si>
  <si>
    <t xml:space="preserve">Deferred tax assets </t>
  </si>
  <si>
    <t xml:space="preserve">Deferred tax liabilities </t>
  </si>
  <si>
    <t>Interest paid</t>
  </si>
  <si>
    <t>Cash flows from investing activities</t>
  </si>
  <si>
    <t>earnings</t>
  </si>
  <si>
    <t>retained</t>
  </si>
  <si>
    <t xml:space="preserve">Restricted deposits at financial </t>
  </si>
  <si>
    <t xml:space="preserve">   institutions</t>
  </si>
  <si>
    <t xml:space="preserve">Short-term borrowings from </t>
  </si>
  <si>
    <t xml:space="preserve">Proceeds from long-term borrowings </t>
  </si>
  <si>
    <t xml:space="preserve">Repayment of long-term borrowings </t>
  </si>
  <si>
    <t xml:space="preserve">   from financial institutions </t>
  </si>
  <si>
    <t xml:space="preserve">Changes in operating assets and </t>
  </si>
  <si>
    <t xml:space="preserve">   liabilities</t>
  </si>
  <si>
    <t>Profit for the period attributable to:</t>
  </si>
  <si>
    <t>Advance payments for purchase</t>
  </si>
  <si>
    <t xml:space="preserve">   of goods</t>
  </si>
  <si>
    <t>Prepaid expenses</t>
  </si>
  <si>
    <t xml:space="preserve">Depreciation </t>
  </si>
  <si>
    <t>Amortisation</t>
  </si>
  <si>
    <t>-</t>
  </si>
  <si>
    <t>Dividends received</t>
  </si>
  <si>
    <r>
      <t xml:space="preserve">Basic earnings per share </t>
    </r>
    <r>
      <rPr>
        <b/>
        <i/>
        <sz val="11"/>
        <rFont val="Times New Roman"/>
        <family val="1"/>
      </rPr>
      <t>(in Baht)</t>
    </r>
  </si>
  <si>
    <t>ordinary</t>
  </si>
  <si>
    <t>Assets (Continued)</t>
  </si>
  <si>
    <t>Proceeds from issue of debentures</t>
  </si>
  <si>
    <t>Statements of financial position</t>
  </si>
  <si>
    <t>31 March</t>
  </si>
  <si>
    <t>(Unit: Thousand Baht)</t>
  </si>
  <si>
    <t xml:space="preserve"> components</t>
  </si>
  <si>
    <t>Total other</t>
  </si>
  <si>
    <t>Non-</t>
  </si>
  <si>
    <t xml:space="preserve">controlling </t>
  </si>
  <si>
    <t>Non-controlling interests</t>
  </si>
  <si>
    <t>Goodwill</t>
  </si>
  <si>
    <t xml:space="preserve">   Non-controlling interests</t>
  </si>
  <si>
    <t xml:space="preserve">Other comprehensive income </t>
  </si>
  <si>
    <t xml:space="preserve">Other comprehensive income  </t>
  </si>
  <si>
    <t xml:space="preserve">Total comprehensive income </t>
  </si>
  <si>
    <t xml:space="preserve">   for the period</t>
  </si>
  <si>
    <t xml:space="preserve">   attributable to:</t>
  </si>
  <si>
    <t xml:space="preserve">   recorded directly in equity</t>
  </si>
  <si>
    <t>Comprehensive income</t>
  </si>
  <si>
    <t xml:space="preserve">   Profit</t>
  </si>
  <si>
    <t xml:space="preserve">   Other comprehensive income</t>
  </si>
  <si>
    <t>Total comprehensive income</t>
  </si>
  <si>
    <t>Total income</t>
  </si>
  <si>
    <t>Income</t>
  </si>
  <si>
    <t xml:space="preserve">Profit before income tax </t>
  </si>
  <si>
    <t>Other intangible assets</t>
  </si>
  <si>
    <t>Gain on sale of investments</t>
  </si>
  <si>
    <t>Investment properties</t>
  </si>
  <si>
    <t xml:space="preserve">   expense (income)</t>
  </si>
  <si>
    <t>Income tax expense (income)</t>
  </si>
  <si>
    <t xml:space="preserve">Cash flows from operating activities </t>
  </si>
  <si>
    <t xml:space="preserve">   (Continued)</t>
  </si>
  <si>
    <t>Dividend income</t>
  </si>
  <si>
    <t>Non-current biological assets</t>
  </si>
  <si>
    <t>Current biological assets</t>
  </si>
  <si>
    <t>Investments in other companies</t>
  </si>
  <si>
    <t xml:space="preserve">Other </t>
  </si>
  <si>
    <t xml:space="preserve">   Changes in ownership interests</t>
  </si>
  <si>
    <t>Other comprehensive income before</t>
  </si>
  <si>
    <t>premium</t>
  </si>
  <si>
    <t>Bills of exchange</t>
  </si>
  <si>
    <t xml:space="preserve">   of biological assets</t>
  </si>
  <si>
    <t>Current and non-current biological assets</t>
  </si>
  <si>
    <t>Share of profit of associates and</t>
  </si>
  <si>
    <t>Accrued dividend income</t>
  </si>
  <si>
    <t>Surplus on common control transactions</t>
  </si>
  <si>
    <t xml:space="preserve">      - Other</t>
  </si>
  <si>
    <t>Surplus on</t>
  </si>
  <si>
    <t>common control</t>
  </si>
  <si>
    <t>transactions</t>
  </si>
  <si>
    <t>Statements of income (Unaudited)</t>
  </si>
  <si>
    <t>Statements of comprehensive income (Unaudited)</t>
  </si>
  <si>
    <t>Three-month period ended</t>
  </si>
  <si>
    <t xml:space="preserve">Three-month period ended </t>
  </si>
  <si>
    <t>Gains on sale of investments</t>
  </si>
  <si>
    <t xml:space="preserve">Losses on changes in fair value </t>
  </si>
  <si>
    <t>Net foreign exchange losses</t>
  </si>
  <si>
    <t xml:space="preserve"> in subsidiaries</t>
  </si>
  <si>
    <t>Comprehensive income for the period</t>
  </si>
  <si>
    <t>Surplus from</t>
  </si>
  <si>
    <t>1.</t>
  </si>
  <si>
    <t>These consisted of:</t>
  </si>
  <si>
    <t>Net</t>
  </si>
  <si>
    <t>2.</t>
  </si>
  <si>
    <t>Non-cash transactions</t>
  </si>
  <si>
    <t>Current investments</t>
  </si>
  <si>
    <t>Transferred to retained earnings</t>
  </si>
  <si>
    <t xml:space="preserve">   and investment properties</t>
  </si>
  <si>
    <t>Dividends paid to non-controlling</t>
  </si>
  <si>
    <t xml:space="preserve">   investments</t>
  </si>
  <si>
    <t>Fair value changes on available-for-sale</t>
  </si>
  <si>
    <t xml:space="preserve">   information:</t>
  </si>
  <si>
    <t xml:space="preserve">Supplemental disclosures of cash flows </t>
  </si>
  <si>
    <t>2015</t>
  </si>
  <si>
    <t xml:space="preserve">   in subsidiaries and associates</t>
  </si>
  <si>
    <t xml:space="preserve">   and other intangible assets</t>
  </si>
  <si>
    <t>and associates</t>
  </si>
  <si>
    <t>7, 8</t>
  </si>
  <si>
    <t>Items that will never be reclassified</t>
  </si>
  <si>
    <t xml:space="preserve">Items that are or may be reclassified </t>
  </si>
  <si>
    <t xml:space="preserve">   joint ventures</t>
  </si>
  <si>
    <t>Revaluation differences on assets</t>
  </si>
  <si>
    <t>5, 7</t>
  </si>
  <si>
    <t xml:space="preserve">Net change in fair value of available-for-sale </t>
  </si>
  <si>
    <t xml:space="preserve">   investment transferred to profit or loss</t>
  </si>
  <si>
    <t xml:space="preserve">   income tax </t>
  </si>
  <si>
    <t>Income tax of other comprehensive income</t>
  </si>
  <si>
    <t xml:space="preserve">   subsequently to profit or loss</t>
  </si>
  <si>
    <t xml:space="preserve">   for the period, net </t>
  </si>
  <si>
    <t>Investments in joint ventures</t>
  </si>
  <si>
    <t>2016</t>
  </si>
  <si>
    <t xml:space="preserve">   31 March 2016</t>
  </si>
  <si>
    <t>Balance at 1 January 2016</t>
  </si>
  <si>
    <t>Balance at 31 March 2016</t>
  </si>
  <si>
    <t>Three-month period ended 31 March 2016</t>
  </si>
  <si>
    <t xml:space="preserve">   Acquisitions of non-controlling interests</t>
  </si>
  <si>
    <t xml:space="preserve">      without a change in control</t>
  </si>
  <si>
    <t>(Unaudited)</t>
  </si>
  <si>
    <t xml:space="preserve">   joint ventures </t>
  </si>
  <si>
    <t>Net foreign exchange gains</t>
  </si>
  <si>
    <t>Defined benefit plan actuarial losses</t>
  </si>
  <si>
    <t>Repayment of debentures</t>
  </si>
  <si>
    <t>Employee benefits paid</t>
  </si>
  <si>
    <t xml:space="preserve">Losses (reversal of allowance for losses)  </t>
  </si>
  <si>
    <t>Statements of cash flows (Unaudited)</t>
  </si>
  <si>
    <t>Statements of changes in equity (Unaudited)</t>
  </si>
  <si>
    <t xml:space="preserve">   interests</t>
  </si>
  <si>
    <t xml:space="preserve">(Gains) losses on changes in fair value </t>
  </si>
  <si>
    <t>Depreciation of biological assets</t>
  </si>
  <si>
    <t xml:space="preserve">   Total changes in ownership interests</t>
  </si>
  <si>
    <t xml:space="preserve">Leasehold rights </t>
  </si>
  <si>
    <t>2017</t>
  </si>
  <si>
    <t xml:space="preserve">   31 March 2017</t>
  </si>
  <si>
    <t>Balance at 1 January 2017</t>
  </si>
  <si>
    <t>Balance at 31 March 2017</t>
  </si>
  <si>
    <t>Three-month period ended 31 March 2017</t>
  </si>
  <si>
    <t>8, 9</t>
  </si>
  <si>
    <t xml:space="preserve">Subordinated perpetual debentures </t>
  </si>
  <si>
    <t xml:space="preserve">      non-controlling interests</t>
  </si>
  <si>
    <t>Subordinated</t>
  </si>
  <si>
    <t xml:space="preserve"> perpetual</t>
  </si>
  <si>
    <t xml:space="preserve"> debentures </t>
  </si>
  <si>
    <t xml:space="preserve">   cash receipts (payments)</t>
  </si>
  <si>
    <t>Proceeds from sale of of other intangible assets</t>
  </si>
  <si>
    <t>Proceeds from sale of investments</t>
  </si>
  <si>
    <t>Acquisition of investments</t>
  </si>
  <si>
    <t>Acquisition of other intangible assets</t>
  </si>
  <si>
    <t>Acquisition of leasehold rights</t>
  </si>
  <si>
    <t xml:space="preserve">   from joint ventures</t>
  </si>
  <si>
    <t xml:space="preserve">Net cash from (used in) financing activities  </t>
  </si>
  <si>
    <t xml:space="preserve">   before effect of exchange rates</t>
  </si>
  <si>
    <t>Cash and cash equivalents at beginning of period</t>
  </si>
  <si>
    <t>Cash and cash equivalents at ending of period</t>
  </si>
  <si>
    <t xml:space="preserve">Other premium </t>
  </si>
  <si>
    <t>Distribution costs</t>
  </si>
  <si>
    <t>Components of other comprehensive</t>
  </si>
  <si>
    <t xml:space="preserve">    profit or loss</t>
  </si>
  <si>
    <t xml:space="preserve">Income tax relating to components of </t>
  </si>
  <si>
    <t xml:space="preserve">    other comprehensive income that will </t>
  </si>
  <si>
    <t xml:space="preserve">    be reclassified to profit or loss</t>
  </si>
  <si>
    <t>Total components of other comprehensive</t>
  </si>
  <si>
    <t xml:space="preserve">    income that will be reclassified to</t>
  </si>
  <si>
    <t xml:space="preserve">    income that will not be reclassified to</t>
  </si>
  <si>
    <t xml:space="preserve">    income that will not be reclassified</t>
  </si>
  <si>
    <t xml:space="preserve">Gains (losses) on remeasurements of </t>
  </si>
  <si>
    <t xml:space="preserve">   defined benefit plans</t>
  </si>
  <si>
    <t xml:space="preserve">   other comprehensive income that will</t>
  </si>
  <si>
    <t xml:space="preserve">Total components of other comprehensive </t>
  </si>
  <si>
    <t>Other comprehensive income (expense)</t>
  </si>
  <si>
    <t xml:space="preserve">    for the period, net of tax</t>
  </si>
  <si>
    <t xml:space="preserve"> As at 31 March  2017  the  Group  and  the Company  had  accrued  dividend  income  amounting  to Baht 256 million</t>
  </si>
  <si>
    <t>Statements of comprehensive income (continued) (Unaudited)</t>
  </si>
  <si>
    <t xml:space="preserve">Issuance cost of subordinated </t>
  </si>
  <si>
    <t xml:space="preserve">   perpetual debentures </t>
  </si>
  <si>
    <t xml:space="preserve">Investments held as available for sale </t>
  </si>
  <si>
    <t>Current portion of long-term liabilities</t>
  </si>
  <si>
    <t>Long-term borrowings</t>
  </si>
  <si>
    <t xml:space="preserve">Provisions for employee benefit </t>
  </si>
  <si>
    <t>Current income tax payable</t>
  </si>
  <si>
    <t>Share premium</t>
  </si>
  <si>
    <t xml:space="preserve">   Share premium on ordinary shares</t>
  </si>
  <si>
    <t>Components of other comprehensive income</t>
  </si>
  <si>
    <t xml:space="preserve">    to profit or loss</t>
  </si>
  <si>
    <t xml:space="preserve">   not be reclassified to profit or loss</t>
  </si>
  <si>
    <t xml:space="preserve">paid </t>
  </si>
  <si>
    <t>Share premium on</t>
  </si>
  <si>
    <t>held as</t>
  </si>
  <si>
    <t>Transactions with owners</t>
  </si>
  <si>
    <t>paid</t>
  </si>
  <si>
    <t xml:space="preserve">Adjustments to reconcile profit to </t>
  </si>
  <si>
    <t>Bad and doubtful debts expenses</t>
  </si>
  <si>
    <t>Provisions for employee benefit</t>
  </si>
  <si>
    <t xml:space="preserve">   plant and equipment, investment properties</t>
  </si>
  <si>
    <t xml:space="preserve">   plant and equipment</t>
  </si>
  <si>
    <t>Unrealised (gains) losses on exchange rates</t>
  </si>
  <si>
    <t>Advance payments for acquisition of investments</t>
  </si>
  <si>
    <t>Acquisition of property, plant and equipment</t>
  </si>
  <si>
    <t>Payment by a lessee for reduction of the</t>
  </si>
  <si>
    <t xml:space="preserve">   outstanding liability relating to a finance lease</t>
  </si>
  <si>
    <t>Net decrease in cash and cash equivalents,</t>
  </si>
  <si>
    <t xml:space="preserve">   Changes in interests in associate</t>
  </si>
  <si>
    <t xml:space="preserve">   on inventories devaluation</t>
  </si>
  <si>
    <t>Surplus from change in shareholders’ equity</t>
  </si>
  <si>
    <t>Other components of shareholders’ equity</t>
  </si>
  <si>
    <t>Total shareholders’ equity</t>
  </si>
  <si>
    <t>Total liabilities and shareholders’ equity</t>
  </si>
  <si>
    <t>shareholders’</t>
  </si>
  <si>
    <t xml:space="preserve">Bank overdrafts and short-term </t>
  </si>
  <si>
    <t xml:space="preserve">   borrowings from financial institutions  </t>
  </si>
  <si>
    <t xml:space="preserve">Proceeds from sale of property, plant and </t>
  </si>
  <si>
    <t xml:space="preserve">   equipment and investment properties</t>
  </si>
  <si>
    <t xml:space="preserve">   transaction costs</t>
  </si>
  <si>
    <t xml:space="preserve">Effect of exchange rate changes on </t>
  </si>
  <si>
    <t xml:space="preserve">   cash and cash equivalents</t>
  </si>
  <si>
    <t>available for sale</t>
  </si>
  <si>
    <t xml:space="preserve">   Issued and paid-up share capital</t>
  </si>
  <si>
    <t>Foreign currency translation differences</t>
  </si>
  <si>
    <t xml:space="preserve">   Distributions to owners </t>
  </si>
  <si>
    <t xml:space="preserve">   Dividends paid by subsidiaries</t>
  </si>
  <si>
    <t xml:space="preserve">   Total distributions to owners </t>
  </si>
  <si>
    <t>Total transactions with  owners</t>
  </si>
  <si>
    <t xml:space="preserve"> of shareholder’s </t>
  </si>
  <si>
    <t xml:space="preserve">      in subsidiaries and associate</t>
  </si>
  <si>
    <t xml:space="preserve">Issue of subordinated perpetual debentures </t>
  </si>
  <si>
    <t xml:space="preserve"> equity</t>
  </si>
  <si>
    <t xml:space="preserve"> of shareholder’s</t>
  </si>
  <si>
    <t xml:space="preserve">   (reversal of allowance for doubtful debts) </t>
  </si>
  <si>
    <t>Reverasal of impairment losses on</t>
  </si>
  <si>
    <t xml:space="preserve">Share of profit of associates and </t>
  </si>
  <si>
    <t xml:space="preserve">Proceeds from issue of subordinated </t>
  </si>
  <si>
    <t xml:space="preserve">Losses on sale and write-off of property, </t>
  </si>
  <si>
    <t xml:space="preserve">Dividend paid of the Company - net of </t>
  </si>
  <si>
    <t xml:space="preserve">   dividends paid to subsidiaries (for </t>
  </si>
  <si>
    <t xml:space="preserve">   share held in treasury)</t>
  </si>
  <si>
    <t>Proceeds from issue of new ordinary shares</t>
  </si>
  <si>
    <t>Total comprehensive income (expense)</t>
  </si>
  <si>
    <t xml:space="preserve">    recorded directly in equity</t>
  </si>
  <si>
    <t xml:space="preserve">Total transactions with owners, </t>
  </si>
  <si>
    <t xml:space="preserve">      to non-controlling interests</t>
  </si>
  <si>
    <t xml:space="preserve">        to non-controlling interests</t>
  </si>
  <si>
    <t xml:space="preserve">        in subsidiaries and associate</t>
  </si>
  <si>
    <t xml:space="preserve">        without a change in control</t>
  </si>
  <si>
    <t xml:space="preserve">       in subsidiaries and associate</t>
  </si>
  <si>
    <t>Net decrease in cash and cash equivalents</t>
  </si>
  <si>
    <t>Bank overdrafts</t>
  </si>
  <si>
    <t xml:space="preserve">Proceeds from (payment of) financial </t>
  </si>
  <si>
    <t xml:space="preserve">Proceeds from (acquisition of) current investments </t>
  </si>
  <si>
    <t>Net proceeds from acquisition of subsidiary</t>
  </si>
  <si>
    <t xml:space="preserve">Proceeds fom (repayment of) short-term borrowings </t>
  </si>
  <si>
    <t>Proceeds fom (repayment of) short-term borrowings</t>
  </si>
  <si>
    <r>
      <rPr>
        <sz val="11"/>
        <rFont val="Times New Roman"/>
        <family val="1"/>
      </rPr>
      <t xml:space="preserve"> and Baht 3,150  million respectively </t>
    </r>
    <r>
      <rPr>
        <i/>
        <sz val="11"/>
        <rFont val="Times New Roman"/>
        <family val="1"/>
      </rPr>
      <t>(2016: Baht 185 million and Baht 2,205 million respectively).</t>
    </r>
  </si>
  <si>
    <t>Short-term loan to associate</t>
  </si>
  <si>
    <t>Net cash from (used in) investing activities</t>
  </si>
  <si>
    <t>change in</t>
  </si>
  <si>
    <t xml:space="preserve"> shareholders’ equity</t>
  </si>
  <si>
    <t xml:space="preserve">   Acquisitions of subsidiary with</t>
  </si>
  <si>
    <t xml:space="preserve">   New shares issued by subsidiaries</t>
  </si>
  <si>
    <t>Total</t>
  </si>
  <si>
    <t>Foreign</t>
  </si>
  <si>
    <t xml:space="preserve">Net cash from (used in) operating activities </t>
  </si>
  <si>
    <t xml:space="preserve">      - Losses on remeasurements of defined</t>
  </si>
  <si>
    <t xml:space="preserve">           benefit plans</t>
  </si>
  <si>
    <t xml:space="preserve">      - Gains on remeasurements of defined</t>
  </si>
  <si>
    <t>currency</t>
  </si>
  <si>
    <t xml:space="preserve">translation </t>
  </si>
  <si>
    <t>Shareholders’ equity</t>
  </si>
  <si>
    <t xml:space="preserve">    that will be reclassified to profit or loss</t>
  </si>
  <si>
    <t xml:space="preserve">    available for sale</t>
  </si>
  <si>
    <t>the Company</t>
  </si>
  <si>
    <t>equity holders of</t>
  </si>
  <si>
    <t>Liabilities and shareholders’ equity</t>
  </si>
  <si>
    <t xml:space="preserve">Liabilities and shareholders’ equity </t>
  </si>
  <si>
    <t xml:space="preserve">Fair value change on investments held as </t>
  </si>
  <si>
    <t xml:space="preserve">Fair value change </t>
  </si>
  <si>
    <t xml:space="preserve">on investments </t>
  </si>
  <si>
    <t xml:space="preserve">Total shareholders’ equity attributable </t>
  </si>
  <si>
    <t xml:space="preserve">   to equity holders of the Company</t>
  </si>
  <si>
    <t xml:space="preserve">Total shareholders’ </t>
  </si>
  <si>
    <t xml:space="preserve">equity attributable to </t>
  </si>
  <si>
    <t xml:space="preserve">equity attributable </t>
  </si>
  <si>
    <t xml:space="preserve">to equity holders </t>
  </si>
  <si>
    <t>of the Company</t>
  </si>
  <si>
    <t>Proceeds from (repayment of) bills of exchange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</si>
</sst>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#,##0\ ;\(#,##0\)"/>
    <numFmt numFmtId="169" formatCode="_(* #,##0_);_(* \(#,##0\);_(* &quot;-&quot;??_);_(@_)"/>
    <numFmt numFmtId="170" formatCode="_(* #,##0.0_);_(* \(#,##0.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_(* #,##0.0_);_(* \(#,##0.0\);_(* &quot;-&quot;_);_(@_)"/>
    <numFmt numFmtId="174" formatCode="_(* #,##0.00_);_(* \(#,##0.00\);_(* &quot;-&quot;_);_(@_)"/>
    <numFmt numFmtId="175" formatCode="_(* #,##0.000_);_(* \(#,##0.000\);_(* &quot;-&quot;_);_(@_)"/>
    <numFmt numFmtId="176" formatCode="_(* #,##0.0000_);_(* \(#,##0.0000\);_(* &quot;-&quot;_);_(@_)"/>
    <numFmt numFmtId="177" formatCode="_(* #,##0.00000_);_(* \(#,##0.00000\);_(* &quot;-&quot;_);_(@_)"/>
    <numFmt numFmtId="178" formatCode="_(* #,##0.000000_);_(* \(#,##0.000000\);_(* &quot;-&quot;_);_(@_)"/>
    <numFmt numFmtId="179" formatCode="_(* #,##0.0000000_);_(* \(#,##0.0000000\);_(* &quot;-&quot;_);_(@_)"/>
    <numFmt numFmtId="180" formatCode="_(* #,##0.00000000_);_(* \(#,##0.00000000\);_(* &quot;-&quot;_);_(@_)"/>
    <numFmt numFmtId="181" formatCode="_(* #,##0.000000000_);_(* \(#,##0.000000000\);_(* &quot;-&quot;_);_(@_)"/>
    <numFmt numFmtId="182" formatCode="_(* #,##0.0000000000_);_(* \(#,##0.0000000000\);_(* &quot;-&quot;_);_(@_)"/>
    <numFmt numFmtId="183" formatCode="_(* #,##0.00000000000_);_(* \(#,##0.00000000000\);_(* &quot;-&quot;_);_(@_)"/>
    <numFmt numFmtId="184" formatCode="_(* #,##0.000000000000_);_(* \(#,##0.000000000000\);_(* &quot;-&quot;_);_(@_)"/>
    <numFmt numFmtId="185" formatCode="_(* #,##0.0000000000000_);_(* \(#,##0.0000000000000\);_(* &quot;-&quot;_);_(@_)"/>
    <numFmt numFmtId="186" formatCode="_(* #,##0.00000000000000_);_(* \(#,##0.00000000000000\);_(* &quot;-&quot;_);_(@_)"/>
    <numFmt numFmtId="187" formatCode="_(* #,##0.000000000000000_);_(* \(#,##0.000000000000000\);_(* &quot;-&quot;_);_(@_)"/>
    <numFmt numFmtId="188" formatCode="_(* #,##0.0000000000000000_);_(* \(#,##0.0000000000000000\);_(* &quot;-&quot;_);_(@_)"/>
    <numFmt numFmtId="189" formatCode="_(* #,##0.00000000000000000_);_(* \(#,##0.00000000000000000\);_(* &quot;-&quot;_);_(@_)"/>
    <numFmt numFmtId="190" formatCode="_(* #,##0.000000000000000000_);_(* \(#,##0.000000000000000000\);_(* &quot;-&quot;_);_(@_)"/>
    <numFmt numFmtId="191" formatCode="_(&quot;฿&quot;* #,##0_);_(&quot;฿&quot;* \(#,##0\);_(&quot;฿&quot;* &quot;-&quot;_);_(@_)"/>
    <numFmt numFmtId="192" formatCode="_(&quot;฿&quot;* #,##0.00_);_(&quot;฿&quot;* \(#,##0.00\);_(&quot;฿&quot;* &quot;-&quot;??_);_(@_)"/>
    <numFmt numFmtId="193" formatCode="#,##0.00\ ;\(#,##0.00\)"/>
    <numFmt numFmtId="194" formatCode="[$-409]dddd\,\ mmmm\ dd\,\ yyyy"/>
    <numFmt numFmtId="195" formatCode="[$-409]h:mm:ss\ AM/PM"/>
    <numFmt numFmtId="196" formatCode="[$-D00041E]0"/>
  </numFmts>
  <fonts count="64">
    <font>
      <sz val="11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Angsana New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2"/>
      <name val="Angsana New"/>
      <family val="1"/>
    </font>
    <font>
      <b/>
      <sz val="16"/>
      <name val="Angsana New"/>
      <family val="1"/>
    </font>
    <font>
      <b/>
      <sz val="15"/>
      <name val="Angsana New"/>
      <family val="1"/>
    </font>
    <font>
      <b/>
      <i/>
      <sz val="10"/>
      <name val="Times New Roman"/>
      <family val="1"/>
    </font>
    <font>
      <i/>
      <sz val="15"/>
      <name val="Angsana New"/>
      <family val="1"/>
    </font>
    <font>
      <sz val="9"/>
      <name val="Arial"/>
      <family val="2"/>
    </font>
    <font>
      <b/>
      <i/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5"/>
      <name val="Angsana New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3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1"/>
      <color indexed="62"/>
      <name val="Calibri"/>
      <family val="2"/>
    </font>
    <font>
      <sz val="11"/>
      <color indexed="3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7" fontId="3" fillId="0" borderId="0" xfId="0" applyNumberFormat="1" applyFont="1" applyBorder="1" applyAlignment="1">
      <alignment horizontal="right"/>
    </xf>
    <xf numFmtId="39" fontId="3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49" fontId="7" fillId="0" borderId="0" xfId="0" applyNumberFormat="1" applyFont="1" applyBorder="1" applyAlignment="1">
      <alignment/>
    </xf>
    <xf numFmtId="37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9" fontId="8" fillId="0" borderId="0" xfId="0" applyNumberFormat="1" applyFont="1" applyBorder="1" applyAlignment="1">
      <alignment horizontal="left"/>
    </xf>
    <xf numFmtId="41" fontId="0" fillId="0" borderId="1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41" fontId="3" fillId="0" borderId="1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 quotePrefix="1">
      <alignment horizontal="right"/>
    </xf>
    <xf numFmtId="37" fontId="3" fillId="0" borderId="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1" fontId="0" fillId="0" borderId="1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justify"/>
    </xf>
    <xf numFmtId="0" fontId="5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3" fillId="0" borderId="11" xfId="0" applyNumberFormat="1" applyFont="1" applyFill="1" applyBorder="1" applyAlignment="1">
      <alignment/>
    </xf>
    <xf numFmtId="41" fontId="0" fillId="0" borderId="0" xfId="0" applyNumberFormat="1" applyFont="1" applyBorder="1" applyAlignment="1">
      <alignment horizontal="right"/>
    </xf>
    <xf numFmtId="41" fontId="3" fillId="0" borderId="12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 horizontal="right"/>
    </xf>
    <xf numFmtId="43" fontId="3" fillId="0" borderId="0" xfId="42" applyFont="1" applyBorder="1" applyAlignment="1">
      <alignment horizontal="right"/>
    </xf>
    <xf numFmtId="0" fontId="7" fillId="0" borderId="0" xfId="0" applyNumberFormat="1" applyFont="1" applyBorder="1" applyAlignment="1">
      <alignment/>
    </xf>
    <xf numFmtId="169" fontId="0" fillId="0" borderId="0" xfId="42" applyNumberFormat="1" applyFont="1" applyBorder="1" applyAlignment="1">
      <alignment horizontal="right"/>
    </xf>
    <xf numFmtId="49" fontId="0" fillId="0" borderId="0" xfId="0" applyNumberFormat="1" applyBorder="1" applyAlignment="1">
      <alignment/>
    </xf>
    <xf numFmtId="169" fontId="0" fillId="0" borderId="0" xfId="42" applyNumberFormat="1" applyFont="1" applyBorder="1" applyAlignment="1">
      <alignment/>
    </xf>
    <xf numFmtId="169" fontId="0" fillId="0" borderId="10" xfId="42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43" fontId="0" fillId="0" borderId="0" xfId="42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0" applyNumberFormat="1" applyFont="1" applyBorder="1" applyAlignment="1">
      <alignment horizontal="right"/>
    </xf>
    <xf numFmtId="169" fontId="3" fillId="0" borderId="0" xfId="42" applyNumberFormat="1" applyFont="1" applyBorder="1" applyAlignment="1">
      <alignment horizontal="right"/>
    </xf>
    <xf numFmtId="169" fontId="3" fillId="0" borderId="0" xfId="0" applyNumberFormat="1" applyFont="1" applyBorder="1" applyAlignment="1">
      <alignment horizontal="right"/>
    </xf>
    <xf numFmtId="41" fontId="0" fillId="0" borderId="1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69" fontId="3" fillId="0" borderId="0" xfId="0" applyNumberFormat="1" applyFont="1" applyBorder="1" applyAlignment="1">
      <alignment/>
    </xf>
    <xf numFmtId="0" fontId="0" fillId="0" borderId="10" xfId="0" applyFill="1" applyBorder="1" applyAlignment="1">
      <alignment horizontal="center"/>
    </xf>
    <xf numFmtId="169" fontId="3" fillId="0" borderId="0" xfId="42" applyNumberFormat="1" applyFont="1" applyFill="1" applyBorder="1" applyAlignment="1">
      <alignment/>
    </xf>
    <xf numFmtId="169" fontId="3" fillId="0" borderId="10" xfId="42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 horizontal="center"/>
    </xf>
    <xf numFmtId="169" fontId="0" fillId="0" borderId="0" xfId="0" applyNumberFormat="1" applyFont="1" applyFill="1" applyAlignment="1">
      <alignment/>
    </xf>
    <xf numFmtId="41" fontId="0" fillId="0" borderId="0" xfId="0" applyNumberFormat="1" applyFont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43" fontId="0" fillId="0" borderId="10" xfId="42" applyFont="1" applyFill="1" applyBorder="1" applyAlignment="1">
      <alignment horizontal="right"/>
    </xf>
    <xf numFmtId="169" fontId="0" fillId="0" borderId="10" xfId="42" applyNumberFormat="1" applyFont="1" applyFill="1" applyBorder="1" applyAlignment="1">
      <alignment horizontal="right"/>
    </xf>
    <xf numFmtId="169" fontId="0" fillId="0" borderId="10" xfId="0" applyNumberFormat="1" applyFont="1" applyFill="1" applyBorder="1" applyAlignment="1">
      <alignment horizontal="right"/>
    </xf>
    <xf numFmtId="16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3" fontId="3" fillId="0" borderId="0" xfId="42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/>
    </xf>
    <xf numFmtId="41" fontId="0" fillId="0" borderId="1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41" fontId="3" fillId="0" borderId="13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1" fontId="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37" fontId="0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69" fontId="0" fillId="0" borderId="0" xfId="42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41" fontId="3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 quotePrefix="1">
      <alignment horizontal="center"/>
    </xf>
    <xf numFmtId="49" fontId="0" fillId="0" borderId="0" xfId="0" applyNumberFormat="1" applyFont="1" applyFill="1" applyBorder="1" applyAlignment="1">
      <alignment/>
    </xf>
    <xf numFmtId="43" fontId="3" fillId="0" borderId="12" xfId="0" applyNumberFormat="1" applyFont="1" applyFill="1" applyBorder="1" applyAlignment="1">
      <alignment horizontal="right"/>
    </xf>
    <xf numFmtId="39" fontId="3" fillId="0" borderId="0" xfId="0" applyNumberFormat="1" applyFon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41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5" fillId="0" borderId="0" xfId="59" applyFont="1" applyFill="1" applyAlignment="1">
      <alignment/>
      <protection/>
    </xf>
    <xf numFmtId="0" fontId="0" fillId="0" borderId="0" xfId="60" applyFont="1" applyFill="1" applyAlignment="1">
      <alignment/>
      <protection/>
    </xf>
    <xf numFmtId="169" fontId="0" fillId="0" borderId="0" xfId="42" applyNumberFormat="1" applyFont="1" applyFill="1" applyAlignment="1">
      <alignment/>
    </xf>
    <xf numFmtId="0" fontId="7" fillId="0" borderId="0" xfId="60" applyFont="1" applyFill="1" applyAlignment="1">
      <alignment horizontal="center"/>
      <protection/>
    </xf>
    <xf numFmtId="169" fontId="0" fillId="0" borderId="0" xfId="42" applyNumberFormat="1" applyFont="1" applyFill="1" applyAlignment="1">
      <alignment horizontal="right"/>
    </xf>
    <xf numFmtId="0" fontId="8" fillId="0" borderId="0" xfId="60" applyFont="1" applyFill="1" applyAlignment="1">
      <alignment horizontal="center"/>
      <protection/>
    </xf>
    <xf numFmtId="41" fontId="0" fillId="0" borderId="0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left"/>
    </xf>
    <xf numFmtId="168" fontId="0" fillId="0" borderId="0" xfId="60" applyNumberFormat="1" applyFont="1" applyFill="1" applyAlignment="1">
      <alignment/>
      <protection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168" fontId="0" fillId="0" borderId="10" xfId="60" applyNumberFormat="1" applyFont="1" applyFill="1" applyBorder="1" applyAlignment="1">
      <alignment/>
      <protection/>
    </xf>
    <xf numFmtId="168" fontId="3" fillId="0" borderId="11" xfId="60" applyNumberFormat="1" applyFont="1" applyFill="1" applyBorder="1" applyAlignment="1">
      <alignment/>
      <protection/>
    </xf>
    <xf numFmtId="168" fontId="3" fillId="0" borderId="0" xfId="60" applyNumberFormat="1" applyFont="1" applyFill="1" applyAlignment="1">
      <alignment/>
      <protection/>
    </xf>
    <xf numFmtId="41" fontId="3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9" fontId="0" fillId="0" borderId="0" xfId="42" applyNumberFormat="1" applyFont="1" applyFill="1" applyAlignment="1">
      <alignment/>
    </xf>
    <xf numFmtId="169" fontId="16" fillId="0" borderId="0" xfId="42" applyNumberFormat="1" applyFont="1" applyFill="1" applyAlignment="1">
      <alignment/>
    </xf>
    <xf numFmtId="49" fontId="0" fillId="0" borderId="0" xfId="0" applyNumberFormat="1" applyAlignment="1">
      <alignment/>
    </xf>
    <xf numFmtId="43" fontId="16" fillId="0" borderId="0" xfId="42" applyFont="1" applyFill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69" fontId="3" fillId="0" borderId="0" xfId="42" applyNumberFormat="1" applyFont="1" applyFill="1" applyBorder="1" applyAlignment="1" quotePrefix="1">
      <alignment horizontal="right"/>
    </xf>
    <xf numFmtId="169" fontId="3" fillId="0" borderId="0" xfId="42" applyNumberFormat="1" applyFont="1" applyFill="1" applyBorder="1" applyAlignment="1">
      <alignment horizontal="right"/>
    </xf>
    <xf numFmtId="41" fontId="3" fillId="0" borderId="10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justify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justify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3" fontId="0" fillId="0" borderId="0" xfId="42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 horizontal="center"/>
    </xf>
    <xf numFmtId="43" fontId="0" fillId="0" borderId="0" xfId="42" applyFont="1" applyFill="1" applyBorder="1" applyAlignment="1">
      <alignment horizontal="right"/>
    </xf>
    <xf numFmtId="169" fontId="0" fillId="0" borderId="0" xfId="0" applyNumberFormat="1" applyFont="1" applyFill="1" applyBorder="1" applyAlignment="1">
      <alignment horizontal="right"/>
    </xf>
    <xf numFmtId="41" fontId="0" fillId="0" borderId="13" xfId="0" applyNumberFormat="1" applyFont="1" applyFill="1" applyBorder="1" applyAlignment="1">
      <alignment/>
    </xf>
    <xf numFmtId="169" fontId="0" fillId="0" borderId="13" xfId="42" applyNumberFormat="1" applyFont="1" applyFill="1" applyBorder="1" applyAlignment="1">
      <alignment horizontal="right"/>
    </xf>
    <xf numFmtId="169" fontId="3" fillId="0" borderId="12" xfId="0" applyNumberFormat="1" applyFont="1" applyFill="1" applyBorder="1" applyAlignment="1">
      <alignment horizontal="right"/>
    </xf>
    <xf numFmtId="49" fontId="7" fillId="0" borderId="0" xfId="0" applyNumberFormat="1" applyFont="1" applyAlignment="1">
      <alignment horizontal="left"/>
    </xf>
    <xf numFmtId="169" fontId="15" fillId="0" borderId="0" xfId="42" applyNumberFormat="1" applyFont="1" applyFill="1" applyAlignment="1">
      <alignment/>
    </xf>
    <xf numFmtId="49" fontId="10" fillId="0" borderId="0" xfId="0" applyNumberFormat="1" applyFont="1" applyBorder="1" applyAlignment="1">
      <alignment/>
    </xf>
    <xf numFmtId="0" fontId="3" fillId="0" borderId="0" xfId="59" applyFont="1" applyFill="1" applyAlignment="1">
      <alignment horizontal="left"/>
      <protection/>
    </xf>
    <xf numFmtId="0" fontId="0" fillId="0" borderId="0" xfId="59" applyFont="1" applyFill="1" applyAlignment="1">
      <alignment/>
      <protection/>
    </xf>
    <xf numFmtId="169" fontId="7" fillId="0" borderId="0" xfId="42" applyNumberFormat="1" applyFont="1" applyFill="1" applyAlignment="1">
      <alignment/>
    </xf>
    <xf numFmtId="0" fontId="0" fillId="0" borderId="0" xfId="59" applyFont="1" applyFill="1" applyAlignment="1">
      <alignment horizontal="left"/>
      <protection/>
    </xf>
    <xf numFmtId="0" fontId="0" fillId="0" borderId="0" xfId="59" applyFont="1" applyFill="1" applyAlignment="1">
      <alignment horizontal="center"/>
      <protection/>
    </xf>
    <xf numFmtId="0" fontId="15" fillId="0" borderId="0" xfId="59" applyFont="1" applyFill="1" applyAlignment="1">
      <alignment horizontal="left"/>
      <protection/>
    </xf>
    <xf numFmtId="169" fontId="0" fillId="0" borderId="0" xfId="42" applyNumberFormat="1" applyFont="1" applyFill="1" applyBorder="1" applyAlignment="1">
      <alignment horizontal="center"/>
    </xf>
    <xf numFmtId="0" fontId="7" fillId="0" borderId="0" xfId="59" applyFont="1" applyFill="1" applyAlignment="1">
      <alignment horizontal="center"/>
      <protection/>
    </xf>
    <xf numFmtId="49" fontId="0" fillId="0" borderId="0" xfId="59" applyNumberFormat="1" applyFont="1" applyFill="1" applyAlignment="1">
      <alignment horizontal="left"/>
      <protection/>
    </xf>
    <xf numFmtId="0" fontId="17" fillId="0" borderId="0" xfId="59" applyFont="1" applyFill="1" applyAlignment="1">
      <alignment horizontal="center"/>
      <protection/>
    </xf>
    <xf numFmtId="169" fontId="16" fillId="0" borderId="0" xfId="42" applyNumberFormat="1" applyFont="1" applyFill="1" applyAlignment="1">
      <alignment horizontal="right"/>
    </xf>
    <xf numFmtId="41" fontId="16" fillId="0" borderId="0" xfId="42" applyNumberFormat="1" applyFont="1" applyFill="1" applyAlignment="1">
      <alignment horizontal="right"/>
    </xf>
    <xf numFmtId="49" fontId="0" fillId="0" borderId="0" xfId="59" applyNumberFormat="1" applyFont="1" applyFill="1" applyBorder="1" applyAlignment="1">
      <alignment horizontal="left"/>
      <protection/>
    </xf>
    <xf numFmtId="168" fontId="16" fillId="0" borderId="0" xfId="59" applyNumberFormat="1" applyFont="1" applyFill="1" applyAlignment="1">
      <alignment/>
      <protection/>
    </xf>
    <xf numFmtId="0" fontId="16" fillId="0" borderId="0" xfId="59" applyFont="1" applyFill="1" applyAlignment="1">
      <alignment/>
      <protection/>
    </xf>
    <xf numFmtId="43" fontId="15" fillId="0" borderId="0" xfId="42" applyFont="1" applyFill="1" applyAlignment="1">
      <alignment/>
    </xf>
    <xf numFmtId="169" fontId="18" fillId="0" borderId="13" xfId="42" applyNumberFormat="1" applyFont="1" applyFill="1" applyBorder="1" applyAlignment="1">
      <alignment/>
    </xf>
    <xf numFmtId="169" fontId="18" fillId="0" borderId="0" xfId="42" applyNumberFormat="1" applyFont="1" applyFill="1" applyAlignment="1">
      <alignment/>
    </xf>
    <xf numFmtId="0" fontId="19" fillId="0" borderId="0" xfId="59" applyFont="1" applyFill="1" applyAlignment="1">
      <alignment horizontal="left"/>
      <protection/>
    </xf>
    <xf numFmtId="0" fontId="20" fillId="0" borderId="0" xfId="59" applyFont="1" applyFill="1" applyAlignment="1">
      <alignment horizontal="left"/>
      <protection/>
    </xf>
    <xf numFmtId="168" fontId="16" fillId="0" borderId="0" xfId="59" applyNumberFormat="1" applyFont="1" applyFill="1" applyBorder="1" applyAlignment="1">
      <alignment horizontal="right"/>
      <protection/>
    </xf>
    <xf numFmtId="0" fontId="21" fillId="0" borderId="0" xfId="59" applyFont="1" applyFill="1" applyAlignment="1">
      <alignment horizontal="left"/>
      <protection/>
    </xf>
    <xf numFmtId="169" fontId="3" fillId="0" borderId="0" xfId="42" applyNumberFormat="1" applyFont="1" applyFill="1" applyAlignment="1">
      <alignment/>
    </xf>
    <xf numFmtId="169" fontId="18" fillId="0" borderId="12" xfId="42" applyNumberFormat="1" applyFont="1" applyFill="1" applyBorder="1" applyAlignment="1">
      <alignment/>
    </xf>
    <xf numFmtId="169" fontId="16" fillId="0" borderId="0" xfId="42" applyNumberFormat="1" applyFont="1" applyFill="1" applyBorder="1" applyAlignment="1">
      <alignment/>
    </xf>
    <xf numFmtId="168" fontId="16" fillId="0" borderId="0" xfId="59" applyNumberFormat="1" applyFont="1" applyFill="1" applyBorder="1" applyAlignment="1">
      <alignment/>
      <protection/>
    </xf>
    <xf numFmtId="168" fontId="16" fillId="0" borderId="10" xfId="59" applyNumberFormat="1" applyFont="1" applyFill="1" applyBorder="1" applyAlignment="1">
      <alignment/>
      <protection/>
    </xf>
    <xf numFmtId="0" fontId="21" fillId="0" borderId="0" xfId="59" applyFont="1" applyFill="1" applyBorder="1" applyAlignment="1">
      <alignment horizontal="left"/>
      <protection/>
    </xf>
    <xf numFmtId="0" fontId="17" fillId="0" borderId="0" xfId="59" applyFont="1" applyFill="1" applyBorder="1" applyAlignment="1">
      <alignment horizontal="center"/>
      <protection/>
    </xf>
    <xf numFmtId="169" fontId="18" fillId="0" borderId="0" xfId="42" applyNumberFormat="1" applyFont="1" applyFill="1" applyBorder="1" applyAlignment="1">
      <alignment/>
    </xf>
    <xf numFmtId="0" fontId="15" fillId="0" borderId="0" xfId="59" applyFont="1" applyFill="1" applyBorder="1" applyAlignment="1">
      <alignment/>
      <protection/>
    </xf>
    <xf numFmtId="169" fontId="18" fillId="0" borderId="10" xfId="42" applyNumberFormat="1" applyFont="1" applyFill="1" applyBorder="1" applyAlignment="1">
      <alignment/>
    </xf>
    <xf numFmtId="169" fontId="16" fillId="0" borderId="12" xfId="42" applyNumberFormat="1" applyFont="1" applyFill="1" applyBorder="1" applyAlignment="1">
      <alignment horizontal="right"/>
    </xf>
    <xf numFmtId="169" fontId="16" fillId="0" borderId="12" xfId="42" applyNumberFormat="1" applyFont="1" applyFill="1" applyBorder="1" applyAlignment="1">
      <alignment/>
    </xf>
    <xf numFmtId="169" fontId="16" fillId="0" borderId="10" xfId="42" applyNumberFormat="1" applyFont="1" applyFill="1" applyBorder="1" applyAlignment="1">
      <alignment horizontal="right"/>
    </xf>
    <xf numFmtId="0" fontId="22" fillId="0" borderId="0" xfId="59" applyFont="1" applyFill="1" applyAlignment="1">
      <alignment horizontal="center"/>
      <protection/>
    </xf>
    <xf numFmtId="0" fontId="21" fillId="0" borderId="0" xfId="59" applyFont="1" applyFill="1" applyAlignment="1">
      <alignment/>
      <protection/>
    </xf>
    <xf numFmtId="41" fontId="16" fillId="0" borderId="10" xfId="42" applyNumberFormat="1" applyFont="1" applyFill="1" applyBorder="1" applyAlignment="1">
      <alignment horizontal="right"/>
    </xf>
    <xf numFmtId="41" fontId="3" fillId="0" borderId="12" xfId="0" applyNumberFormat="1" applyFont="1" applyBorder="1" applyAlignment="1">
      <alignment/>
    </xf>
    <xf numFmtId="169" fontId="0" fillId="0" borderId="0" xfId="42" applyNumberFormat="1" applyFont="1" applyFill="1" applyBorder="1" applyAlignment="1">
      <alignment/>
    </xf>
    <xf numFmtId="169" fontId="3" fillId="0" borderId="0" xfId="42" applyNumberFormat="1" applyFont="1" applyFill="1" applyBorder="1" applyAlignment="1">
      <alignment horizontal="center"/>
    </xf>
    <xf numFmtId="49" fontId="10" fillId="0" borderId="0" xfId="59" applyNumberFormat="1" applyFont="1" applyFill="1" applyAlignment="1">
      <alignment horizontal="left"/>
      <protection/>
    </xf>
    <xf numFmtId="0" fontId="0" fillId="0" borderId="0" xfId="42" applyNumberFormat="1" applyFont="1" applyFill="1" applyAlignment="1">
      <alignment horizontal="center"/>
    </xf>
    <xf numFmtId="0" fontId="0" fillId="0" borderId="0" xfId="42" applyNumberFormat="1" applyFont="1" applyFill="1" applyBorder="1" applyAlignment="1">
      <alignment horizontal="center"/>
    </xf>
    <xf numFmtId="49" fontId="8" fillId="0" borderId="0" xfId="59" applyNumberFormat="1" applyFont="1" applyFill="1" applyAlignment="1">
      <alignment horizontal="left"/>
      <protection/>
    </xf>
    <xf numFmtId="0" fontId="23" fillId="0" borderId="0" xfId="59" applyFont="1" applyFill="1" applyAlignment="1">
      <alignment horizontal="center"/>
      <protection/>
    </xf>
    <xf numFmtId="0" fontId="24" fillId="0" borderId="0" xfId="59" applyFont="1" applyFill="1" applyAlignment="1">
      <alignment horizontal="left"/>
      <protection/>
    </xf>
    <xf numFmtId="169" fontId="16" fillId="0" borderId="10" xfId="42" applyNumberFormat="1" applyFont="1" applyFill="1" applyBorder="1" applyAlignment="1">
      <alignment/>
    </xf>
    <xf numFmtId="49" fontId="10" fillId="0" borderId="0" xfId="59" applyNumberFormat="1" applyFont="1" applyFill="1" applyBorder="1" applyAlignment="1">
      <alignment horizontal="left"/>
      <protection/>
    </xf>
    <xf numFmtId="0" fontId="7" fillId="0" borderId="0" xfId="59" applyFont="1" applyFill="1" applyBorder="1" applyAlignment="1">
      <alignment horizontal="center"/>
      <protection/>
    </xf>
    <xf numFmtId="168" fontId="0" fillId="0" borderId="0" xfId="0" applyNumberFormat="1" applyFill="1" applyAlignment="1">
      <alignment/>
    </xf>
    <xf numFmtId="41" fontId="16" fillId="0" borderId="0" xfId="42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7" fontId="0" fillId="0" borderId="0" xfId="0" applyNumberFormat="1" applyFont="1" applyFill="1" applyBorder="1" applyAlignment="1" quotePrefix="1">
      <alignment horizontal="right"/>
    </xf>
    <xf numFmtId="41" fontId="3" fillId="0" borderId="11" xfId="0" applyNumberFormat="1" applyFont="1" applyBorder="1" applyAlignment="1">
      <alignment/>
    </xf>
    <xf numFmtId="49" fontId="63" fillId="0" borderId="0" xfId="0" applyNumberFormat="1" applyFont="1" applyFill="1" applyBorder="1" applyAlignment="1">
      <alignment/>
    </xf>
    <xf numFmtId="41" fontId="0" fillId="0" borderId="14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49" fontId="7" fillId="33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41" fontId="6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10" xfId="42" applyNumberFormat="1" applyFont="1" applyFill="1" applyBorder="1" applyAlignment="1">
      <alignment/>
    </xf>
    <xf numFmtId="41" fontId="0" fillId="0" borderId="14" xfId="0" applyNumberFormat="1" applyFont="1" applyFill="1" applyBorder="1" applyAlignment="1">
      <alignment/>
    </xf>
    <xf numFmtId="0" fontId="28" fillId="0" borderId="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 horizontal="center"/>
    </xf>
    <xf numFmtId="0" fontId="26" fillId="0" borderId="0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1" fontId="0" fillId="0" borderId="1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168" fontId="29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41" fontId="0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37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vertical="center"/>
    </xf>
    <xf numFmtId="168" fontId="0" fillId="0" borderId="0" xfId="0" applyNumberFormat="1" applyFill="1" applyAlignment="1">
      <alignment vertical="center"/>
    </xf>
    <xf numFmtId="41" fontId="15" fillId="0" borderId="0" xfId="45" applyNumberFormat="1" applyFont="1" applyFill="1" applyBorder="1" applyAlignment="1">
      <alignment horizontal="right" vertical="center"/>
    </xf>
    <xf numFmtId="41" fontId="0" fillId="0" borderId="10" xfId="0" applyNumberFormat="1" applyFont="1" applyBorder="1" applyAlignment="1">
      <alignment vertical="center"/>
    </xf>
    <xf numFmtId="41" fontId="15" fillId="0" borderId="10" xfId="45" applyNumberFormat="1" applyFont="1" applyFill="1" applyBorder="1" applyAlignment="1">
      <alignment horizontal="right" vertical="center"/>
    </xf>
    <xf numFmtId="41" fontId="0" fillId="0" borderId="1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168" fontId="0" fillId="0" borderId="0" xfId="0" applyNumberFormat="1" applyFont="1" applyFill="1" applyBorder="1" applyAlignment="1">
      <alignment vertical="center"/>
    </xf>
    <xf numFmtId="41" fontId="0" fillId="0" borderId="0" xfId="45" applyNumberFormat="1" applyFont="1" applyFill="1" applyBorder="1" applyAlignment="1">
      <alignment horizontal="right" vertical="center"/>
    </xf>
    <xf numFmtId="169" fontId="3" fillId="0" borderId="10" xfId="42" applyNumberFormat="1" applyFont="1" applyFill="1" applyBorder="1" applyAlignment="1">
      <alignment horizontal="center"/>
    </xf>
    <xf numFmtId="169" fontId="3" fillId="0" borderId="0" xfId="42" applyNumberFormat="1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16" fontId="0" fillId="0" borderId="0" xfId="0" applyNumberForma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urrency" xfId="47"/>
    <cellStyle name="Currency [0]" xfId="48"/>
    <cellStyle name="Currency 2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AA5CB"/>
      <rgbColor rgb="00CCD6E3"/>
      <rgbColor rgb="00F38E31"/>
      <rgbColor rgb="00FAD8AF"/>
      <rgbColor rgb="008CA042"/>
      <rgbColor rgb="00D7DFB4"/>
      <rgbColor rgb="004DA0B0"/>
      <rgbColor rgb="00C3DEE1"/>
      <rgbColor rgb="000C2D83"/>
      <rgbColor rgb="00F38E31"/>
      <rgbColor rgb="00AABE75"/>
      <rgbColor rgb="008AA5CB"/>
      <rgbColor rgb="00C44026"/>
      <rgbColor rgb="0068820B"/>
      <rgbColor rgb="000BA0B0"/>
      <rgbColor rgb="00F06A00"/>
      <rgbColor rgb="00C77182"/>
      <rgbColor rgb="00ECCBCF"/>
      <rgbColor rgb="00C44026"/>
      <rgbColor rgb="00EAB7A0"/>
      <rgbColor rgb="00283B64"/>
      <rgbColor rgb="00A3A9C0"/>
      <rgbColor rgb="00838383"/>
      <rgbColor rgb="00D6D6D6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5.421875" style="193" customWidth="1"/>
    <col min="2" max="2" width="6.00390625" style="142" customWidth="1"/>
    <col min="3" max="3" width="12.28125" style="186" customWidth="1"/>
    <col min="4" max="4" width="1.1484375" style="186" customWidth="1"/>
    <col min="5" max="5" width="12.28125" style="186" customWidth="1"/>
    <col min="6" max="6" width="1.1484375" style="186" customWidth="1"/>
    <col min="7" max="7" width="12.7109375" style="186" customWidth="1"/>
    <col min="8" max="8" width="1.1484375" style="186" customWidth="1"/>
    <col min="9" max="9" width="12.7109375" style="186" customWidth="1"/>
    <col min="10" max="16384" width="9.140625" style="142" customWidth="1"/>
  </cols>
  <sheetData>
    <row r="1" ht="20.25" customHeight="1">
      <c r="A1" s="22" t="s">
        <v>28</v>
      </c>
    </row>
    <row r="2" ht="20.25" customHeight="1">
      <c r="A2" s="22" t="s">
        <v>29</v>
      </c>
    </row>
    <row r="3" ht="20.25" customHeight="1">
      <c r="A3" s="187" t="s">
        <v>105</v>
      </c>
    </row>
    <row r="4" spans="1:9" s="189" customFormat="1" ht="20.25" customHeight="1">
      <c r="A4" s="188"/>
      <c r="C4" s="158"/>
      <c r="D4" s="158"/>
      <c r="E4" s="158"/>
      <c r="F4" s="158"/>
      <c r="G4" s="158"/>
      <c r="H4" s="190"/>
      <c r="I4" s="75" t="s">
        <v>107</v>
      </c>
    </row>
    <row r="5" spans="1:9" s="189" customFormat="1" ht="20.25" customHeight="1">
      <c r="A5" s="191"/>
      <c r="B5" s="192"/>
      <c r="C5" s="287" t="s">
        <v>0</v>
      </c>
      <c r="D5" s="287"/>
      <c r="E5" s="287"/>
      <c r="F5" s="228"/>
      <c r="G5" s="287" t="s">
        <v>40</v>
      </c>
      <c r="H5" s="287"/>
      <c r="I5" s="287"/>
    </row>
    <row r="6" spans="1:9" s="189" customFormat="1" ht="20.25" customHeight="1">
      <c r="A6" s="191"/>
      <c r="B6" s="192"/>
      <c r="C6" s="286" t="s">
        <v>8</v>
      </c>
      <c r="D6" s="286"/>
      <c r="E6" s="286"/>
      <c r="F6" s="228"/>
      <c r="G6" s="286" t="s">
        <v>8</v>
      </c>
      <c r="H6" s="286"/>
      <c r="I6" s="286"/>
    </row>
    <row r="7" spans="2:9" ht="20.25" customHeight="1">
      <c r="B7" s="192"/>
      <c r="C7" s="162" t="s">
        <v>106</v>
      </c>
      <c r="D7" s="82"/>
      <c r="E7" s="162" t="s">
        <v>36</v>
      </c>
      <c r="F7" s="194"/>
      <c r="G7" s="162" t="s">
        <v>106</v>
      </c>
      <c r="H7" s="82"/>
      <c r="I7" s="162" t="s">
        <v>36</v>
      </c>
    </row>
    <row r="8" spans="1:9" ht="20.25" customHeight="1">
      <c r="A8" s="236" t="s">
        <v>19</v>
      </c>
      <c r="B8" s="237" t="s">
        <v>41</v>
      </c>
      <c r="C8" s="162" t="s">
        <v>214</v>
      </c>
      <c r="D8" s="82"/>
      <c r="E8" s="162" t="s">
        <v>193</v>
      </c>
      <c r="F8" s="231"/>
      <c r="G8" s="162" t="s">
        <v>214</v>
      </c>
      <c r="H8" s="82"/>
      <c r="I8" s="162" t="s">
        <v>193</v>
      </c>
    </row>
    <row r="9" spans="1:9" ht="20.25" customHeight="1">
      <c r="A9" s="142"/>
      <c r="C9" s="163" t="s">
        <v>200</v>
      </c>
      <c r="D9" s="82"/>
      <c r="E9" s="163"/>
      <c r="F9" s="142"/>
      <c r="G9" s="163" t="s">
        <v>200</v>
      </c>
      <c r="H9" s="82"/>
      <c r="I9" s="163"/>
    </row>
    <row r="10" spans="1:9" ht="10.5" customHeight="1">
      <c r="A10" s="229"/>
      <c r="B10" s="195"/>
      <c r="C10" s="231"/>
      <c r="D10" s="230"/>
      <c r="E10" s="231"/>
      <c r="F10" s="230"/>
      <c r="G10" s="231"/>
      <c r="H10" s="230"/>
      <c r="I10" s="231"/>
    </row>
    <row r="11" spans="1:2" ht="20.25" customHeight="1">
      <c r="A11" s="232" t="s">
        <v>16</v>
      </c>
      <c r="B11" s="233"/>
    </row>
    <row r="12" spans="1:9" ht="20.25" customHeight="1">
      <c r="A12" s="196" t="s">
        <v>1</v>
      </c>
      <c r="B12" s="197"/>
      <c r="C12" s="198">
        <v>29099115</v>
      </c>
      <c r="D12" s="159"/>
      <c r="E12" s="198">
        <v>34100378</v>
      </c>
      <c r="F12" s="159"/>
      <c r="G12" s="198">
        <v>3639737</v>
      </c>
      <c r="H12" s="159"/>
      <c r="I12" s="198">
        <v>9067360</v>
      </c>
    </row>
    <row r="13" spans="1:9" ht="20.25" customHeight="1">
      <c r="A13" s="196" t="s">
        <v>168</v>
      </c>
      <c r="B13" s="197"/>
      <c r="C13" s="198">
        <v>4500420</v>
      </c>
      <c r="D13" s="159"/>
      <c r="E13" s="198">
        <v>6756586</v>
      </c>
      <c r="F13" s="159"/>
      <c r="G13" s="199">
        <v>0</v>
      </c>
      <c r="H13" s="159"/>
      <c r="I13" s="199">
        <v>0</v>
      </c>
    </row>
    <row r="14" spans="1:9" ht="20.25" customHeight="1">
      <c r="A14" s="200" t="s">
        <v>61</v>
      </c>
      <c r="B14" s="197">
        <v>5</v>
      </c>
      <c r="C14" s="198">
        <v>30706587</v>
      </c>
      <c r="D14" s="159"/>
      <c r="E14" s="198">
        <v>30678922</v>
      </c>
      <c r="F14" s="159"/>
      <c r="G14" s="159">
        <v>3448388</v>
      </c>
      <c r="H14" s="159"/>
      <c r="I14" s="159">
        <v>3551428</v>
      </c>
    </row>
    <row r="15" spans="1:9" ht="20.25" customHeight="1">
      <c r="A15" s="8" t="s">
        <v>43</v>
      </c>
      <c r="B15" s="197">
        <v>4</v>
      </c>
      <c r="C15" s="199" t="s">
        <v>99</v>
      </c>
      <c r="D15" s="159"/>
      <c r="E15" s="199">
        <v>0</v>
      </c>
      <c r="F15" s="159"/>
      <c r="G15" s="159">
        <v>27780600</v>
      </c>
      <c r="H15" s="159"/>
      <c r="I15" s="159">
        <v>34582797</v>
      </c>
    </row>
    <row r="16" spans="1:9" ht="20.25" customHeight="1">
      <c r="A16" s="139" t="s">
        <v>334</v>
      </c>
      <c r="B16" s="197">
        <v>4</v>
      </c>
      <c r="C16" s="199">
        <v>1500</v>
      </c>
      <c r="D16" s="159"/>
      <c r="E16" s="199" t="s">
        <v>99</v>
      </c>
      <c r="F16" s="159"/>
      <c r="G16" s="199" t="s">
        <v>99</v>
      </c>
      <c r="H16" s="159"/>
      <c r="I16" s="199" t="s">
        <v>99</v>
      </c>
    </row>
    <row r="17" spans="1:9" ht="20.25" customHeight="1">
      <c r="A17" s="8" t="s">
        <v>2</v>
      </c>
      <c r="B17" s="197"/>
      <c r="C17" s="161"/>
      <c r="D17" s="159"/>
      <c r="E17" s="161"/>
      <c r="F17" s="159"/>
      <c r="G17" s="159"/>
      <c r="H17" s="159"/>
      <c r="I17" s="159"/>
    </row>
    <row r="18" spans="1:9" ht="20.25" customHeight="1">
      <c r="A18" s="152" t="s">
        <v>42</v>
      </c>
      <c r="B18" s="197">
        <v>4</v>
      </c>
      <c r="C18" s="199" t="s">
        <v>99</v>
      </c>
      <c r="D18" s="159"/>
      <c r="E18" s="199">
        <v>0</v>
      </c>
      <c r="F18" s="159"/>
      <c r="G18" s="159">
        <v>880534</v>
      </c>
      <c r="H18" s="159"/>
      <c r="I18" s="159">
        <v>866785</v>
      </c>
    </row>
    <row r="19" spans="1:9" ht="20.25" customHeight="1">
      <c r="A19" s="70" t="s">
        <v>3</v>
      </c>
      <c r="B19" s="197"/>
      <c r="C19" s="198">
        <v>56343054</v>
      </c>
      <c r="D19" s="159"/>
      <c r="E19" s="198">
        <v>54991065</v>
      </c>
      <c r="F19" s="159"/>
      <c r="G19" s="159">
        <v>3017360</v>
      </c>
      <c r="H19" s="159"/>
      <c r="I19" s="159">
        <v>3026138</v>
      </c>
    </row>
    <row r="20" spans="1:9" ht="20.25" customHeight="1">
      <c r="A20" s="70" t="s">
        <v>137</v>
      </c>
      <c r="B20" s="197"/>
      <c r="C20" s="198">
        <v>28711193</v>
      </c>
      <c r="D20" s="201"/>
      <c r="E20" s="198">
        <v>29177777</v>
      </c>
      <c r="F20" s="201"/>
      <c r="G20" s="159">
        <v>1432211</v>
      </c>
      <c r="H20" s="201"/>
      <c r="I20" s="159">
        <v>1153521</v>
      </c>
    </row>
    <row r="21" spans="1:9" ht="20.25" customHeight="1">
      <c r="A21" s="8" t="s">
        <v>94</v>
      </c>
      <c r="B21" s="197"/>
      <c r="D21" s="202"/>
      <c r="F21" s="202"/>
      <c r="G21" s="202"/>
      <c r="H21" s="202"/>
      <c r="I21" s="202"/>
    </row>
    <row r="22" spans="1:9" ht="20.25" customHeight="1">
      <c r="A22" s="70" t="s">
        <v>95</v>
      </c>
      <c r="B22" s="197"/>
      <c r="C22" s="198">
        <v>4052468</v>
      </c>
      <c r="D22" s="159"/>
      <c r="E22" s="198">
        <v>3440623</v>
      </c>
      <c r="F22" s="159"/>
      <c r="G22" s="199">
        <v>0</v>
      </c>
      <c r="H22" s="159"/>
      <c r="I22" s="199">
        <v>0</v>
      </c>
    </row>
    <row r="23" spans="1:9" ht="20.25" customHeight="1">
      <c r="A23" s="8" t="s">
        <v>96</v>
      </c>
      <c r="B23" s="197"/>
      <c r="C23" s="198">
        <v>2488670</v>
      </c>
      <c r="D23" s="161"/>
      <c r="E23" s="198">
        <v>2127342</v>
      </c>
      <c r="F23" s="159"/>
      <c r="G23" s="199">
        <v>235200</v>
      </c>
      <c r="H23" s="159"/>
      <c r="I23" s="199">
        <v>199387</v>
      </c>
    </row>
    <row r="24" spans="1:9" ht="20.25" customHeight="1">
      <c r="A24" s="8" t="s">
        <v>147</v>
      </c>
      <c r="B24" s="197">
        <v>4</v>
      </c>
      <c r="C24" s="199">
        <v>255615</v>
      </c>
      <c r="D24" s="161"/>
      <c r="E24" s="199">
        <v>176668</v>
      </c>
      <c r="F24" s="159"/>
      <c r="G24" s="199">
        <v>3150000</v>
      </c>
      <c r="H24" s="159"/>
      <c r="I24" s="199">
        <v>0</v>
      </c>
    </row>
    <row r="25" spans="1:9" ht="20.25" customHeight="1">
      <c r="A25" s="8" t="s">
        <v>85</v>
      </c>
      <c r="B25" s="197"/>
      <c r="D25" s="161"/>
      <c r="F25" s="159"/>
      <c r="G25" s="199"/>
      <c r="H25" s="159"/>
      <c r="I25" s="199"/>
    </row>
    <row r="26" spans="1:9" ht="20.25" customHeight="1">
      <c r="A26" s="8" t="s">
        <v>86</v>
      </c>
      <c r="B26" s="197"/>
      <c r="C26" s="199">
        <v>695190</v>
      </c>
      <c r="D26" s="203"/>
      <c r="E26" s="199">
        <v>1472236</v>
      </c>
      <c r="F26" s="203"/>
      <c r="G26" s="199">
        <v>0</v>
      </c>
      <c r="H26" s="199"/>
      <c r="I26" s="199">
        <v>0</v>
      </c>
    </row>
    <row r="27" spans="1:9" ht="20.25" customHeight="1">
      <c r="A27" s="8" t="s">
        <v>4</v>
      </c>
      <c r="B27" s="197"/>
      <c r="C27" s="198">
        <v>4870126</v>
      </c>
      <c r="D27" s="159"/>
      <c r="E27" s="198">
        <v>3447272</v>
      </c>
      <c r="F27" s="159"/>
      <c r="G27" s="159">
        <v>309082</v>
      </c>
      <c r="H27" s="159"/>
      <c r="I27" s="159">
        <v>235587</v>
      </c>
    </row>
    <row r="28" spans="1:9" ht="20.25" customHeight="1">
      <c r="A28" s="7" t="s">
        <v>12</v>
      </c>
      <c r="B28" s="197"/>
      <c r="C28" s="204">
        <f>SUM(C12:C27)</f>
        <v>161723938</v>
      </c>
      <c r="D28" s="205"/>
      <c r="E28" s="204">
        <f>SUM(E12:E27)</f>
        <v>166368869</v>
      </c>
      <c r="F28" s="205"/>
      <c r="G28" s="204">
        <f>SUM(G12:G27)</f>
        <v>43893112</v>
      </c>
      <c r="H28" s="205"/>
      <c r="I28" s="204">
        <f>SUM(I12:I27)</f>
        <v>52683003</v>
      </c>
    </row>
    <row r="29" spans="1:9" ht="20.25" customHeight="1">
      <c r="A29" s="206"/>
      <c r="B29" s="195"/>
      <c r="C29" s="158"/>
      <c r="D29" s="158"/>
      <c r="E29" s="158"/>
      <c r="F29" s="158"/>
      <c r="G29" s="158"/>
      <c r="H29" s="158"/>
      <c r="I29" s="158"/>
    </row>
    <row r="30" spans="1:9" ht="20.25" customHeight="1">
      <c r="A30" s="22" t="s">
        <v>28</v>
      </c>
      <c r="B30" s="189"/>
      <c r="C30" s="158"/>
      <c r="D30" s="158"/>
      <c r="E30" s="158"/>
      <c r="F30" s="158"/>
      <c r="G30" s="158"/>
      <c r="H30" s="158"/>
      <c r="I30" s="158"/>
    </row>
    <row r="31" spans="1:9" ht="20.25" customHeight="1">
      <c r="A31" s="22" t="s">
        <v>29</v>
      </c>
      <c r="B31" s="189"/>
      <c r="C31" s="158"/>
      <c r="D31" s="158"/>
      <c r="E31" s="158"/>
      <c r="F31" s="158"/>
      <c r="G31" s="158"/>
      <c r="H31" s="158"/>
      <c r="I31" s="158"/>
    </row>
    <row r="32" spans="1:9" ht="20.25" customHeight="1">
      <c r="A32" s="187" t="s">
        <v>105</v>
      </c>
      <c r="B32" s="189"/>
      <c r="C32" s="158"/>
      <c r="D32" s="158"/>
      <c r="E32" s="158"/>
      <c r="F32" s="158"/>
      <c r="G32" s="158"/>
      <c r="H32" s="158"/>
      <c r="I32" s="158"/>
    </row>
    <row r="33" spans="1:9" ht="20.25" customHeight="1">
      <c r="A33" s="187"/>
      <c r="B33" s="189"/>
      <c r="C33" s="158"/>
      <c r="D33" s="158"/>
      <c r="E33" s="158"/>
      <c r="F33" s="158"/>
      <c r="G33" s="158"/>
      <c r="H33" s="158"/>
      <c r="I33" s="75" t="s">
        <v>107</v>
      </c>
    </row>
    <row r="34" spans="2:9" ht="20.25" customHeight="1">
      <c r="B34" s="192"/>
      <c r="C34" s="287" t="s">
        <v>0</v>
      </c>
      <c r="D34" s="287"/>
      <c r="E34" s="287"/>
      <c r="F34" s="228"/>
      <c r="G34" s="287" t="s">
        <v>40</v>
      </c>
      <c r="H34" s="287"/>
      <c r="I34" s="287"/>
    </row>
    <row r="35" spans="2:9" ht="20.25" customHeight="1">
      <c r="B35" s="192"/>
      <c r="C35" s="286" t="s">
        <v>8</v>
      </c>
      <c r="D35" s="286"/>
      <c r="E35" s="286"/>
      <c r="F35" s="228"/>
      <c r="G35" s="286" t="s">
        <v>8</v>
      </c>
      <c r="H35" s="286"/>
      <c r="I35" s="286"/>
    </row>
    <row r="36" spans="2:9" ht="20.25" customHeight="1">
      <c r="B36" s="192"/>
      <c r="C36" s="162" t="s">
        <v>106</v>
      </c>
      <c r="D36" s="82"/>
      <c r="E36" s="162" t="s">
        <v>36</v>
      </c>
      <c r="F36" s="194"/>
      <c r="G36" s="162" t="s">
        <v>106</v>
      </c>
      <c r="H36" s="82"/>
      <c r="I36" s="162" t="s">
        <v>36</v>
      </c>
    </row>
    <row r="37" spans="1:9" ht="20.25" customHeight="1">
      <c r="A37" s="236" t="s">
        <v>103</v>
      </c>
      <c r="B37" s="237" t="s">
        <v>41</v>
      </c>
      <c r="C37" s="162" t="s">
        <v>214</v>
      </c>
      <c r="D37" s="82"/>
      <c r="E37" s="162" t="s">
        <v>193</v>
      </c>
      <c r="F37" s="231"/>
      <c r="G37" s="162" t="s">
        <v>214</v>
      </c>
      <c r="H37" s="82"/>
      <c r="I37" s="162" t="s">
        <v>193</v>
      </c>
    </row>
    <row r="38" spans="1:9" ht="20.25" customHeight="1">
      <c r="A38" s="142"/>
      <c r="C38" s="163" t="s">
        <v>200</v>
      </c>
      <c r="D38" s="82"/>
      <c r="E38" s="163"/>
      <c r="F38" s="142"/>
      <c r="G38" s="163" t="s">
        <v>200</v>
      </c>
      <c r="H38" s="82"/>
      <c r="I38" s="163"/>
    </row>
    <row r="39" spans="1:9" ht="11.25" customHeight="1">
      <c r="A39" s="187"/>
      <c r="B39" s="195"/>
      <c r="C39" s="231"/>
      <c r="D39" s="230"/>
      <c r="E39" s="231"/>
      <c r="F39" s="230"/>
      <c r="G39" s="231"/>
      <c r="H39" s="230"/>
      <c r="I39" s="231"/>
    </row>
    <row r="40" spans="1:9" ht="20.25" customHeight="1">
      <c r="A40" s="16" t="s">
        <v>17</v>
      </c>
      <c r="B40" s="195"/>
      <c r="C40" s="158"/>
      <c r="D40" s="158"/>
      <c r="E40" s="158"/>
      <c r="F40" s="158"/>
      <c r="G40" s="158"/>
      <c r="H40" s="158"/>
      <c r="I40" s="158"/>
    </row>
    <row r="41" spans="1:9" ht="20.25" customHeight="1">
      <c r="A41" s="70" t="s">
        <v>257</v>
      </c>
      <c r="B41" s="197">
        <v>6</v>
      </c>
      <c r="C41" s="198">
        <v>4994230</v>
      </c>
      <c r="D41" s="159"/>
      <c r="E41" s="198">
        <v>5265228</v>
      </c>
      <c r="F41" s="159"/>
      <c r="G41" s="199" t="s">
        <v>99</v>
      </c>
      <c r="H41" s="159"/>
      <c r="I41" s="199" t="s">
        <v>99</v>
      </c>
    </row>
    <row r="42" spans="1:9" ht="20.25" customHeight="1">
      <c r="A42" s="8" t="s">
        <v>74</v>
      </c>
      <c r="B42" s="197">
        <v>7</v>
      </c>
      <c r="C42" s="199" t="s">
        <v>99</v>
      </c>
      <c r="D42" s="161"/>
      <c r="E42" s="199" t="s">
        <v>99</v>
      </c>
      <c r="F42" s="159"/>
      <c r="G42" s="199">
        <v>127802154</v>
      </c>
      <c r="H42" s="159"/>
      <c r="I42" s="199">
        <v>120795534</v>
      </c>
    </row>
    <row r="43" spans="1:9" ht="20.25" customHeight="1">
      <c r="A43" s="70" t="s">
        <v>75</v>
      </c>
      <c r="B43" s="197">
        <v>8</v>
      </c>
      <c r="C43" s="198">
        <v>81010857</v>
      </c>
      <c r="D43" s="159"/>
      <c r="E43" s="198">
        <v>75785532</v>
      </c>
      <c r="F43" s="159"/>
      <c r="G43" s="198">
        <v>334809</v>
      </c>
      <c r="H43" s="159"/>
      <c r="I43" s="198">
        <v>334809</v>
      </c>
    </row>
    <row r="44" spans="1:9" ht="20.25" customHeight="1">
      <c r="A44" s="70" t="s">
        <v>192</v>
      </c>
      <c r="B44" s="197">
        <v>9</v>
      </c>
      <c r="C44" s="198">
        <v>4640567</v>
      </c>
      <c r="D44" s="201"/>
      <c r="E44" s="198">
        <v>4581774</v>
      </c>
      <c r="F44" s="201"/>
      <c r="G44" s="199" t="s">
        <v>99</v>
      </c>
      <c r="H44" s="198"/>
      <c r="I44" s="199" t="s">
        <v>99</v>
      </c>
    </row>
    <row r="45" spans="1:9" ht="20.25" customHeight="1">
      <c r="A45" s="70" t="s">
        <v>76</v>
      </c>
      <c r="B45" s="197">
        <v>10</v>
      </c>
      <c r="C45" s="198">
        <v>1576274</v>
      </c>
      <c r="D45" s="159"/>
      <c r="E45" s="198">
        <v>1604989</v>
      </c>
      <c r="F45" s="159"/>
      <c r="G45" s="198">
        <v>678170</v>
      </c>
      <c r="H45" s="159"/>
      <c r="I45" s="198">
        <v>678170</v>
      </c>
    </row>
    <row r="46" spans="1:9" ht="20.25" customHeight="1">
      <c r="A46" s="70" t="s">
        <v>138</v>
      </c>
      <c r="B46" s="197"/>
      <c r="C46" s="198">
        <v>442047</v>
      </c>
      <c r="D46" s="201"/>
      <c r="E46" s="198">
        <v>420565</v>
      </c>
      <c r="F46" s="201"/>
      <c r="G46" s="199">
        <v>168838</v>
      </c>
      <c r="H46" s="201"/>
      <c r="I46" s="199" t="s">
        <v>99</v>
      </c>
    </row>
    <row r="47" spans="1:9" ht="20.25" customHeight="1">
      <c r="A47" s="8" t="s">
        <v>24</v>
      </c>
      <c r="B47" s="197">
        <v>4</v>
      </c>
      <c r="C47" s="199" t="s">
        <v>99</v>
      </c>
      <c r="D47" s="161"/>
      <c r="E47" s="199" t="s">
        <v>99</v>
      </c>
      <c r="F47" s="159"/>
      <c r="G47" s="199">
        <v>17202881</v>
      </c>
      <c r="H47" s="159"/>
      <c r="I47" s="199">
        <v>6012844</v>
      </c>
    </row>
    <row r="48" spans="1:9" ht="20.25" customHeight="1">
      <c r="A48" s="70" t="s">
        <v>130</v>
      </c>
      <c r="B48" s="197"/>
      <c r="C48" s="198">
        <v>1350488</v>
      </c>
      <c r="D48" s="159"/>
      <c r="E48" s="198">
        <v>1371945</v>
      </c>
      <c r="F48" s="159"/>
      <c r="G48" s="198">
        <v>199863</v>
      </c>
      <c r="H48" s="159"/>
      <c r="I48" s="198">
        <v>199863</v>
      </c>
    </row>
    <row r="49" spans="1:9" ht="20.25" customHeight="1">
      <c r="A49" s="152" t="s">
        <v>50</v>
      </c>
      <c r="B49" s="197"/>
      <c r="C49" s="198">
        <v>178850095</v>
      </c>
      <c r="D49" s="159"/>
      <c r="E49" s="198">
        <v>176176780</v>
      </c>
      <c r="F49" s="159"/>
      <c r="G49" s="198">
        <v>16965087</v>
      </c>
      <c r="H49" s="159"/>
      <c r="I49" s="198">
        <v>17071785</v>
      </c>
    </row>
    <row r="50" spans="1:9" ht="20.25" customHeight="1">
      <c r="A50" s="70" t="s">
        <v>136</v>
      </c>
      <c r="B50" s="197"/>
      <c r="C50" s="198">
        <v>7655876</v>
      </c>
      <c r="D50" s="208"/>
      <c r="E50" s="198">
        <v>7524720</v>
      </c>
      <c r="F50" s="208"/>
      <c r="G50" s="199" t="s">
        <v>99</v>
      </c>
      <c r="H50" s="208"/>
      <c r="I50" s="199" t="s">
        <v>99</v>
      </c>
    </row>
    <row r="51" spans="1:9" ht="20.25" customHeight="1">
      <c r="A51" s="70" t="s">
        <v>113</v>
      </c>
      <c r="B51" s="197"/>
      <c r="C51" s="198">
        <v>104670935</v>
      </c>
      <c r="D51" s="208"/>
      <c r="E51" s="198">
        <v>107491745</v>
      </c>
      <c r="F51" s="208"/>
      <c r="G51" s="199" t="s">
        <v>99</v>
      </c>
      <c r="H51" s="161"/>
      <c r="I51" s="199" t="s">
        <v>99</v>
      </c>
    </row>
    <row r="52" spans="1:9" ht="20.25" customHeight="1">
      <c r="A52" s="70" t="s">
        <v>128</v>
      </c>
      <c r="B52" s="197"/>
      <c r="C52" s="198">
        <v>17219025</v>
      </c>
      <c r="D52" s="159"/>
      <c r="E52" s="198">
        <v>18688277</v>
      </c>
      <c r="F52" s="159"/>
      <c r="G52" s="198">
        <v>37541</v>
      </c>
      <c r="H52" s="159"/>
      <c r="I52" s="198">
        <v>39573</v>
      </c>
    </row>
    <row r="53" spans="1:9" ht="20.25" customHeight="1">
      <c r="A53" s="8" t="s">
        <v>85</v>
      </c>
      <c r="B53" s="197"/>
      <c r="C53" s="159"/>
      <c r="D53" s="159"/>
      <c r="E53" s="159"/>
      <c r="F53" s="159"/>
      <c r="G53" s="159"/>
      <c r="H53" s="159"/>
      <c r="I53" s="159"/>
    </row>
    <row r="54" spans="1:9" ht="20.25" customHeight="1">
      <c r="A54" s="8" t="s">
        <v>86</v>
      </c>
      <c r="B54" s="197"/>
      <c r="C54" s="198">
        <v>1031</v>
      </c>
      <c r="D54" s="159"/>
      <c r="E54" s="198">
        <v>1076</v>
      </c>
      <c r="F54" s="159"/>
      <c r="G54" s="199" t="s">
        <v>99</v>
      </c>
      <c r="H54" s="161"/>
      <c r="I54" s="199" t="s">
        <v>99</v>
      </c>
    </row>
    <row r="55" spans="1:9" ht="20.25" customHeight="1">
      <c r="A55" s="8" t="s">
        <v>79</v>
      </c>
      <c r="B55" s="197"/>
      <c r="C55" s="198">
        <v>3518184</v>
      </c>
      <c r="D55" s="159"/>
      <c r="E55" s="198">
        <v>3302684</v>
      </c>
      <c r="F55" s="159"/>
      <c r="G55" s="199">
        <v>2596242</v>
      </c>
      <c r="H55" s="159"/>
      <c r="I55" s="199">
        <v>2331312</v>
      </c>
    </row>
    <row r="56" spans="1:9" ht="20.25" customHeight="1">
      <c r="A56" s="70" t="s">
        <v>213</v>
      </c>
      <c r="B56" s="197"/>
      <c r="C56" s="198">
        <v>7587498</v>
      </c>
      <c r="D56" s="159"/>
      <c r="E56" s="198">
        <v>7728437</v>
      </c>
      <c r="F56" s="159"/>
      <c r="G56" s="199" t="s">
        <v>99</v>
      </c>
      <c r="H56" s="159"/>
      <c r="I56" s="199" t="s">
        <v>99</v>
      </c>
    </row>
    <row r="57" spans="1:9" ht="20.25" customHeight="1">
      <c r="A57" s="8" t="s">
        <v>5</v>
      </c>
      <c r="B57" s="197">
        <v>18</v>
      </c>
      <c r="C57" s="198">
        <v>4612003</v>
      </c>
      <c r="D57" s="159"/>
      <c r="E57" s="198">
        <v>5866409</v>
      </c>
      <c r="F57" s="159"/>
      <c r="G57" s="198">
        <v>1939646</v>
      </c>
      <c r="H57" s="159"/>
      <c r="I57" s="198">
        <v>223586</v>
      </c>
    </row>
    <row r="58" spans="1:9" ht="20.25" customHeight="1">
      <c r="A58" s="7" t="s">
        <v>13</v>
      </c>
      <c r="B58" s="197"/>
      <c r="C58" s="204">
        <f>SUM(C41:D57)</f>
        <v>418129110</v>
      </c>
      <c r="D58" s="205"/>
      <c r="E58" s="204">
        <f>SUM(E41:F57)</f>
        <v>415810161</v>
      </c>
      <c r="F58" s="205"/>
      <c r="G58" s="204">
        <f>SUM(G42:G57)</f>
        <v>167925231</v>
      </c>
      <c r="H58" s="205"/>
      <c r="I58" s="204">
        <f>SUM(I42:I57)</f>
        <v>147687476</v>
      </c>
    </row>
    <row r="59" spans="1:9" ht="20.25" customHeight="1">
      <c r="A59" s="209"/>
      <c r="B59" s="197"/>
      <c r="C59" s="90"/>
      <c r="D59" s="210"/>
      <c r="E59" s="90"/>
      <c r="F59" s="210"/>
      <c r="G59" s="90"/>
      <c r="H59" s="210"/>
      <c r="I59" s="90"/>
    </row>
    <row r="60" spans="1:9" ht="20.25" customHeight="1" thickBot="1">
      <c r="A60" s="7" t="s">
        <v>18</v>
      </c>
      <c r="B60" s="197"/>
      <c r="C60" s="211">
        <f>C28+C58</f>
        <v>579853048</v>
      </c>
      <c r="D60" s="205"/>
      <c r="E60" s="211">
        <f>E28+E58</f>
        <v>582179030</v>
      </c>
      <c r="F60" s="205"/>
      <c r="G60" s="211">
        <f>G28+G58</f>
        <v>211818343</v>
      </c>
      <c r="H60" s="205"/>
      <c r="I60" s="211">
        <f>I28+I58</f>
        <v>200370479</v>
      </c>
    </row>
    <row r="61" spans="2:9" ht="20.25" customHeight="1" thickTop="1">
      <c r="B61" s="197"/>
      <c r="C61" s="158"/>
      <c r="D61" s="158"/>
      <c r="E61" s="158"/>
      <c r="F61" s="158"/>
      <c r="G61" s="158"/>
      <c r="H61" s="158"/>
      <c r="I61" s="158"/>
    </row>
    <row r="62" spans="1:9" ht="20.25" customHeight="1">
      <c r="A62" s="22" t="s">
        <v>28</v>
      </c>
      <c r="B62" s="197"/>
      <c r="C62" s="158"/>
      <c r="D62" s="158"/>
      <c r="E62" s="158"/>
      <c r="F62" s="158"/>
      <c r="G62" s="158"/>
      <c r="H62" s="158"/>
      <c r="I62" s="158"/>
    </row>
    <row r="63" spans="1:9" ht="20.25" customHeight="1">
      <c r="A63" s="22" t="s">
        <v>29</v>
      </c>
      <c r="B63" s="197"/>
      <c r="C63" s="158"/>
      <c r="D63" s="158"/>
      <c r="E63" s="158"/>
      <c r="F63" s="158"/>
      <c r="G63" s="158"/>
      <c r="H63" s="158"/>
      <c r="I63" s="158"/>
    </row>
    <row r="64" spans="1:9" ht="20.25" customHeight="1">
      <c r="A64" s="187" t="s">
        <v>105</v>
      </c>
      <c r="B64" s="197"/>
      <c r="C64" s="158"/>
      <c r="D64" s="158"/>
      <c r="E64" s="158"/>
      <c r="F64" s="158"/>
      <c r="G64" s="158"/>
      <c r="H64" s="158"/>
      <c r="I64" s="158"/>
    </row>
    <row r="65" spans="1:9" ht="20.25" customHeight="1">
      <c r="A65" s="207"/>
      <c r="B65" s="189"/>
      <c r="C65" s="158"/>
      <c r="D65" s="158"/>
      <c r="E65" s="158"/>
      <c r="F65" s="158"/>
      <c r="G65" s="158"/>
      <c r="H65" s="190"/>
      <c r="I65" s="75" t="s">
        <v>107</v>
      </c>
    </row>
    <row r="66" spans="2:9" ht="20.25" customHeight="1">
      <c r="B66" s="192"/>
      <c r="C66" s="287" t="s">
        <v>0</v>
      </c>
      <c r="D66" s="287"/>
      <c r="E66" s="287"/>
      <c r="F66" s="228"/>
      <c r="G66" s="287" t="s">
        <v>40</v>
      </c>
      <c r="H66" s="287"/>
      <c r="I66" s="287"/>
    </row>
    <row r="67" spans="2:9" ht="20.25" customHeight="1">
      <c r="B67" s="192"/>
      <c r="C67" s="286" t="s">
        <v>8</v>
      </c>
      <c r="D67" s="286"/>
      <c r="E67" s="286"/>
      <c r="F67" s="228"/>
      <c r="G67" s="286" t="s">
        <v>8</v>
      </c>
      <c r="H67" s="286"/>
      <c r="I67" s="286"/>
    </row>
    <row r="68" spans="1:9" ht="20.25" customHeight="1">
      <c r="A68" s="234"/>
      <c r="B68" s="192"/>
      <c r="C68" s="162" t="s">
        <v>106</v>
      </c>
      <c r="D68" s="82"/>
      <c r="E68" s="162" t="s">
        <v>36</v>
      </c>
      <c r="F68" s="194"/>
      <c r="G68" s="162" t="s">
        <v>106</v>
      </c>
      <c r="H68" s="82"/>
      <c r="I68" s="162" t="s">
        <v>36</v>
      </c>
    </row>
    <row r="69" spans="1:9" ht="20.25" customHeight="1">
      <c r="A69" s="187" t="s">
        <v>353</v>
      </c>
      <c r="B69" s="237" t="s">
        <v>41</v>
      </c>
      <c r="C69" s="162" t="s">
        <v>214</v>
      </c>
      <c r="D69" s="82"/>
      <c r="E69" s="162" t="s">
        <v>193</v>
      </c>
      <c r="F69" s="231"/>
      <c r="G69" s="162" t="s">
        <v>214</v>
      </c>
      <c r="H69" s="82"/>
      <c r="I69" s="162" t="s">
        <v>193</v>
      </c>
    </row>
    <row r="70" spans="1:9" ht="20.25" customHeight="1">
      <c r="A70" s="142"/>
      <c r="C70" s="163" t="s">
        <v>200</v>
      </c>
      <c r="D70" s="82"/>
      <c r="E70" s="163"/>
      <c r="F70" s="142"/>
      <c r="G70" s="163" t="s">
        <v>200</v>
      </c>
      <c r="H70" s="82"/>
      <c r="I70" s="163"/>
    </row>
    <row r="71" spans="1:9" ht="10.5" customHeight="1">
      <c r="A71" s="187"/>
      <c r="B71" s="195"/>
      <c r="C71" s="231"/>
      <c r="D71" s="230"/>
      <c r="E71" s="231"/>
      <c r="F71" s="230"/>
      <c r="G71" s="231"/>
      <c r="H71" s="230"/>
      <c r="I71" s="231"/>
    </row>
    <row r="72" spans="1:9" ht="20.25" customHeight="1">
      <c r="A72" s="16" t="s">
        <v>20</v>
      </c>
      <c r="B72" s="192"/>
      <c r="C72" s="158"/>
      <c r="D72" s="158"/>
      <c r="E72" s="158"/>
      <c r="F72" s="158"/>
      <c r="G72" s="158"/>
      <c r="H72" s="158"/>
      <c r="I72" s="158"/>
    </row>
    <row r="73" spans="1:9" ht="20.25" customHeight="1">
      <c r="A73" s="152" t="s">
        <v>290</v>
      </c>
      <c r="B73" s="195"/>
      <c r="C73" s="158"/>
      <c r="D73" s="158"/>
      <c r="E73" s="158"/>
      <c r="F73" s="158"/>
      <c r="G73" s="158"/>
      <c r="H73" s="158"/>
      <c r="I73" s="158"/>
    </row>
    <row r="74" spans="1:9" ht="20.25" customHeight="1">
      <c r="A74" s="152" t="s">
        <v>291</v>
      </c>
      <c r="B74" s="197"/>
      <c r="C74" s="198">
        <v>68498940</v>
      </c>
      <c r="D74" s="159"/>
      <c r="E74" s="198">
        <v>68389281</v>
      </c>
      <c r="F74" s="159"/>
      <c r="G74" s="159">
        <v>6554</v>
      </c>
      <c r="H74" s="159"/>
      <c r="I74" s="159">
        <v>6629</v>
      </c>
    </row>
    <row r="75" spans="1:9" ht="20.25" customHeight="1">
      <c r="A75" s="70" t="s">
        <v>143</v>
      </c>
      <c r="B75" s="197"/>
      <c r="C75" s="198">
        <v>37665316</v>
      </c>
      <c r="D75" s="159"/>
      <c r="E75" s="198">
        <v>43562400</v>
      </c>
      <c r="F75" s="159"/>
      <c r="G75" s="159">
        <v>16895828</v>
      </c>
      <c r="H75" s="159"/>
      <c r="I75" s="159">
        <v>21055490</v>
      </c>
    </row>
    <row r="76" spans="1:9" ht="20.25" customHeight="1">
      <c r="A76" s="8" t="s">
        <v>7</v>
      </c>
      <c r="B76" s="197">
        <v>12</v>
      </c>
      <c r="C76" s="198">
        <v>25316725</v>
      </c>
      <c r="D76" s="159"/>
      <c r="E76" s="198">
        <v>31561944</v>
      </c>
      <c r="F76" s="159"/>
      <c r="G76" s="159">
        <v>1427838</v>
      </c>
      <c r="H76" s="159"/>
      <c r="I76" s="159">
        <v>1358257</v>
      </c>
    </row>
    <row r="77" spans="1:9" ht="20.25" customHeight="1">
      <c r="A77" s="8" t="s">
        <v>87</v>
      </c>
      <c r="B77" s="197"/>
      <c r="D77" s="202"/>
      <c r="E77" s="199"/>
      <c r="F77" s="202"/>
      <c r="G77" s="199"/>
      <c r="H77" s="202"/>
      <c r="I77" s="199"/>
    </row>
    <row r="78" spans="1:9" ht="20.25" customHeight="1">
      <c r="A78" s="70" t="s">
        <v>201</v>
      </c>
      <c r="B78" s="197">
        <v>4</v>
      </c>
      <c r="C78" s="186">
        <v>510043</v>
      </c>
      <c r="D78" s="161"/>
      <c r="E78" s="159">
        <v>290600</v>
      </c>
      <c r="F78" s="159"/>
      <c r="G78" s="199" t="s">
        <v>99</v>
      </c>
      <c r="H78" s="159"/>
      <c r="I78" s="199" t="s">
        <v>99</v>
      </c>
    </row>
    <row r="79" spans="1:9" ht="20.25" customHeight="1">
      <c r="A79" s="152" t="s">
        <v>258</v>
      </c>
      <c r="B79" s="197"/>
      <c r="C79" s="198">
        <v>18638757</v>
      </c>
      <c r="D79" s="159"/>
      <c r="E79" s="198">
        <v>23189797</v>
      </c>
      <c r="F79" s="159"/>
      <c r="G79" s="159">
        <v>7000000</v>
      </c>
      <c r="H79" s="159"/>
      <c r="I79" s="159">
        <v>8849628</v>
      </c>
    </row>
    <row r="80" spans="1:9" ht="20.25" customHeight="1">
      <c r="A80" s="8" t="s">
        <v>58</v>
      </c>
      <c r="C80" s="198">
        <v>10191596</v>
      </c>
      <c r="D80" s="159"/>
      <c r="E80" s="198">
        <v>10583205</v>
      </c>
      <c r="F80" s="159"/>
      <c r="G80" s="159">
        <v>610530</v>
      </c>
      <c r="H80" s="159"/>
      <c r="I80" s="159">
        <v>165877</v>
      </c>
    </row>
    <row r="81" spans="1:9" ht="20.25" customHeight="1">
      <c r="A81" s="152" t="s">
        <v>261</v>
      </c>
      <c r="C81" s="198">
        <v>1926191</v>
      </c>
      <c r="D81" s="159"/>
      <c r="E81" s="198">
        <v>1832589</v>
      </c>
      <c r="F81" s="159"/>
      <c r="G81" s="199" t="s">
        <v>99</v>
      </c>
      <c r="H81" s="161"/>
      <c r="I81" s="199" t="s">
        <v>99</v>
      </c>
    </row>
    <row r="82" spans="1:9" ht="20.25" customHeight="1">
      <c r="A82" s="8" t="s">
        <v>11</v>
      </c>
      <c r="B82" s="197" t="s">
        <v>62</v>
      </c>
      <c r="C82" s="198">
        <v>11761241</v>
      </c>
      <c r="D82" s="159"/>
      <c r="E82" s="198">
        <v>11088686</v>
      </c>
      <c r="F82" s="159"/>
      <c r="G82" s="212">
        <v>1378533</v>
      </c>
      <c r="H82" s="159"/>
      <c r="I82" s="212">
        <v>1658640</v>
      </c>
    </row>
    <row r="83" spans="1:9" ht="20.25" customHeight="1">
      <c r="A83" s="7" t="s">
        <v>14</v>
      </c>
      <c r="B83" s="197"/>
      <c r="C83" s="204">
        <f>SUM(C74:C82)</f>
        <v>174508809</v>
      </c>
      <c r="D83" s="205"/>
      <c r="E83" s="204">
        <f>SUM(E74:E82)</f>
        <v>190498502</v>
      </c>
      <c r="F83" s="205"/>
      <c r="G83" s="204">
        <f>SUM(G74:G82)</f>
        <v>27319283</v>
      </c>
      <c r="H83" s="205"/>
      <c r="I83" s="204">
        <f>SUM(I74:I82)</f>
        <v>33094521</v>
      </c>
    </row>
    <row r="84" spans="2:9" ht="20.25" customHeight="1">
      <c r="B84" s="197"/>
      <c r="C84" s="159"/>
      <c r="D84" s="159"/>
      <c r="E84" s="159"/>
      <c r="F84" s="159"/>
      <c r="G84" s="159"/>
      <c r="H84" s="159"/>
      <c r="I84" s="159"/>
    </row>
    <row r="85" spans="1:9" ht="20.25" customHeight="1">
      <c r="A85" s="16" t="s">
        <v>21</v>
      </c>
      <c r="B85" s="197"/>
      <c r="C85" s="159"/>
      <c r="D85" s="159"/>
      <c r="E85" s="159"/>
      <c r="F85" s="159"/>
      <c r="G85" s="159"/>
      <c r="H85" s="159"/>
      <c r="I85" s="159"/>
    </row>
    <row r="86" spans="1:9" ht="20.25" customHeight="1">
      <c r="A86" s="152" t="s">
        <v>259</v>
      </c>
      <c r="B86" s="197"/>
      <c r="C86" s="198">
        <v>176286015</v>
      </c>
      <c r="D86" s="159"/>
      <c r="E86" s="198">
        <v>177295450</v>
      </c>
      <c r="F86" s="159"/>
      <c r="G86" s="159">
        <v>73000000</v>
      </c>
      <c r="H86" s="159"/>
      <c r="I86" s="159">
        <v>73000000</v>
      </c>
    </row>
    <row r="87" spans="1:9" ht="20.25" customHeight="1">
      <c r="A87" s="8" t="s">
        <v>80</v>
      </c>
      <c r="B87" s="197"/>
      <c r="C87" s="198">
        <v>12794811</v>
      </c>
      <c r="D87" s="159"/>
      <c r="E87" s="198">
        <v>13680506</v>
      </c>
      <c r="F87" s="159"/>
      <c r="G87" s="199" t="s">
        <v>99</v>
      </c>
      <c r="H87" s="159"/>
      <c r="I87" s="199" t="s">
        <v>99</v>
      </c>
    </row>
    <row r="88" spans="1:9" ht="20.25" customHeight="1">
      <c r="A88" s="152" t="s">
        <v>260</v>
      </c>
      <c r="B88" s="197"/>
      <c r="C88" s="198">
        <v>5604171</v>
      </c>
      <c r="D88" s="159"/>
      <c r="E88" s="198">
        <v>5484489</v>
      </c>
      <c r="F88" s="159"/>
      <c r="G88" s="199">
        <v>1566645</v>
      </c>
      <c r="H88" s="159"/>
      <c r="I88" s="199">
        <v>1531137</v>
      </c>
    </row>
    <row r="89" spans="1:9" ht="20.25" customHeight="1">
      <c r="A89" s="13" t="s">
        <v>54</v>
      </c>
      <c r="B89" s="197"/>
      <c r="C89" s="198">
        <v>1459020</v>
      </c>
      <c r="D89" s="159"/>
      <c r="E89" s="198">
        <v>1513673</v>
      </c>
      <c r="F89" s="159"/>
      <c r="G89" s="199" t="s">
        <v>99</v>
      </c>
      <c r="H89" s="159"/>
      <c r="I89" s="199" t="s">
        <v>99</v>
      </c>
    </row>
    <row r="90" spans="1:9" ht="20.25" customHeight="1">
      <c r="A90" s="7" t="s">
        <v>32</v>
      </c>
      <c r="B90" s="197"/>
      <c r="C90" s="204">
        <f>SUM(C86:C89)</f>
        <v>196144017</v>
      </c>
      <c r="D90" s="205"/>
      <c r="E90" s="204">
        <f>SUM(E86:E89)</f>
        <v>197974118</v>
      </c>
      <c r="F90" s="205"/>
      <c r="G90" s="204">
        <f>SUM(G86:G89)</f>
        <v>74566645</v>
      </c>
      <c r="H90" s="205"/>
      <c r="I90" s="204">
        <f>SUM(I86:I89)</f>
        <v>74531137</v>
      </c>
    </row>
    <row r="91" spans="1:9" s="218" customFormat="1" ht="20.25" customHeight="1">
      <c r="A91" s="215"/>
      <c r="B91" s="216"/>
      <c r="C91" s="217"/>
      <c r="D91" s="217"/>
      <c r="E91" s="217"/>
      <c r="F91" s="217"/>
      <c r="G91" s="217"/>
      <c r="H91" s="217"/>
      <c r="I91" s="217"/>
    </row>
    <row r="92" spans="1:9" ht="20.25" customHeight="1">
      <c r="A92" s="7" t="s">
        <v>15</v>
      </c>
      <c r="B92" s="197"/>
      <c r="C92" s="219">
        <f>C83+C90</f>
        <v>370652826</v>
      </c>
      <c r="D92" s="205"/>
      <c r="E92" s="219">
        <f>E83+E90</f>
        <v>388472620</v>
      </c>
      <c r="F92" s="205"/>
      <c r="G92" s="219">
        <f>G83+G90</f>
        <v>101885928</v>
      </c>
      <c r="H92" s="205"/>
      <c r="I92" s="219">
        <f>I83+I90</f>
        <v>107625658</v>
      </c>
    </row>
    <row r="93" spans="1:9" ht="20.25" customHeight="1">
      <c r="A93" s="209"/>
      <c r="B93" s="195"/>
      <c r="C93" s="90"/>
      <c r="D93" s="210"/>
      <c r="E93" s="90"/>
      <c r="F93" s="210"/>
      <c r="G93" s="90"/>
      <c r="H93" s="210"/>
      <c r="I93" s="90"/>
    </row>
    <row r="94" spans="1:9" ht="20.25" customHeight="1">
      <c r="A94" s="22" t="s">
        <v>28</v>
      </c>
      <c r="B94" s="189"/>
      <c r="C94" s="158"/>
      <c r="D94" s="158"/>
      <c r="E94" s="158"/>
      <c r="F94" s="158"/>
      <c r="G94" s="158"/>
      <c r="H94" s="158"/>
      <c r="I94" s="158"/>
    </row>
    <row r="95" spans="1:9" ht="20.25" customHeight="1">
      <c r="A95" s="22" t="s">
        <v>29</v>
      </c>
      <c r="B95" s="189"/>
      <c r="C95" s="158"/>
      <c r="D95" s="158"/>
      <c r="E95" s="158"/>
      <c r="F95" s="158"/>
      <c r="G95" s="158"/>
      <c r="H95" s="158"/>
      <c r="I95" s="158"/>
    </row>
    <row r="96" spans="1:9" ht="20.25" customHeight="1">
      <c r="A96" s="187" t="s">
        <v>105</v>
      </c>
      <c r="B96" s="189"/>
      <c r="C96" s="158"/>
      <c r="D96" s="158"/>
      <c r="E96" s="158"/>
      <c r="F96" s="158"/>
      <c r="G96" s="158"/>
      <c r="H96" s="158"/>
      <c r="I96" s="158"/>
    </row>
    <row r="97" spans="1:9" ht="20.25" customHeight="1">
      <c r="A97" s="207"/>
      <c r="B97" s="189"/>
      <c r="C97" s="158"/>
      <c r="D97" s="158"/>
      <c r="E97" s="158"/>
      <c r="F97" s="158"/>
      <c r="G97" s="158"/>
      <c r="H97" s="190"/>
      <c r="I97" s="75" t="s">
        <v>107</v>
      </c>
    </row>
    <row r="98" spans="2:9" ht="20.25" customHeight="1">
      <c r="B98" s="192"/>
      <c r="C98" s="287" t="s">
        <v>0</v>
      </c>
      <c r="D98" s="287"/>
      <c r="E98" s="287"/>
      <c r="F98" s="228"/>
      <c r="G98" s="287" t="s">
        <v>40</v>
      </c>
      <c r="H98" s="287"/>
      <c r="I98" s="287"/>
    </row>
    <row r="99" spans="2:9" ht="20.25" customHeight="1">
      <c r="B99" s="192"/>
      <c r="C99" s="286" t="s">
        <v>8</v>
      </c>
      <c r="D99" s="286"/>
      <c r="E99" s="286"/>
      <c r="F99" s="228"/>
      <c r="G99" s="286" t="s">
        <v>8</v>
      </c>
      <c r="H99" s="286"/>
      <c r="I99" s="286"/>
    </row>
    <row r="100" spans="1:9" ht="20.25" customHeight="1">
      <c r="A100" s="234"/>
      <c r="B100" s="192"/>
      <c r="C100" s="162" t="s">
        <v>106</v>
      </c>
      <c r="D100" s="82"/>
      <c r="E100" s="162" t="s">
        <v>36</v>
      </c>
      <c r="F100" s="194"/>
      <c r="G100" s="162" t="s">
        <v>106</v>
      </c>
      <c r="H100" s="82"/>
      <c r="I100" s="162" t="s">
        <v>36</v>
      </c>
    </row>
    <row r="101" spans="1:9" ht="20.25" customHeight="1">
      <c r="A101" s="187" t="s">
        <v>354</v>
      </c>
      <c r="B101" s="237" t="s">
        <v>41</v>
      </c>
      <c r="C101" s="162" t="s">
        <v>214</v>
      </c>
      <c r="D101" s="82"/>
      <c r="E101" s="162" t="s">
        <v>193</v>
      </c>
      <c r="F101" s="231"/>
      <c r="G101" s="162" t="s">
        <v>214</v>
      </c>
      <c r="H101" s="82"/>
      <c r="I101" s="162" t="s">
        <v>193</v>
      </c>
    </row>
    <row r="102" spans="1:9" ht="20.25" customHeight="1">
      <c r="A102" s="187" t="s">
        <v>134</v>
      </c>
      <c r="C102" s="163" t="s">
        <v>200</v>
      </c>
      <c r="D102" s="82"/>
      <c r="E102" s="163"/>
      <c r="F102" s="142"/>
      <c r="G102" s="163" t="s">
        <v>200</v>
      </c>
      <c r="H102" s="82"/>
      <c r="I102" s="163"/>
    </row>
    <row r="103" spans="1:9" ht="9.75" customHeight="1">
      <c r="A103" s="187"/>
      <c r="B103" s="195"/>
      <c r="C103" s="231"/>
      <c r="D103" s="230"/>
      <c r="E103" s="231"/>
      <c r="F103" s="230"/>
      <c r="G103" s="231"/>
      <c r="H103" s="230"/>
      <c r="I103" s="231"/>
    </row>
    <row r="104" spans="1:9" ht="20.25" customHeight="1">
      <c r="A104" s="16" t="s">
        <v>348</v>
      </c>
      <c r="B104" s="195"/>
      <c r="C104" s="158"/>
      <c r="D104" s="158"/>
      <c r="E104" s="158"/>
      <c r="F104" s="158"/>
      <c r="G104" s="158"/>
      <c r="H104" s="158"/>
      <c r="I104" s="158"/>
    </row>
    <row r="105" spans="1:9" ht="20.25" customHeight="1">
      <c r="A105" s="8" t="s">
        <v>44</v>
      </c>
      <c r="B105" s="197"/>
      <c r="C105" s="159"/>
      <c r="D105" s="159"/>
      <c r="E105" s="159"/>
      <c r="F105" s="159"/>
      <c r="G105" s="159"/>
      <c r="H105" s="159"/>
      <c r="I105" s="159"/>
    </row>
    <row r="106" spans="1:9" ht="20.25" customHeight="1" thickBot="1">
      <c r="A106" s="152" t="s">
        <v>51</v>
      </c>
      <c r="B106" s="197"/>
      <c r="C106" s="220">
        <v>7742942</v>
      </c>
      <c r="D106" s="159"/>
      <c r="E106" s="220">
        <v>7742942</v>
      </c>
      <c r="F106" s="159"/>
      <c r="G106" s="221">
        <v>7742942</v>
      </c>
      <c r="H106" s="159"/>
      <c r="I106" s="221">
        <v>7742942</v>
      </c>
    </row>
    <row r="107" spans="1:9" ht="20.25" customHeight="1" thickTop="1">
      <c r="A107" s="152" t="s">
        <v>298</v>
      </c>
      <c r="B107" s="197"/>
      <c r="C107" s="198">
        <v>7742942</v>
      </c>
      <c r="D107" s="159"/>
      <c r="E107" s="198">
        <v>7742942</v>
      </c>
      <c r="F107" s="159"/>
      <c r="G107" s="159">
        <v>7742942</v>
      </c>
      <c r="H107" s="159"/>
      <c r="I107" s="159">
        <v>7742942</v>
      </c>
    </row>
    <row r="108" spans="1:9" ht="20.25" customHeight="1">
      <c r="A108" s="8" t="s">
        <v>69</v>
      </c>
      <c r="B108" s="197"/>
      <c r="C108" s="198">
        <v>-1135146</v>
      </c>
      <c r="D108" s="212"/>
      <c r="E108" s="198">
        <v>-1135146</v>
      </c>
      <c r="F108" s="212"/>
      <c r="G108" s="199">
        <v>0</v>
      </c>
      <c r="H108" s="212"/>
      <c r="I108" s="199" t="s">
        <v>99</v>
      </c>
    </row>
    <row r="109" spans="1:9" ht="20.25" customHeight="1">
      <c r="A109" s="152" t="s">
        <v>262</v>
      </c>
      <c r="B109" s="197"/>
      <c r="C109" s="212"/>
      <c r="D109" s="212"/>
      <c r="E109" s="212"/>
      <c r="F109" s="212"/>
      <c r="G109" s="212"/>
      <c r="H109" s="212"/>
      <c r="I109" s="212"/>
    </row>
    <row r="110" spans="1:9" ht="20.25" customHeight="1">
      <c r="A110" s="152" t="s">
        <v>263</v>
      </c>
      <c r="B110" s="197"/>
      <c r="C110" s="198">
        <v>36462883</v>
      </c>
      <c r="D110" s="159"/>
      <c r="E110" s="198">
        <v>36462883</v>
      </c>
      <c r="F110" s="159"/>
      <c r="G110" s="213">
        <v>35572855</v>
      </c>
      <c r="H110" s="159"/>
      <c r="I110" s="213">
        <v>35572855</v>
      </c>
    </row>
    <row r="111" spans="1:9" ht="20.25" customHeight="1">
      <c r="A111" s="70" t="s">
        <v>236</v>
      </c>
      <c r="B111" s="197"/>
      <c r="C111" s="198">
        <v>3470021</v>
      </c>
      <c r="D111" s="159"/>
      <c r="E111" s="198">
        <v>3470021</v>
      </c>
      <c r="F111" s="159"/>
      <c r="G111" s="213">
        <v>3470021</v>
      </c>
      <c r="H111" s="159"/>
      <c r="I111" s="213">
        <v>3470021</v>
      </c>
    </row>
    <row r="112" spans="1:9" ht="20.25" customHeight="1">
      <c r="A112" s="70" t="s">
        <v>285</v>
      </c>
      <c r="B112" s="197"/>
      <c r="C112" s="198"/>
      <c r="D112" s="159"/>
      <c r="E112" s="198"/>
      <c r="F112" s="159"/>
      <c r="G112" s="213"/>
      <c r="H112" s="159"/>
      <c r="I112" s="213"/>
    </row>
    <row r="113" spans="1:9" ht="20.25" customHeight="1">
      <c r="A113" s="70" t="s">
        <v>177</v>
      </c>
      <c r="B113" s="197"/>
      <c r="C113" s="198">
        <v>4005607</v>
      </c>
      <c r="D113" s="159"/>
      <c r="E113" s="198">
        <v>4001573</v>
      </c>
      <c r="F113" s="159"/>
      <c r="G113" s="199" t="s">
        <v>99</v>
      </c>
      <c r="H113" s="159"/>
      <c r="I113" s="199" t="s">
        <v>99</v>
      </c>
    </row>
    <row r="114" spans="1:9" ht="20.25" customHeight="1">
      <c r="A114" s="70" t="s">
        <v>148</v>
      </c>
      <c r="B114" s="197"/>
      <c r="C114" s="199">
        <v>-5159</v>
      </c>
      <c r="D114" s="159"/>
      <c r="E114" s="199">
        <v>-5159</v>
      </c>
      <c r="F114" s="159"/>
      <c r="G114" s="213">
        <v>490423</v>
      </c>
      <c r="H114" s="159"/>
      <c r="I114" s="213">
        <v>490423</v>
      </c>
    </row>
    <row r="115" spans="1:9" ht="20.25" customHeight="1">
      <c r="A115" s="8" t="s">
        <v>33</v>
      </c>
      <c r="B115" s="197"/>
      <c r="C115" s="159"/>
      <c r="D115" s="159"/>
      <c r="E115" s="159"/>
      <c r="F115" s="159"/>
      <c r="G115" s="159"/>
      <c r="H115" s="159"/>
      <c r="I115" s="159"/>
    </row>
    <row r="116" spans="1:9" ht="20.25" customHeight="1">
      <c r="A116" s="8" t="s">
        <v>55</v>
      </c>
      <c r="B116" s="197"/>
      <c r="C116" s="159"/>
      <c r="D116" s="159"/>
      <c r="E116" s="159"/>
      <c r="F116" s="159"/>
      <c r="G116" s="159"/>
      <c r="H116" s="159"/>
      <c r="I116" s="159"/>
    </row>
    <row r="117" spans="1:9" ht="20.25" customHeight="1">
      <c r="A117" s="8" t="s">
        <v>45</v>
      </c>
      <c r="B117" s="197"/>
      <c r="C117" s="198">
        <v>820666</v>
      </c>
      <c r="D117" s="159"/>
      <c r="E117" s="198">
        <v>820666</v>
      </c>
      <c r="F117" s="159"/>
      <c r="G117" s="198">
        <v>820666</v>
      </c>
      <c r="H117" s="159"/>
      <c r="I117" s="198">
        <v>820666</v>
      </c>
    </row>
    <row r="118" spans="1:9" s="218" customFormat="1" ht="20.25" customHeight="1">
      <c r="A118" s="8" t="s">
        <v>59</v>
      </c>
      <c r="B118" s="216">
        <v>13</v>
      </c>
      <c r="C118" s="198">
        <v>78666706</v>
      </c>
      <c r="D118" s="212"/>
      <c r="E118" s="198">
        <v>74782483</v>
      </c>
      <c r="F118" s="212"/>
      <c r="G118" s="212">
        <v>44013124</v>
      </c>
      <c r="H118" s="212"/>
      <c r="I118" s="212">
        <v>41825530</v>
      </c>
    </row>
    <row r="119" spans="1:9" ht="20.25" customHeight="1">
      <c r="A119" s="70" t="s">
        <v>286</v>
      </c>
      <c r="B119" s="216"/>
      <c r="C119" s="222">
        <v>4211963</v>
      </c>
      <c r="D119" s="213"/>
      <c r="E119" s="222">
        <v>7557420</v>
      </c>
      <c r="F119" s="213"/>
      <c r="G119" s="214">
        <v>2822384</v>
      </c>
      <c r="H119" s="213"/>
      <c r="I119" s="214">
        <v>2822384</v>
      </c>
    </row>
    <row r="120" spans="1:9" s="224" customFormat="1" ht="20.25" customHeight="1">
      <c r="A120" s="7" t="s">
        <v>340</v>
      </c>
      <c r="B120" s="223"/>
      <c r="C120" s="205">
        <f>SUM(C107:C119)</f>
        <v>134240483</v>
      </c>
      <c r="D120" s="205"/>
      <c r="E120" s="205">
        <f>SUM(E107:E119)</f>
        <v>133697683</v>
      </c>
      <c r="F120" s="205"/>
      <c r="G120" s="205">
        <f>SUM(G107:G119)</f>
        <v>94932415</v>
      </c>
      <c r="H120" s="205"/>
      <c r="I120" s="205">
        <f>SUM(I107:I119)</f>
        <v>92744821</v>
      </c>
    </row>
    <row r="121" spans="1:9" s="224" customFormat="1" ht="20.25" customHeight="1">
      <c r="A121" s="139" t="s">
        <v>220</v>
      </c>
      <c r="B121" s="197">
        <v>13</v>
      </c>
      <c r="C121" s="222">
        <v>15000000</v>
      </c>
      <c r="D121" s="213"/>
      <c r="E121" s="225">
        <v>0</v>
      </c>
      <c r="F121" s="213"/>
      <c r="G121" s="214">
        <v>15000000</v>
      </c>
      <c r="H121" s="213"/>
      <c r="I121" s="225">
        <v>0</v>
      </c>
    </row>
    <row r="122" spans="1:9" s="224" customFormat="1" ht="20.25" customHeight="1">
      <c r="A122" s="65" t="s">
        <v>358</v>
      </c>
      <c r="B122" s="197"/>
      <c r="C122" s="159"/>
      <c r="D122" s="159"/>
      <c r="E122" s="239"/>
      <c r="F122" s="159"/>
      <c r="G122" s="159"/>
      <c r="H122" s="159"/>
      <c r="I122" s="239"/>
    </row>
    <row r="123" spans="1:9" s="224" customFormat="1" ht="20.25" customHeight="1">
      <c r="A123" s="65" t="s">
        <v>359</v>
      </c>
      <c r="B123" s="197"/>
      <c r="C123" s="205">
        <f>SUM(C120,C121)</f>
        <v>149240483</v>
      </c>
      <c r="D123" s="205"/>
      <c r="E123" s="205">
        <f>SUM(E120,E121)</f>
        <v>133697683</v>
      </c>
      <c r="F123" s="205"/>
      <c r="G123" s="205">
        <f>SUM(G120,G121)</f>
        <v>109932415</v>
      </c>
      <c r="H123" s="205"/>
      <c r="I123" s="205">
        <f>SUM(I120,I121)</f>
        <v>92744821</v>
      </c>
    </row>
    <row r="124" spans="1:9" ht="20.25" customHeight="1">
      <c r="A124" s="70" t="s">
        <v>112</v>
      </c>
      <c r="B124" s="197"/>
      <c r="C124" s="235">
        <v>59959739</v>
      </c>
      <c r="D124" s="159"/>
      <c r="E124" s="235">
        <v>60008727</v>
      </c>
      <c r="F124" s="159"/>
      <c r="G124" s="225">
        <v>0</v>
      </c>
      <c r="H124" s="161"/>
      <c r="I124" s="225">
        <v>0</v>
      </c>
    </row>
    <row r="125" spans="1:9" ht="20.25" customHeight="1">
      <c r="A125" s="7" t="s">
        <v>287</v>
      </c>
      <c r="B125" s="197"/>
      <c r="C125" s="219">
        <f>SUM(C123:C124)</f>
        <v>209200222</v>
      </c>
      <c r="D125" s="205"/>
      <c r="E125" s="219">
        <f>SUM(E123:E124)</f>
        <v>193706410</v>
      </c>
      <c r="F125" s="205"/>
      <c r="G125" s="219">
        <f>SUM(G123:G124)</f>
        <v>109932415</v>
      </c>
      <c r="H125" s="205"/>
      <c r="I125" s="219">
        <f>SUM(I123:I124)</f>
        <v>92744821</v>
      </c>
    </row>
    <row r="126" spans="1:9" ht="20.25" customHeight="1">
      <c r="A126" s="209"/>
      <c r="B126" s="197"/>
      <c r="C126" s="217"/>
      <c r="D126" s="205"/>
      <c r="E126" s="217"/>
      <c r="F126" s="205"/>
      <c r="G126" s="217"/>
      <c r="H126" s="205"/>
      <c r="I126" s="217"/>
    </row>
    <row r="127" spans="1:9" ht="20.25" customHeight="1" thickBot="1">
      <c r="A127" s="7" t="s">
        <v>288</v>
      </c>
      <c r="B127" s="197"/>
      <c r="C127" s="211">
        <f>C92+C125</f>
        <v>579853048</v>
      </c>
      <c r="D127" s="205"/>
      <c r="E127" s="211">
        <f>E92+E125</f>
        <v>582179030</v>
      </c>
      <c r="F127" s="205"/>
      <c r="G127" s="211">
        <f>G92+G125</f>
        <v>211818343</v>
      </c>
      <c r="H127" s="205"/>
      <c r="I127" s="211">
        <f>I92+I125</f>
        <v>200370479</v>
      </c>
    </row>
    <row r="128" ht="22.5" thickTop="1"/>
  </sheetData>
  <sheetProtection/>
  <mergeCells count="16">
    <mergeCell ref="C98:E98"/>
    <mergeCell ref="G98:I98"/>
    <mergeCell ref="C99:E99"/>
    <mergeCell ref="G99:I99"/>
    <mergeCell ref="C35:E35"/>
    <mergeCell ref="G35:I35"/>
    <mergeCell ref="C66:E66"/>
    <mergeCell ref="G66:I66"/>
    <mergeCell ref="C67:E67"/>
    <mergeCell ref="G67:I67"/>
    <mergeCell ref="C6:E6"/>
    <mergeCell ref="G6:I6"/>
    <mergeCell ref="C5:E5"/>
    <mergeCell ref="G5:I5"/>
    <mergeCell ref="C34:E34"/>
    <mergeCell ref="G34:I34"/>
  </mergeCells>
  <printOptions/>
  <pageMargins left="0.7" right="0.7" top="0.48" bottom="0.5" header="0.5" footer="0.5"/>
  <pageSetup firstPageNumber="2" useFirstPageNumber="1" horizontalDpi="600" verticalDpi="600" orientation="portrait" paperSize="9" scale="90" r:id="rId1"/>
  <headerFooter>
    <oddFooter>&amp;LThe accompanying notes are an integral part of these financial statements.
&amp;C&amp;P</oddFooter>
  </headerFooter>
  <rowBreaks count="3" manualBreakCount="3">
    <brk id="29" max="255" man="1"/>
    <brk id="61" max="255" man="1"/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SheetLayoutView="85" zoomScalePageLayoutView="70" workbookViewId="0" topLeftCell="A19">
      <selection activeCell="I23" sqref="I23"/>
    </sheetView>
  </sheetViews>
  <sheetFormatPr defaultColWidth="9.140625" defaultRowHeight="20.25" customHeight="1"/>
  <cols>
    <col min="1" max="1" width="3.28125" style="128" customWidth="1"/>
    <col min="2" max="2" width="29.8515625" style="128" customWidth="1"/>
    <col min="3" max="3" width="4.140625" style="120" customWidth="1"/>
    <col min="4" max="4" width="1.28515625" style="108" customWidth="1"/>
    <col min="5" max="5" width="13.57421875" style="108" customWidth="1"/>
    <col min="6" max="6" width="1.28515625" style="108" customWidth="1"/>
    <col min="7" max="7" width="13.57421875" style="108" customWidth="1"/>
    <col min="8" max="8" width="1.28515625" style="118" customWidth="1"/>
    <col min="9" max="9" width="13.140625" style="108" customWidth="1"/>
    <col min="10" max="10" width="1.28515625" style="118" customWidth="1"/>
    <col min="11" max="11" width="13.140625" style="108" customWidth="1"/>
    <col min="12" max="16384" width="9.140625" style="108" customWidth="1"/>
  </cols>
  <sheetData>
    <row r="1" spans="1:11" ht="20.25" customHeight="1">
      <c r="A1" s="107" t="s">
        <v>28</v>
      </c>
      <c r="B1" s="107"/>
      <c r="C1" s="107"/>
      <c r="D1" s="107"/>
      <c r="E1" s="107"/>
      <c r="F1" s="107"/>
      <c r="G1" s="107"/>
      <c r="H1" s="9"/>
      <c r="I1" s="9"/>
      <c r="J1" s="9"/>
      <c r="K1" s="9"/>
    </row>
    <row r="2" spans="1:11" ht="20.25" customHeight="1">
      <c r="A2" s="107" t="s">
        <v>29</v>
      </c>
      <c r="B2" s="107"/>
      <c r="C2" s="107"/>
      <c r="D2" s="107"/>
      <c r="E2" s="107"/>
      <c r="F2" s="107"/>
      <c r="G2" s="107"/>
      <c r="H2" s="9"/>
      <c r="I2" s="9"/>
      <c r="J2" s="9"/>
      <c r="K2" s="9"/>
    </row>
    <row r="3" spans="1:11" ht="20.25" customHeight="1">
      <c r="A3" s="109" t="s">
        <v>153</v>
      </c>
      <c r="B3" s="109"/>
      <c r="C3" s="125"/>
      <c r="D3" s="126"/>
      <c r="E3" s="126"/>
      <c r="F3" s="126"/>
      <c r="G3" s="126"/>
      <c r="H3" s="9"/>
      <c r="I3" s="9"/>
      <c r="J3" s="9"/>
      <c r="K3" s="9"/>
    </row>
    <row r="4" spans="1:11" ht="20.25" customHeight="1">
      <c r="A4" s="13"/>
      <c r="B4" s="13"/>
      <c r="C4" s="106"/>
      <c r="D4" s="9"/>
      <c r="E4" s="9"/>
      <c r="F4" s="9"/>
      <c r="G4" s="9"/>
      <c r="H4" s="9"/>
      <c r="I4" s="9"/>
      <c r="J4" s="9"/>
      <c r="K4" s="75" t="s">
        <v>107</v>
      </c>
    </row>
    <row r="5" spans="1:11" ht="20.25" customHeight="1">
      <c r="A5" s="65"/>
      <c r="B5" s="65"/>
      <c r="C5" s="106"/>
      <c r="D5" s="9"/>
      <c r="E5" s="291" t="s">
        <v>0</v>
      </c>
      <c r="F5" s="291"/>
      <c r="G5" s="291"/>
      <c r="H5" s="110"/>
      <c r="I5" s="291" t="s">
        <v>40</v>
      </c>
      <c r="J5" s="291"/>
      <c r="K5" s="291"/>
    </row>
    <row r="6" spans="1:11" ht="20.25" customHeight="1">
      <c r="A6" s="65"/>
      <c r="B6" s="65"/>
      <c r="C6" s="106"/>
      <c r="D6" s="9"/>
      <c r="E6" s="290" t="s">
        <v>8</v>
      </c>
      <c r="F6" s="290"/>
      <c r="G6" s="290"/>
      <c r="H6" s="110"/>
      <c r="I6" s="290" t="s">
        <v>8</v>
      </c>
      <c r="J6" s="290"/>
      <c r="K6" s="290"/>
    </row>
    <row r="7" spans="1:11" ht="20.25" customHeight="1">
      <c r="A7" s="65"/>
      <c r="B7" s="65"/>
      <c r="C7" s="106"/>
      <c r="D7" s="9"/>
      <c r="E7" s="288" t="s">
        <v>155</v>
      </c>
      <c r="F7" s="288"/>
      <c r="G7" s="288"/>
      <c r="H7" s="111"/>
      <c r="I7" s="288" t="s">
        <v>155</v>
      </c>
      <c r="J7" s="288"/>
      <c r="K7" s="288"/>
    </row>
    <row r="8" spans="1:11" ht="20.25" customHeight="1">
      <c r="A8" s="108"/>
      <c r="B8" s="108"/>
      <c r="C8" s="108"/>
      <c r="D8" s="9"/>
      <c r="E8" s="289" t="s">
        <v>106</v>
      </c>
      <c r="F8" s="289"/>
      <c r="G8" s="289"/>
      <c r="H8" s="111"/>
      <c r="I8" s="289" t="s">
        <v>106</v>
      </c>
      <c r="J8" s="289"/>
      <c r="K8" s="289"/>
    </row>
    <row r="9" spans="1:11" ht="20.25" customHeight="1">
      <c r="A9" s="65"/>
      <c r="B9" s="65"/>
      <c r="C9" s="106" t="s">
        <v>41</v>
      </c>
      <c r="D9" s="9"/>
      <c r="E9" s="127" t="s">
        <v>193</v>
      </c>
      <c r="F9" s="111"/>
      <c r="G9" s="127" t="s">
        <v>176</v>
      </c>
      <c r="H9" s="111"/>
      <c r="I9" s="127" t="s">
        <v>193</v>
      </c>
      <c r="J9" s="111"/>
      <c r="K9" s="127" t="s">
        <v>176</v>
      </c>
    </row>
    <row r="10" spans="1:11" ht="20.25" customHeight="1">
      <c r="A10" s="113" t="s">
        <v>126</v>
      </c>
      <c r="B10" s="113"/>
      <c r="C10" s="106"/>
      <c r="D10" s="114"/>
      <c r="E10" s="40"/>
      <c r="F10" s="40"/>
      <c r="G10" s="40"/>
      <c r="H10" s="40"/>
      <c r="I10" s="40"/>
      <c r="J10" s="40"/>
      <c r="K10" s="40"/>
    </row>
    <row r="11" spans="1:11" ht="20.25" customHeight="1">
      <c r="A11" s="13" t="s">
        <v>52</v>
      </c>
      <c r="B11" s="13"/>
      <c r="C11" s="106">
        <v>3</v>
      </c>
      <c r="D11" s="114"/>
      <c r="E11" s="43">
        <v>105512574</v>
      </c>
      <c r="F11" s="43"/>
      <c r="G11" s="43">
        <v>96224274</v>
      </c>
      <c r="H11" s="43"/>
      <c r="I11" s="43">
        <v>6539585</v>
      </c>
      <c r="J11" s="43"/>
      <c r="K11" s="43">
        <v>5161254</v>
      </c>
    </row>
    <row r="12" spans="1:11" ht="20.25" customHeight="1">
      <c r="A12" s="13" t="s">
        <v>26</v>
      </c>
      <c r="B12" s="13"/>
      <c r="C12" s="106"/>
      <c r="D12" s="114"/>
      <c r="E12" s="43">
        <v>133391</v>
      </c>
      <c r="F12" s="43"/>
      <c r="G12" s="43">
        <v>154711</v>
      </c>
      <c r="H12" s="43"/>
      <c r="I12" s="43">
        <v>1020677</v>
      </c>
      <c r="J12" s="43"/>
      <c r="K12" s="43">
        <v>729182</v>
      </c>
    </row>
    <row r="13" spans="1:11" ht="20.25" customHeight="1">
      <c r="A13" s="80" t="s">
        <v>135</v>
      </c>
      <c r="B13" s="13"/>
      <c r="C13" s="106">
        <v>6</v>
      </c>
      <c r="D13" s="114"/>
      <c r="E13" s="64" t="s">
        <v>99</v>
      </c>
      <c r="F13" s="43"/>
      <c r="G13" s="64" t="s">
        <v>99</v>
      </c>
      <c r="H13" s="43"/>
      <c r="I13" s="43">
        <v>2025000</v>
      </c>
      <c r="J13" s="43"/>
      <c r="K13" s="43">
        <v>2925000</v>
      </c>
    </row>
    <row r="14" spans="1:11" ht="20.25" customHeight="1">
      <c r="A14" s="80" t="s">
        <v>202</v>
      </c>
      <c r="B14" s="13"/>
      <c r="C14" s="106"/>
      <c r="D14" s="114"/>
      <c r="E14" s="64">
        <v>67415</v>
      </c>
      <c r="F14" s="43"/>
      <c r="G14" s="64" t="s">
        <v>99</v>
      </c>
      <c r="H14" s="43"/>
      <c r="I14" s="43">
        <v>104289</v>
      </c>
      <c r="J14" s="43"/>
      <c r="K14" s="64" t="s">
        <v>99</v>
      </c>
    </row>
    <row r="15" spans="1:11" ht="20.25" customHeight="1">
      <c r="A15" s="80" t="s">
        <v>129</v>
      </c>
      <c r="B15" s="13"/>
      <c r="C15" s="106" t="s">
        <v>185</v>
      </c>
      <c r="D15" s="114"/>
      <c r="E15" s="49">
        <v>903210</v>
      </c>
      <c r="F15" s="43"/>
      <c r="G15" s="49">
        <v>2504963</v>
      </c>
      <c r="H15" s="43"/>
      <c r="I15" s="64">
        <v>0</v>
      </c>
      <c r="J15" s="43"/>
      <c r="K15" s="64" t="s">
        <v>99</v>
      </c>
    </row>
    <row r="16" spans="1:11" ht="20.25" customHeight="1">
      <c r="A16" s="13" t="s">
        <v>38</v>
      </c>
      <c r="B16" s="13"/>
      <c r="C16" s="106"/>
      <c r="D16" s="114"/>
      <c r="E16" s="43">
        <v>492722</v>
      </c>
      <c r="F16" s="43"/>
      <c r="G16" s="43">
        <v>1197825</v>
      </c>
      <c r="H16" s="43"/>
      <c r="I16" s="43">
        <v>10992</v>
      </c>
      <c r="J16" s="43"/>
      <c r="K16" s="43">
        <v>9677</v>
      </c>
    </row>
    <row r="17" spans="1:11" ht="20.25" customHeight="1">
      <c r="A17" s="65" t="s">
        <v>125</v>
      </c>
      <c r="B17" s="65"/>
      <c r="C17" s="106"/>
      <c r="D17" s="114"/>
      <c r="E17" s="116">
        <f>SUM(E11:E16)</f>
        <v>107109312</v>
      </c>
      <c r="F17" s="45"/>
      <c r="G17" s="116">
        <f>SUM(G11:G16)</f>
        <v>100081773</v>
      </c>
      <c r="H17" s="45"/>
      <c r="I17" s="116">
        <f>SUM(I11:I16)</f>
        <v>9700543</v>
      </c>
      <c r="J17" s="45"/>
      <c r="K17" s="116">
        <f>SUM(K11:K16)</f>
        <v>8825113</v>
      </c>
    </row>
    <row r="18" spans="1:11" ht="12.75" customHeight="1">
      <c r="A18" s="65"/>
      <c r="B18" s="65"/>
      <c r="C18" s="106"/>
      <c r="D18" s="114"/>
      <c r="E18" s="117"/>
      <c r="F18" s="40"/>
      <c r="G18" s="117"/>
      <c r="H18" s="45"/>
      <c r="I18" s="117"/>
      <c r="J18" s="40"/>
      <c r="K18" s="117"/>
    </row>
    <row r="19" spans="1:11" ht="20.25" customHeight="1">
      <c r="A19" s="113" t="s">
        <v>23</v>
      </c>
      <c r="B19" s="113"/>
      <c r="C19" s="106"/>
      <c r="D19" s="114"/>
      <c r="E19" s="117"/>
      <c r="F19" s="40"/>
      <c r="G19" s="117"/>
      <c r="H19" s="45"/>
      <c r="I19" s="117"/>
      <c r="J19" s="40"/>
      <c r="K19" s="117"/>
    </row>
    <row r="20" spans="1:11" ht="20.25" customHeight="1">
      <c r="A20" s="13" t="s">
        <v>60</v>
      </c>
      <c r="B20" s="13"/>
      <c r="C20" s="106"/>
      <c r="D20" s="114"/>
      <c r="E20" s="43">
        <v>88986875</v>
      </c>
      <c r="F20" s="40"/>
      <c r="G20" s="43">
        <v>84068138</v>
      </c>
      <c r="H20" s="43"/>
      <c r="I20" s="43">
        <v>5875007</v>
      </c>
      <c r="J20" s="43"/>
      <c r="K20" s="43">
        <v>5539518</v>
      </c>
    </row>
    <row r="21" spans="1:11" ht="20.25" customHeight="1">
      <c r="A21" s="80" t="s">
        <v>158</v>
      </c>
      <c r="B21" s="13"/>
      <c r="C21" s="106"/>
      <c r="D21" s="114"/>
      <c r="E21" s="43"/>
      <c r="F21" s="40"/>
      <c r="G21" s="43"/>
      <c r="H21" s="43"/>
      <c r="I21" s="43"/>
      <c r="J21" s="43"/>
      <c r="K21" s="43"/>
    </row>
    <row r="22" spans="1:11" ht="20.25" customHeight="1">
      <c r="A22" s="80" t="s">
        <v>144</v>
      </c>
      <c r="C22" s="106"/>
      <c r="D22" s="114"/>
      <c r="E22" s="43">
        <v>-675333</v>
      </c>
      <c r="F22" s="40"/>
      <c r="G22" s="43">
        <v>131608</v>
      </c>
      <c r="H22" s="43"/>
      <c r="I22" s="43">
        <v>0</v>
      </c>
      <c r="J22" s="43"/>
      <c r="K22" s="43">
        <v>0</v>
      </c>
    </row>
    <row r="23" spans="1:11" ht="20.25" customHeight="1">
      <c r="A23" s="13" t="s">
        <v>70</v>
      </c>
      <c r="B23" s="13"/>
      <c r="C23" s="106"/>
      <c r="D23" s="114"/>
      <c r="E23" s="43">
        <v>4530171</v>
      </c>
      <c r="F23" s="40"/>
      <c r="G23" s="43">
        <v>4587749</v>
      </c>
      <c r="H23" s="43"/>
      <c r="I23" s="43">
        <v>236391</v>
      </c>
      <c r="J23" s="43"/>
      <c r="K23" s="43">
        <v>220454</v>
      </c>
    </row>
    <row r="24" spans="1:11" ht="20.25" customHeight="1">
      <c r="A24" s="13" t="s">
        <v>71</v>
      </c>
      <c r="B24" s="13"/>
      <c r="C24" s="106"/>
      <c r="D24" s="114"/>
      <c r="E24" s="43">
        <v>6372348</v>
      </c>
      <c r="F24" s="40"/>
      <c r="G24" s="43">
        <v>5606457</v>
      </c>
      <c r="H24" s="43"/>
      <c r="I24" s="43">
        <v>796503</v>
      </c>
      <c r="J24" s="43"/>
      <c r="K24" s="43">
        <v>801887</v>
      </c>
    </row>
    <row r="25" spans="1:11" ht="20.25" customHeight="1">
      <c r="A25" s="80" t="s">
        <v>159</v>
      </c>
      <c r="B25" s="13"/>
      <c r="C25" s="106"/>
      <c r="D25" s="114"/>
      <c r="E25" s="148">
        <v>0</v>
      </c>
      <c r="F25" s="40"/>
      <c r="G25" s="43">
        <v>193463</v>
      </c>
      <c r="H25" s="43"/>
      <c r="I25" s="43">
        <v>0</v>
      </c>
      <c r="J25" s="43"/>
      <c r="K25" s="43">
        <v>179930</v>
      </c>
    </row>
    <row r="26" spans="1:11" ht="20.25" customHeight="1">
      <c r="A26" s="80" t="s">
        <v>72</v>
      </c>
      <c r="B26" s="13"/>
      <c r="C26" s="106"/>
      <c r="D26" s="114"/>
      <c r="E26" s="148">
        <v>2600172</v>
      </c>
      <c r="F26" s="40"/>
      <c r="G26" s="43">
        <v>2174067</v>
      </c>
      <c r="H26" s="43"/>
      <c r="I26" s="43">
        <v>842772</v>
      </c>
      <c r="J26" s="43"/>
      <c r="K26" s="43">
        <v>781117</v>
      </c>
    </row>
    <row r="27" spans="1:11" ht="20.25" customHeight="1">
      <c r="A27" s="65" t="s">
        <v>25</v>
      </c>
      <c r="B27" s="65"/>
      <c r="C27" s="106"/>
      <c r="D27" s="114"/>
      <c r="E27" s="116">
        <f>SUM(E20:E26)</f>
        <v>101814233</v>
      </c>
      <c r="F27" s="45"/>
      <c r="G27" s="116">
        <f>SUM(G20:G26)</f>
        <v>96761482</v>
      </c>
      <c r="H27" s="45"/>
      <c r="I27" s="116">
        <f>SUM(I20:I26)</f>
        <v>7750673</v>
      </c>
      <c r="J27" s="45"/>
      <c r="K27" s="116">
        <f>SUM(K20:K26)</f>
        <v>7522906</v>
      </c>
    </row>
    <row r="28" spans="1:11" ht="15" customHeight="1">
      <c r="A28" s="65"/>
      <c r="B28" s="65"/>
      <c r="C28" s="106"/>
      <c r="D28" s="114"/>
      <c r="E28" s="129"/>
      <c r="F28" s="45"/>
      <c r="G28" s="129"/>
      <c r="H28" s="56"/>
      <c r="I28" s="129"/>
      <c r="J28" s="56"/>
      <c r="K28" s="129"/>
    </row>
    <row r="29" spans="1:11" ht="15" customHeight="1">
      <c r="A29" s="80" t="s">
        <v>146</v>
      </c>
      <c r="B29" s="65"/>
      <c r="C29" s="106"/>
      <c r="D29" s="114"/>
      <c r="E29" s="56"/>
      <c r="F29" s="45"/>
      <c r="G29" s="56"/>
      <c r="H29" s="56"/>
      <c r="I29" s="56"/>
      <c r="J29" s="56"/>
      <c r="K29" s="56"/>
    </row>
    <row r="30" spans="1:11" ht="20.25" customHeight="1">
      <c r="A30" s="80" t="s">
        <v>183</v>
      </c>
      <c r="B30" s="13"/>
      <c r="C30" s="106" t="s">
        <v>180</v>
      </c>
      <c r="D30" s="114"/>
      <c r="E30" s="48">
        <v>1552664</v>
      </c>
      <c r="F30" s="43"/>
      <c r="G30" s="48">
        <v>1267165</v>
      </c>
      <c r="H30" s="43"/>
      <c r="I30" s="48">
        <v>0</v>
      </c>
      <c r="J30" s="43"/>
      <c r="K30" s="48">
        <v>0</v>
      </c>
    </row>
    <row r="31" spans="1:11" ht="20.25" customHeight="1">
      <c r="A31" s="65" t="s">
        <v>127</v>
      </c>
      <c r="B31" s="65"/>
      <c r="C31" s="106"/>
      <c r="D31" s="114"/>
      <c r="E31" s="43"/>
      <c r="F31" s="43"/>
      <c r="G31" s="43"/>
      <c r="H31" s="43"/>
      <c r="I31" s="74"/>
      <c r="J31" s="40"/>
      <c r="K31" s="74"/>
    </row>
    <row r="32" spans="1:11" s="123" customFormat="1" ht="20.25" customHeight="1">
      <c r="A32" s="65" t="s">
        <v>131</v>
      </c>
      <c r="B32" s="65"/>
      <c r="C32" s="122"/>
      <c r="D32" s="47"/>
      <c r="E32" s="56">
        <f>E17-E27+E30</f>
        <v>6847743</v>
      </c>
      <c r="F32" s="45"/>
      <c r="G32" s="56">
        <f>G17-G27+G30</f>
        <v>4587456</v>
      </c>
      <c r="H32" s="45"/>
      <c r="I32" s="56">
        <f>I17-I27</f>
        <v>1949870</v>
      </c>
      <c r="J32" s="45"/>
      <c r="K32" s="56">
        <f>K17-K27</f>
        <v>1302207</v>
      </c>
    </row>
    <row r="33" spans="1:11" ht="20.25" customHeight="1">
      <c r="A33" s="80" t="s">
        <v>132</v>
      </c>
      <c r="B33" s="13"/>
      <c r="C33" s="106"/>
      <c r="D33" s="114"/>
      <c r="E33" s="43">
        <v>1694802</v>
      </c>
      <c r="F33" s="40"/>
      <c r="G33" s="43">
        <v>611690</v>
      </c>
      <c r="H33" s="45"/>
      <c r="I33" s="43">
        <v>-30457</v>
      </c>
      <c r="J33" s="40"/>
      <c r="K33" s="43">
        <v>-325940</v>
      </c>
    </row>
    <row r="34" spans="1:11" ht="20.25" customHeight="1" thickBot="1">
      <c r="A34" s="65" t="s">
        <v>64</v>
      </c>
      <c r="B34" s="65"/>
      <c r="C34" s="106"/>
      <c r="D34" s="114"/>
      <c r="E34" s="57">
        <f>E32-E33</f>
        <v>5152941</v>
      </c>
      <c r="F34" s="45"/>
      <c r="G34" s="57">
        <f>G32-G33</f>
        <v>3975766</v>
      </c>
      <c r="H34" s="45"/>
      <c r="I34" s="57">
        <f>I32-I33</f>
        <v>1980327</v>
      </c>
      <c r="J34" s="45"/>
      <c r="K34" s="57">
        <f>K32-K33</f>
        <v>1628147</v>
      </c>
    </row>
    <row r="35" spans="1:11" ht="15" customHeight="1" thickTop="1">
      <c r="A35" s="65"/>
      <c r="B35" s="65"/>
      <c r="C35" s="106"/>
      <c r="D35" s="114"/>
      <c r="E35" s="56"/>
      <c r="F35" s="45"/>
      <c r="G35" s="56"/>
      <c r="H35" s="45"/>
      <c r="I35" s="56"/>
      <c r="J35" s="45"/>
      <c r="K35" s="56"/>
    </row>
    <row r="36" spans="1:11" ht="20.25" customHeight="1">
      <c r="A36" s="65" t="s">
        <v>93</v>
      </c>
      <c r="B36" s="13"/>
      <c r="C36" s="106"/>
      <c r="D36" s="130"/>
      <c r="E36" s="131"/>
      <c r="F36" s="132"/>
      <c r="G36" s="131"/>
      <c r="H36" s="132"/>
      <c r="I36" s="133"/>
      <c r="J36" s="132"/>
      <c r="K36" s="133"/>
    </row>
    <row r="37" spans="1:11" ht="20.25" customHeight="1">
      <c r="A37" s="80" t="s">
        <v>65</v>
      </c>
      <c r="B37" s="134"/>
      <c r="C37" s="106"/>
      <c r="D37" s="130"/>
      <c r="E37" s="43">
        <v>3764292</v>
      </c>
      <c r="F37" s="132"/>
      <c r="G37" s="43">
        <v>2956465</v>
      </c>
      <c r="H37" s="132"/>
      <c r="I37" s="43">
        <v>1971058</v>
      </c>
      <c r="J37" s="132"/>
      <c r="K37" s="43">
        <v>1628147</v>
      </c>
    </row>
    <row r="38" spans="1:11" ht="20.25" customHeight="1">
      <c r="A38" s="80" t="s">
        <v>114</v>
      </c>
      <c r="B38" s="134"/>
      <c r="C38" s="106"/>
      <c r="D38" s="130"/>
      <c r="E38" s="43">
        <v>1390527</v>
      </c>
      <c r="F38" s="132"/>
      <c r="G38" s="43">
        <v>1019307</v>
      </c>
      <c r="H38" s="132"/>
      <c r="I38" s="98">
        <v>0</v>
      </c>
      <c r="J38" s="40"/>
      <c r="K38" s="98">
        <v>0</v>
      </c>
    </row>
    <row r="39" spans="1:11" ht="20.25" customHeight="1" thickBot="1">
      <c r="A39" s="65" t="s">
        <v>64</v>
      </c>
      <c r="B39" s="65"/>
      <c r="C39" s="106"/>
      <c r="D39" s="114"/>
      <c r="E39" s="57">
        <f>E37+E38</f>
        <v>5154819</v>
      </c>
      <c r="F39" s="45"/>
      <c r="G39" s="57">
        <f>G37+G38</f>
        <v>3975772</v>
      </c>
      <c r="H39" s="45"/>
      <c r="I39" s="57">
        <f>I37</f>
        <v>1971058</v>
      </c>
      <c r="J39" s="45"/>
      <c r="K39" s="57">
        <f>K37</f>
        <v>1628147</v>
      </c>
    </row>
    <row r="40" spans="1:11" ht="15" customHeight="1" thickTop="1">
      <c r="A40" s="65"/>
      <c r="B40" s="65"/>
      <c r="C40" s="106"/>
      <c r="D40" s="114"/>
      <c r="E40" s="45"/>
      <c r="F40" s="45"/>
      <c r="G40" s="45"/>
      <c r="H40" s="45"/>
      <c r="I40" s="45"/>
      <c r="J40" s="45"/>
      <c r="K40" s="45"/>
    </row>
    <row r="41" spans="1:11" ht="20.25" customHeight="1" thickBot="1">
      <c r="A41" s="123" t="s">
        <v>101</v>
      </c>
      <c r="B41" s="65"/>
      <c r="C41" s="106">
        <v>14</v>
      </c>
      <c r="D41" s="47"/>
      <c r="E41" s="135">
        <v>0.51</v>
      </c>
      <c r="F41" s="136"/>
      <c r="G41" s="135">
        <v>0.4</v>
      </c>
      <c r="H41" s="136"/>
      <c r="I41" s="135">
        <v>0.25</v>
      </c>
      <c r="J41" s="136"/>
      <c r="K41" s="135">
        <v>0.21</v>
      </c>
    </row>
    <row r="42" spans="1:11" ht="20.25" customHeight="1" thickTop="1">
      <c r="A42" s="65"/>
      <c r="B42" s="65"/>
      <c r="C42" s="106"/>
      <c r="D42" s="114"/>
      <c r="E42" s="45"/>
      <c r="F42" s="45"/>
      <c r="G42" s="45"/>
      <c r="H42" s="45"/>
      <c r="I42" s="45"/>
      <c r="J42" s="45"/>
      <c r="K42" s="45"/>
    </row>
    <row r="43" spans="1:11" ht="20.25" customHeight="1">
      <c r="A43" s="107" t="s">
        <v>28</v>
      </c>
      <c r="B43" s="107"/>
      <c r="C43" s="107"/>
      <c r="D43" s="107"/>
      <c r="E43" s="107"/>
      <c r="F43" s="107"/>
      <c r="G43" s="107"/>
      <c r="H43" s="9"/>
      <c r="I43" s="9"/>
      <c r="J43" s="9"/>
      <c r="K43" s="9"/>
    </row>
    <row r="44" spans="1:11" ht="20.25" customHeight="1">
      <c r="A44" s="107" t="s">
        <v>29</v>
      </c>
      <c r="B44" s="107"/>
      <c r="C44" s="107"/>
      <c r="D44" s="107"/>
      <c r="E44" s="107"/>
      <c r="F44" s="107"/>
      <c r="G44" s="107"/>
      <c r="H44" s="9"/>
      <c r="I44" s="9"/>
      <c r="J44" s="9"/>
      <c r="K44" s="9"/>
    </row>
    <row r="45" spans="1:11" ht="20.25" customHeight="1">
      <c r="A45" s="109" t="s">
        <v>154</v>
      </c>
      <c r="B45" s="109"/>
      <c r="C45" s="125"/>
      <c r="D45" s="126"/>
      <c r="E45" s="126"/>
      <c r="F45" s="126"/>
      <c r="G45" s="126"/>
      <c r="H45" s="9"/>
      <c r="I45" s="9"/>
      <c r="J45" s="9"/>
      <c r="K45" s="9"/>
    </row>
    <row r="46" spans="1:11" ht="20.25" customHeight="1">
      <c r="A46" s="13"/>
      <c r="B46" s="13"/>
      <c r="C46" s="106"/>
      <c r="D46" s="9"/>
      <c r="E46" s="9"/>
      <c r="F46" s="9"/>
      <c r="G46" s="9"/>
      <c r="H46" s="9"/>
      <c r="I46" s="9"/>
      <c r="J46" s="9"/>
      <c r="K46" s="75" t="s">
        <v>107</v>
      </c>
    </row>
    <row r="47" spans="1:11" ht="20.25" customHeight="1">
      <c r="A47" s="65"/>
      <c r="B47" s="65"/>
      <c r="C47" s="106"/>
      <c r="D47" s="9"/>
      <c r="E47" s="291" t="s">
        <v>0</v>
      </c>
      <c r="F47" s="291"/>
      <c r="G47" s="291"/>
      <c r="H47" s="110"/>
      <c r="I47" s="291" t="s">
        <v>40</v>
      </c>
      <c r="J47" s="291"/>
      <c r="K47" s="291"/>
    </row>
    <row r="48" spans="1:11" ht="20.25" customHeight="1">
      <c r="A48" s="65"/>
      <c r="B48" s="65"/>
      <c r="C48" s="106"/>
      <c r="D48" s="9"/>
      <c r="E48" s="290" t="s">
        <v>8</v>
      </c>
      <c r="F48" s="290"/>
      <c r="G48" s="290"/>
      <c r="H48" s="110"/>
      <c r="I48" s="290" t="s">
        <v>8</v>
      </c>
      <c r="J48" s="290"/>
      <c r="K48" s="290"/>
    </row>
    <row r="49" spans="1:11" ht="20.25" customHeight="1">
      <c r="A49" s="65"/>
      <c r="B49" s="65"/>
      <c r="C49" s="106"/>
      <c r="D49" s="9"/>
      <c r="E49" s="288" t="s">
        <v>155</v>
      </c>
      <c r="F49" s="288"/>
      <c r="G49" s="288"/>
      <c r="H49" s="111"/>
      <c r="I49" s="288" t="s">
        <v>155</v>
      </c>
      <c r="J49" s="288"/>
      <c r="K49" s="288"/>
    </row>
    <row r="50" spans="1:11" ht="20.25" customHeight="1">
      <c r="A50" s="108"/>
      <c r="B50" s="108"/>
      <c r="C50" s="108"/>
      <c r="D50" s="9"/>
      <c r="E50" s="289" t="s">
        <v>106</v>
      </c>
      <c r="F50" s="289"/>
      <c r="G50" s="289"/>
      <c r="H50" s="111"/>
      <c r="I50" s="289" t="s">
        <v>106</v>
      </c>
      <c r="J50" s="289"/>
      <c r="K50" s="289"/>
    </row>
    <row r="51" spans="1:11" ht="20.25" customHeight="1">
      <c r="A51" s="65"/>
      <c r="B51" s="65"/>
      <c r="C51" s="106" t="s">
        <v>41</v>
      </c>
      <c r="D51" s="9"/>
      <c r="E51" s="127" t="s">
        <v>193</v>
      </c>
      <c r="F51" s="111"/>
      <c r="G51" s="127" t="s">
        <v>176</v>
      </c>
      <c r="H51" s="111"/>
      <c r="I51" s="127" t="s">
        <v>193</v>
      </c>
      <c r="J51" s="111"/>
      <c r="K51" s="127" t="s">
        <v>176</v>
      </c>
    </row>
    <row r="52" spans="1:11" ht="20.25" customHeight="1">
      <c r="A52" s="113"/>
      <c r="B52" s="65"/>
      <c r="C52" s="106"/>
      <c r="D52" s="9"/>
      <c r="E52" s="106"/>
      <c r="F52" s="106"/>
      <c r="G52" s="106"/>
      <c r="H52" s="106"/>
      <c r="I52" s="106"/>
      <c r="J52" s="106"/>
      <c r="K52" s="106"/>
    </row>
    <row r="53" spans="1:11" ht="20.25" customHeight="1">
      <c r="A53" s="65" t="s">
        <v>64</v>
      </c>
      <c r="B53" s="13"/>
      <c r="C53" s="106"/>
      <c r="D53" s="114"/>
      <c r="E53" s="56">
        <f>E34</f>
        <v>5152941</v>
      </c>
      <c r="F53" s="56"/>
      <c r="G53" s="56">
        <f>G34</f>
        <v>3975766</v>
      </c>
      <c r="H53" s="56"/>
      <c r="I53" s="56">
        <f>I34</f>
        <v>1980327</v>
      </c>
      <c r="J53" s="56"/>
      <c r="K53" s="56">
        <f>K34</f>
        <v>1628147</v>
      </c>
    </row>
    <row r="54" spans="1:11" ht="20.25" customHeight="1">
      <c r="A54" s="13"/>
      <c r="B54" s="13"/>
      <c r="C54" s="106"/>
      <c r="D54" s="114"/>
      <c r="E54" s="43"/>
      <c r="F54" s="43"/>
      <c r="G54" s="43"/>
      <c r="H54" s="43"/>
      <c r="I54" s="43"/>
      <c r="J54" s="43"/>
      <c r="K54" s="43"/>
    </row>
    <row r="55" spans="1:11" ht="20.25" customHeight="1">
      <c r="A55" s="65" t="s">
        <v>115</v>
      </c>
      <c r="B55" s="13"/>
      <c r="C55" s="106"/>
      <c r="D55" s="114"/>
      <c r="E55" s="43"/>
      <c r="F55" s="43"/>
      <c r="G55" s="43"/>
      <c r="H55" s="43"/>
      <c r="I55" s="43"/>
      <c r="J55" s="43"/>
      <c r="K55" s="43"/>
    </row>
    <row r="56" spans="1:11" ht="20.25" customHeight="1">
      <c r="A56" s="113" t="s">
        <v>181</v>
      </c>
      <c r="B56" s="13"/>
      <c r="C56" s="106"/>
      <c r="D56" s="114"/>
      <c r="E56" s="43"/>
      <c r="F56" s="43"/>
      <c r="G56" s="43"/>
      <c r="H56" s="43"/>
      <c r="I56" s="43"/>
      <c r="J56" s="43"/>
      <c r="K56" s="43"/>
    </row>
    <row r="57" spans="1:11" ht="20.25" customHeight="1">
      <c r="A57" s="113" t="s">
        <v>190</v>
      </c>
      <c r="B57" s="13"/>
      <c r="C57" s="106"/>
      <c r="D57" s="114"/>
      <c r="E57" s="43"/>
      <c r="F57" s="43"/>
      <c r="G57" s="43"/>
      <c r="H57" s="43"/>
      <c r="I57" s="43"/>
      <c r="J57" s="43"/>
      <c r="K57" s="43"/>
    </row>
    <row r="58" spans="1:11" ht="20.25" customHeight="1">
      <c r="A58" s="80" t="s">
        <v>184</v>
      </c>
      <c r="B58" s="65"/>
      <c r="C58" s="106"/>
      <c r="D58" s="114"/>
      <c r="E58" s="148">
        <v>0</v>
      </c>
      <c r="F58" s="45"/>
      <c r="G58" s="148">
        <v>-14186</v>
      </c>
      <c r="H58" s="45"/>
      <c r="I58" s="74">
        <v>0</v>
      </c>
      <c r="J58" s="45"/>
      <c r="K58" s="74">
        <v>0</v>
      </c>
    </row>
    <row r="59" spans="1:11" ht="20.25" customHeight="1">
      <c r="A59" s="80" t="s">
        <v>203</v>
      </c>
      <c r="B59" s="65"/>
      <c r="C59" s="106"/>
      <c r="D59" s="114"/>
      <c r="E59" s="148">
        <v>-2473</v>
      </c>
      <c r="F59" s="45"/>
      <c r="G59" s="148">
        <v>-12433</v>
      </c>
      <c r="H59" s="45"/>
      <c r="I59" s="74">
        <v>0</v>
      </c>
      <c r="J59" s="45"/>
      <c r="K59" s="74">
        <v>0</v>
      </c>
    </row>
    <row r="60" spans="1:11" ht="20.25" customHeight="1">
      <c r="A60" s="113" t="s">
        <v>182</v>
      </c>
      <c r="B60" s="13"/>
      <c r="C60" s="106"/>
      <c r="D60" s="114"/>
      <c r="E60" s="43"/>
      <c r="F60" s="43"/>
      <c r="G60" s="43"/>
      <c r="H60" s="43"/>
      <c r="I60" s="43"/>
      <c r="J60" s="43"/>
      <c r="K60" s="43"/>
    </row>
    <row r="61" spans="1:11" ht="20.25" customHeight="1">
      <c r="A61" s="113" t="s">
        <v>190</v>
      </c>
      <c r="B61" s="13"/>
      <c r="C61" s="106"/>
      <c r="D61" s="114"/>
      <c r="E61" s="43"/>
      <c r="F61" s="43"/>
      <c r="G61" s="43"/>
      <c r="H61" s="43"/>
      <c r="I61" s="43"/>
      <c r="J61" s="43"/>
      <c r="K61" s="43"/>
    </row>
    <row r="62" spans="1:11" ht="20.25" customHeight="1">
      <c r="A62" s="80" t="s">
        <v>173</v>
      </c>
      <c r="B62" s="13"/>
      <c r="C62" s="106"/>
      <c r="D62" s="114"/>
      <c r="E62" s="124"/>
      <c r="F62" s="43"/>
      <c r="G62" s="124"/>
      <c r="H62" s="43"/>
      <c r="I62" s="148"/>
      <c r="J62" s="43"/>
      <c r="K62" s="148"/>
    </row>
    <row r="63" spans="1:11" ht="20.25" customHeight="1">
      <c r="A63" s="80" t="s">
        <v>172</v>
      </c>
      <c r="B63" s="13"/>
      <c r="C63" s="106"/>
      <c r="D63" s="114"/>
      <c r="E63" s="43">
        <v>524086</v>
      </c>
      <c r="F63" s="43"/>
      <c r="G63" s="43">
        <v>-7827</v>
      </c>
      <c r="H63" s="43"/>
      <c r="I63" s="148">
        <v>0</v>
      </c>
      <c r="J63" s="43"/>
      <c r="K63" s="148">
        <v>0</v>
      </c>
    </row>
    <row r="64" spans="1:11" ht="20.25" customHeight="1">
      <c r="A64" s="80" t="s">
        <v>186</v>
      </c>
      <c r="B64" s="13"/>
      <c r="C64" s="106"/>
      <c r="D64" s="114"/>
      <c r="E64" s="43"/>
      <c r="F64" s="43"/>
      <c r="G64" s="43"/>
      <c r="H64" s="43"/>
      <c r="I64" s="148"/>
      <c r="J64" s="43"/>
      <c r="K64" s="148"/>
    </row>
    <row r="65" spans="1:11" ht="20.25" customHeight="1">
      <c r="A65" s="80" t="s">
        <v>187</v>
      </c>
      <c r="B65" s="13"/>
      <c r="C65" s="106"/>
      <c r="D65" s="114"/>
      <c r="E65" s="43">
        <v>0</v>
      </c>
      <c r="F65" s="43"/>
      <c r="G65" s="43">
        <v>-1017735</v>
      </c>
      <c r="H65" s="43"/>
      <c r="I65" s="148">
        <v>0</v>
      </c>
      <c r="J65" s="43"/>
      <c r="K65" s="148">
        <v>0</v>
      </c>
    </row>
    <row r="66" spans="1:11" ht="20.25" customHeight="1">
      <c r="A66" s="80" t="s">
        <v>77</v>
      </c>
      <c r="B66" s="13"/>
      <c r="C66" s="106"/>
      <c r="D66" s="114"/>
      <c r="E66" s="48">
        <v>111792</v>
      </c>
      <c r="F66" s="43"/>
      <c r="G66" s="48">
        <v>-1668320</v>
      </c>
      <c r="H66" s="43"/>
      <c r="I66" s="138">
        <v>0</v>
      </c>
      <c r="J66" s="43"/>
      <c r="K66" s="138">
        <v>0</v>
      </c>
    </row>
    <row r="67" spans="1:11" s="123" customFormat="1" ht="20.25" customHeight="1">
      <c r="A67" s="65" t="s">
        <v>141</v>
      </c>
      <c r="B67" s="65"/>
      <c r="C67" s="122"/>
      <c r="D67" s="47"/>
      <c r="E67" s="56"/>
      <c r="F67" s="45"/>
      <c r="G67" s="56"/>
      <c r="H67" s="45"/>
      <c r="I67" s="103"/>
      <c r="J67" s="45"/>
      <c r="K67" s="103"/>
    </row>
    <row r="68" spans="1:11" s="123" customFormat="1" ht="20.25" customHeight="1">
      <c r="A68" s="65" t="s">
        <v>188</v>
      </c>
      <c r="B68" s="65"/>
      <c r="C68" s="122"/>
      <c r="D68" s="47"/>
      <c r="E68" s="56">
        <f>SUM(E58:E66)</f>
        <v>633405</v>
      </c>
      <c r="F68" s="45"/>
      <c r="G68" s="56">
        <f>SUM(G58:G66)</f>
        <v>-2720501</v>
      </c>
      <c r="H68" s="45"/>
      <c r="I68" s="56">
        <f>SUM(I58:I66)</f>
        <v>0</v>
      </c>
      <c r="J68" s="45"/>
      <c r="K68" s="56">
        <f>SUM(K58:K66)</f>
        <v>0</v>
      </c>
    </row>
    <row r="69" spans="1:11" s="141" customFormat="1" ht="20.25" customHeight="1">
      <c r="A69" s="115" t="s">
        <v>189</v>
      </c>
      <c r="B69" s="139"/>
      <c r="C69" s="106"/>
      <c r="D69" s="102"/>
      <c r="E69" s="100">
        <v>32505</v>
      </c>
      <c r="F69" s="140"/>
      <c r="G69" s="100">
        <v>-87635</v>
      </c>
      <c r="H69" s="140"/>
      <c r="I69" s="138">
        <v>0</v>
      </c>
      <c r="J69" s="140"/>
      <c r="K69" s="138">
        <v>0</v>
      </c>
    </row>
    <row r="70" spans="1:11" ht="20.25" customHeight="1">
      <c r="A70" s="65" t="s">
        <v>116</v>
      </c>
      <c r="B70" s="65"/>
      <c r="C70" s="106"/>
      <c r="D70" s="114"/>
      <c r="E70" s="43"/>
      <c r="F70" s="40"/>
      <c r="G70" s="43"/>
      <c r="H70" s="43"/>
      <c r="I70" s="43"/>
      <c r="J70" s="43"/>
      <c r="K70" s="43"/>
    </row>
    <row r="71" spans="1:11" ht="20.25" customHeight="1">
      <c r="A71" s="65" t="s">
        <v>191</v>
      </c>
      <c r="B71" s="65"/>
      <c r="C71" s="106"/>
      <c r="D71" s="114"/>
      <c r="E71" s="119">
        <f>E68-E69</f>
        <v>600900</v>
      </c>
      <c r="F71" s="45"/>
      <c r="G71" s="119">
        <f>G68-G69</f>
        <v>-2632866</v>
      </c>
      <c r="H71" s="56"/>
      <c r="I71" s="119">
        <f>SUM(I68:I69)</f>
        <v>0</v>
      </c>
      <c r="J71" s="56"/>
      <c r="K71" s="119">
        <f>SUM(K68:K69)</f>
        <v>0</v>
      </c>
    </row>
    <row r="72" spans="1:11" ht="20.25" customHeight="1">
      <c r="A72" s="65" t="s">
        <v>117</v>
      </c>
      <c r="B72" s="13"/>
      <c r="C72" s="106"/>
      <c r="D72" s="114"/>
      <c r="E72" s="74"/>
      <c r="F72" s="40"/>
      <c r="G72" s="74"/>
      <c r="H72" s="43"/>
      <c r="I72" s="64"/>
      <c r="J72" s="43"/>
      <c r="K72" s="64"/>
    </row>
    <row r="73" spans="1:11" ht="20.25" customHeight="1" thickBot="1">
      <c r="A73" s="65" t="s">
        <v>118</v>
      </c>
      <c r="B73" s="13"/>
      <c r="C73" s="106"/>
      <c r="D73" s="114"/>
      <c r="E73" s="59">
        <f>E53+E71</f>
        <v>5753841</v>
      </c>
      <c r="F73" s="45"/>
      <c r="G73" s="59">
        <f>G53+G71</f>
        <v>1342900</v>
      </c>
      <c r="H73" s="56"/>
      <c r="I73" s="59">
        <f>I53+I71</f>
        <v>1980327</v>
      </c>
      <c r="J73" s="56"/>
      <c r="K73" s="59">
        <f>K53+K71</f>
        <v>1628147</v>
      </c>
    </row>
    <row r="74" spans="1:11" ht="20.25" customHeight="1" thickTop="1">
      <c r="A74" s="13"/>
      <c r="B74" s="13"/>
      <c r="C74" s="106"/>
      <c r="D74" s="114"/>
      <c r="E74" s="74"/>
      <c r="F74" s="74"/>
      <c r="G74" s="74"/>
      <c r="H74" s="74"/>
      <c r="I74" s="64"/>
      <c r="J74" s="43"/>
      <c r="K74" s="64"/>
    </row>
    <row r="75" spans="1:11" ht="20.25" customHeight="1">
      <c r="A75" s="65" t="s">
        <v>124</v>
      </c>
      <c r="B75" s="65"/>
      <c r="C75" s="106"/>
      <c r="D75" s="114"/>
      <c r="E75" s="56"/>
      <c r="F75" s="45"/>
      <c r="G75" s="56"/>
      <c r="H75" s="45"/>
      <c r="I75" s="56"/>
      <c r="J75" s="45"/>
      <c r="K75" s="56"/>
    </row>
    <row r="76" spans="1:11" ht="20.25" customHeight="1">
      <c r="A76" s="65" t="s">
        <v>119</v>
      </c>
      <c r="B76" s="65"/>
      <c r="C76" s="106"/>
      <c r="D76" s="114"/>
      <c r="E76" s="56"/>
      <c r="F76" s="45"/>
      <c r="G76" s="56"/>
      <c r="H76" s="45"/>
      <c r="I76" s="56"/>
      <c r="J76" s="45"/>
      <c r="K76" s="56"/>
    </row>
    <row r="77" spans="1:11" ht="20.25" customHeight="1">
      <c r="A77" s="80" t="s">
        <v>65</v>
      </c>
      <c r="B77" s="13"/>
      <c r="C77" s="106"/>
      <c r="D77" s="114"/>
      <c r="E77" s="43">
        <v>4946540</v>
      </c>
      <c r="F77" s="43"/>
      <c r="G77" s="43">
        <v>-763160</v>
      </c>
      <c r="H77" s="82"/>
      <c r="I77" s="95">
        <v>1971058</v>
      </c>
      <c r="J77" s="82"/>
      <c r="K77" s="95">
        <v>1628147</v>
      </c>
    </row>
    <row r="78" spans="1:11" ht="20.25" customHeight="1">
      <c r="A78" s="80" t="s">
        <v>114</v>
      </c>
      <c r="B78" s="65"/>
      <c r="C78" s="106"/>
      <c r="D78" s="114"/>
      <c r="E78" s="121">
        <v>809179</v>
      </c>
      <c r="F78" s="40"/>
      <c r="G78" s="121">
        <v>2106066</v>
      </c>
      <c r="H78" s="45"/>
      <c r="I78" s="138" t="s">
        <v>99</v>
      </c>
      <c r="J78" s="140"/>
      <c r="K78" s="138">
        <v>0</v>
      </c>
    </row>
    <row r="79" spans="1:11" s="123" customFormat="1" ht="20.25" customHeight="1">
      <c r="A79" s="65" t="s">
        <v>124</v>
      </c>
      <c r="B79" s="65"/>
      <c r="C79" s="122"/>
      <c r="D79" s="47"/>
      <c r="E79" s="56"/>
      <c r="F79" s="45"/>
      <c r="G79" s="56"/>
      <c r="H79" s="45"/>
      <c r="I79" s="56"/>
      <c r="J79" s="45"/>
      <c r="K79" s="56"/>
    </row>
    <row r="80" spans="1:11" ht="20.25" customHeight="1" thickBot="1">
      <c r="A80" s="65" t="s">
        <v>118</v>
      </c>
      <c r="B80" s="13"/>
      <c r="C80" s="106"/>
      <c r="D80" s="114"/>
      <c r="E80" s="59">
        <f>SUM(E77:E78)</f>
        <v>5755719</v>
      </c>
      <c r="F80" s="45"/>
      <c r="G80" s="59">
        <f>SUM(G77:G78)</f>
        <v>1342906</v>
      </c>
      <c r="H80" s="45"/>
      <c r="I80" s="59">
        <f>SUM(I77:I78)</f>
        <v>1971058</v>
      </c>
      <c r="J80" s="45"/>
      <c r="K80" s="59">
        <f>SUM(K77:K78)</f>
        <v>1628147</v>
      </c>
    </row>
    <row r="81" spans="1:11" ht="20.25" customHeight="1" thickTop="1">
      <c r="A81" s="65"/>
      <c r="B81" s="13"/>
      <c r="C81" s="106"/>
      <c r="D81" s="114"/>
      <c r="E81" s="56"/>
      <c r="F81" s="43"/>
      <c r="G81" s="56"/>
      <c r="H81" s="43"/>
      <c r="I81" s="56"/>
      <c r="J81" s="40"/>
      <c r="K81" s="56"/>
    </row>
    <row r="82" spans="2:11" s="123" customFormat="1" ht="20.25" customHeight="1">
      <c r="B82" s="65"/>
      <c r="C82" s="106"/>
      <c r="D82" s="47"/>
      <c r="E82" s="137"/>
      <c r="F82" s="136"/>
      <c r="G82" s="137"/>
      <c r="H82" s="136"/>
      <c r="I82" s="137"/>
      <c r="J82" s="136"/>
      <c r="K82" s="137"/>
    </row>
    <row r="83" spans="2:11" s="123" customFormat="1" ht="20.25" customHeight="1">
      <c r="B83" s="65"/>
      <c r="C83" s="106"/>
      <c r="D83" s="47"/>
      <c r="E83" s="137"/>
      <c r="F83" s="136"/>
      <c r="G83" s="137"/>
      <c r="H83" s="136"/>
      <c r="I83" s="137"/>
      <c r="J83" s="136"/>
      <c r="K83" s="137"/>
    </row>
    <row r="84" spans="2:11" s="123" customFormat="1" ht="20.25" customHeight="1">
      <c r="B84" s="65"/>
      <c r="C84" s="106"/>
      <c r="D84" s="47"/>
      <c r="E84" s="137"/>
      <c r="F84" s="136"/>
      <c r="G84" s="137"/>
      <c r="H84" s="136"/>
      <c r="I84" s="137"/>
      <c r="J84" s="136"/>
      <c r="K84" s="137"/>
    </row>
    <row r="85" spans="2:11" s="123" customFormat="1" ht="20.25" customHeight="1">
      <c r="B85" s="65"/>
      <c r="C85" s="106"/>
      <c r="D85" s="47"/>
      <c r="E85" s="137"/>
      <c r="F85" s="136"/>
      <c r="G85" s="137"/>
      <c r="H85" s="136"/>
      <c r="I85" s="137"/>
      <c r="J85" s="136"/>
      <c r="K85" s="137"/>
    </row>
  </sheetData>
  <sheetProtection/>
  <mergeCells count="16">
    <mergeCell ref="E5:G5"/>
    <mergeCell ref="I5:K5"/>
    <mergeCell ref="E7:G7"/>
    <mergeCell ref="E8:G8"/>
    <mergeCell ref="I7:K7"/>
    <mergeCell ref="I8:K8"/>
    <mergeCell ref="E49:G49"/>
    <mergeCell ref="E50:G50"/>
    <mergeCell ref="I49:K49"/>
    <mergeCell ref="I50:K50"/>
    <mergeCell ref="E6:G6"/>
    <mergeCell ref="I6:K6"/>
    <mergeCell ref="E48:G48"/>
    <mergeCell ref="I48:K48"/>
    <mergeCell ref="E47:G47"/>
    <mergeCell ref="I47:K47"/>
  </mergeCells>
  <printOptions/>
  <pageMargins left="0.7" right="0.7" top="0.48" bottom="0.5" header="0.5" footer="0.5"/>
  <pageSetup firstPageNumber="6" useFirstPageNumber="1" horizontalDpi="600" verticalDpi="600" orientation="portrait" paperSize="9" scale="92" r:id="rId1"/>
  <headerFooter alignWithMargins="0">
    <oddFooter>&amp;LThe accompanying notes are an integral part of these financial statements.
&amp;C&amp;P</oddFooter>
  </headerFooter>
  <rowBreaks count="1" manualBreakCount="1">
    <brk id="4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99"/>
  <sheetViews>
    <sheetView zoomScaleSheetLayoutView="90" zoomScalePageLayoutView="70" workbookViewId="0" topLeftCell="A1">
      <selection activeCell="A1" sqref="A1"/>
    </sheetView>
  </sheetViews>
  <sheetFormatPr defaultColWidth="9.140625" defaultRowHeight="20.25" customHeight="1"/>
  <cols>
    <col min="1" max="1" width="3.28125" style="128" customWidth="1"/>
    <col min="2" max="2" width="32.140625" style="128" customWidth="1"/>
    <col min="3" max="3" width="4.140625" style="120" customWidth="1"/>
    <col min="4" max="4" width="0.85546875" style="108" customWidth="1"/>
    <col min="5" max="5" width="13.7109375" style="108" customWidth="1"/>
    <col min="6" max="6" width="0.85546875" style="108" customWidth="1"/>
    <col min="7" max="7" width="13.7109375" style="108" customWidth="1"/>
    <col min="8" max="8" width="0.85546875" style="118" customWidth="1"/>
    <col min="9" max="9" width="12.7109375" style="108" customWidth="1"/>
    <col min="10" max="10" width="0.85546875" style="118" customWidth="1"/>
    <col min="11" max="11" width="13.7109375" style="108" customWidth="1"/>
    <col min="12" max="16384" width="9.140625" style="108" customWidth="1"/>
  </cols>
  <sheetData>
    <row r="1" spans="1:11" ht="20.25" customHeight="1">
      <c r="A1" s="107" t="s">
        <v>28</v>
      </c>
      <c r="B1" s="107"/>
      <c r="C1" s="107"/>
      <c r="D1" s="107"/>
      <c r="E1" s="107"/>
      <c r="F1" s="107"/>
      <c r="G1" s="107"/>
      <c r="H1" s="9"/>
      <c r="I1" s="9"/>
      <c r="J1" s="9"/>
      <c r="K1" s="9"/>
    </row>
    <row r="2" spans="1:11" ht="20.25" customHeight="1">
      <c r="A2" s="107" t="s">
        <v>29</v>
      </c>
      <c r="B2" s="107"/>
      <c r="C2" s="107"/>
      <c r="D2" s="107"/>
      <c r="E2" s="107"/>
      <c r="F2" s="107"/>
      <c r="G2" s="107"/>
      <c r="H2" s="9"/>
      <c r="I2" s="9"/>
      <c r="J2" s="9"/>
      <c r="K2" s="9"/>
    </row>
    <row r="3" spans="1:11" ht="20.25" customHeight="1">
      <c r="A3" s="109" t="s">
        <v>153</v>
      </c>
      <c r="B3" s="109"/>
      <c r="C3" s="125"/>
      <c r="D3" s="126"/>
      <c r="E3" s="126"/>
      <c r="F3" s="126"/>
      <c r="G3" s="126"/>
      <c r="H3" s="9"/>
      <c r="I3" s="9"/>
      <c r="J3" s="9"/>
      <c r="K3" s="9"/>
    </row>
    <row r="4" spans="1:11" ht="20.25" customHeight="1">
      <c r="A4" s="13"/>
      <c r="B4" s="13"/>
      <c r="C4" s="106"/>
      <c r="D4" s="9"/>
      <c r="E4" s="9"/>
      <c r="F4" s="9"/>
      <c r="G4" s="9"/>
      <c r="H4" s="9"/>
      <c r="I4" s="9"/>
      <c r="J4" s="9"/>
      <c r="K4" s="75" t="s">
        <v>107</v>
      </c>
    </row>
    <row r="5" spans="1:11" ht="20.25" customHeight="1">
      <c r="A5" s="65"/>
      <c r="B5" s="65"/>
      <c r="C5" s="106"/>
      <c r="D5" s="9"/>
      <c r="E5" s="291" t="s">
        <v>0</v>
      </c>
      <c r="F5" s="291"/>
      <c r="G5" s="291"/>
      <c r="H5" s="110"/>
      <c r="I5" s="291" t="s">
        <v>40</v>
      </c>
      <c r="J5" s="291"/>
      <c r="K5" s="291"/>
    </row>
    <row r="6" spans="1:11" ht="20.25" customHeight="1">
      <c r="A6" s="65"/>
      <c r="B6" s="65"/>
      <c r="C6" s="106"/>
      <c r="D6" s="9"/>
      <c r="E6" s="290" t="s">
        <v>8</v>
      </c>
      <c r="F6" s="290"/>
      <c r="G6" s="290"/>
      <c r="H6" s="110"/>
      <c r="I6" s="290" t="s">
        <v>8</v>
      </c>
      <c r="J6" s="290"/>
      <c r="K6" s="290"/>
    </row>
    <row r="7" spans="1:11" ht="20.25" customHeight="1">
      <c r="A7" s="65"/>
      <c r="B7" s="65"/>
      <c r="C7" s="106"/>
      <c r="D7" s="9"/>
      <c r="E7" s="288" t="s">
        <v>155</v>
      </c>
      <c r="F7" s="288"/>
      <c r="G7" s="288"/>
      <c r="H7" s="111"/>
      <c r="I7" s="288" t="s">
        <v>155</v>
      </c>
      <c r="J7" s="288"/>
      <c r="K7" s="288"/>
    </row>
    <row r="8" spans="1:11" ht="20.25" customHeight="1">
      <c r="A8" s="108"/>
      <c r="B8" s="108"/>
      <c r="C8" s="108"/>
      <c r="D8" s="9"/>
      <c r="E8" s="289" t="s">
        <v>106</v>
      </c>
      <c r="F8" s="289"/>
      <c r="G8" s="289"/>
      <c r="H8" s="111"/>
      <c r="I8" s="289" t="s">
        <v>106</v>
      </c>
      <c r="J8" s="289"/>
      <c r="K8" s="289"/>
    </row>
    <row r="9" spans="1:11" ht="20.25" customHeight="1">
      <c r="A9" s="65"/>
      <c r="B9" s="65"/>
      <c r="C9" s="106" t="s">
        <v>41</v>
      </c>
      <c r="D9" s="9"/>
      <c r="E9" s="127" t="s">
        <v>214</v>
      </c>
      <c r="F9" s="111"/>
      <c r="G9" s="127" t="s">
        <v>193</v>
      </c>
      <c r="H9" s="111"/>
      <c r="I9" s="127" t="s">
        <v>214</v>
      </c>
      <c r="J9" s="111"/>
      <c r="K9" s="127" t="s">
        <v>193</v>
      </c>
    </row>
    <row r="10" spans="1:11" ht="20.25" customHeight="1">
      <c r="A10" s="113" t="s">
        <v>126</v>
      </c>
      <c r="B10" s="113"/>
      <c r="C10" s="106">
        <v>4</v>
      </c>
      <c r="D10" s="114"/>
      <c r="E10" s="40"/>
      <c r="F10" s="40"/>
      <c r="G10" s="40"/>
      <c r="H10" s="40"/>
      <c r="I10" s="40"/>
      <c r="J10" s="40"/>
      <c r="K10" s="40"/>
    </row>
    <row r="11" spans="1:11" ht="20.25" customHeight="1">
      <c r="A11" s="13" t="s">
        <v>52</v>
      </c>
      <c r="B11" s="13"/>
      <c r="D11" s="114"/>
      <c r="E11" s="43">
        <v>119616585</v>
      </c>
      <c r="F11" s="43"/>
      <c r="G11" s="43">
        <v>105512574</v>
      </c>
      <c r="H11" s="43"/>
      <c r="I11" s="43">
        <v>6445774</v>
      </c>
      <c r="J11" s="43"/>
      <c r="K11" s="43">
        <v>6539585</v>
      </c>
    </row>
    <row r="12" spans="1:11" ht="20.25" customHeight="1">
      <c r="A12" s="13" t="s">
        <v>26</v>
      </c>
      <c r="B12" s="13"/>
      <c r="C12" s="106"/>
      <c r="D12" s="114"/>
      <c r="E12" s="43">
        <v>227730</v>
      </c>
      <c r="F12" s="43"/>
      <c r="G12" s="43">
        <v>133391</v>
      </c>
      <c r="H12" s="43"/>
      <c r="I12" s="43">
        <v>770171</v>
      </c>
      <c r="J12" s="43"/>
      <c r="K12" s="43">
        <v>1020677</v>
      </c>
    </row>
    <row r="13" spans="1:11" ht="20.25" customHeight="1">
      <c r="A13" s="80" t="s">
        <v>135</v>
      </c>
      <c r="B13" s="13"/>
      <c r="C13" s="106">
        <v>7</v>
      </c>
      <c r="D13" s="114"/>
      <c r="E13" s="64" t="s">
        <v>99</v>
      </c>
      <c r="F13" s="43"/>
      <c r="G13" s="64" t="s">
        <v>99</v>
      </c>
      <c r="H13" s="43"/>
      <c r="I13" s="43">
        <v>3150000</v>
      </c>
      <c r="J13" s="43"/>
      <c r="K13" s="43">
        <v>2025000</v>
      </c>
    </row>
    <row r="14" spans="1:11" ht="20.25" customHeight="1">
      <c r="A14" s="80" t="s">
        <v>202</v>
      </c>
      <c r="B14" s="13"/>
      <c r="C14" s="106"/>
      <c r="D14" s="114"/>
      <c r="E14" s="64" t="s">
        <v>99</v>
      </c>
      <c r="F14" s="43"/>
      <c r="G14" s="64">
        <v>67415</v>
      </c>
      <c r="H14" s="43"/>
      <c r="I14" s="43">
        <v>0</v>
      </c>
      <c r="J14" s="43"/>
      <c r="K14" s="43">
        <v>104289</v>
      </c>
    </row>
    <row r="15" spans="1:11" ht="20.25" customHeight="1">
      <c r="A15" s="80" t="s">
        <v>157</v>
      </c>
      <c r="B15" s="13"/>
      <c r="C15" s="106">
        <v>8</v>
      </c>
      <c r="D15" s="114"/>
      <c r="E15" s="49">
        <v>2830721</v>
      </c>
      <c r="F15" s="43"/>
      <c r="G15" s="49">
        <v>903210</v>
      </c>
      <c r="H15" s="43"/>
      <c r="I15" s="64">
        <v>0</v>
      </c>
      <c r="J15" s="43"/>
      <c r="K15" s="64">
        <v>0</v>
      </c>
    </row>
    <row r="16" spans="1:11" ht="20.25" customHeight="1">
      <c r="A16" s="13" t="s">
        <v>38</v>
      </c>
      <c r="B16" s="13"/>
      <c r="C16" s="106"/>
      <c r="D16" s="114"/>
      <c r="E16" s="43">
        <v>525780</v>
      </c>
      <c r="F16" s="43"/>
      <c r="G16" s="43">
        <v>494600</v>
      </c>
      <c r="H16" s="43"/>
      <c r="I16" s="43">
        <v>22481</v>
      </c>
      <c r="J16" s="43"/>
      <c r="K16" s="43">
        <v>10992</v>
      </c>
    </row>
    <row r="17" spans="1:11" ht="20.25" customHeight="1">
      <c r="A17" s="65" t="s">
        <v>125</v>
      </c>
      <c r="B17" s="65"/>
      <c r="C17" s="106"/>
      <c r="D17" s="114"/>
      <c r="E17" s="116">
        <f>SUM(E11:E16)</f>
        <v>123200816</v>
      </c>
      <c r="F17" s="45"/>
      <c r="G17" s="116">
        <f>SUM(G11:G16)</f>
        <v>107111190</v>
      </c>
      <c r="H17" s="45"/>
      <c r="I17" s="116">
        <f>SUM(I11:I16)</f>
        <v>10388426</v>
      </c>
      <c r="J17" s="45"/>
      <c r="K17" s="116">
        <f>SUM(K11:K16)</f>
        <v>9700543</v>
      </c>
    </row>
    <row r="18" spans="1:11" ht="10.5" customHeight="1">
      <c r="A18" s="65"/>
      <c r="B18" s="65"/>
      <c r="C18" s="106"/>
      <c r="D18" s="114"/>
      <c r="E18" s="56"/>
      <c r="F18" s="45"/>
      <c r="G18" s="56"/>
      <c r="H18" s="45"/>
      <c r="I18" s="56"/>
      <c r="J18" s="45"/>
      <c r="K18" s="56"/>
    </row>
    <row r="19" spans="1:11" ht="20.25" customHeight="1">
      <c r="A19" s="113" t="s">
        <v>23</v>
      </c>
      <c r="B19" s="113"/>
      <c r="C19" s="106">
        <v>4</v>
      </c>
      <c r="D19" s="114"/>
      <c r="E19" s="117"/>
      <c r="F19" s="40"/>
      <c r="G19" s="117"/>
      <c r="H19" s="45"/>
      <c r="I19" s="117"/>
      <c r="J19" s="40"/>
      <c r="K19" s="117"/>
    </row>
    <row r="20" spans="1:11" ht="20.25" customHeight="1">
      <c r="A20" s="13" t="s">
        <v>60</v>
      </c>
      <c r="B20" s="13"/>
      <c r="C20" s="106"/>
      <c r="D20" s="114"/>
      <c r="E20" s="43">
        <v>104436891</v>
      </c>
      <c r="F20" s="40"/>
      <c r="G20" s="43">
        <v>88986875</v>
      </c>
      <c r="H20" s="43"/>
      <c r="I20" s="43">
        <v>5732157</v>
      </c>
      <c r="J20" s="43"/>
      <c r="K20" s="43">
        <v>5875007</v>
      </c>
    </row>
    <row r="21" spans="1:11" ht="20.25" customHeight="1">
      <c r="A21" s="80" t="s">
        <v>210</v>
      </c>
      <c r="B21" s="13"/>
      <c r="C21" s="106"/>
      <c r="D21" s="114"/>
      <c r="E21" s="43"/>
      <c r="F21" s="40"/>
      <c r="G21" s="43"/>
      <c r="H21" s="43"/>
      <c r="I21" s="43"/>
      <c r="J21" s="43"/>
      <c r="K21" s="43"/>
    </row>
    <row r="22" spans="1:11" ht="20.25" customHeight="1">
      <c r="A22" s="80" t="s">
        <v>144</v>
      </c>
      <c r="C22" s="106"/>
      <c r="D22" s="114"/>
      <c r="E22" s="43">
        <v>528712</v>
      </c>
      <c r="F22" s="40"/>
      <c r="G22" s="43">
        <v>-675333</v>
      </c>
      <c r="H22" s="43"/>
      <c r="I22" s="43">
        <v>0</v>
      </c>
      <c r="J22" s="43"/>
      <c r="K22" s="43">
        <v>0</v>
      </c>
    </row>
    <row r="23" spans="1:11" ht="20.25" customHeight="1">
      <c r="A23" s="13" t="s">
        <v>237</v>
      </c>
      <c r="B23" s="13"/>
      <c r="C23" s="106"/>
      <c r="D23" s="114"/>
      <c r="E23" s="43">
        <v>4719101</v>
      </c>
      <c r="F23" s="40"/>
      <c r="G23" s="43">
        <v>4530171</v>
      </c>
      <c r="H23" s="43"/>
      <c r="I23" s="43">
        <v>269924</v>
      </c>
      <c r="J23" s="43"/>
      <c r="K23" s="43">
        <v>236391</v>
      </c>
    </row>
    <row r="24" spans="1:11" ht="20.25" customHeight="1">
      <c r="A24" s="13" t="s">
        <v>71</v>
      </c>
      <c r="B24" s="13"/>
      <c r="C24" s="106"/>
      <c r="D24" s="114"/>
      <c r="E24" s="43">
        <v>7497332</v>
      </c>
      <c r="F24" s="40"/>
      <c r="G24" s="43">
        <v>6372348</v>
      </c>
      <c r="H24" s="43"/>
      <c r="I24" s="43">
        <v>923412</v>
      </c>
      <c r="J24" s="43"/>
      <c r="K24" s="43">
        <v>805772</v>
      </c>
    </row>
    <row r="25" spans="1:11" ht="20.25" customHeight="1">
      <c r="A25" s="80" t="s">
        <v>159</v>
      </c>
      <c r="B25" s="13"/>
      <c r="C25" s="106"/>
      <c r="D25" s="114"/>
      <c r="E25" s="148">
        <v>130690</v>
      </c>
      <c r="F25" s="40"/>
      <c r="G25" s="43">
        <v>0</v>
      </c>
      <c r="H25" s="43"/>
      <c r="I25" s="43">
        <v>514459</v>
      </c>
      <c r="J25" s="43"/>
      <c r="K25" s="43">
        <v>0</v>
      </c>
    </row>
    <row r="26" spans="1:11" ht="20.25" customHeight="1">
      <c r="A26" s="80" t="s">
        <v>72</v>
      </c>
      <c r="B26" s="13"/>
      <c r="C26" s="106"/>
      <c r="D26" s="114"/>
      <c r="E26" s="148">
        <v>3071003</v>
      </c>
      <c r="F26" s="40"/>
      <c r="G26" s="148">
        <v>2600172</v>
      </c>
      <c r="H26" s="43"/>
      <c r="I26" s="43">
        <v>950614</v>
      </c>
      <c r="J26" s="43"/>
      <c r="K26" s="43">
        <v>842772</v>
      </c>
    </row>
    <row r="27" spans="1:11" ht="20.25" customHeight="1">
      <c r="A27" s="65" t="s">
        <v>25</v>
      </c>
      <c r="B27" s="65"/>
      <c r="C27" s="106"/>
      <c r="D27" s="114"/>
      <c r="E27" s="116">
        <f>SUM(E20:E26)</f>
        <v>120383729</v>
      </c>
      <c r="F27" s="45"/>
      <c r="G27" s="116">
        <f>SUM(G20:G26)</f>
        <v>101814233</v>
      </c>
      <c r="H27" s="45"/>
      <c r="I27" s="116">
        <f>SUM(I20:I26)</f>
        <v>8390566</v>
      </c>
      <c r="J27" s="45"/>
      <c r="K27" s="116">
        <f>SUM(K20:K26)</f>
        <v>7759942</v>
      </c>
    </row>
    <row r="28" spans="1:11" ht="10.5" customHeight="1">
      <c r="A28" s="65"/>
      <c r="B28" s="65"/>
      <c r="C28" s="106"/>
      <c r="D28" s="114"/>
      <c r="E28" s="56"/>
      <c r="F28" s="45"/>
      <c r="G28" s="56"/>
      <c r="H28" s="45"/>
      <c r="I28" s="56"/>
      <c r="J28" s="45"/>
      <c r="K28" s="56"/>
    </row>
    <row r="29" spans="1:11" ht="15" customHeight="1">
      <c r="A29" s="80" t="s">
        <v>146</v>
      </c>
      <c r="B29" s="65"/>
      <c r="C29" s="106"/>
      <c r="D29" s="114"/>
      <c r="E29" s="56"/>
      <c r="F29" s="45"/>
      <c r="G29" s="56"/>
      <c r="H29" s="56"/>
      <c r="I29" s="56"/>
      <c r="J29" s="56"/>
      <c r="K29" s="56"/>
    </row>
    <row r="30" spans="1:11" ht="20.25" customHeight="1">
      <c r="A30" s="80" t="s">
        <v>183</v>
      </c>
      <c r="B30" s="13"/>
      <c r="C30" s="106" t="s">
        <v>219</v>
      </c>
      <c r="D30" s="114"/>
      <c r="E30" s="48">
        <v>1954153</v>
      </c>
      <c r="F30" s="43"/>
      <c r="G30" s="48">
        <v>1552664</v>
      </c>
      <c r="H30" s="43"/>
      <c r="I30" s="48">
        <v>0</v>
      </c>
      <c r="J30" s="43"/>
      <c r="K30" s="48">
        <v>0</v>
      </c>
    </row>
    <row r="31" spans="1:11" ht="20.25" customHeight="1">
      <c r="A31" s="65" t="s">
        <v>127</v>
      </c>
      <c r="B31" s="65"/>
      <c r="C31" s="106"/>
      <c r="D31" s="114"/>
      <c r="E31" s="43"/>
      <c r="F31" s="43"/>
      <c r="G31" s="43"/>
      <c r="H31" s="43"/>
      <c r="I31" s="74"/>
      <c r="J31" s="40"/>
      <c r="K31" s="74"/>
    </row>
    <row r="32" spans="1:11" s="123" customFormat="1" ht="20.25" customHeight="1">
      <c r="A32" s="65" t="s">
        <v>131</v>
      </c>
      <c r="B32" s="65"/>
      <c r="C32" s="122"/>
      <c r="D32" s="47"/>
      <c r="E32" s="56">
        <f>E17-E27+E30</f>
        <v>4771240</v>
      </c>
      <c r="F32" s="45"/>
      <c r="G32" s="56">
        <f>G17-G27+G30</f>
        <v>6849621</v>
      </c>
      <c r="H32" s="45"/>
      <c r="I32" s="56">
        <f>I17-I27</f>
        <v>1997860</v>
      </c>
      <c r="J32" s="45"/>
      <c r="K32" s="56">
        <f>K17-K27</f>
        <v>1940601</v>
      </c>
    </row>
    <row r="33" spans="1:11" ht="20.25" customHeight="1">
      <c r="A33" s="80" t="s">
        <v>132</v>
      </c>
      <c r="B33" s="13"/>
      <c r="C33" s="106"/>
      <c r="D33" s="114"/>
      <c r="E33" s="43">
        <v>67131</v>
      </c>
      <c r="F33" s="40"/>
      <c r="G33" s="43">
        <v>1694802</v>
      </c>
      <c r="H33" s="45"/>
      <c r="I33" s="43">
        <v>-264931</v>
      </c>
      <c r="J33" s="40"/>
      <c r="K33" s="43">
        <v>-30457</v>
      </c>
    </row>
    <row r="34" spans="1:11" ht="20.25" customHeight="1" thickBot="1">
      <c r="A34" s="65" t="s">
        <v>64</v>
      </c>
      <c r="B34" s="65"/>
      <c r="C34" s="106"/>
      <c r="D34" s="114"/>
      <c r="E34" s="57">
        <f>E32-E33</f>
        <v>4704109</v>
      </c>
      <c r="F34" s="45"/>
      <c r="G34" s="57">
        <f>G32-G33</f>
        <v>5154819</v>
      </c>
      <c r="H34" s="45"/>
      <c r="I34" s="57">
        <f>I32-I33</f>
        <v>2262791</v>
      </c>
      <c r="J34" s="45"/>
      <c r="K34" s="57">
        <f>K32-K33</f>
        <v>1971058</v>
      </c>
    </row>
    <row r="35" spans="1:11" ht="10.5" customHeight="1" thickTop="1">
      <c r="A35" s="65"/>
      <c r="B35" s="65"/>
      <c r="C35" s="106"/>
      <c r="D35" s="114"/>
      <c r="E35" s="56"/>
      <c r="F35" s="45"/>
      <c r="G35" s="56"/>
      <c r="H35" s="45"/>
      <c r="I35" s="56"/>
      <c r="J35" s="45"/>
      <c r="K35" s="56"/>
    </row>
    <row r="36" spans="1:11" ht="20.25" customHeight="1">
      <c r="A36" s="65" t="s">
        <v>93</v>
      </c>
      <c r="B36" s="13"/>
      <c r="C36" s="106"/>
      <c r="D36" s="130"/>
      <c r="E36" s="131"/>
      <c r="F36" s="132"/>
      <c r="G36" s="131"/>
      <c r="H36" s="132"/>
      <c r="I36" s="133"/>
      <c r="J36" s="132"/>
      <c r="K36" s="133"/>
    </row>
    <row r="37" spans="1:11" ht="20.25" customHeight="1">
      <c r="A37" s="80" t="s">
        <v>65</v>
      </c>
      <c r="B37" s="134"/>
      <c r="C37" s="106"/>
      <c r="D37" s="130"/>
      <c r="E37" s="43">
        <v>3955316</v>
      </c>
      <c r="F37" s="132"/>
      <c r="G37" s="43">
        <v>3764292</v>
      </c>
      <c r="H37" s="132"/>
      <c r="I37" s="43">
        <v>2262791</v>
      </c>
      <c r="J37" s="132"/>
      <c r="K37" s="43">
        <v>1971058</v>
      </c>
    </row>
    <row r="38" spans="1:11" ht="20.25" customHeight="1">
      <c r="A38" s="80" t="s">
        <v>114</v>
      </c>
      <c r="B38" s="134"/>
      <c r="C38" s="106"/>
      <c r="D38" s="130"/>
      <c r="E38" s="43">
        <v>748793</v>
      </c>
      <c r="F38" s="132"/>
      <c r="G38" s="43">
        <v>1390527</v>
      </c>
      <c r="H38" s="132"/>
      <c r="I38" s="48">
        <v>0</v>
      </c>
      <c r="J38" s="43"/>
      <c r="K38" s="48">
        <v>0</v>
      </c>
    </row>
    <row r="39" spans="1:11" ht="20.25" customHeight="1" thickBot="1">
      <c r="A39" s="65" t="s">
        <v>64</v>
      </c>
      <c r="B39" s="65"/>
      <c r="C39" s="106"/>
      <c r="D39" s="114"/>
      <c r="E39" s="57">
        <f>E34</f>
        <v>4704109</v>
      </c>
      <c r="F39" s="45"/>
      <c r="G39" s="57">
        <f>G34</f>
        <v>5154819</v>
      </c>
      <c r="H39" s="45"/>
      <c r="I39" s="57">
        <f>I37</f>
        <v>2262791</v>
      </c>
      <c r="J39" s="45"/>
      <c r="K39" s="57">
        <f>K37</f>
        <v>1971058</v>
      </c>
    </row>
    <row r="40" spans="1:11" ht="10.5" customHeight="1" thickTop="1">
      <c r="A40" s="65"/>
      <c r="B40" s="65"/>
      <c r="C40" s="106"/>
      <c r="D40" s="114"/>
      <c r="E40" s="56"/>
      <c r="F40" s="45"/>
      <c r="G40" s="56"/>
      <c r="H40" s="45"/>
      <c r="I40" s="56"/>
      <c r="J40" s="45"/>
      <c r="K40" s="56"/>
    </row>
    <row r="41" spans="1:11" ht="20.25" customHeight="1" thickBot="1">
      <c r="A41" s="123" t="s">
        <v>101</v>
      </c>
      <c r="B41" s="65"/>
      <c r="C41" s="106">
        <v>15</v>
      </c>
      <c r="D41" s="47"/>
      <c r="E41" s="135">
        <v>0.53</v>
      </c>
      <c r="F41" s="136"/>
      <c r="G41" s="135">
        <v>0.51</v>
      </c>
      <c r="H41" s="136"/>
      <c r="I41" s="135">
        <v>0.29</v>
      </c>
      <c r="J41" s="136"/>
      <c r="K41" s="135">
        <v>0.25</v>
      </c>
    </row>
    <row r="42" spans="1:11" ht="20.25" customHeight="1" thickTop="1">
      <c r="A42" s="65"/>
      <c r="B42" s="65"/>
      <c r="C42" s="106"/>
      <c r="D42" s="114"/>
      <c r="E42" s="45"/>
      <c r="F42" s="45"/>
      <c r="G42" s="45"/>
      <c r="H42" s="45"/>
      <c r="I42" s="45"/>
      <c r="J42" s="45"/>
      <c r="K42" s="45"/>
    </row>
    <row r="43" spans="1:11" ht="20.25" customHeight="1">
      <c r="A43" s="107" t="s">
        <v>28</v>
      </c>
      <c r="B43" s="107"/>
      <c r="C43" s="107"/>
      <c r="D43" s="107"/>
      <c r="E43" s="107"/>
      <c r="F43" s="107"/>
      <c r="G43" s="107"/>
      <c r="H43" s="9"/>
      <c r="I43" s="9"/>
      <c r="J43" s="9"/>
      <c r="K43" s="9"/>
    </row>
    <row r="44" spans="1:11" ht="20.25" customHeight="1">
      <c r="A44" s="107" t="s">
        <v>29</v>
      </c>
      <c r="B44" s="107"/>
      <c r="C44" s="107"/>
      <c r="D44" s="107"/>
      <c r="E44" s="107"/>
      <c r="F44" s="107"/>
      <c r="G44" s="107"/>
      <c r="H44" s="9"/>
      <c r="I44" s="9"/>
      <c r="J44" s="9"/>
      <c r="K44" s="9"/>
    </row>
    <row r="45" spans="1:11" ht="20.25" customHeight="1">
      <c r="A45" s="109" t="s">
        <v>154</v>
      </c>
      <c r="B45" s="109"/>
      <c r="C45" s="125"/>
      <c r="D45" s="126"/>
      <c r="E45" s="126"/>
      <c r="F45" s="126"/>
      <c r="G45" s="126"/>
      <c r="H45" s="9"/>
      <c r="I45" s="9"/>
      <c r="J45" s="9"/>
      <c r="K45" s="9"/>
    </row>
    <row r="46" spans="1:11" ht="20.25" customHeight="1">
      <c r="A46" s="13"/>
      <c r="B46" s="13"/>
      <c r="C46" s="106"/>
      <c r="D46" s="9"/>
      <c r="E46" s="9"/>
      <c r="F46" s="9"/>
      <c r="G46" s="9"/>
      <c r="H46" s="9"/>
      <c r="I46" s="9"/>
      <c r="J46" s="9"/>
      <c r="K46" s="75" t="s">
        <v>107</v>
      </c>
    </row>
    <row r="47" spans="1:11" ht="20.25" customHeight="1">
      <c r="A47" s="65"/>
      <c r="B47" s="65"/>
      <c r="C47" s="106"/>
      <c r="D47" s="9"/>
      <c r="E47" s="291" t="s">
        <v>0</v>
      </c>
      <c r="F47" s="291"/>
      <c r="G47" s="291"/>
      <c r="H47" s="110"/>
      <c r="I47" s="291" t="s">
        <v>40</v>
      </c>
      <c r="J47" s="291"/>
      <c r="K47" s="291"/>
    </row>
    <row r="48" spans="1:11" ht="20.25" customHeight="1">
      <c r="A48" s="65"/>
      <c r="B48" s="65"/>
      <c r="C48" s="106"/>
      <c r="D48" s="9"/>
      <c r="E48" s="290" t="s">
        <v>8</v>
      </c>
      <c r="F48" s="290"/>
      <c r="G48" s="290"/>
      <c r="H48" s="110"/>
      <c r="I48" s="290" t="s">
        <v>8</v>
      </c>
      <c r="J48" s="290"/>
      <c r="K48" s="290"/>
    </row>
    <row r="49" spans="1:11" ht="20.25" customHeight="1">
      <c r="A49" s="65"/>
      <c r="B49" s="65"/>
      <c r="C49" s="106"/>
      <c r="D49" s="9"/>
      <c r="E49" s="288" t="s">
        <v>155</v>
      </c>
      <c r="F49" s="288"/>
      <c r="G49" s="288"/>
      <c r="H49" s="111"/>
      <c r="I49" s="288" t="s">
        <v>155</v>
      </c>
      <c r="J49" s="288"/>
      <c r="K49" s="288"/>
    </row>
    <row r="50" spans="1:11" ht="20.25" customHeight="1">
      <c r="A50" s="108"/>
      <c r="B50" s="108"/>
      <c r="C50" s="108"/>
      <c r="D50" s="9"/>
      <c r="E50" s="289" t="s">
        <v>106</v>
      </c>
      <c r="F50" s="289"/>
      <c r="G50" s="289"/>
      <c r="H50" s="111"/>
      <c r="I50" s="289" t="s">
        <v>106</v>
      </c>
      <c r="J50" s="289"/>
      <c r="K50" s="289"/>
    </row>
    <row r="51" spans="1:11" ht="20.25" customHeight="1">
      <c r="A51" s="65"/>
      <c r="B51" s="65"/>
      <c r="C51" s="106"/>
      <c r="D51" s="9"/>
      <c r="E51" s="127" t="s">
        <v>214</v>
      </c>
      <c r="F51" s="111"/>
      <c r="G51" s="127" t="s">
        <v>193</v>
      </c>
      <c r="H51" s="111"/>
      <c r="I51" s="127" t="s">
        <v>214</v>
      </c>
      <c r="J51" s="111"/>
      <c r="K51" s="127" t="s">
        <v>193</v>
      </c>
    </row>
    <row r="52" spans="1:11" ht="9" customHeight="1">
      <c r="A52" s="65"/>
      <c r="B52" s="65"/>
      <c r="C52" s="106"/>
      <c r="D52" s="9"/>
      <c r="E52" s="261"/>
      <c r="F52" s="111"/>
      <c r="G52" s="261"/>
      <c r="H52" s="111"/>
      <c r="I52" s="261"/>
      <c r="J52" s="111"/>
      <c r="K52" s="261"/>
    </row>
    <row r="53" spans="1:11" ht="20.25" customHeight="1">
      <c r="A53" s="65" t="s">
        <v>64</v>
      </c>
      <c r="B53" s="13"/>
      <c r="C53" s="106"/>
      <c r="D53" s="114"/>
      <c r="E53" s="56">
        <f>E34</f>
        <v>4704109</v>
      </c>
      <c r="F53" s="56"/>
      <c r="G53" s="56">
        <f>G34</f>
        <v>5154819</v>
      </c>
      <c r="H53" s="56"/>
      <c r="I53" s="56">
        <f>I34</f>
        <v>2262791</v>
      </c>
      <c r="J53" s="56"/>
      <c r="K53" s="56">
        <f>K34</f>
        <v>1971058</v>
      </c>
    </row>
    <row r="54" spans="1:11" ht="9" customHeight="1">
      <c r="A54" s="65"/>
      <c r="B54" s="13"/>
      <c r="C54" s="106"/>
      <c r="D54" s="114"/>
      <c r="E54" s="56"/>
      <c r="F54" s="56"/>
      <c r="G54" s="56"/>
      <c r="H54" s="56"/>
      <c r="I54" s="56"/>
      <c r="J54" s="56"/>
      <c r="K54" s="56"/>
    </row>
    <row r="55" spans="1:11" ht="20.25" customHeight="1">
      <c r="A55" s="65" t="s">
        <v>115</v>
      </c>
      <c r="B55" s="13"/>
      <c r="C55" s="106"/>
      <c r="D55" s="114"/>
      <c r="E55" s="56"/>
      <c r="F55" s="56"/>
      <c r="G55" s="56"/>
      <c r="H55" s="56"/>
      <c r="I55" s="56"/>
      <c r="J55" s="56"/>
      <c r="K55" s="56"/>
    </row>
    <row r="56" spans="1:11" ht="20.25" customHeight="1">
      <c r="A56" s="113" t="s">
        <v>264</v>
      </c>
      <c r="B56" s="13"/>
      <c r="C56" s="106"/>
      <c r="D56" s="114"/>
      <c r="E56" s="43"/>
      <c r="F56" s="43"/>
      <c r="G56" s="43"/>
      <c r="H56" s="43"/>
      <c r="I56" s="43"/>
      <c r="J56" s="43"/>
      <c r="K56" s="43"/>
    </row>
    <row r="57" spans="1:11" ht="20.25" customHeight="1">
      <c r="A57" s="113" t="s">
        <v>349</v>
      </c>
      <c r="B57" s="13"/>
      <c r="C57" s="106"/>
      <c r="D57" s="114"/>
      <c r="E57" s="43"/>
      <c r="F57" s="43"/>
      <c r="G57" s="43"/>
      <c r="H57" s="43"/>
      <c r="I57" s="43"/>
      <c r="J57" s="43"/>
      <c r="K57" s="43"/>
    </row>
    <row r="58" spans="1:11" ht="20.25" customHeight="1">
      <c r="A58" s="251" t="s">
        <v>355</v>
      </c>
      <c r="B58" s="13"/>
      <c r="C58" s="106"/>
      <c r="D58" s="114"/>
      <c r="E58" s="124"/>
      <c r="F58" s="43"/>
      <c r="G58" s="124"/>
      <c r="H58" s="43"/>
      <c r="I58" s="148"/>
      <c r="J58" s="43"/>
      <c r="K58" s="148"/>
    </row>
    <row r="59" spans="1:11" ht="20.25" customHeight="1">
      <c r="A59" s="80" t="s">
        <v>350</v>
      </c>
      <c r="B59" s="13"/>
      <c r="C59" s="106"/>
      <c r="D59" s="114"/>
      <c r="E59" s="43">
        <v>-130555</v>
      </c>
      <c r="F59" s="43"/>
      <c r="G59" s="43">
        <v>524086</v>
      </c>
      <c r="H59" s="43"/>
      <c r="I59" s="148">
        <v>0</v>
      </c>
      <c r="J59" s="43"/>
      <c r="K59" s="148">
        <v>0</v>
      </c>
    </row>
    <row r="60" spans="1:11" ht="20.25" customHeight="1">
      <c r="A60" s="251" t="s">
        <v>299</v>
      </c>
      <c r="B60" s="13"/>
      <c r="C60" s="106"/>
      <c r="D60" s="114"/>
      <c r="E60" s="43">
        <v>-4241082</v>
      </c>
      <c r="F60" s="43"/>
      <c r="G60" s="43">
        <v>111834</v>
      </c>
      <c r="H60" s="43"/>
      <c r="I60" s="148">
        <v>0</v>
      </c>
      <c r="J60" s="43"/>
      <c r="K60" s="148">
        <v>0</v>
      </c>
    </row>
    <row r="61" spans="1:10" ht="20.25" customHeight="1">
      <c r="A61" s="80" t="s">
        <v>240</v>
      </c>
      <c r="B61" s="13"/>
      <c r="C61" s="106"/>
      <c r="D61" s="114"/>
      <c r="H61" s="108"/>
      <c r="J61" s="108"/>
    </row>
    <row r="62" spans="1:4" ht="20.25" customHeight="1">
      <c r="A62" s="80" t="s">
        <v>241</v>
      </c>
      <c r="B62" s="13"/>
      <c r="C62" s="106"/>
      <c r="D62" s="114"/>
    </row>
    <row r="63" spans="1:11" ht="20.25" customHeight="1">
      <c r="A63" s="80" t="s">
        <v>242</v>
      </c>
      <c r="B63" s="80"/>
      <c r="C63" s="106"/>
      <c r="D63" s="114"/>
      <c r="E63" s="252">
        <v>18627</v>
      </c>
      <c r="F63" s="43"/>
      <c r="G63" s="252">
        <v>-33361</v>
      </c>
      <c r="H63" s="43"/>
      <c r="I63" s="138">
        <v>0</v>
      </c>
      <c r="J63" s="97"/>
      <c r="K63" s="138">
        <v>0</v>
      </c>
    </row>
    <row r="64" spans="1:11" ht="20.25" customHeight="1">
      <c r="A64" s="244" t="s">
        <v>243</v>
      </c>
      <c r="B64" s="80"/>
      <c r="C64" s="106"/>
      <c r="D64" s="114"/>
      <c r="E64" s="43"/>
      <c r="F64" s="43"/>
      <c r="G64" s="43"/>
      <c r="H64" s="43"/>
      <c r="I64" s="148"/>
      <c r="J64" s="43"/>
      <c r="K64" s="148"/>
    </row>
    <row r="65" spans="1:11" ht="20.25" customHeight="1">
      <c r="A65" s="244" t="s">
        <v>244</v>
      </c>
      <c r="B65" s="80"/>
      <c r="C65" s="106"/>
      <c r="D65" s="114"/>
      <c r="E65" s="43"/>
      <c r="F65" s="43"/>
      <c r="G65" s="43"/>
      <c r="H65" s="43"/>
      <c r="I65" s="148"/>
      <c r="J65" s="43"/>
      <c r="K65" s="148"/>
    </row>
    <row r="66" spans="1:11" ht="20.25" customHeight="1">
      <c r="A66" s="244" t="s">
        <v>239</v>
      </c>
      <c r="B66" s="108"/>
      <c r="C66" s="122"/>
      <c r="D66" s="47"/>
      <c r="E66" s="119">
        <f>SUM(E56:E63)</f>
        <v>-4353010</v>
      </c>
      <c r="F66" s="45"/>
      <c r="G66" s="119">
        <f>SUM(G56:G63)</f>
        <v>602559</v>
      </c>
      <c r="H66" s="45"/>
      <c r="I66" s="119">
        <v>0</v>
      </c>
      <c r="J66" s="45"/>
      <c r="K66" s="119">
        <f>SUM(K70:K78)</f>
        <v>0</v>
      </c>
    </row>
    <row r="67" spans="1:11" ht="20.25" customHeight="1">
      <c r="A67" s="113" t="s">
        <v>238</v>
      </c>
      <c r="B67" s="13"/>
      <c r="C67" s="106"/>
      <c r="D67" s="114"/>
      <c r="E67" s="43"/>
      <c r="F67" s="43"/>
      <c r="G67" s="43"/>
      <c r="H67" s="43"/>
      <c r="I67" s="43"/>
      <c r="J67" s="43"/>
      <c r="K67" s="43"/>
    </row>
    <row r="68" spans="1:11" ht="20.25" customHeight="1">
      <c r="A68" s="113" t="s">
        <v>246</v>
      </c>
      <c r="B68" s="13"/>
      <c r="C68" s="106"/>
      <c r="D68" s="114"/>
      <c r="E68" s="43"/>
      <c r="F68" s="43"/>
      <c r="G68" s="43"/>
      <c r="H68" s="43"/>
      <c r="I68" s="43"/>
      <c r="J68" s="43"/>
      <c r="K68" s="43"/>
    </row>
    <row r="69" spans="1:11" ht="20.25" customHeight="1">
      <c r="A69" s="113" t="s">
        <v>265</v>
      </c>
      <c r="B69" s="13"/>
      <c r="C69" s="106"/>
      <c r="D69" s="114"/>
      <c r="E69" s="43"/>
      <c r="F69" s="43"/>
      <c r="G69" s="43"/>
      <c r="H69" s="43"/>
      <c r="I69" s="43"/>
      <c r="J69" s="43"/>
      <c r="K69" s="43"/>
    </row>
    <row r="70" spans="1:11" ht="20.25" customHeight="1">
      <c r="A70" s="80" t="s">
        <v>184</v>
      </c>
      <c r="B70" s="65"/>
      <c r="C70" s="106"/>
      <c r="D70" s="114"/>
      <c r="E70" s="43">
        <v>109484</v>
      </c>
      <c r="F70" s="45"/>
      <c r="G70" s="43">
        <v>0</v>
      </c>
      <c r="H70" s="45"/>
      <c r="I70" s="43">
        <v>0</v>
      </c>
      <c r="J70" s="43"/>
      <c r="K70" s="43">
        <v>0</v>
      </c>
    </row>
    <row r="71" spans="1:10" ht="20.25" customHeight="1">
      <c r="A71" s="80" t="s">
        <v>247</v>
      </c>
      <c r="B71" s="65"/>
      <c r="C71" s="106"/>
      <c r="D71" s="114"/>
      <c r="H71" s="108"/>
      <c r="J71" s="108"/>
    </row>
    <row r="72" spans="1:11" ht="20.25" customHeight="1">
      <c r="A72" s="80" t="s">
        <v>248</v>
      </c>
      <c r="B72" s="65"/>
      <c r="C72" s="106"/>
      <c r="D72" s="114"/>
      <c r="E72" s="148">
        <v>3314</v>
      </c>
      <c r="F72" s="45"/>
      <c r="G72" s="148">
        <v>-2473</v>
      </c>
      <c r="H72" s="45"/>
      <c r="I72" s="43">
        <v>0</v>
      </c>
      <c r="J72" s="43"/>
      <c r="K72" s="43">
        <v>0</v>
      </c>
    </row>
    <row r="73" spans="1:10" ht="20.25" customHeight="1">
      <c r="A73" s="80" t="s">
        <v>240</v>
      </c>
      <c r="B73" s="65"/>
      <c r="C73" s="106"/>
      <c r="D73" s="114"/>
      <c r="H73" s="108"/>
      <c r="J73" s="108"/>
    </row>
    <row r="74" spans="1:11" ht="20.25" customHeight="1">
      <c r="A74" s="80" t="s">
        <v>249</v>
      </c>
      <c r="B74" s="65"/>
      <c r="C74" s="106"/>
      <c r="D74" s="114"/>
      <c r="E74" s="148"/>
      <c r="F74" s="45"/>
      <c r="G74" s="148"/>
      <c r="H74" s="45"/>
      <c r="I74" s="43"/>
      <c r="J74" s="43"/>
      <c r="K74" s="43"/>
    </row>
    <row r="75" spans="1:11" ht="20.25" customHeight="1">
      <c r="A75" s="80" t="s">
        <v>266</v>
      </c>
      <c r="B75" s="65"/>
      <c r="C75" s="106"/>
      <c r="D75" s="114"/>
      <c r="E75" s="48">
        <v>-7559</v>
      </c>
      <c r="F75" s="45"/>
      <c r="G75" s="43">
        <v>856</v>
      </c>
      <c r="H75" s="45"/>
      <c r="I75" s="43">
        <v>0</v>
      </c>
      <c r="J75" s="43"/>
      <c r="K75" s="43">
        <v>0</v>
      </c>
    </row>
    <row r="76" spans="1:11" ht="20.25" customHeight="1">
      <c r="A76" s="244" t="s">
        <v>250</v>
      </c>
      <c r="B76" s="65"/>
      <c r="C76" s="106"/>
      <c r="D76" s="114"/>
      <c r="F76" s="45"/>
      <c r="G76" s="253"/>
      <c r="H76" s="45"/>
      <c r="I76" s="245"/>
      <c r="J76" s="43"/>
      <c r="K76" s="245"/>
    </row>
    <row r="77" spans="1:11" ht="20.25" customHeight="1">
      <c r="A77" s="244" t="s">
        <v>245</v>
      </c>
      <c r="B77" s="65"/>
      <c r="C77" s="106"/>
      <c r="D77" s="114"/>
      <c r="F77" s="45"/>
      <c r="G77" s="148"/>
      <c r="H77" s="45"/>
      <c r="I77" s="43"/>
      <c r="J77" s="43"/>
      <c r="K77" s="43"/>
    </row>
    <row r="78" spans="1:11" ht="20.25" customHeight="1">
      <c r="A78" s="246" t="s">
        <v>239</v>
      </c>
      <c r="B78" s="65"/>
      <c r="C78" s="106"/>
      <c r="D78" s="114"/>
      <c r="E78" s="119">
        <f>SUM(E70:E75)</f>
        <v>105239</v>
      </c>
      <c r="F78" s="45"/>
      <c r="G78" s="119">
        <f>SUM(G70:G75)</f>
        <v>-1617</v>
      </c>
      <c r="H78" s="45"/>
      <c r="I78" s="119">
        <f>SUM(I70:I75)</f>
        <v>0</v>
      </c>
      <c r="J78" s="45"/>
      <c r="K78" s="119">
        <f>SUM(K70:K75)</f>
        <v>0</v>
      </c>
    </row>
    <row r="79" spans="1:11" ht="20.25" customHeight="1">
      <c r="A79" s="65" t="s">
        <v>251</v>
      </c>
      <c r="B79" s="65"/>
      <c r="C79" s="106"/>
      <c r="D79" s="114"/>
      <c r="E79" s="43"/>
      <c r="F79" s="40"/>
      <c r="G79" s="43"/>
      <c r="H79" s="43"/>
      <c r="I79" s="43"/>
      <c r="J79" s="43"/>
      <c r="K79" s="43"/>
    </row>
    <row r="80" spans="1:11" ht="20.25" customHeight="1">
      <c r="A80" s="65" t="s">
        <v>252</v>
      </c>
      <c r="B80" s="65"/>
      <c r="C80" s="106"/>
      <c r="D80" s="114"/>
      <c r="E80" s="119">
        <f>E78+E66</f>
        <v>-4247771</v>
      </c>
      <c r="F80" s="45"/>
      <c r="G80" s="119">
        <f>G78+G66</f>
        <v>600942</v>
      </c>
      <c r="H80" s="56"/>
      <c r="I80" s="119">
        <f>SUM(I66:I66)</f>
        <v>0</v>
      </c>
      <c r="J80" s="56"/>
      <c r="K80" s="119">
        <f>SUM(K66:K66)</f>
        <v>0</v>
      </c>
    </row>
    <row r="81" spans="1:11" ht="20.25" customHeight="1">
      <c r="A81" s="65" t="s">
        <v>117</v>
      </c>
      <c r="B81" s="13"/>
      <c r="C81" s="106"/>
      <c r="D81" s="114"/>
      <c r="E81" s="74"/>
      <c r="F81" s="40"/>
      <c r="G81" s="74"/>
      <c r="H81" s="43"/>
      <c r="I81" s="64"/>
      <c r="J81" s="43"/>
      <c r="K81" s="64"/>
    </row>
    <row r="82" spans="1:11" ht="20.25" customHeight="1" thickBot="1">
      <c r="A82" s="65" t="s">
        <v>118</v>
      </c>
      <c r="B82" s="13"/>
      <c r="C82" s="106"/>
      <c r="D82" s="114"/>
      <c r="E82" s="59">
        <f>E53+E80</f>
        <v>456338</v>
      </c>
      <c r="F82" s="45"/>
      <c r="G82" s="59">
        <f>G53+G80</f>
        <v>5755761</v>
      </c>
      <c r="H82" s="56"/>
      <c r="I82" s="59">
        <f>I53+I80</f>
        <v>2262791</v>
      </c>
      <c r="J82" s="56"/>
      <c r="K82" s="59">
        <f>K53+K80</f>
        <v>1971058</v>
      </c>
    </row>
    <row r="83" spans="1:11" ht="20.25" customHeight="1" thickTop="1">
      <c r="A83" s="13"/>
      <c r="B83" s="13"/>
      <c r="C83" s="106"/>
      <c r="D83" s="114"/>
      <c r="E83" s="74"/>
      <c r="F83" s="74"/>
      <c r="G83" s="74"/>
      <c r="H83" s="74"/>
      <c r="I83" s="64"/>
      <c r="J83" s="43"/>
      <c r="K83" s="64"/>
    </row>
    <row r="84" spans="1:11" ht="20.25" customHeight="1">
      <c r="A84" s="107" t="s">
        <v>28</v>
      </c>
      <c r="B84" s="107"/>
      <c r="C84" s="107"/>
      <c r="D84" s="107"/>
      <c r="E84" s="107"/>
      <c r="F84" s="107"/>
      <c r="G84" s="107"/>
      <c r="H84" s="9"/>
      <c r="I84" s="9"/>
      <c r="J84" s="9"/>
      <c r="K84" s="9"/>
    </row>
    <row r="85" spans="1:11" ht="20.25" customHeight="1">
      <c r="A85" s="107" t="s">
        <v>29</v>
      </c>
      <c r="B85" s="107"/>
      <c r="C85" s="107"/>
      <c r="D85" s="107"/>
      <c r="E85" s="107"/>
      <c r="F85" s="107"/>
      <c r="G85" s="107"/>
      <c r="H85" s="9"/>
      <c r="I85" s="9"/>
      <c r="J85" s="9"/>
      <c r="K85" s="9"/>
    </row>
    <row r="86" spans="1:11" ht="20.25" customHeight="1">
      <c r="A86" s="109" t="s">
        <v>254</v>
      </c>
      <c r="B86" s="109"/>
      <c r="C86" s="125"/>
      <c r="D86" s="126"/>
      <c r="E86" s="126"/>
      <c r="F86" s="126"/>
      <c r="G86" s="126"/>
      <c r="H86" s="9"/>
      <c r="I86" s="9"/>
      <c r="J86" s="9"/>
      <c r="K86" s="9"/>
    </row>
    <row r="87" spans="1:11" ht="20.25" customHeight="1">
      <c r="A87" s="13"/>
      <c r="B87" s="13"/>
      <c r="C87" s="106"/>
      <c r="D87" s="9"/>
      <c r="E87" s="9"/>
      <c r="F87" s="9"/>
      <c r="G87" s="9"/>
      <c r="H87" s="9"/>
      <c r="I87" s="9"/>
      <c r="J87" s="9"/>
      <c r="K87" s="75" t="s">
        <v>107</v>
      </c>
    </row>
    <row r="88" spans="1:11" ht="20.25" customHeight="1">
      <c r="A88" s="65"/>
      <c r="B88" s="65"/>
      <c r="C88" s="106"/>
      <c r="D88" s="9"/>
      <c r="E88" s="291" t="s">
        <v>0</v>
      </c>
      <c r="F88" s="291"/>
      <c r="G88" s="291"/>
      <c r="H88" s="110"/>
      <c r="I88" s="291" t="s">
        <v>40</v>
      </c>
      <c r="J88" s="291"/>
      <c r="K88" s="291"/>
    </row>
    <row r="89" spans="1:11" ht="20.25" customHeight="1">
      <c r="A89" s="65"/>
      <c r="B89" s="65"/>
      <c r="C89" s="106"/>
      <c r="D89" s="9"/>
      <c r="E89" s="290" t="s">
        <v>8</v>
      </c>
      <c r="F89" s="290"/>
      <c r="G89" s="290"/>
      <c r="H89" s="110"/>
      <c r="I89" s="290" t="s">
        <v>8</v>
      </c>
      <c r="J89" s="290"/>
      <c r="K89" s="290"/>
    </row>
    <row r="90" spans="1:11" ht="20.25" customHeight="1">
      <c r="A90" s="65"/>
      <c r="B90" s="65"/>
      <c r="C90" s="106"/>
      <c r="D90" s="9"/>
      <c r="E90" s="288" t="s">
        <v>155</v>
      </c>
      <c r="F90" s="288"/>
      <c r="G90" s="288"/>
      <c r="H90" s="111"/>
      <c r="I90" s="288" t="s">
        <v>155</v>
      </c>
      <c r="J90" s="288"/>
      <c r="K90" s="288"/>
    </row>
    <row r="91" spans="1:11" ht="20.25" customHeight="1">
      <c r="A91" s="108"/>
      <c r="B91" s="108"/>
      <c r="C91" s="108"/>
      <c r="D91" s="9"/>
      <c r="E91" s="289" t="s">
        <v>106</v>
      </c>
      <c r="F91" s="289"/>
      <c r="G91" s="289"/>
      <c r="H91" s="111"/>
      <c r="I91" s="289" t="s">
        <v>106</v>
      </c>
      <c r="J91" s="289"/>
      <c r="K91" s="289"/>
    </row>
    <row r="92" spans="1:11" ht="20.25" customHeight="1">
      <c r="A92" s="65"/>
      <c r="B92" s="65"/>
      <c r="C92" s="106"/>
      <c r="D92" s="9"/>
      <c r="E92" s="127" t="s">
        <v>214</v>
      </c>
      <c r="F92" s="111"/>
      <c r="G92" s="127" t="s">
        <v>193</v>
      </c>
      <c r="H92" s="111"/>
      <c r="I92" s="127" t="s">
        <v>214</v>
      </c>
      <c r="J92" s="111"/>
      <c r="K92" s="127" t="s">
        <v>193</v>
      </c>
    </row>
    <row r="93" spans="1:11" ht="20.25" customHeight="1">
      <c r="A93" s="65" t="s">
        <v>318</v>
      </c>
      <c r="B93" s="65"/>
      <c r="C93" s="106"/>
      <c r="D93" s="114"/>
      <c r="E93" s="56"/>
      <c r="F93" s="45"/>
      <c r="G93" s="56"/>
      <c r="H93" s="45"/>
      <c r="I93" s="56"/>
      <c r="J93" s="45"/>
      <c r="K93" s="56"/>
    </row>
    <row r="94" spans="1:11" ht="20.25" customHeight="1">
      <c r="A94" s="65" t="s">
        <v>119</v>
      </c>
      <c r="B94" s="65"/>
      <c r="C94" s="106"/>
      <c r="D94" s="114"/>
      <c r="E94" s="56"/>
      <c r="F94" s="45"/>
      <c r="G94" s="56"/>
      <c r="H94" s="45"/>
      <c r="I94" s="56"/>
      <c r="J94" s="45"/>
      <c r="K94" s="56"/>
    </row>
    <row r="95" spans="1:11" ht="20.25" customHeight="1">
      <c r="A95" s="80" t="s">
        <v>65</v>
      </c>
      <c r="B95" s="13"/>
      <c r="C95" s="106"/>
      <c r="D95" s="114"/>
      <c r="E95" s="43">
        <v>613763</v>
      </c>
      <c r="F95" s="43"/>
      <c r="G95" s="43">
        <v>4947025</v>
      </c>
      <c r="H95" s="82"/>
      <c r="I95" s="95">
        <v>2262791</v>
      </c>
      <c r="J95" s="82"/>
      <c r="K95" s="95">
        <v>1971058</v>
      </c>
    </row>
    <row r="96" spans="1:11" ht="20.25" customHeight="1">
      <c r="A96" s="80" t="s">
        <v>114</v>
      </c>
      <c r="B96" s="65"/>
      <c r="C96" s="106"/>
      <c r="D96" s="114"/>
      <c r="E96" s="138">
        <v>-157425</v>
      </c>
      <c r="F96" s="40"/>
      <c r="G96" s="121">
        <v>808736</v>
      </c>
      <c r="H96" s="45"/>
      <c r="I96" s="138">
        <v>0</v>
      </c>
      <c r="J96" s="140"/>
      <c r="K96" s="260" t="s">
        <v>99</v>
      </c>
    </row>
    <row r="97" spans="1:11" s="123" customFormat="1" ht="20.25" customHeight="1">
      <c r="A97" s="65" t="s">
        <v>124</v>
      </c>
      <c r="B97" s="65"/>
      <c r="C97" s="122"/>
      <c r="D97" s="47"/>
      <c r="E97" s="56"/>
      <c r="F97" s="45"/>
      <c r="G97" s="56"/>
      <c r="H97" s="45"/>
      <c r="I97" s="56"/>
      <c r="J97" s="45"/>
      <c r="K97" s="56"/>
    </row>
    <row r="98" spans="1:11" ht="20.25" customHeight="1" thickBot="1">
      <c r="A98" s="65" t="s">
        <v>118</v>
      </c>
      <c r="B98" s="13"/>
      <c r="C98" s="106"/>
      <c r="D98" s="114"/>
      <c r="E98" s="59">
        <f>SUM(E95:E96)</f>
        <v>456338</v>
      </c>
      <c r="F98" s="45"/>
      <c r="G98" s="59">
        <f>SUM(G95:G96)</f>
        <v>5755761</v>
      </c>
      <c r="H98" s="45"/>
      <c r="I98" s="59">
        <f>SUM(I95:I96)</f>
        <v>2262791</v>
      </c>
      <c r="J98" s="45"/>
      <c r="K98" s="59">
        <f>SUM(K95:K96)</f>
        <v>1971058</v>
      </c>
    </row>
    <row r="99" spans="1:11" ht="20.25" customHeight="1" thickTop="1">
      <c r="A99" s="65"/>
      <c r="B99" s="13"/>
      <c r="C99" s="106"/>
      <c r="D99" s="114"/>
      <c r="E99" s="56"/>
      <c r="F99" s="43"/>
      <c r="G99" s="56"/>
      <c r="H99" s="43"/>
      <c r="I99" s="56"/>
      <c r="J99" s="40"/>
      <c r="K99" s="56"/>
    </row>
  </sheetData>
  <sheetProtection/>
  <mergeCells count="24">
    <mergeCell ref="E49:G49"/>
    <mergeCell ref="I49:K49"/>
    <mergeCell ref="E50:G50"/>
    <mergeCell ref="I50:K50"/>
    <mergeCell ref="E8:G8"/>
    <mergeCell ref="I8:K8"/>
    <mergeCell ref="E47:G47"/>
    <mergeCell ref="I47:K47"/>
    <mergeCell ref="E48:G48"/>
    <mergeCell ref="I48:K48"/>
    <mergeCell ref="E5:G5"/>
    <mergeCell ref="I5:K5"/>
    <mergeCell ref="E6:G6"/>
    <mergeCell ref="I6:K6"/>
    <mergeCell ref="E7:G7"/>
    <mergeCell ref="I7:K7"/>
    <mergeCell ref="E91:G91"/>
    <mergeCell ref="I91:K91"/>
    <mergeCell ref="E88:G88"/>
    <mergeCell ref="I88:K88"/>
    <mergeCell ref="E89:G89"/>
    <mergeCell ref="I89:K89"/>
    <mergeCell ref="E90:G90"/>
    <mergeCell ref="I90:K90"/>
  </mergeCells>
  <printOptions/>
  <pageMargins left="0.7" right="0.7" top="0.48" bottom="0.5" header="0.5" footer="0.5"/>
  <pageSetup firstPageNumber="6" useFirstPageNumber="1" fitToHeight="2" horizontalDpi="600" verticalDpi="600" orientation="portrait" paperSize="9" scale="92" r:id="rId1"/>
  <headerFooter>
    <oddFooter>&amp;L The accompanying notes are an integral part of these financial statements.
&amp;C&amp;P</oddFooter>
  </headerFooter>
  <rowBreaks count="2" manualBreakCount="2">
    <brk id="42" max="10" man="1"/>
    <brk id="8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1"/>
  <sheetViews>
    <sheetView zoomScaleSheetLayoutView="70" workbookViewId="0" topLeftCell="A1">
      <selection activeCell="A1" sqref="A1"/>
    </sheetView>
  </sheetViews>
  <sheetFormatPr defaultColWidth="9.140625" defaultRowHeight="20.25" customHeight="1"/>
  <cols>
    <col min="1" max="1" width="40.00390625" style="126" customWidth="1"/>
    <col min="2" max="2" width="13.421875" style="126" customWidth="1"/>
    <col min="3" max="3" width="0.85546875" style="126" customWidth="1"/>
    <col min="4" max="4" width="13.421875" style="126" customWidth="1"/>
    <col min="5" max="5" width="0.9921875" style="126" customWidth="1"/>
    <col min="6" max="6" width="13.421875" style="126" customWidth="1"/>
    <col min="7" max="7" width="0.9921875" style="126" customWidth="1"/>
    <col min="8" max="8" width="13.421875" style="126" customWidth="1"/>
    <col min="9" max="9" width="0.9921875" style="126" customWidth="1"/>
    <col min="10" max="10" width="19.00390625" style="126" bestFit="1" customWidth="1"/>
    <col min="11" max="11" width="0.9921875" style="126" customWidth="1"/>
    <col min="12" max="12" width="14.28125" style="126" customWidth="1"/>
    <col min="13" max="13" width="0.9921875" style="126" customWidth="1"/>
    <col min="14" max="14" width="13.421875" style="126" customWidth="1"/>
    <col min="15" max="15" width="0.9921875" style="126" customWidth="1"/>
    <col min="16" max="16" width="13.421875" style="126" customWidth="1"/>
    <col min="17" max="17" width="0.9921875" style="126" customWidth="1"/>
    <col min="18" max="18" width="15.57421875" style="126" customWidth="1"/>
    <col min="19" max="19" width="0.9921875" style="126" customWidth="1"/>
    <col min="20" max="20" width="16.140625" style="126" customWidth="1"/>
    <col min="21" max="21" width="0.9921875" style="126" customWidth="1"/>
    <col min="22" max="22" width="13.421875" style="126" bestFit="1" customWidth="1"/>
    <col min="23" max="23" width="0.85546875" style="126" customWidth="1"/>
    <col min="24" max="24" width="16.8515625" style="126" customWidth="1"/>
    <col min="25" max="25" width="0.71875" style="126" customWidth="1"/>
    <col min="26" max="26" width="17.57421875" style="126" customWidth="1"/>
    <col min="27" max="27" width="0.85546875" style="126" customWidth="1"/>
    <col min="28" max="28" width="13.8515625" style="126" customWidth="1"/>
    <col min="29" max="29" width="0.85546875" style="126" customWidth="1"/>
    <col min="30" max="30" width="13.8515625" style="126" customWidth="1"/>
    <col min="31" max="16384" width="9.140625" style="126" customWidth="1"/>
  </cols>
  <sheetData>
    <row r="1" spans="1:3" ht="20.25" customHeight="1">
      <c r="A1" s="168" t="s">
        <v>30</v>
      </c>
      <c r="B1" s="169"/>
      <c r="C1" s="169"/>
    </row>
    <row r="2" ht="20.25" customHeight="1">
      <c r="A2" s="168" t="s">
        <v>31</v>
      </c>
    </row>
    <row r="3" spans="1:22" ht="20.25" customHeight="1">
      <c r="A3" s="170" t="s">
        <v>208</v>
      </c>
      <c r="B3" s="171"/>
      <c r="C3" s="171"/>
      <c r="P3" s="171"/>
      <c r="Q3" s="171"/>
      <c r="R3" s="171"/>
      <c r="T3" s="171"/>
      <c r="U3" s="171"/>
      <c r="V3" s="171"/>
    </row>
    <row r="4" spans="1:30" ht="20.25" customHeight="1">
      <c r="A4" s="171"/>
      <c r="AD4" s="157" t="s">
        <v>107</v>
      </c>
    </row>
    <row r="5" spans="1:30" ht="20.25" customHeight="1">
      <c r="A5" s="9"/>
      <c r="B5" s="290" t="s">
        <v>48</v>
      </c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</row>
    <row r="6" spans="1:30" ht="20.25" customHeight="1">
      <c r="A6" s="9"/>
      <c r="B6" s="110"/>
      <c r="C6" s="110"/>
      <c r="D6" s="110"/>
      <c r="E6" s="110"/>
      <c r="F6" s="110"/>
      <c r="G6" s="110"/>
      <c r="H6" s="110"/>
      <c r="I6" s="110"/>
      <c r="J6" s="240" t="s">
        <v>162</v>
      </c>
      <c r="K6" s="110"/>
      <c r="L6" s="110"/>
      <c r="M6" s="110"/>
      <c r="N6" s="110"/>
      <c r="O6" s="110"/>
      <c r="P6" s="110"/>
      <c r="Q6" s="110"/>
      <c r="R6" s="292" t="s">
        <v>286</v>
      </c>
      <c r="S6" s="293"/>
      <c r="T6" s="293"/>
      <c r="U6" s="293"/>
      <c r="V6" s="293"/>
      <c r="W6" s="293"/>
      <c r="X6" s="293"/>
      <c r="Y6" s="110"/>
      <c r="Z6" s="110"/>
      <c r="AA6" s="110"/>
      <c r="AB6" s="110"/>
      <c r="AC6" s="110"/>
      <c r="AD6" s="110"/>
    </row>
    <row r="7" spans="1:30" ht="20.25" customHeight="1">
      <c r="A7" s="9"/>
      <c r="B7" s="9"/>
      <c r="C7" s="9"/>
      <c r="D7" s="9"/>
      <c r="E7" s="42"/>
      <c r="F7" s="42"/>
      <c r="G7" s="42"/>
      <c r="H7" s="42"/>
      <c r="I7" s="42"/>
      <c r="J7" s="78" t="s">
        <v>336</v>
      </c>
      <c r="K7" s="42"/>
      <c r="L7" s="78"/>
      <c r="M7" s="42"/>
      <c r="N7" s="42"/>
      <c r="O7" s="42"/>
      <c r="P7" s="9"/>
      <c r="Q7" s="9"/>
      <c r="R7" s="9"/>
      <c r="S7" s="9"/>
      <c r="T7" s="78" t="s">
        <v>356</v>
      </c>
      <c r="U7" s="42"/>
      <c r="V7" s="78" t="s">
        <v>341</v>
      </c>
      <c r="W7" s="42"/>
      <c r="X7" s="78" t="s">
        <v>109</v>
      </c>
      <c r="Y7" s="9"/>
      <c r="Z7" s="162" t="s">
        <v>360</v>
      </c>
      <c r="AA7" s="42"/>
      <c r="AB7" s="42"/>
      <c r="AC7" s="42"/>
      <c r="AD7" s="9"/>
    </row>
    <row r="8" spans="1:30" ht="20.25" customHeight="1">
      <c r="A8" s="9"/>
      <c r="B8" s="42" t="s">
        <v>53</v>
      </c>
      <c r="C8" s="42"/>
      <c r="D8" s="42"/>
      <c r="E8" s="42"/>
      <c r="F8" s="240" t="s">
        <v>268</v>
      </c>
      <c r="G8" s="42"/>
      <c r="H8" s="9"/>
      <c r="I8" s="42"/>
      <c r="J8" s="78" t="s">
        <v>337</v>
      </c>
      <c r="K8" s="42"/>
      <c r="L8" s="78" t="s">
        <v>150</v>
      </c>
      <c r="M8" s="42"/>
      <c r="N8" s="9"/>
      <c r="O8" s="42"/>
      <c r="P8" s="42" t="s">
        <v>35</v>
      </c>
      <c r="Q8" s="9"/>
      <c r="R8" s="78" t="s">
        <v>9</v>
      </c>
      <c r="S8" s="42"/>
      <c r="T8" s="78" t="s">
        <v>357</v>
      </c>
      <c r="U8" s="42"/>
      <c r="V8" s="78" t="s">
        <v>346</v>
      </c>
      <c r="W8" s="42"/>
      <c r="X8" s="42" t="s">
        <v>108</v>
      </c>
      <c r="Y8" s="9"/>
      <c r="Z8" s="162" t="s">
        <v>362</v>
      </c>
      <c r="AA8" s="42"/>
      <c r="AB8" s="172" t="s">
        <v>110</v>
      </c>
      <c r="AC8" s="42"/>
      <c r="AD8" s="42" t="s">
        <v>10</v>
      </c>
    </row>
    <row r="9" spans="1:30" ht="20.25" customHeight="1">
      <c r="A9" s="9"/>
      <c r="B9" s="240" t="s">
        <v>267</v>
      </c>
      <c r="C9" s="42"/>
      <c r="D9" s="42" t="s">
        <v>66</v>
      </c>
      <c r="E9" s="42"/>
      <c r="F9" s="42" t="s">
        <v>102</v>
      </c>
      <c r="G9" s="42"/>
      <c r="H9" s="78" t="s">
        <v>139</v>
      </c>
      <c r="I9" s="42"/>
      <c r="J9" s="78" t="s">
        <v>160</v>
      </c>
      <c r="K9" s="42"/>
      <c r="L9" s="78" t="s">
        <v>151</v>
      </c>
      <c r="M9" s="42"/>
      <c r="N9" s="42" t="s">
        <v>34</v>
      </c>
      <c r="O9" s="42"/>
      <c r="P9" s="42" t="s">
        <v>84</v>
      </c>
      <c r="Q9" s="9"/>
      <c r="R9" s="78" t="s">
        <v>73</v>
      </c>
      <c r="S9" s="42"/>
      <c r="T9" s="240" t="s">
        <v>269</v>
      </c>
      <c r="U9" s="42"/>
      <c r="V9" s="78" t="s">
        <v>347</v>
      </c>
      <c r="W9" s="42"/>
      <c r="X9" s="240" t="s">
        <v>304</v>
      </c>
      <c r="Y9" s="42"/>
      <c r="Z9" s="78" t="s">
        <v>363</v>
      </c>
      <c r="AA9" s="42"/>
      <c r="AB9" s="112" t="s">
        <v>111</v>
      </c>
      <c r="AC9" s="42"/>
      <c r="AD9" s="240" t="s">
        <v>289</v>
      </c>
    </row>
    <row r="10" spans="1:30" ht="20.25" customHeight="1">
      <c r="A10" s="9"/>
      <c r="B10" s="62" t="s">
        <v>47</v>
      </c>
      <c r="C10" s="173"/>
      <c r="D10" s="62" t="s">
        <v>67</v>
      </c>
      <c r="E10" s="173"/>
      <c r="F10" s="63" t="s">
        <v>67</v>
      </c>
      <c r="G10" s="173"/>
      <c r="H10" s="89" t="s">
        <v>142</v>
      </c>
      <c r="I10" s="173"/>
      <c r="J10" s="89" t="s">
        <v>179</v>
      </c>
      <c r="K10" s="173"/>
      <c r="L10" s="89" t="s">
        <v>152</v>
      </c>
      <c r="M10" s="173"/>
      <c r="N10" s="62" t="s">
        <v>39</v>
      </c>
      <c r="O10" s="173"/>
      <c r="P10" s="63" t="s">
        <v>83</v>
      </c>
      <c r="Q10" s="174"/>
      <c r="R10" s="89" t="s">
        <v>78</v>
      </c>
      <c r="S10" s="173"/>
      <c r="T10" s="241" t="s">
        <v>297</v>
      </c>
      <c r="U10" s="173"/>
      <c r="V10" s="89" t="s">
        <v>73</v>
      </c>
      <c r="W10" s="173"/>
      <c r="X10" s="241" t="s">
        <v>46</v>
      </c>
      <c r="Y10" s="173"/>
      <c r="Z10" s="241" t="s">
        <v>364</v>
      </c>
      <c r="AA10" s="174"/>
      <c r="AB10" s="63" t="s">
        <v>68</v>
      </c>
      <c r="AC10" s="174"/>
      <c r="AD10" s="62" t="s">
        <v>46</v>
      </c>
    </row>
    <row r="11" spans="1:30" ht="20.25" customHeight="1">
      <c r="A11" s="174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</row>
    <row r="12" spans="1:28" s="174" customFormat="1" ht="20.25" customHeight="1">
      <c r="A12" s="33" t="s">
        <v>156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s="174" customFormat="1" ht="20.25" customHeight="1">
      <c r="A13" s="33" t="s">
        <v>194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30" ht="20.25" customHeight="1">
      <c r="A14" s="33" t="s">
        <v>195</v>
      </c>
      <c r="B14" s="165">
        <v>7742942</v>
      </c>
      <c r="C14" s="166"/>
      <c r="D14" s="165">
        <v>-1135146</v>
      </c>
      <c r="E14" s="166"/>
      <c r="F14" s="165">
        <v>36462883</v>
      </c>
      <c r="G14" s="166"/>
      <c r="H14" s="90">
        <v>3470021</v>
      </c>
      <c r="I14" s="166"/>
      <c r="J14" s="166">
        <v>3997711</v>
      </c>
      <c r="K14" s="166"/>
      <c r="L14" s="166">
        <v>-5159</v>
      </c>
      <c r="M14" s="166"/>
      <c r="N14" s="165">
        <v>820666</v>
      </c>
      <c r="O14" s="166"/>
      <c r="P14" s="165">
        <v>65919003</v>
      </c>
      <c r="Q14" s="166"/>
      <c r="R14" s="166">
        <v>7272105</v>
      </c>
      <c r="S14" s="166"/>
      <c r="T14" s="165">
        <v>-3145843</v>
      </c>
      <c r="U14" s="166"/>
      <c r="V14" s="165">
        <v>-5034508</v>
      </c>
      <c r="W14" s="166"/>
      <c r="X14" s="165">
        <f>SUM(V14,T14,R14)</f>
        <v>-908246</v>
      </c>
      <c r="Y14" s="166"/>
      <c r="Z14" s="56">
        <f>SUM(B14:P14,X14)</f>
        <v>116364675</v>
      </c>
      <c r="AA14" s="166"/>
      <c r="AB14" s="166">
        <v>57360275</v>
      </c>
      <c r="AC14" s="166"/>
      <c r="AD14" s="166">
        <f>SUM(Z14,AB14)</f>
        <v>173724950</v>
      </c>
    </row>
    <row r="15" spans="1:30" ht="20.25" customHeight="1">
      <c r="A15" s="33" t="s">
        <v>270</v>
      </c>
      <c r="B15" s="44"/>
      <c r="C15" s="45"/>
      <c r="D15" s="44"/>
      <c r="E15" s="45"/>
      <c r="F15" s="44"/>
      <c r="G15" s="45"/>
      <c r="H15" s="33"/>
      <c r="I15" s="45"/>
      <c r="J15" s="45"/>
      <c r="K15" s="45"/>
      <c r="L15" s="45"/>
      <c r="M15" s="45"/>
      <c r="N15" s="44"/>
      <c r="O15" s="45"/>
      <c r="P15" s="44"/>
      <c r="Q15" s="45"/>
      <c r="R15" s="46"/>
      <c r="S15" s="45"/>
      <c r="T15" s="44"/>
      <c r="U15" s="45"/>
      <c r="V15" s="44"/>
      <c r="W15" s="45"/>
      <c r="X15" s="44"/>
      <c r="Y15" s="45"/>
      <c r="Z15" s="46"/>
      <c r="AA15" s="45"/>
      <c r="AB15" s="46"/>
      <c r="AC15" s="45"/>
      <c r="AD15" s="46"/>
    </row>
    <row r="16" spans="1:30" ht="20.25" customHeight="1">
      <c r="A16" s="33" t="s">
        <v>120</v>
      </c>
      <c r="B16" s="44"/>
      <c r="C16" s="45"/>
      <c r="D16" s="44"/>
      <c r="E16" s="45"/>
      <c r="F16" s="44"/>
      <c r="G16" s="45"/>
      <c r="H16" s="33"/>
      <c r="I16" s="45"/>
      <c r="J16" s="45"/>
      <c r="K16" s="45"/>
      <c r="L16" s="45"/>
      <c r="M16" s="45"/>
      <c r="N16" s="44"/>
      <c r="O16" s="45"/>
      <c r="P16" s="44"/>
      <c r="Q16" s="45"/>
      <c r="R16" s="46"/>
      <c r="S16" s="45"/>
      <c r="T16" s="44"/>
      <c r="U16" s="45"/>
      <c r="V16" s="44"/>
      <c r="W16" s="45"/>
      <c r="X16" s="44"/>
      <c r="Y16" s="45"/>
      <c r="Z16" s="46"/>
      <c r="AA16" s="45"/>
      <c r="AB16" s="46"/>
      <c r="AC16" s="45"/>
      <c r="AD16" s="46"/>
    </row>
    <row r="17" spans="1:30" ht="20.25" customHeight="1">
      <c r="A17" s="175" t="s">
        <v>300</v>
      </c>
      <c r="B17" s="44"/>
      <c r="C17" s="45"/>
      <c r="D17" s="44"/>
      <c r="E17" s="45"/>
      <c r="F17" s="44"/>
      <c r="G17" s="45"/>
      <c r="H17" s="33"/>
      <c r="I17" s="45"/>
      <c r="J17" s="45"/>
      <c r="K17" s="45"/>
      <c r="L17" s="45"/>
      <c r="M17" s="45"/>
      <c r="N17" s="44"/>
      <c r="O17" s="45"/>
      <c r="P17" s="44"/>
      <c r="Q17" s="45"/>
      <c r="R17" s="46"/>
      <c r="S17" s="45"/>
      <c r="T17" s="44"/>
      <c r="U17" s="45"/>
      <c r="V17" s="44"/>
      <c r="W17" s="45"/>
      <c r="X17" s="44"/>
      <c r="Y17" s="45"/>
      <c r="Z17" s="46"/>
      <c r="AA17" s="45"/>
      <c r="AB17" s="46"/>
      <c r="AC17" s="45"/>
      <c r="AD17" s="46"/>
    </row>
    <row r="18" spans="1:30" ht="20.25" customHeight="1">
      <c r="A18" s="82" t="s">
        <v>301</v>
      </c>
      <c r="B18" s="176"/>
      <c r="C18" s="97"/>
      <c r="D18" s="176"/>
      <c r="E18" s="97"/>
      <c r="F18" s="176"/>
      <c r="G18" s="97"/>
      <c r="H18" s="82"/>
      <c r="I18" s="97"/>
      <c r="J18" s="97"/>
      <c r="K18" s="97"/>
      <c r="L18" s="97"/>
      <c r="M18" s="97"/>
      <c r="N18" s="176"/>
      <c r="O18" s="97"/>
      <c r="P18" s="101"/>
      <c r="Q18" s="82"/>
      <c r="R18" s="176"/>
      <c r="S18" s="97"/>
      <c r="T18" s="176"/>
      <c r="U18" s="164"/>
      <c r="V18" s="176"/>
      <c r="W18" s="164"/>
      <c r="X18" s="176"/>
      <c r="Y18" s="164"/>
      <c r="Z18" s="176"/>
      <c r="AA18" s="97"/>
      <c r="AB18" s="176"/>
      <c r="AC18" s="97"/>
      <c r="AD18" s="176"/>
    </row>
    <row r="19" spans="1:30" ht="20.25" customHeight="1">
      <c r="A19" s="82" t="s">
        <v>322</v>
      </c>
      <c r="B19" s="138">
        <f>SUM(B17:B17)</f>
        <v>0</v>
      </c>
      <c r="C19" s="101"/>
      <c r="D19" s="138">
        <f>SUM(D17:D17)</f>
        <v>0</v>
      </c>
      <c r="E19" s="101"/>
      <c r="F19" s="138">
        <f>SUM(F17:F17)</f>
        <v>0</v>
      </c>
      <c r="G19" s="101"/>
      <c r="H19" s="138">
        <f>SUM(H17:H17)</f>
        <v>0</v>
      </c>
      <c r="I19" s="101"/>
      <c r="J19" s="138">
        <f>SUM(J17:J17)</f>
        <v>0</v>
      </c>
      <c r="K19" s="101"/>
      <c r="L19" s="138">
        <f>SUM(L17:L17)</f>
        <v>0</v>
      </c>
      <c r="M19" s="101"/>
      <c r="N19" s="138">
        <f>SUM(N17:N17)</f>
        <v>0</v>
      </c>
      <c r="O19" s="101"/>
      <c r="P19" s="138">
        <f>SUM(P17:P17)</f>
        <v>0</v>
      </c>
      <c r="Q19" s="178"/>
      <c r="R19" s="138">
        <f>SUM(R17:R17)</f>
        <v>0</v>
      </c>
      <c r="S19" s="101"/>
      <c r="T19" s="138">
        <f>SUM(T17:T17)</f>
        <v>0</v>
      </c>
      <c r="U19" s="179"/>
      <c r="V19" s="138">
        <f>SUM(V17:V17)</f>
        <v>0</v>
      </c>
      <c r="W19" s="179"/>
      <c r="X19" s="138">
        <f>SUM(V19,T19,R19)</f>
        <v>0</v>
      </c>
      <c r="Y19" s="179"/>
      <c r="Z19" s="138">
        <f>SUM(B19:P19,X19)</f>
        <v>0</v>
      </c>
      <c r="AA19" s="101"/>
      <c r="AB19" s="138">
        <v>-149599</v>
      </c>
      <c r="AC19" s="101"/>
      <c r="AD19" s="138">
        <f>SUM(Z19,AB19)</f>
        <v>-149599</v>
      </c>
    </row>
    <row r="20" spans="1:30" s="177" customFormat="1" ht="20.25" customHeight="1">
      <c r="A20" s="175" t="s">
        <v>302</v>
      </c>
      <c r="B20" s="119">
        <f>SUM(B18:B19)</f>
        <v>0</v>
      </c>
      <c r="C20" s="46"/>
      <c r="D20" s="119">
        <f>SUM(D18:D19)</f>
        <v>0</v>
      </c>
      <c r="E20" s="46"/>
      <c r="F20" s="119">
        <f>SUM(F18:F19)</f>
        <v>0</v>
      </c>
      <c r="G20" s="46"/>
      <c r="H20" s="119">
        <f>SUM(H18:H19)</f>
        <v>0</v>
      </c>
      <c r="I20" s="46"/>
      <c r="J20" s="119">
        <f>SUM(J18:J19)</f>
        <v>0</v>
      </c>
      <c r="K20" s="46"/>
      <c r="L20" s="119">
        <f>SUM(L18:L19)</f>
        <v>0</v>
      </c>
      <c r="M20" s="46"/>
      <c r="N20" s="119">
        <f>SUM(N18:N19)</f>
        <v>0</v>
      </c>
      <c r="O20" s="46"/>
      <c r="P20" s="119">
        <f>SUM(P18:P19)</f>
        <v>0</v>
      </c>
      <c r="Q20" s="93"/>
      <c r="R20" s="119">
        <f>SUM(R18:R19)</f>
        <v>0</v>
      </c>
      <c r="S20" s="46"/>
      <c r="T20" s="119">
        <f>SUM(T18:T19)</f>
        <v>0</v>
      </c>
      <c r="U20" s="94"/>
      <c r="V20" s="119">
        <f>SUM(V18:V19)</f>
        <v>0</v>
      </c>
      <c r="W20" s="94"/>
      <c r="X20" s="119">
        <f>SUM(V20,T20,R20)</f>
        <v>0</v>
      </c>
      <c r="Y20" s="94"/>
      <c r="Z20" s="119">
        <f>SUM(B20:P20,X20)</f>
        <v>0</v>
      </c>
      <c r="AA20" s="46"/>
      <c r="AB20" s="119">
        <f>SUM(AB18:AB19)</f>
        <v>-149599</v>
      </c>
      <c r="AC20" s="46"/>
      <c r="AD20" s="119">
        <f>SUM(Z20,AB20)</f>
        <v>-149599</v>
      </c>
    </row>
    <row r="21" spans="1:30" ht="20.25" customHeight="1">
      <c r="A21" s="175" t="s">
        <v>140</v>
      </c>
      <c r="B21" s="166"/>
      <c r="C21" s="46"/>
      <c r="D21" s="166"/>
      <c r="E21" s="46"/>
      <c r="F21" s="166"/>
      <c r="G21" s="46"/>
      <c r="H21" s="33"/>
      <c r="I21" s="46"/>
      <c r="J21" s="46"/>
      <c r="K21" s="46"/>
      <c r="L21" s="46"/>
      <c r="M21" s="46"/>
      <c r="N21" s="166"/>
      <c r="O21" s="46"/>
      <c r="P21" s="166"/>
      <c r="Q21" s="93"/>
      <c r="R21" s="166"/>
      <c r="S21" s="46"/>
      <c r="T21" s="166"/>
      <c r="U21" s="94"/>
      <c r="V21" s="166"/>
      <c r="W21" s="94"/>
      <c r="X21" s="166"/>
      <c r="Y21" s="94"/>
      <c r="Z21" s="166"/>
      <c r="AA21" s="46"/>
      <c r="AB21" s="46"/>
      <c r="AC21" s="46"/>
      <c r="AD21" s="46"/>
    </row>
    <row r="22" spans="1:30" ht="20.25" customHeight="1">
      <c r="A22" s="175" t="s">
        <v>323</v>
      </c>
      <c r="B22" s="166"/>
      <c r="C22" s="46"/>
      <c r="D22" s="166"/>
      <c r="E22" s="46"/>
      <c r="F22" s="166"/>
      <c r="G22" s="46"/>
      <c r="H22" s="33"/>
      <c r="I22" s="46"/>
      <c r="J22" s="46"/>
      <c r="K22" s="46"/>
      <c r="L22" s="46"/>
      <c r="M22" s="46"/>
      <c r="N22" s="166"/>
      <c r="O22" s="46"/>
      <c r="P22" s="166"/>
      <c r="Q22" s="93"/>
      <c r="R22" s="166"/>
      <c r="S22" s="46"/>
      <c r="T22" s="166"/>
      <c r="U22" s="94"/>
      <c r="V22" s="166"/>
      <c r="W22" s="94"/>
      <c r="X22" s="166"/>
      <c r="Y22" s="94"/>
      <c r="Z22" s="166"/>
      <c r="AA22" s="46"/>
      <c r="AB22" s="46"/>
      <c r="AC22" s="46"/>
      <c r="AD22" s="46"/>
    </row>
    <row r="23" spans="1:30" ht="20.25" customHeight="1">
      <c r="A23" s="82" t="s">
        <v>198</v>
      </c>
      <c r="B23" s="166"/>
      <c r="C23" s="46"/>
      <c r="D23" s="166"/>
      <c r="E23" s="46"/>
      <c r="F23" s="166"/>
      <c r="G23" s="46"/>
      <c r="H23" s="33"/>
      <c r="I23" s="46"/>
      <c r="J23" s="46"/>
      <c r="K23" s="46"/>
      <c r="L23" s="46"/>
      <c r="M23" s="46"/>
      <c r="N23" s="166"/>
      <c r="O23" s="46"/>
      <c r="P23" s="166"/>
      <c r="Q23" s="93"/>
      <c r="R23" s="166"/>
      <c r="S23" s="46"/>
      <c r="T23" s="166"/>
      <c r="U23" s="94"/>
      <c r="V23" s="166"/>
      <c r="W23" s="94"/>
      <c r="X23" s="166"/>
      <c r="Y23" s="94"/>
      <c r="Z23" s="148"/>
      <c r="AA23" s="46"/>
      <c r="AB23" s="46"/>
      <c r="AC23" s="46"/>
      <c r="AD23" s="46"/>
    </row>
    <row r="24" spans="1:30" ht="20.25" customHeight="1">
      <c r="A24" s="82" t="s">
        <v>324</v>
      </c>
      <c r="B24" s="148">
        <v>0</v>
      </c>
      <c r="C24" s="101"/>
      <c r="D24" s="148">
        <v>0</v>
      </c>
      <c r="E24" s="101"/>
      <c r="F24" s="148">
        <v>0</v>
      </c>
      <c r="G24" s="101"/>
      <c r="H24" s="148">
        <v>0</v>
      </c>
      <c r="I24" s="101"/>
      <c r="J24" s="101">
        <v>-516</v>
      </c>
      <c r="K24" s="101"/>
      <c r="L24" s="148">
        <v>0</v>
      </c>
      <c r="M24" s="101"/>
      <c r="N24" s="148">
        <v>0</v>
      </c>
      <c r="O24" s="101"/>
      <c r="P24" s="148">
        <v>0</v>
      </c>
      <c r="Q24" s="178"/>
      <c r="R24" s="148">
        <v>0</v>
      </c>
      <c r="S24" s="101"/>
      <c r="T24" s="148">
        <v>0</v>
      </c>
      <c r="U24" s="179"/>
      <c r="V24" s="124">
        <v>70</v>
      </c>
      <c r="W24" s="179"/>
      <c r="X24" s="124">
        <f>SUM(V24,T24,R24)</f>
        <v>70</v>
      </c>
      <c r="Y24" s="179"/>
      <c r="Z24" s="148">
        <f>SUM(B24:P24,X24)</f>
        <v>-446</v>
      </c>
      <c r="AA24" s="101"/>
      <c r="AB24" s="101">
        <v>443</v>
      </c>
      <c r="AC24" s="101"/>
      <c r="AD24" s="101">
        <f>SUM(Z24,AB24)</f>
        <v>-3</v>
      </c>
    </row>
    <row r="25" spans="1:30" ht="20.25" customHeight="1">
      <c r="A25" s="82" t="s">
        <v>283</v>
      </c>
      <c r="B25" s="138">
        <v>0</v>
      </c>
      <c r="C25" s="101"/>
      <c r="D25" s="138">
        <v>0</v>
      </c>
      <c r="E25" s="101"/>
      <c r="F25" s="138">
        <v>0</v>
      </c>
      <c r="G25" s="101"/>
      <c r="H25" s="138">
        <v>0</v>
      </c>
      <c r="I25" s="101"/>
      <c r="J25" s="100">
        <v>2027</v>
      </c>
      <c r="K25" s="101"/>
      <c r="L25" s="138">
        <v>0</v>
      </c>
      <c r="M25" s="101"/>
      <c r="N25" s="138">
        <v>0</v>
      </c>
      <c r="O25" s="101"/>
      <c r="P25" s="138">
        <v>0</v>
      </c>
      <c r="Q25" s="178"/>
      <c r="R25" s="138">
        <v>0</v>
      </c>
      <c r="S25" s="101"/>
      <c r="T25" s="138">
        <v>0</v>
      </c>
      <c r="U25" s="179"/>
      <c r="V25" s="138">
        <v>0</v>
      </c>
      <c r="W25" s="179"/>
      <c r="X25" s="138">
        <f>SUM(V25,T25,R25)</f>
        <v>0</v>
      </c>
      <c r="Y25" s="179"/>
      <c r="Z25" s="138">
        <f>SUM(B25:P25,X25)</f>
        <v>2027</v>
      </c>
      <c r="AA25" s="101"/>
      <c r="AB25" s="138">
        <v>0</v>
      </c>
      <c r="AC25" s="101"/>
      <c r="AD25" s="138">
        <f>SUM(Z25,AB25)</f>
        <v>2027</v>
      </c>
    </row>
    <row r="26" spans="1:30" ht="20.25" customHeight="1">
      <c r="A26" s="175" t="s">
        <v>212</v>
      </c>
      <c r="B26" s="166"/>
      <c r="C26" s="46"/>
      <c r="D26" s="166"/>
      <c r="E26" s="46"/>
      <c r="F26" s="166"/>
      <c r="G26" s="46"/>
      <c r="H26" s="166"/>
      <c r="I26" s="46"/>
      <c r="J26" s="46"/>
      <c r="K26" s="46"/>
      <c r="L26" s="46"/>
      <c r="M26" s="46"/>
      <c r="N26" s="166"/>
      <c r="O26" s="46"/>
      <c r="P26" s="166"/>
      <c r="Q26" s="93"/>
      <c r="R26" s="166"/>
      <c r="S26" s="46"/>
      <c r="T26" s="166"/>
      <c r="U26" s="94"/>
      <c r="V26" s="166"/>
      <c r="W26" s="94"/>
      <c r="X26" s="166"/>
      <c r="Y26" s="94"/>
      <c r="Z26" s="166"/>
      <c r="AA26" s="46"/>
      <c r="AB26" s="46"/>
      <c r="AC26" s="46"/>
      <c r="AD26" s="46"/>
    </row>
    <row r="27" spans="1:30" ht="20.25" customHeight="1">
      <c r="A27" s="175" t="s">
        <v>325</v>
      </c>
      <c r="B27" s="119">
        <f>SUM(B24,B25)</f>
        <v>0</v>
      </c>
      <c r="C27" s="46"/>
      <c r="D27" s="119">
        <f>SUM(D24+D25)</f>
        <v>0</v>
      </c>
      <c r="E27" s="46"/>
      <c r="F27" s="119">
        <f>SUM(F24+F25)</f>
        <v>0</v>
      </c>
      <c r="G27" s="46"/>
      <c r="H27" s="119">
        <f>SUM(H24+H25)</f>
        <v>0</v>
      </c>
      <c r="I27" s="46"/>
      <c r="J27" s="119">
        <f>SUM(J24+J25)</f>
        <v>1511</v>
      </c>
      <c r="K27" s="46"/>
      <c r="L27" s="119">
        <f>SUM(L24+L25)</f>
        <v>0</v>
      </c>
      <c r="M27" s="46"/>
      <c r="N27" s="119">
        <f>SUM(N24+N25)</f>
        <v>0</v>
      </c>
      <c r="O27" s="46"/>
      <c r="P27" s="119">
        <f>SUM(P24+P25)</f>
        <v>0</v>
      </c>
      <c r="Q27" s="93"/>
      <c r="R27" s="119">
        <f>SUM(R24+R25)</f>
        <v>0</v>
      </c>
      <c r="S27" s="46"/>
      <c r="T27" s="119">
        <f>SUM(T24+T25)</f>
        <v>0</v>
      </c>
      <c r="U27" s="94"/>
      <c r="V27" s="119">
        <f>SUM(V24+V25)</f>
        <v>70</v>
      </c>
      <c r="W27" s="94"/>
      <c r="X27" s="119">
        <f>SUM(V27,T27,R27)</f>
        <v>70</v>
      </c>
      <c r="Y27" s="94"/>
      <c r="Z27" s="119">
        <f>SUM(B27:P27,X27)</f>
        <v>1581</v>
      </c>
      <c r="AA27" s="46"/>
      <c r="AB27" s="119">
        <f>SUM(AB21:AB25)</f>
        <v>443</v>
      </c>
      <c r="AC27" s="46"/>
      <c r="AD27" s="119">
        <f>SUM(Z27,AB27)</f>
        <v>2024</v>
      </c>
    </row>
    <row r="28" spans="1:30" ht="20.25" customHeight="1">
      <c r="A28" s="33" t="s">
        <v>303</v>
      </c>
      <c r="B28" s="180"/>
      <c r="C28" s="45"/>
      <c r="D28" s="180"/>
      <c r="E28" s="45"/>
      <c r="F28" s="180"/>
      <c r="G28" s="45"/>
      <c r="H28" s="180"/>
      <c r="I28" s="45"/>
      <c r="J28" s="45"/>
      <c r="K28" s="45"/>
      <c r="L28" s="45"/>
      <c r="M28" s="45"/>
      <c r="N28" s="180"/>
      <c r="O28" s="45"/>
      <c r="P28" s="180"/>
      <c r="Q28" s="33"/>
      <c r="R28" s="180"/>
      <c r="S28" s="45"/>
      <c r="T28" s="180"/>
      <c r="U28" s="92"/>
      <c r="V28" s="180"/>
      <c r="W28" s="92"/>
      <c r="X28" s="180"/>
      <c r="Y28" s="92"/>
      <c r="Z28" s="176"/>
      <c r="AA28" s="45"/>
      <c r="AB28" s="66"/>
      <c r="AC28" s="45"/>
      <c r="AD28" s="66"/>
    </row>
    <row r="29" spans="1:30" ht="20.25" customHeight="1">
      <c r="A29" s="33" t="s">
        <v>120</v>
      </c>
      <c r="B29" s="119">
        <f>B20+B27</f>
        <v>0</v>
      </c>
      <c r="C29" s="45"/>
      <c r="D29" s="119">
        <f>D20+D27</f>
        <v>0</v>
      </c>
      <c r="E29" s="45"/>
      <c r="F29" s="119">
        <f>F20+F27</f>
        <v>0</v>
      </c>
      <c r="G29" s="45"/>
      <c r="H29" s="119">
        <f>H20+H27</f>
        <v>0</v>
      </c>
      <c r="I29" s="45"/>
      <c r="J29" s="91">
        <f>J20+J27</f>
        <v>1511</v>
      </c>
      <c r="K29" s="45"/>
      <c r="L29" s="119">
        <f>L20+L27</f>
        <v>0</v>
      </c>
      <c r="M29" s="45"/>
      <c r="N29" s="119">
        <f>N20+N27</f>
        <v>0</v>
      </c>
      <c r="O29" s="45"/>
      <c r="P29" s="119">
        <f>P20+P27</f>
        <v>0</v>
      </c>
      <c r="Q29" s="33"/>
      <c r="R29" s="119">
        <f>R20+R27</f>
        <v>0</v>
      </c>
      <c r="S29" s="45"/>
      <c r="T29" s="119">
        <f>T20+T27</f>
        <v>0</v>
      </c>
      <c r="U29" s="119"/>
      <c r="V29" s="119">
        <f>V20+V27</f>
        <v>70</v>
      </c>
      <c r="W29" s="119"/>
      <c r="X29" s="119">
        <f>SUM(V29,T29,R29)</f>
        <v>70</v>
      </c>
      <c r="Y29" s="92"/>
      <c r="Z29" s="119">
        <f>SUM(B29:P29,X29)</f>
        <v>1581</v>
      </c>
      <c r="AA29" s="45"/>
      <c r="AB29" s="119">
        <f>AB20+AB27</f>
        <v>-149156</v>
      </c>
      <c r="AC29" s="45"/>
      <c r="AD29" s="119">
        <f>SUM(Z29,AB29)</f>
        <v>-147575</v>
      </c>
    </row>
    <row r="30" spans="1:30" ht="20.25" customHeight="1">
      <c r="A30" s="33" t="s">
        <v>121</v>
      </c>
      <c r="B30" s="180"/>
      <c r="C30" s="45"/>
      <c r="D30" s="180"/>
      <c r="E30" s="45"/>
      <c r="F30" s="180"/>
      <c r="G30" s="45"/>
      <c r="H30" s="180"/>
      <c r="I30" s="45"/>
      <c r="J30" s="45"/>
      <c r="K30" s="45"/>
      <c r="L30" s="45"/>
      <c r="M30" s="45"/>
      <c r="N30" s="180"/>
      <c r="O30" s="45"/>
      <c r="P30" s="180"/>
      <c r="Q30" s="33"/>
      <c r="R30" s="180"/>
      <c r="S30" s="45"/>
      <c r="T30" s="180"/>
      <c r="U30" s="92"/>
      <c r="V30" s="180"/>
      <c r="W30" s="92"/>
      <c r="X30" s="180"/>
      <c r="Y30" s="92"/>
      <c r="Z30" s="176"/>
      <c r="AA30" s="45"/>
      <c r="AB30" s="66"/>
      <c r="AC30" s="45"/>
      <c r="AD30" s="66"/>
    </row>
    <row r="31" spans="1:30" ht="20.25" customHeight="1">
      <c r="A31" s="33" t="s">
        <v>118</v>
      </c>
      <c r="B31" s="180"/>
      <c r="C31" s="45"/>
      <c r="D31" s="180"/>
      <c r="E31" s="45"/>
      <c r="F31" s="180"/>
      <c r="G31" s="45"/>
      <c r="H31" s="180"/>
      <c r="I31" s="45"/>
      <c r="J31" s="45"/>
      <c r="K31" s="45"/>
      <c r="L31" s="45"/>
      <c r="M31" s="45"/>
      <c r="N31" s="180"/>
      <c r="O31" s="45"/>
      <c r="P31" s="180"/>
      <c r="Q31" s="33"/>
      <c r="R31" s="180"/>
      <c r="S31" s="45"/>
      <c r="T31" s="180"/>
      <c r="U31" s="92"/>
      <c r="V31" s="180"/>
      <c r="W31" s="92"/>
      <c r="X31" s="180"/>
      <c r="Y31" s="92"/>
      <c r="Z31" s="176"/>
      <c r="AA31" s="45"/>
      <c r="AB31" s="66"/>
      <c r="AC31" s="45"/>
      <c r="AD31" s="66"/>
    </row>
    <row r="32" spans="1:30" ht="20.25" customHeight="1">
      <c r="A32" s="82" t="s">
        <v>122</v>
      </c>
      <c r="B32" s="124" t="s">
        <v>99</v>
      </c>
      <c r="C32" s="101"/>
      <c r="D32" s="124" t="s">
        <v>99</v>
      </c>
      <c r="E32" s="101"/>
      <c r="F32" s="124" t="s">
        <v>99</v>
      </c>
      <c r="G32" s="101"/>
      <c r="H32" s="124" t="s">
        <v>99</v>
      </c>
      <c r="I32" s="101"/>
      <c r="J32" s="124" t="s">
        <v>99</v>
      </c>
      <c r="K32" s="101"/>
      <c r="L32" s="124" t="s">
        <v>99</v>
      </c>
      <c r="M32" s="101"/>
      <c r="N32" s="124" t="s">
        <v>99</v>
      </c>
      <c r="O32" s="101"/>
      <c r="P32" s="124">
        <v>3764292</v>
      </c>
      <c r="Q32" s="178"/>
      <c r="R32" s="124" t="s">
        <v>99</v>
      </c>
      <c r="S32" s="101"/>
      <c r="T32" s="124" t="s">
        <v>99</v>
      </c>
      <c r="U32" s="179"/>
      <c r="V32" s="124" t="s">
        <v>99</v>
      </c>
      <c r="W32" s="179"/>
      <c r="X32" s="124" t="s">
        <v>99</v>
      </c>
      <c r="Y32" s="179"/>
      <c r="Z32" s="148">
        <f>SUM(B32:P32,X32)</f>
        <v>3764292</v>
      </c>
      <c r="AA32" s="101"/>
      <c r="AB32" s="124">
        <v>1390527</v>
      </c>
      <c r="AC32" s="101"/>
      <c r="AD32" s="124">
        <f>SUM(Z32,AB32)</f>
        <v>5154819</v>
      </c>
    </row>
    <row r="33" spans="1:30" ht="20.25" customHeight="1">
      <c r="A33" s="82" t="s">
        <v>123</v>
      </c>
      <c r="B33" s="124"/>
      <c r="C33" s="101"/>
      <c r="D33" s="124"/>
      <c r="E33" s="101"/>
      <c r="F33" s="124"/>
      <c r="G33" s="101"/>
      <c r="H33" s="124"/>
      <c r="I33" s="101"/>
      <c r="J33" s="124"/>
      <c r="K33" s="101"/>
      <c r="L33" s="124"/>
      <c r="M33" s="101"/>
      <c r="N33" s="124"/>
      <c r="O33" s="101"/>
      <c r="P33" s="124"/>
      <c r="Q33" s="178"/>
      <c r="R33" s="148"/>
      <c r="S33" s="101"/>
      <c r="T33" s="148"/>
      <c r="U33" s="179"/>
      <c r="V33" s="148"/>
      <c r="W33" s="179"/>
      <c r="X33" s="148"/>
      <c r="Y33" s="179"/>
      <c r="Z33" s="148"/>
      <c r="AA33" s="101"/>
      <c r="AB33" s="148"/>
      <c r="AC33" s="101"/>
      <c r="AD33" s="148"/>
    </row>
    <row r="34" spans="1:30" ht="20.25" customHeight="1">
      <c r="A34" s="73" t="s">
        <v>343</v>
      </c>
      <c r="B34" s="124"/>
      <c r="C34" s="101"/>
      <c r="D34" s="124"/>
      <c r="E34" s="101"/>
      <c r="F34" s="124"/>
      <c r="G34" s="101"/>
      <c r="H34" s="124"/>
      <c r="I34" s="101"/>
      <c r="J34" s="124"/>
      <c r="K34" s="101"/>
      <c r="L34" s="124"/>
      <c r="M34" s="101"/>
      <c r="N34" s="124"/>
      <c r="O34" s="101"/>
      <c r="P34" s="124"/>
      <c r="Q34" s="178"/>
      <c r="R34" s="148"/>
      <c r="S34" s="101"/>
      <c r="T34" s="148"/>
      <c r="U34" s="179"/>
      <c r="V34" s="148"/>
      <c r="W34" s="179"/>
      <c r="X34" s="148"/>
      <c r="Y34" s="179"/>
      <c r="Z34" s="148"/>
      <c r="AA34" s="101"/>
      <c r="AB34" s="148"/>
      <c r="AC34" s="101"/>
      <c r="AD34" s="148"/>
    </row>
    <row r="35" spans="1:30" ht="20.25" customHeight="1">
      <c r="A35" s="126" t="s">
        <v>344</v>
      </c>
      <c r="B35" s="148">
        <v>0</v>
      </c>
      <c r="C35" s="101"/>
      <c r="D35" s="148">
        <v>0</v>
      </c>
      <c r="E35" s="101"/>
      <c r="F35" s="148">
        <v>0</v>
      </c>
      <c r="G35" s="101"/>
      <c r="H35" s="148">
        <v>0</v>
      </c>
      <c r="I35" s="101"/>
      <c r="J35" s="148">
        <v>0</v>
      </c>
      <c r="K35" s="101"/>
      <c r="L35" s="148">
        <v>0</v>
      </c>
      <c r="M35" s="101"/>
      <c r="N35" s="148">
        <v>0</v>
      </c>
      <c r="O35" s="101"/>
      <c r="P35" s="124">
        <v>-1617</v>
      </c>
      <c r="Q35" s="178"/>
      <c r="R35" s="148">
        <v>0</v>
      </c>
      <c r="S35" s="101"/>
      <c r="T35" s="148">
        <v>0</v>
      </c>
      <c r="U35" s="179"/>
      <c r="V35" s="148">
        <v>0</v>
      </c>
      <c r="W35" s="179"/>
      <c r="X35" s="148">
        <f>SUM(V35,T35,R35)</f>
        <v>0</v>
      </c>
      <c r="Y35" s="179"/>
      <c r="Z35" s="148">
        <f>SUM(B35:P35,X35)</f>
        <v>-1617</v>
      </c>
      <c r="AA35" s="101"/>
      <c r="AB35" s="148">
        <v>0</v>
      </c>
      <c r="AC35" s="101"/>
      <c r="AD35" s="148">
        <f>SUM(Z35,AB35)</f>
        <v>-1617</v>
      </c>
    </row>
    <row r="36" spans="1:30" ht="20.25" customHeight="1">
      <c r="A36" s="73" t="s">
        <v>149</v>
      </c>
      <c r="B36" s="138">
        <v>0</v>
      </c>
      <c r="C36" s="101"/>
      <c r="D36" s="138">
        <v>0</v>
      </c>
      <c r="E36" s="101"/>
      <c r="F36" s="138">
        <v>0</v>
      </c>
      <c r="G36" s="101"/>
      <c r="H36" s="138">
        <v>0</v>
      </c>
      <c r="I36" s="101"/>
      <c r="J36" s="138">
        <v>0</v>
      </c>
      <c r="K36" s="101"/>
      <c r="L36" s="138">
        <v>0</v>
      </c>
      <c r="M36" s="101"/>
      <c r="N36" s="138">
        <v>0</v>
      </c>
      <c r="O36" s="101"/>
      <c r="P36" s="138">
        <v>0</v>
      </c>
      <c r="Q36" s="178"/>
      <c r="R36" s="138">
        <v>0</v>
      </c>
      <c r="S36" s="101"/>
      <c r="T36" s="138">
        <v>489980</v>
      </c>
      <c r="U36" s="138"/>
      <c r="V36" s="138">
        <v>694370</v>
      </c>
      <c r="W36" s="138"/>
      <c r="X36" s="138">
        <f>SUM(V36,T36,R36)</f>
        <v>1184350</v>
      </c>
      <c r="Y36" s="179"/>
      <c r="Z36" s="138">
        <f>SUM(B36:P36,X36)</f>
        <v>1184350</v>
      </c>
      <c r="AA36" s="101"/>
      <c r="AB36" s="99">
        <v>-581791</v>
      </c>
      <c r="AC36" s="101"/>
      <c r="AD36" s="99">
        <f>SUM(Z36,AB36)</f>
        <v>602559</v>
      </c>
    </row>
    <row r="37" spans="1:30" ht="20.25" customHeight="1">
      <c r="A37" s="33" t="s">
        <v>124</v>
      </c>
      <c r="B37" s="103"/>
      <c r="C37" s="45"/>
      <c r="D37" s="103"/>
      <c r="E37" s="45"/>
      <c r="F37" s="103"/>
      <c r="G37" s="45"/>
      <c r="H37" s="103"/>
      <c r="I37" s="45"/>
      <c r="J37" s="45"/>
      <c r="K37" s="45"/>
      <c r="L37" s="45"/>
      <c r="M37" s="45"/>
      <c r="N37" s="103"/>
      <c r="O37" s="45"/>
      <c r="P37" s="103"/>
      <c r="Q37" s="33"/>
      <c r="R37" s="103"/>
      <c r="S37" s="45"/>
      <c r="T37" s="124"/>
      <c r="U37" s="92"/>
      <c r="V37" s="124"/>
      <c r="W37" s="92"/>
      <c r="X37" s="124"/>
      <c r="Y37" s="92"/>
      <c r="Z37" s="124"/>
      <c r="AA37" s="45"/>
      <c r="AB37" s="124"/>
      <c r="AC37" s="45"/>
      <c r="AD37" s="124"/>
    </row>
    <row r="38" spans="1:30" s="177" customFormat="1" ht="20.25" customHeight="1">
      <c r="A38" s="33" t="s">
        <v>118</v>
      </c>
      <c r="B38" s="119">
        <f>SUM(B32:B36)</f>
        <v>0</v>
      </c>
      <c r="C38" s="46"/>
      <c r="D38" s="119">
        <f>SUM(D32:D36)</f>
        <v>0</v>
      </c>
      <c r="E38" s="46"/>
      <c r="F38" s="119">
        <f>SUM(F32:F36)</f>
        <v>0</v>
      </c>
      <c r="G38" s="46"/>
      <c r="H38" s="119">
        <f>SUM(H32:H36)</f>
        <v>0</v>
      </c>
      <c r="I38" s="46"/>
      <c r="J38" s="119">
        <f>SUM(J32:J36)</f>
        <v>0</v>
      </c>
      <c r="K38" s="46"/>
      <c r="L38" s="119">
        <f>SUM(L32:L36)</f>
        <v>0</v>
      </c>
      <c r="M38" s="46"/>
      <c r="N38" s="119">
        <f>SUM(N32:N36)</f>
        <v>0</v>
      </c>
      <c r="O38" s="46"/>
      <c r="P38" s="119">
        <f>SUM(P32:P36)</f>
        <v>3762675</v>
      </c>
      <c r="Q38" s="93"/>
      <c r="R38" s="119">
        <f>SUM(R32:R36)</f>
        <v>0</v>
      </c>
      <c r="S38" s="46"/>
      <c r="T38" s="119">
        <f>SUM(T32:T36)</f>
        <v>489980</v>
      </c>
      <c r="U38" s="94"/>
      <c r="V38" s="119">
        <f>SUM(V32:V36)</f>
        <v>694370</v>
      </c>
      <c r="W38" s="94"/>
      <c r="X38" s="119">
        <f>SUM(V38,T38,R38)</f>
        <v>1184350</v>
      </c>
      <c r="Y38" s="94"/>
      <c r="Z38" s="119">
        <f>SUM(B38:P38,X38)</f>
        <v>4947025</v>
      </c>
      <c r="AA38" s="46"/>
      <c r="AB38" s="119">
        <f>SUM(AB32:AB36)</f>
        <v>808736</v>
      </c>
      <c r="AC38" s="46"/>
      <c r="AD38" s="119">
        <f>SUM(Z38,AB38)</f>
        <v>5755761</v>
      </c>
    </row>
    <row r="39" spans="1:30" ht="20.25" customHeight="1" hidden="1">
      <c r="A39" s="82" t="s">
        <v>169</v>
      </c>
      <c r="B39" s="182">
        <v>0</v>
      </c>
      <c r="C39" s="97"/>
      <c r="D39" s="182">
        <v>0</v>
      </c>
      <c r="E39" s="101"/>
      <c r="F39" s="182">
        <v>0</v>
      </c>
      <c r="G39" s="101"/>
      <c r="H39" s="182">
        <v>0</v>
      </c>
      <c r="I39" s="101"/>
      <c r="J39" s="182">
        <v>0</v>
      </c>
      <c r="K39" s="101"/>
      <c r="L39" s="182">
        <v>0</v>
      </c>
      <c r="M39" s="101"/>
      <c r="N39" s="182">
        <v>0</v>
      </c>
      <c r="O39" s="101"/>
      <c r="P39" s="183"/>
      <c r="Q39" s="82"/>
      <c r="R39" s="182">
        <f>-P39</f>
        <v>0</v>
      </c>
      <c r="S39" s="97"/>
      <c r="T39" s="182">
        <v>0</v>
      </c>
      <c r="U39" s="164"/>
      <c r="V39" s="182">
        <v>0</v>
      </c>
      <c r="W39" s="164"/>
      <c r="X39" s="182">
        <f>SUM(R39:V39)</f>
        <v>0</v>
      </c>
      <c r="Y39" s="164"/>
      <c r="Z39" s="182">
        <v>0</v>
      </c>
      <c r="AA39" s="97"/>
      <c r="AB39" s="182">
        <v>0</v>
      </c>
      <c r="AC39" s="97"/>
      <c r="AD39" s="182">
        <v>0</v>
      </c>
    </row>
    <row r="40" spans="1:30" ht="10.5" customHeight="1">
      <c r="A40" s="82"/>
      <c r="B40" s="148"/>
      <c r="C40" s="97"/>
      <c r="D40" s="148"/>
      <c r="E40" s="101"/>
      <c r="F40" s="148"/>
      <c r="G40" s="101"/>
      <c r="H40" s="148"/>
      <c r="I40" s="101"/>
      <c r="J40" s="148"/>
      <c r="K40" s="101"/>
      <c r="L40" s="148"/>
      <c r="M40" s="101"/>
      <c r="N40" s="148"/>
      <c r="O40" s="101"/>
      <c r="P40" s="124"/>
      <c r="Q40" s="82"/>
      <c r="R40" s="148"/>
      <c r="S40" s="97"/>
      <c r="T40" s="148"/>
      <c r="U40" s="164"/>
      <c r="V40" s="148"/>
      <c r="W40" s="164"/>
      <c r="X40" s="148"/>
      <c r="Y40" s="164"/>
      <c r="Z40" s="148"/>
      <c r="AA40" s="97"/>
      <c r="AB40" s="148"/>
      <c r="AC40" s="97"/>
      <c r="AD40" s="148"/>
    </row>
    <row r="41" spans="1:30" ht="20.25" customHeight="1" thickBot="1">
      <c r="A41" s="33" t="s">
        <v>196</v>
      </c>
      <c r="B41" s="184">
        <f>B14+B29+B38+B39</f>
        <v>7742942</v>
      </c>
      <c r="C41" s="45"/>
      <c r="D41" s="184">
        <f>D14+D29+D38+D39</f>
        <v>-1135146</v>
      </c>
      <c r="E41" s="45"/>
      <c r="F41" s="184">
        <f>F14+F29+F38+F39</f>
        <v>36462883</v>
      </c>
      <c r="G41" s="45"/>
      <c r="H41" s="184">
        <f>H14+H29+H38+H39</f>
        <v>3470021</v>
      </c>
      <c r="I41" s="45"/>
      <c r="J41" s="184">
        <f>J14+J29+J38+J39</f>
        <v>3999222</v>
      </c>
      <c r="K41" s="45"/>
      <c r="L41" s="184">
        <f>L14+L29+L38+L39</f>
        <v>-5159</v>
      </c>
      <c r="M41" s="45"/>
      <c r="N41" s="184">
        <f>N14+N29+N38+N39</f>
        <v>820666</v>
      </c>
      <c r="O41" s="45"/>
      <c r="P41" s="184">
        <f>P14+P29+P38+P39</f>
        <v>69681678</v>
      </c>
      <c r="Q41" s="33"/>
      <c r="R41" s="184">
        <f>R14+R29+R38+R39</f>
        <v>7272105</v>
      </c>
      <c r="S41" s="45"/>
      <c r="T41" s="184">
        <f>T14+T29+T38+T39</f>
        <v>-2655863</v>
      </c>
      <c r="U41" s="45"/>
      <c r="V41" s="184">
        <f>V14+V29+V38+V39</f>
        <v>-4340068</v>
      </c>
      <c r="W41" s="45"/>
      <c r="X41" s="184">
        <f>SUM(V41,T41,R41)</f>
        <v>276174</v>
      </c>
      <c r="Y41" s="45"/>
      <c r="Z41" s="59">
        <f>SUM(B41:P41,X41)</f>
        <v>121313281</v>
      </c>
      <c r="AA41" s="45"/>
      <c r="AB41" s="184">
        <f>AB14+AB29+AB38+AB39</f>
        <v>58019855</v>
      </c>
      <c r="AC41" s="45"/>
      <c r="AD41" s="184">
        <f>SUM(Z41,AB41)</f>
        <v>179333136</v>
      </c>
    </row>
    <row r="42" ht="20.25" customHeight="1" thickTop="1"/>
  </sheetData>
  <sheetProtection/>
  <mergeCells count="2">
    <mergeCell ref="B5:AD5"/>
    <mergeCell ref="R6:X6"/>
  </mergeCells>
  <printOptions/>
  <pageMargins left="0.45" right="0.45" top="0.48" bottom="0.5" header="0.5" footer="0.5"/>
  <pageSetup firstPageNumber="9" useFirstPageNumber="1" fitToHeight="1" fitToWidth="1" horizontalDpi="600" verticalDpi="600" orientation="landscape" paperSize="9" scale="50" r:id="rId1"/>
  <headerFooter>
    <oddFooter>&amp;LThe accompanying notes are an integral part of these financial statements.
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45"/>
  <sheetViews>
    <sheetView zoomScaleSheetLayoutView="85" workbookViewId="0" topLeftCell="A1">
      <selection activeCell="S6" sqref="S6:Y6"/>
    </sheetView>
  </sheetViews>
  <sheetFormatPr defaultColWidth="9.140625" defaultRowHeight="20.25" customHeight="1"/>
  <cols>
    <col min="1" max="1" width="40.00390625" style="126" customWidth="1"/>
    <col min="2" max="2" width="5.57421875" style="15" customWidth="1"/>
    <col min="3" max="3" width="13.421875" style="126" customWidth="1"/>
    <col min="4" max="4" width="0.85546875" style="126" customWidth="1"/>
    <col min="5" max="5" width="13.421875" style="126" customWidth="1"/>
    <col min="6" max="6" width="0.9921875" style="126" customWidth="1"/>
    <col min="7" max="7" width="13.421875" style="126" customWidth="1"/>
    <col min="8" max="8" width="0.9921875" style="126" customWidth="1"/>
    <col min="9" max="9" width="13.421875" style="126" customWidth="1"/>
    <col min="10" max="10" width="0.9921875" style="126" customWidth="1"/>
    <col min="11" max="11" width="18.7109375" style="126" bestFit="1" customWidth="1"/>
    <col min="12" max="12" width="0.9921875" style="126" customWidth="1"/>
    <col min="13" max="13" width="14.28125" style="126" customWidth="1"/>
    <col min="14" max="14" width="0.9921875" style="126" customWidth="1"/>
    <col min="15" max="15" width="13.421875" style="126" customWidth="1"/>
    <col min="16" max="16" width="0.9921875" style="126" customWidth="1"/>
    <col min="17" max="17" width="13.8515625" style="126" customWidth="1"/>
    <col min="18" max="18" width="0.9921875" style="126" customWidth="1"/>
    <col min="19" max="19" width="13.421875" style="126" customWidth="1"/>
    <col min="20" max="20" width="0.9921875" style="126" customWidth="1"/>
    <col min="21" max="21" width="15.57421875" style="126" customWidth="1"/>
    <col min="22" max="22" width="0.9921875" style="126" customWidth="1"/>
    <col min="23" max="23" width="13.421875" style="126" bestFit="1" customWidth="1"/>
    <col min="24" max="24" width="0.85546875" style="126" customWidth="1"/>
    <col min="25" max="25" width="18.00390625" style="126" customWidth="1"/>
    <col min="26" max="26" width="0.71875" style="126" customWidth="1"/>
    <col min="27" max="27" width="14.00390625" style="126" bestFit="1" customWidth="1"/>
    <col min="28" max="28" width="0.5625" style="126" customWidth="1"/>
    <col min="29" max="29" width="12.57421875" style="126" customWidth="1"/>
    <col min="30" max="30" width="0.71875" style="126" customWidth="1"/>
    <col min="31" max="31" width="17.28125" style="126" customWidth="1"/>
    <col min="32" max="32" width="0.85546875" style="126" customWidth="1"/>
    <col min="33" max="33" width="13.8515625" style="126" customWidth="1"/>
    <col min="34" max="34" width="0.85546875" style="126" customWidth="1"/>
    <col min="35" max="35" width="13.8515625" style="126" customWidth="1"/>
    <col min="36" max="16384" width="9.140625" style="126" customWidth="1"/>
  </cols>
  <sheetData>
    <row r="1" spans="1:4" ht="20.25" customHeight="1">
      <c r="A1" s="168" t="s">
        <v>30</v>
      </c>
      <c r="B1" s="255"/>
      <c r="C1" s="169"/>
      <c r="D1" s="169"/>
    </row>
    <row r="2" spans="1:2" ht="20.25" customHeight="1">
      <c r="A2" s="168" t="s">
        <v>31</v>
      </c>
      <c r="B2" s="255"/>
    </row>
    <row r="3" spans="1:23" ht="20.25" customHeight="1">
      <c r="A3" s="170" t="s">
        <v>208</v>
      </c>
      <c r="B3" s="256"/>
      <c r="C3" s="171"/>
      <c r="D3" s="171"/>
      <c r="Q3" s="171"/>
      <c r="R3" s="171"/>
      <c r="S3" s="171"/>
      <c r="U3" s="171"/>
      <c r="V3" s="171"/>
      <c r="W3" s="171"/>
    </row>
    <row r="4" spans="1:35" ht="20.25" customHeight="1">
      <c r="A4" s="171"/>
      <c r="B4" s="257"/>
      <c r="AI4" s="157" t="s">
        <v>107</v>
      </c>
    </row>
    <row r="5" spans="1:35" ht="20.25" customHeight="1">
      <c r="A5" s="9"/>
      <c r="B5" s="257"/>
      <c r="C5" s="290" t="s">
        <v>48</v>
      </c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</row>
    <row r="6" spans="1:35" ht="20.25" customHeight="1">
      <c r="A6" s="9"/>
      <c r="B6" s="254"/>
      <c r="C6" s="110"/>
      <c r="D6" s="110"/>
      <c r="E6" s="110"/>
      <c r="F6" s="110"/>
      <c r="G6" s="110"/>
      <c r="H6" s="110"/>
      <c r="I6" s="110"/>
      <c r="J6" s="110"/>
      <c r="K6" s="240" t="s">
        <v>162</v>
      </c>
      <c r="L6" s="110"/>
      <c r="M6" s="110"/>
      <c r="N6" s="110"/>
      <c r="O6" s="110"/>
      <c r="P6" s="110"/>
      <c r="Q6" s="110"/>
      <c r="R6" s="110"/>
      <c r="S6" s="292" t="s">
        <v>286</v>
      </c>
      <c r="T6" s="293"/>
      <c r="U6" s="293"/>
      <c r="V6" s="293"/>
      <c r="W6" s="293"/>
      <c r="X6" s="293"/>
      <c r="Y6" s="293"/>
      <c r="Z6" s="110"/>
      <c r="AA6" s="110"/>
      <c r="AB6" s="110"/>
      <c r="AC6" s="110"/>
      <c r="AD6" s="110"/>
      <c r="AE6" s="110"/>
      <c r="AF6" s="110"/>
      <c r="AG6" s="110"/>
      <c r="AH6" s="110"/>
      <c r="AI6" s="110"/>
    </row>
    <row r="7" spans="1:35" ht="20.25" customHeight="1">
      <c r="A7" s="9"/>
      <c r="B7" s="254"/>
      <c r="C7" s="9"/>
      <c r="D7" s="9"/>
      <c r="E7" s="9"/>
      <c r="F7" s="42"/>
      <c r="G7" s="42"/>
      <c r="H7" s="42"/>
      <c r="I7" s="42"/>
      <c r="J7" s="42"/>
      <c r="K7" s="78" t="s">
        <v>336</v>
      </c>
      <c r="L7" s="42"/>
      <c r="M7" s="78"/>
      <c r="N7" s="42"/>
      <c r="O7" s="42"/>
      <c r="P7" s="42"/>
      <c r="Q7" s="9"/>
      <c r="R7" s="9"/>
      <c r="S7" s="9"/>
      <c r="T7" s="9"/>
      <c r="U7" s="78" t="s">
        <v>356</v>
      </c>
      <c r="V7" s="42"/>
      <c r="W7" s="78" t="s">
        <v>341</v>
      </c>
      <c r="X7" s="42"/>
      <c r="Y7" s="42" t="s">
        <v>109</v>
      </c>
      <c r="Z7" s="9"/>
      <c r="AA7" s="162"/>
      <c r="AB7" s="9"/>
      <c r="AC7" s="78"/>
      <c r="AD7" s="9"/>
      <c r="AE7" s="162" t="s">
        <v>360</v>
      </c>
      <c r="AF7" s="42"/>
      <c r="AG7" s="42"/>
      <c r="AH7" s="42"/>
      <c r="AI7" s="9"/>
    </row>
    <row r="8" spans="1:35" ht="20.25" customHeight="1">
      <c r="A8" s="9"/>
      <c r="B8" s="258"/>
      <c r="C8" s="42" t="s">
        <v>53</v>
      </c>
      <c r="D8" s="42"/>
      <c r="E8" s="42"/>
      <c r="F8" s="42"/>
      <c r="G8" s="240" t="s">
        <v>268</v>
      </c>
      <c r="H8" s="42"/>
      <c r="I8" s="9"/>
      <c r="J8" s="42"/>
      <c r="K8" s="78" t="s">
        <v>337</v>
      </c>
      <c r="L8" s="42"/>
      <c r="M8" s="78" t="s">
        <v>150</v>
      </c>
      <c r="N8" s="42"/>
      <c r="O8" s="9"/>
      <c r="P8" s="42"/>
      <c r="Q8" s="42" t="s">
        <v>35</v>
      </c>
      <c r="R8" s="9"/>
      <c r="S8" s="78" t="s">
        <v>9</v>
      </c>
      <c r="T8" s="42"/>
      <c r="U8" s="78" t="s">
        <v>357</v>
      </c>
      <c r="V8" s="42"/>
      <c r="W8" s="78" t="s">
        <v>346</v>
      </c>
      <c r="X8" s="42"/>
      <c r="Y8" s="78" t="s">
        <v>108</v>
      </c>
      <c r="Z8" s="9"/>
      <c r="AA8" s="162"/>
      <c r="AB8" s="9"/>
      <c r="AC8" s="240" t="s">
        <v>222</v>
      </c>
      <c r="AD8" s="9"/>
      <c r="AE8" s="162" t="s">
        <v>361</v>
      </c>
      <c r="AF8" s="42"/>
      <c r="AG8" s="172" t="s">
        <v>110</v>
      </c>
      <c r="AH8" s="42"/>
      <c r="AI8" s="42" t="s">
        <v>10</v>
      </c>
    </row>
    <row r="9" spans="1:35" ht="20.25" customHeight="1">
      <c r="A9" s="9"/>
      <c r="B9" s="258"/>
      <c r="C9" s="240" t="s">
        <v>271</v>
      </c>
      <c r="D9" s="42"/>
      <c r="E9" s="42" t="s">
        <v>66</v>
      </c>
      <c r="F9" s="42"/>
      <c r="G9" s="42" t="s">
        <v>102</v>
      </c>
      <c r="H9" s="42"/>
      <c r="I9" s="78" t="s">
        <v>139</v>
      </c>
      <c r="J9" s="42"/>
      <c r="K9" s="78" t="s">
        <v>160</v>
      </c>
      <c r="L9" s="42"/>
      <c r="M9" s="78" t="s">
        <v>151</v>
      </c>
      <c r="N9" s="42"/>
      <c r="O9" s="42" t="s">
        <v>34</v>
      </c>
      <c r="P9" s="42"/>
      <c r="Q9" s="42" t="s">
        <v>84</v>
      </c>
      <c r="R9" s="9"/>
      <c r="S9" s="78" t="s">
        <v>73</v>
      </c>
      <c r="T9" s="42"/>
      <c r="U9" s="240" t="s">
        <v>269</v>
      </c>
      <c r="V9" s="42"/>
      <c r="W9" s="78" t="s">
        <v>347</v>
      </c>
      <c r="X9" s="42"/>
      <c r="Y9" s="42" t="s">
        <v>304</v>
      </c>
      <c r="Z9" s="42"/>
      <c r="AA9" s="78"/>
      <c r="AB9" s="42"/>
      <c r="AC9" s="78" t="s">
        <v>223</v>
      </c>
      <c r="AD9" s="42"/>
      <c r="AE9" s="78" t="s">
        <v>352</v>
      </c>
      <c r="AF9" s="42"/>
      <c r="AG9" s="112" t="s">
        <v>111</v>
      </c>
      <c r="AH9" s="42"/>
      <c r="AI9" s="240" t="s">
        <v>289</v>
      </c>
    </row>
    <row r="10" spans="1:35" ht="20.25" customHeight="1">
      <c r="A10" s="9"/>
      <c r="B10" s="258" t="s">
        <v>41</v>
      </c>
      <c r="C10" s="62" t="s">
        <v>47</v>
      </c>
      <c r="D10" s="173"/>
      <c r="E10" s="62" t="s">
        <v>67</v>
      </c>
      <c r="F10" s="173"/>
      <c r="G10" s="63" t="s">
        <v>67</v>
      </c>
      <c r="H10" s="173"/>
      <c r="I10" s="89" t="s">
        <v>142</v>
      </c>
      <c r="J10" s="173"/>
      <c r="K10" s="89" t="s">
        <v>179</v>
      </c>
      <c r="L10" s="173"/>
      <c r="M10" s="89" t="s">
        <v>152</v>
      </c>
      <c r="N10" s="173"/>
      <c r="O10" s="62" t="s">
        <v>39</v>
      </c>
      <c r="P10" s="173"/>
      <c r="Q10" s="63" t="s">
        <v>83</v>
      </c>
      <c r="R10" s="174"/>
      <c r="S10" s="89" t="s">
        <v>78</v>
      </c>
      <c r="T10" s="173"/>
      <c r="U10" s="241" t="s">
        <v>297</v>
      </c>
      <c r="V10" s="173"/>
      <c r="W10" s="89" t="s">
        <v>73</v>
      </c>
      <c r="X10" s="173"/>
      <c r="Y10" s="241" t="s">
        <v>46</v>
      </c>
      <c r="Z10" s="173"/>
      <c r="AA10" s="241" t="s">
        <v>340</v>
      </c>
      <c r="AB10" s="173"/>
      <c r="AC10" s="241" t="s">
        <v>224</v>
      </c>
      <c r="AD10" s="173"/>
      <c r="AE10" s="241" t="s">
        <v>351</v>
      </c>
      <c r="AF10" s="174"/>
      <c r="AG10" s="63" t="s">
        <v>68</v>
      </c>
      <c r="AH10" s="174"/>
      <c r="AI10" s="62" t="s">
        <v>46</v>
      </c>
    </row>
    <row r="11" spans="1:35" ht="20.25" customHeight="1">
      <c r="A11" s="174"/>
      <c r="B11" s="259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</row>
    <row r="12" spans="1:33" s="174" customFormat="1" ht="20.25" customHeight="1">
      <c r="A12" s="33" t="s">
        <v>156</v>
      </c>
      <c r="B12" s="15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</row>
    <row r="13" spans="1:33" s="174" customFormat="1" ht="20.25" customHeight="1">
      <c r="A13" s="33" t="s">
        <v>215</v>
      </c>
      <c r="B13" s="15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</row>
    <row r="14" spans="1:35" ht="20.25" customHeight="1">
      <c r="A14" s="33" t="s">
        <v>216</v>
      </c>
      <c r="B14" s="259"/>
      <c r="C14" s="56">
        <v>7742942</v>
      </c>
      <c r="D14" s="166"/>
      <c r="E14" s="165">
        <v>-1135146</v>
      </c>
      <c r="F14" s="166"/>
      <c r="G14" s="165">
        <v>36462883</v>
      </c>
      <c r="H14" s="166"/>
      <c r="I14" s="90">
        <v>3470021</v>
      </c>
      <c r="J14" s="166"/>
      <c r="K14" s="166">
        <v>4001573</v>
      </c>
      <c r="L14" s="166"/>
      <c r="M14" s="166">
        <v>-5159</v>
      </c>
      <c r="N14" s="166"/>
      <c r="O14" s="165">
        <v>820666</v>
      </c>
      <c r="P14" s="166"/>
      <c r="Q14" s="165">
        <v>74782483</v>
      </c>
      <c r="R14" s="166"/>
      <c r="S14" s="166">
        <v>13723199</v>
      </c>
      <c r="T14" s="166"/>
      <c r="U14" s="165">
        <v>-2894310</v>
      </c>
      <c r="V14" s="166"/>
      <c r="W14" s="165">
        <v>-3271469</v>
      </c>
      <c r="X14" s="166"/>
      <c r="Y14" s="166">
        <f>SUM(W14,U14,S14)</f>
        <v>7557420</v>
      </c>
      <c r="Z14" s="166"/>
      <c r="AA14" s="56">
        <f>SUM(C14:R14,Y14,AC14)</f>
        <v>133697683</v>
      </c>
      <c r="AB14" s="166"/>
      <c r="AC14" s="56">
        <v>0</v>
      </c>
      <c r="AD14" s="166"/>
      <c r="AE14" s="166">
        <f>SUM(C14:Q14,Y14,AC14)</f>
        <v>133697683</v>
      </c>
      <c r="AF14" s="166"/>
      <c r="AG14" s="166">
        <v>60008727</v>
      </c>
      <c r="AH14" s="166"/>
      <c r="AI14" s="166">
        <f>SUM(AE14,AG14)</f>
        <v>193706410</v>
      </c>
    </row>
    <row r="15" spans="1:35" ht="20.25" customHeight="1">
      <c r="A15" s="33" t="s">
        <v>270</v>
      </c>
      <c r="C15" s="148"/>
      <c r="D15" s="45"/>
      <c r="E15" s="44"/>
      <c r="F15" s="45"/>
      <c r="G15" s="44"/>
      <c r="H15" s="45"/>
      <c r="I15" s="33"/>
      <c r="J15" s="45"/>
      <c r="K15" s="45"/>
      <c r="L15" s="45"/>
      <c r="M15" s="45"/>
      <c r="N15" s="45"/>
      <c r="O15" s="44"/>
      <c r="P15" s="45"/>
      <c r="Q15" s="44"/>
      <c r="R15" s="45"/>
      <c r="S15" s="46"/>
      <c r="T15" s="45"/>
      <c r="U15" s="44"/>
      <c r="V15" s="45"/>
      <c r="W15" s="44"/>
      <c r="X15" s="45"/>
      <c r="Y15" s="46"/>
      <c r="Z15" s="45"/>
      <c r="AA15" s="46"/>
      <c r="AB15" s="45"/>
      <c r="AC15" s="46"/>
      <c r="AD15" s="45"/>
      <c r="AE15" s="46"/>
      <c r="AF15" s="45"/>
      <c r="AG15" s="46"/>
      <c r="AH15" s="45"/>
      <c r="AI15" s="46"/>
    </row>
    <row r="16" spans="1:35" ht="20.25" customHeight="1">
      <c r="A16" s="33" t="s">
        <v>120</v>
      </c>
      <c r="C16" s="242"/>
      <c r="D16" s="97"/>
      <c r="E16" s="242"/>
      <c r="F16" s="97"/>
      <c r="G16" s="242"/>
      <c r="H16" s="97"/>
      <c r="I16" s="82"/>
      <c r="J16" s="97"/>
      <c r="K16" s="97"/>
      <c r="L16" s="97"/>
      <c r="M16" s="97"/>
      <c r="N16" s="97"/>
      <c r="O16" s="242"/>
      <c r="P16" s="97"/>
      <c r="Q16" s="242"/>
      <c r="R16" s="97"/>
      <c r="S16" s="101"/>
      <c r="T16" s="97"/>
      <c r="U16" s="242"/>
      <c r="V16" s="97"/>
      <c r="W16" s="242"/>
      <c r="X16" s="97"/>
      <c r="Y16" s="101"/>
      <c r="Z16" s="97"/>
      <c r="AA16" s="101"/>
      <c r="AB16" s="97"/>
      <c r="AC16" s="101"/>
      <c r="AD16" s="97"/>
      <c r="AE16" s="101"/>
      <c r="AF16" s="97"/>
      <c r="AG16" s="101"/>
      <c r="AH16" s="97"/>
      <c r="AI16" s="101"/>
    </row>
    <row r="17" spans="1:35" ht="20.25" customHeight="1">
      <c r="A17" s="175" t="s">
        <v>300</v>
      </c>
      <c r="B17" s="29"/>
      <c r="C17" s="242"/>
      <c r="D17" s="97"/>
      <c r="E17" s="242"/>
      <c r="F17" s="97"/>
      <c r="G17" s="242"/>
      <c r="H17" s="97"/>
      <c r="I17" s="82"/>
      <c r="J17" s="97"/>
      <c r="K17" s="97"/>
      <c r="L17" s="97"/>
      <c r="M17" s="97"/>
      <c r="N17" s="97"/>
      <c r="O17" s="242"/>
      <c r="P17" s="97"/>
      <c r="Q17" s="242"/>
      <c r="R17" s="97"/>
      <c r="S17" s="101"/>
      <c r="T17" s="97"/>
      <c r="U17" s="242"/>
      <c r="V17" s="97"/>
      <c r="W17" s="242"/>
      <c r="X17" s="97"/>
      <c r="Y17" s="101"/>
      <c r="Z17" s="97"/>
      <c r="AA17" s="101"/>
      <c r="AB17" s="97"/>
      <c r="AC17" s="101"/>
      <c r="AD17" s="97"/>
      <c r="AE17" s="101"/>
      <c r="AF17" s="97"/>
      <c r="AG17" s="101"/>
      <c r="AH17" s="97"/>
      <c r="AI17" s="101"/>
    </row>
    <row r="18" spans="1:35" ht="20.25" customHeight="1">
      <c r="A18" s="82" t="s">
        <v>301</v>
      </c>
      <c r="C18" s="74"/>
      <c r="D18" s="97"/>
      <c r="E18" s="74"/>
      <c r="F18" s="97"/>
      <c r="G18" s="74"/>
      <c r="H18" s="97"/>
      <c r="I18" s="82"/>
      <c r="J18" s="97"/>
      <c r="K18" s="97"/>
      <c r="L18" s="97"/>
      <c r="M18" s="97"/>
      <c r="N18" s="97"/>
      <c r="O18" s="74"/>
      <c r="P18" s="97"/>
      <c r="Q18" s="101"/>
      <c r="R18" s="82"/>
      <c r="S18" s="74"/>
      <c r="T18" s="97"/>
      <c r="U18" s="74"/>
      <c r="V18" s="164"/>
      <c r="W18" s="74"/>
      <c r="X18" s="164"/>
      <c r="Y18" s="148"/>
      <c r="Z18" s="164"/>
      <c r="AA18" s="74"/>
      <c r="AB18" s="164"/>
      <c r="AC18" s="74"/>
      <c r="AD18" s="164"/>
      <c r="AE18" s="74"/>
      <c r="AF18" s="97"/>
      <c r="AG18" s="74"/>
      <c r="AH18" s="97"/>
      <c r="AI18" s="74"/>
    </row>
    <row r="19" spans="1:35" ht="20.25" customHeight="1">
      <c r="A19" s="73" t="s">
        <v>321</v>
      </c>
      <c r="C19" s="148">
        <f>SUM(C17:C17)</f>
        <v>0</v>
      </c>
      <c r="D19" s="97"/>
      <c r="E19" s="148">
        <f>SUM(E17:E17)</f>
        <v>0</v>
      </c>
      <c r="F19" s="148"/>
      <c r="G19" s="148">
        <f>SUM(G17:G17)</f>
        <v>0</v>
      </c>
      <c r="H19" s="148"/>
      <c r="I19" s="148">
        <f>SUM(I17:I17)</f>
        <v>0</v>
      </c>
      <c r="J19" s="148"/>
      <c r="K19" s="148">
        <f>SUM(K17:K17)</f>
        <v>0</v>
      </c>
      <c r="L19" s="148"/>
      <c r="M19" s="148">
        <f>SUM(M17:M17)</f>
        <v>0</v>
      </c>
      <c r="N19" s="148"/>
      <c r="O19" s="148">
        <f>SUM(O17:O17)</f>
        <v>0</v>
      </c>
      <c r="P19" s="148"/>
      <c r="Q19" s="148">
        <f>SUM(Q17:Q17)</f>
        <v>0</v>
      </c>
      <c r="R19" s="148"/>
      <c r="S19" s="148">
        <f>SUM(S17:S17)</f>
        <v>0</v>
      </c>
      <c r="T19" s="148"/>
      <c r="U19" s="148">
        <f>SUM(U17:U17)</f>
        <v>0</v>
      </c>
      <c r="V19" s="148"/>
      <c r="W19" s="148">
        <f>SUM(W17:W17)</f>
        <v>0</v>
      </c>
      <c r="X19" s="148"/>
      <c r="Y19" s="148">
        <f>SUM(W19,U19,S19)</f>
        <v>0</v>
      </c>
      <c r="Z19" s="148"/>
      <c r="AA19" s="148">
        <v>0</v>
      </c>
      <c r="AB19" s="148"/>
      <c r="AC19" s="148">
        <v>0</v>
      </c>
      <c r="AD19" s="148"/>
      <c r="AE19" s="148">
        <f>SUM(AE17:AE17)</f>
        <v>0</v>
      </c>
      <c r="AF19" s="97"/>
      <c r="AG19" s="124">
        <v>-42864</v>
      </c>
      <c r="AH19" s="101"/>
      <c r="AI19" s="124">
        <f>SUM(AE19,AG19)</f>
        <v>-42864</v>
      </c>
    </row>
    <row r="20" spans="1:35" s="177" customFormat="1" ht="20.25" customHeight="1">
      <c r="A20" s="175" t="s">
        <v>302</v>
      </c>
      <c r="B20" s="15"/>
      <c r="C20" s="116">
        <f>SUM(C18:C19)</f>
        <v>0</v>
      </c>
      <c r="D20" s="46"/>
      <c r="E20" s="116">
        <f>SUM(E18:E19)</f>
        <v>0</v>
      </c>
      <c r="F20" s="46"/>
      <c r="G20" s="116">
        <f>SUM(G18:G19)</f>
        <v>0</v>
      </c>
      <c r="H20" s="46"/>
      <c r="I20" s="116">
        <f>SUM(I18:I19)</f>
        <v>0</v>
      </c>
      <c r="J20" s="46"/>
      <c r="K20" s="116">
        <f>SUM(K18:K19)</f>
        <v>0</v>
      </c>
      <c r="L20" s="46"/>
      <c r="M20" s="116">
        <f>SUM(M18:M19)</f>
        <v>0</v>
      </c>
      <c r="N20" s="46"/>
      <c r="O20" s="116">
        <f>SUM(O18:O19)</f>
        <v>0</v>
      </c>
      <c r="P20" s="46"/>
      <c r="Q20" s="116">
        <f>SUM(Q18:Q19)</f>
        <v>0</v>
      </c>
      <c r="R20" s="93"/>
      <c r="S20" s="116">
        <f>SUM(S18:S19)</f>
        <v>0</v>
      </c>
      <c r="T20" s="46"/>
      <c r="U20" s="116">
        <f>SUM(U18:U19)</f>
        <v>0</v>
      </c>
      <c r="V20" s="94"/>
      <c r="W20" s="116">
        <f>SUM(W18:W19)</f>
        <v>0</v>
      </c>
      <c r="X20" s="94"/>
      <c r="Y20" s="116">
        <f>SUM(W20,U20,S20)</f>
        <v>0</v>
      </c>
      <c r="Z20" s="94"/>
      <c r="AA20" s="116">
        <v>0</v>
      </c>
      <c r="AB20" s="94"/>
      <c r="AC20" s="116">
        <v>0</v>
      </c>
      <c r="AD20" s="94"/>
      <c r="AE20" s="116">
        <f>SUM(AE18:AE19)</f>
        <v>0</v>
      </c>
      <c r="AF20" s="46"/>
      <c r="AG20" s="116">
        <f>SUM(AG18:AG19)</f>
        <v>-42864</v>
      </c>
      <c r="AH20" s="46"/>
      <c r="AI20" s="116">
        <f>AE20+AG20</f>
        <v>-42864</v>
      </c>
    </row>
    <row r="21" spans="1:35" ht="20.25" customHeight="1">
      <c r="A21" s="175" t="s">
        <v>140</v>
      </c>
      <c r="C21" s="166"/>
      <c r="D21" s="46"/>
      <c r="E21" s="166"/>
      <c r="F21" s="46"/>
      <c r="G21" s="166"/>
      <c r="H21" s="46"/>
      <c r="I21" s="33"/>
      <c r="J21" s="46"/>
      <c r="K21" s="46"/>
      <c r="L21" s="46"/>
      <c r="M21" s="46"/>
      <c r="N21" s="46"/>
      <c r="O21" s="166"/>
      <c r="P21" s="46"/>
      <c r="Q21" s="166"/>
      <c r="R21" s="93"/>
      <c r="S21" s="166"/>
      <c r="T21" s="46"/>
      <c r="U21" s="166"/>
      <c r="V21" s="94"/>
      <c r="W21" s="166"/>
      <c r="X21" s="94"/>
      <c r="Y21" s="166"/>
      <c r="Z21" s="94"/>
      <c r="AA21" s="166"/>
      <c r="AB21" s="94"/>
      <c r="AC21" s="166"/>
      <c r="AD21" s="94"/>
      <c r="AE21" s="166"/>
      <c r="AF21" s="46"/>
      <c r="AG21" s="46"/>
      <c r="AH21" s="46"/>
      <c r="AI21" s="46"/>
    </row>
    <row r="22" spans="1:35" ht="20.25" customHeight="1">
      <c r="A22" s="175" t="s">
        <v>305</v>
      </c>
      <c r="C22" s="166"/>
      <c r="D22" s="46"/>
      <c r="E22" s="166"/>
      <c r="F22" s="46"/>
      <c r="G22" s="166"/>
      <c r="H22" s="46"/>
      <c r="I22" s="33"/>
      <c r="J22" s="46"/>
      <c r="K22" s="46"/>
      <c r="L22" s="46"/>
      <c r="M22" s="46"/>
      <c r="N22" s="46"/>
      <c r="O22" s="166"/>
      <c r="P22" s="46"/>
      <c r="Q22" s="166"/>
      <c r="R22" s="93"/>
      <c r="S22" s="166"/>
      <c r="T22" s="46"/>
      <c r="U22" s="166"/>
      <c r="V22" s="94"/>
      <c r="W22" s="166"/>
      <c r="X22" s="94"/>
      <c r="Y22" s="166"/>
      <c r="Z22" s="94"/>
      <c r="AA22" s="166"/>
      <c r="AB22" s="94"/>
      <c r="AC22" s="166"/>
      <c r="AD22" s="94"/>
      <c r="AE22" s="166"/>
      <c r="AF22" s="46"/>
      <c r="AG22" s="46"/>
      <c r="AH22" s="46"/>
      <c r="AI22" s="46"/>
    </row>
    <row r="23" spans="1:35" ht="20.25" customHeight="1">
      <c r="A23" s="73" t="s">
        <v>338</v>
      </c>
      <c r="B23" s="259"/>
      <c r="C23" s="166"/>
      <c r="D23" s="46"/>
      <c r="E23" s="166"/>
      <c r="F23" s="46"/>
      <c r="G23" s="166"/>
      <c r="H23" s="46"/>
      <c r="I23" s="33"/>
      <c r="J23" s="46"/>
      <c r="K23" s="46"/>
      <c r="L23" s="46"/>
      <c r="M23" s="46"/>
      <c r="N23" s="46"/>
      <c r="O23" s="166"/>
      <c r="P23" s="46"/>
      <c r="Q23" s="166"/>
      <c r="R23" s="93"/>
      <c r="S23" s="166"/>
      <c r="T23" s="46"/>
      <c r="U23" s="166"/>
      <c r="V23" s="94"/>
      <c r="W23" s="166"/>
      <c r="X23" s="94"/>
      <c r="Y23" s="166"/>
      <c r="Z23" s="94"/>
      <c r="AA23" s="166"/>
      <c r="AB23" s="94"/>
      <c r="AC23" s="166"/>
      <c r="AD23" s="94"/>
      <c r="AE23" s="166"/>
      <c r="AF23" s="46"/>
      <c r="AG23" s="46"/>
      <c r="AH23" s="46"/>
      <c r="AI23" s="46"/>
    </row>
    <row r="24" spans="1:35" ht="20.25" customHeight="1">
      <c r="A24" s="73" t="s">
        <v>221</v>
      </c>
      <c r="C24" s="148">
        <v>0</v>
      </c>
      <c r="D24" s="101"/>
      <c r="E24" s="148">
        <v>0</v>
      </c>
      <c r="F24" s="101"/>
      <c r="G24" s="148">
        <v>0</v>
      </c>
      <c r="H24" s="101"/>
      <c r="I24" s="148">
        <v>0</v>
      </c>
      <c r="J24" s="101"/>
      <c r="K24" s="148">
        <v>0</v>
      </c>
      <c r="L24" s="101"/>
      <c r="M24" s="148">
        <v>0</v>
      </c>
      <c r="N24" s="101"/>
      <c r="O24" s="148">
        <v>0</v>
      </c>
      <c r="P24" s="148"/>
      <c r="Q24" s="148">
        <v>0</v>
      </c>
      <c r="R24" s="148"/>
      <c r="S24" s="148">
        <v>0</v>
      </c>
      <c r="T24" s="148"/>
      <c r="U24" s="148">
        <v>0</v>
      </c>
      <c r="V24" s="148"/>
      <c r="W24" s="148">
        <v>0</v>
      </c>
      <c r="X24" s="148"/>
      <c r="Y24" s="148">
        <f>SUM(W24,U24,S24)</f>
        <v>0</v>
      </c>
      <c r="Z24" s="148"/>
      <c r="AA24" s="148">
        <f>SUM(C24:R24,Y24,AC24)</f>
        <v>0</v>
      </c>
      <c r="AB24" s="148"/>
      <c r="AC24" s="148">
        <v>0</v>
      </c>
      <c r="AD24" s="179"/>
      <c r="AE24" s="148">
        <f>SUM(C24:Q24,Y24,AC24)</f>
        <v>0</v>
      </c>
      <c r="AF24" s="101"/>
      <c r="AG24" s="101">
        <v>-54029</v>
      </c>
      <c r="AH24" s="101"/>
      <c r="AI24" s="124">
        <f>SUM(AE24,AG24)</f>
        <v>-54029</v>
      </c>
    </row>
    <row r="25" spans="1:35" ht="20.25" customHeight="1">
      <c r="A25" s="82" t="s">
        <v>198</v>
      </c>
      <c r="C25" s="124"/>
      <c r="D25" s="101"/>
      <c r="E25" s="124"/>
      <c r="F25" s="101"/>
      <c r="G25" s="124"/>
      <c r="H25" s="101"/>
      <c r="I25" s="82"/>
      <c r="J25" s="101"/>
      <c r="K25" s="101"/>
      <c r="L25" s="101"/>
      <c r="M25" s="101"/>
      <c r="N25" s="101"/>
      <c r="O25" s="124"/>
      <c r="P25" s="101"/>
      <c r="Q25" s="124"/>
      <c r="R25" s="178"/>
      <c r="S25" s="124"/>
      <c r="T25" s="101"/>
      <c r="U25" s="124"/>
      <c r="V25" s="179"/>
      <c r="W25" s="124"/>
      <c r="X25" s="179"/>
      <c r="Y25" s="124"/>
      <c r="Z25" s="179"/>
      <c r="AA25" s="148"/>
      <c r="AB25" s="179"/>
      <c r="AC25" s="124"/>
      <c r="AD25" s="179"/>
      <c r="AE25" s="148"/>
      <c r="AF25" s="101"/>
      <c r="AG25" s="101"/>
      <c r="AH25" s="101"/>
      <c r="AI25" s="101"/>
    </row>
    <row r="26" spans="1:35" ht="20.25" customHeight="1">
      <c r="A26" s="82" t="s">
        <v>199</v>
      </c>
      <c r="B26" s="29"/>
      <c r="C26" s="148">
        <v>0</v>
      </c>
      <c r="D26" s="101"/>
      <c r="E26" s="148">
        <v>0</v>
      </c>
      <c r="F26" s="101"/>
      <c r="G26" s="148">
        <v>0</v>
      </c>
      <c r="H26" s="101"/>
      <c r="I26" s="148">
        <v>0</v>
      </c>
      <c r="J26" s="101"/>
      <c r="K26" s="148">
        <v>428</v>
      </c>
      <c r="L26" s="101"/>
      <c r="M26" s="148">
        <v>0</v>
      </c>
      <c r="N26" s="101"/>
      <c r="O26" s="148">
        <v>0</v>
      </c>
      <c r="P26" s="101"/>
      <c r="Q26" s="148">
        <v>6</v>
      </c>
      <c r="R26" s="178"/>
      <c r="S26" s="148">
        <v>194</v>
      </c>
      <c r="T26" s="101"/>
      <c r="U26" s="148">
        <v>0</v>
      </c>
      <c r="V26" s="179"/>
      <c r="W26" s="148">
        <v>0</v>
      </c>
      <c r="X26" s="179"/>
      <c r="Y26" s="148">
        <f>SUM(W26,U26,S26)</f>
        <v>194</v>
      </c>
      <c r="Z26" s="179"/>
      <c r="AA26" s="148">
        <f>SUM(C26:R26,Y26,AC26)</f>
        <v>628</v>
      </c>
      <c r="AB26" s="179"/>
      <c r="AC26" s="148">
        <v>0</v>
      </c>
      <c r="AD26" s="179"/>
      <c r="AE26" s="148">
        <f>SUM(C26:Q26,Y26,AC26)</f>
        <v>628</v>
      </c>
      <c r="AF26" s="101"/>
      <c r="AG26" s="148">
        <v>-628</v>
      </c>
      <c r="AH26" s="101"/>
      <c r="AI26" s="124">
        <f>SUM(AE26,AG26)</f>
        <v>0</v>
      </c>
    </row>
    <row r="27" spans="1:35" ht="20.25" customHeight="1">
      <c r="A27" s="82" t="s">
        <v>283</v>
      </c>
      <c r="C27" s="148">
        <v>0</v>
      </c>
      <c r="D27" s="101"/>
      <c r="E27" s="148">
        <v>0</v>
      </c>
      <c r="F27" s="101"/>
      <c r="G27" s="148">
        <v>0</v>
      </c>
      <c r="H27" s="101"/>
      <c r="I27" s="148">
        <v>0</v>
      </c>
      <c r="J27" s="101"/>
      <c r="K27" s="148">
        <v>3606</v>
      </c>
      <c r="L27" s="101"/>
      <c r="M27" s="148">
        <v>0</v>
      </c>
      <c r="N27" s="101"/>
      <c r="O27" s="148">
        <v>0</v>
      </c>
      <c r="P27" s="101"/>
      <c r="Q27" s="148">
        <v>0</v>
      </c>
      <c r="R27" s="178"/>
      <c r="S27" s="148">
        <v>0</v>
      </c>
      <c r="T27" s="101"/>
      <c r="U27" s="148">
        <v>0</v>
      </c>
      <c r="V27" s="179"/>
      <c r="W27" s="148">
        <v>0</v>
      </c>
      <c r="X27" s="179"/>
      <c r="Y27" s="148">
        <f>SUM(W27,U27,S27)</f>
        <v>0</v>
      </c>
      <c r="Z27" s="179"/>
      <c r="AA27" s="148">
        <f>SUM(C27:R27,Y27,AC27)</f>
        <v>3606</v>
      </c>
      <c r="AB27" s="179"/>
      <c r="AC27" s="148">
        <v>0</v>
      </c>
      <c r="AD27" s="179"/>
      <c r="AE27" s="124">
        <f>SUM(C27:Q27,Y27,AC27)</f>
        <v>3606</v>
      </c>
      <c r="AF27" s="101"/>
      <c r="AG27" s="148">
        <v>0</v>
      </c>
      <c r="AH27" s="101"/>
      <c r="AI27" s="124">
        <f>SUM(AE27,AG27)</f>
        <v>3606</v>
      </c>
    </row>
    <row r="28" spans="1:35" ht="20.25" customHeight="1">
      <c r="A28" s="82" t="s">
        <v>339</v>
      </c>
      <c r="C28" s="138">
        <v>0</v>
      </c>
      <c r="D28" s="101"/>
      <c r="E28" s="138">
        <v>0</v>
      </c>
      <c r="F28" s="101"/>
      <c r="G28" s="138">
        <v>0</v>
      </c>
      <c r="H28" s="101"/>
      <c r="I28" s="138">
        <v>0</v>
      </c>
      <c r="J28" s="101"/>
      <c r="K28" s="138">
        <v>0</v>
      </c>
      <c r="L28" s="101"/>
      <c r="M28" s="138">
        <v>0</v>
      </c>
      <c r="N28" s="101"/>
      <c r="O28" s="138">
        <v>0</v>
      </c>
      <c r="P28" s="101"/>
      <c r="Q28" s="138">
        <v>0</v>
      </c>
      <c r="R28" s="101"/>
      <c r="S28" s="138">
        <v>0</v>
      </c>
      <c r="T28" s="101"/>
      <c r="U28" s="138">
        <v>0</v>
      </c>
      <c r="V28" s="101"/>
      <c r="W28" s="138">
        <v>0</v>
      </c>
      <c r="X28" s="179"/>
      <c r="Y28" s="138">
        <f>SUM(W28,U28,S28)</f>
        <v>0</v>
      </c>
      <c r="Z28" s="101"/>
      <c r="AA28" s="138">
        <f>SUM(C28:R28,Y28,AC28)</f>
        <v>0</v>
      </c>
      <c r="AB28" s="101"/>
      <c r="AC28" s="138">
        <v>0</v>
      </c>
      <c r="AD28" s="179"/>
      <c r="AE28" s="138">
        <f>SUM(C28:Q28,Y28,AC28)</f>
        <v>0</v>
      </c>
      <c r="AF28" s="101"/>
      <c r="AG28" s="138">
        <v>205958</v>
      </c>
      <c r="AH28" s="101"/>
      <c r="AI28" s="138">
        <f>SUM(AE28,AG28)</f>
        <v>205958</v>
      </c>
    </row>
    <row r="29" spans="1:35" ht="20.25" customHeight="1">
      <c r="A29" s="175" t="s">
        <v>212</v>
      </c>
      <c r="C29" s="148"/>
      <c r="D29" s="46"/>
      <c r="E29" s="148"/>
      <c r="F29" s="46"/>
      <c r="G29" s="148"/>
      <c r="H29" s="46"/>
      <c r="I29" s="148"/>
      <c r="J29" s="46"/>
      <c r="K29" s="148"/>
      <c r="L29" s="46"/>
      <c r="M29" s="148"/>
      <c r="N29" s="46"/>
      <c r="O29" s="148"/>
      <c r="P29" s="46"/>
      <c r="Q29" s="166"/>
      <c r="R29" s="93"/>
      <c r="S29" s="166"/>
      <c r="T29" s="46"/>
      <c r="U29" s="166"/>
      <c r="V29" s="94"/>
      <c r="W29" s="166"/>
      <c r="X29" s="94"/>
      <c r="Y29" s="166"/>
      <c r="Z29" s="94"/>
      <c r="AA29" s="166"/>
      <c r="AB29" s="94"/>
      <c r="AC29" s="166"/>
      <c r="AD29" s="94"/>
      <c r="AE29" s="166"/>
      <c r="AF29" s="46"/>
      <c r="AG29" s="46"/>
      <c r="AH29" s="46"/>
      <c r="AI29" s="46"/>
    </row>
    <row r="30" spans="1:35" ht="20.25" customHeight="1">
      <c r="A30" s="175" t="s">
        <v>305</v>
      </c>
      <c r="C30" s="119">
        <f>SUM(C26+C27+C24+C28)</f>
        <v>0</v>
      </c>
      <c r="D30" s="46"/>
      <c r="E30" s="119">
        <f>SUM(E26+E27+E24+E28)</f>
        <v>0</v>
      </c>
      <c r="F30" s="46"/>
      <c r="G30" s="119">
        <f>SUM(G26+G27+G24+G28)</f>
        <v>0</v>
      </c>
      <c r="H30" s="46"/>
      <c r="I30" s="119">
        <f>SUM(I26+I27+I24+I28)</f>
        <v>0</v>
      </c>
      <c r="J30" s="46"/>
      <c r="K30" s="119">
        <f>SUM(K26+K27+K24+K28)</f>
        <v>4034</v>
      </c>
      <c r="L30" s="46"/>
      <c r="M30" s="119">
        <f>SUM(M26+M27+M24+M28)</f>
        <v>0</v>
      </c>
      <c r="N30" s="46"/>
      <c r="O30" s="119">
        <f>SUM(O26+O27+O24+O28)</f>
        <v>0</v>
      </c>
      <c r="P30" s="46"/>
      <c r="Q30" s="119">
        <f>SUM(Q26+Q27+Q24+Q28)</f>
        <v>6</v>
      </c>
      <c r="R30" s="93"/>
      <c r="S30" s="119">
        <f>SUM(S26+S27+S24+S28)</f>
        <v>194</v>
      </c>
      <c r="T30" s="46"/>
      <c r="U30" s="119">
        <f>SUM(U26+U27+U24+U28)</f>
        <v>0</v>
      </c>
      <c r="V30" s="94"/>
      <c r="W30" s="119">
        <f>SUM(W26+W27+W24+W28)</f>
        <v>0</v>
      </c>
      <c r="X30" s="94"/>
      <c r="Y30" s="119">
        <f>SUM(Y26+Y27+Y24+Y28)</f>
        <v>194</v>
      </c>
      <c r="Z30" s="94"/>
      <c r="AA30" s="119">
        <f>SUM(C30:R30,Y30,AC30)</f>
        <v>4234</v>
      </c>
      <c r="AB30" s="94"/>
      <c r="AC30" s="119">
        <f>SUM(AC26+AC27+AC24+AC28)</f>
        <v>0</v>
      </c>
      <c r="AD30" s="94"/>
      <c r="AE30" s="119">
        <f>SUM(AE26+AE27+AE24+AE28)</f>
        <v>4234</v>
      </c>
      <c r="AF30" s="46"/>
      <c r="AG30" s="119">
        <f>SUM(AG26+AG27+AG24+AG28)</f>
        <v>151301</v>
      </c>
      <c r="AH30" s="46"/>
      <c r="AI30" s="119">
        <f>SUM(AI26+AI27+AI24+AI28)</f>
        <v>155535</v>
      </c>
    </row>
    <row r="31" spans="1:35" ht="20.25" customHeight="1">
      <c r="A31" s="33" t="s">
        <v>320</v>
      </c>
      <c r="C31" s="180"/>
      <c r="D31" s="45"/>
      <c r="E31" s="180"/>
      <c r="F31" s="45"/>
      <c r="G31" s="180"/>
      <c r="H31" s="45"/>
      <c r="I31" s="180"/>
      <c r="J31" s="45"/>
      <c r="K31" s="45"/>
      <c r="L31" s="45"/>
      <c r="M31" s="45"/>
      <c r="N31" s="45"/>
      <c r="O31" s="180"/>
      <c r="P31" s="45"/>
      <c r="Q31" s="180"/>
      <c r="R31" s="33"/>
      <c r="S31" s="180"/>
      <c r="T31" s="45"/>
      <c r="U31" s="180"/>
      <c r="V31" s="92"/>
      <c r="W31" s="180"/>
      <c r="X31" s="92"/>
      <c r="Y31" s="180"/>
      <c r="Z31" s="92"/>
      <c r="AA31" s="176"/>
      <c r="AB31" s="92"/>
      <c r="AC31" s="176"/>
      <c r="AD31" s="92"/>
      <c r="AE31" s="176"/>
      <c r="AF31" s="45"/>
      <c r="AG31" s="66"/>
      <c r="AH31" s="45"/>
      <c r="AI31" s="181"/>
    </row>
    <row r="32" spans="1:35" ht="20.25" customHeight="1">
      <c r="A32" s="33" t="s">
        <v>319</v>
      </c>
      <c r="C32" s="119">
        <f>C20+C30</f>
        <v>0</v>
      </c>
      <c r="D32" s="45"/>
      <c r="E32" s="119">
        <f>E20+E30</f>
        <v>0</v>
      </c>
      <c r="F32" s="45"/>
      <c r="G32" s="119">
        <f>G20+G30</f>
        <v>0</v>
      </c>
      <c r="H32" s="45"/>
      <c r="I32" s="119">
        <f>I20+I30</f>
        <v>0</v>
      </c>
      <c r="J32" s="45"/>
      <c r="K32" s="119">
        <f>K20+K30</f>
        <v>4034</v>
      </c>
      <c r="L32" s="45"/>
      <c r="M32" s="119">
        <f>M20+M30</f>
        <v>0</v>
      </c>
      <c r="N32" s="45"/>
      <c r="O32" s="119">
        <f>O20+O30</f>
        <v>0</v>
      </c>
      <c r="P32" s="45"/>
      <c r="Q32" s="119">
        <f>Q20+Q30</f>
        <v>6</v>
      </c>
      <c r="R32" s="33"/>
      <c r="S32" s="119">
        <f>S20+S30</f>
        <v>194</v>
      </c>
      <c r="T32" s="45"/>
      <c r="U32" s="119">
        <f>U20+U30</f>
        <v>0</v>
      </c>
      <c r="V32" s="119"/>
      <c r="W32" s="119">
        <f>W20+W30</f>
        <v>0</v>
      </c>
      <c r="X32" s="119"/>
      <c r="Y32" s="119">
        <f>Y20+Y30</f>
        <v>194</v>
      </c>
      <c r="Z32" s="92"/>
      <c r="AA32" s="119">
        <f>SUM(C32:R32,Y32,AC32)</f>
        <v>4234</v>
      </c>
      <c r="AB32" s="92"/>
      <c r="AC32" s="119">
        <f>AC20+AC30</f>
        <v>0</v>
      </c>
      <c r="AD32" s="92"/>
      <c r="AE32" s="119">
        <f>AE20+AE30</f>
        <v>4234</v>
      </c>
      <c r="AF32" s="45"/>
      <c r="AG32" s="119">
        <f>AG20+AG30</f>
        <v>108437</v>
      </c>
      <c r="AH32" s="45"/>
      <c r="AI32" s="119">
        <f>AI20+AI30</f>
        <v>112671</v>
      </c>
    </row>
    <row r="33" spans="1:35" ht="20.25" customHeight="1">
      <c r="A33" s="33" t="s">
        <v>121</v>
      </c>
      <c r="C33" s="180"/>
      <c r="D33" s="45"/>
      <c r="E33" s="180"/>
      <c r="F33" s="45"/>
      <c r="G33" s="180"/>
      <c r="H33" s="45"/>
      <c r="I33" s="180"/>
      <c r="J33" s="45"/>
      <c r="K33" s="45"/>
      <c r="L33" s="45"/>
      <c r="M33" s="45"/>
      <c r="N33" s="45"/>
      <c r="O33" s="180"/>
      <c r="P33" s="45"/>
      <c r="Q33" s="180"/>
      <c r="R33" s="33"/>
      <c r="S33" s="180"/>
      <c r="T33" s="45"/>
      <c r="U33" s="180"/>
      <c r="V33" s="92"/>
      <c r="W33" s="180"/>
      <c r="X33" s="92"/>
      <c r="Y33" s="180"/>
      <c r="Z33" s="92"/>
      <c r="AA33" s="176"/>
      <c r="AB33" s="92"/>
      <c r="AC33" s="176"/>
      <c r="AD33" s="92"/>
      <c r="AE33" s="176"/>
      <c r="AF33" s="45"/>
      <c r="AG33" s="66"/>
      <c r="AH33" s="45"/>
      <c r="AI33" s="181"/>
    </row>
    <row r="34" spans="1:35" ht="20.25" customHeight="1">
      <c r="A34" s="33" t="s">
        <v>118</v>
      </c>
      <c r="C34" s="180"/>
      <c r="D34" s="45"/>
      <c r="E34" s="180"/>
      <c r="F34" s="45"/>
      <c r="G34" s="180"/>
      <c r="H34" s="45"/>
      <c r="I34" s="180"/>
      <c r="J34" s="45"/>
      <c r="K34" s="45"/>
      <c r="L34" s="45"/>
      <c r="M34" s="45"/>
      <c r="N34" s="45"/>
      <c r="O34" s="180"/>
      <c r="P34" s="45"/>
      <c r="Q34" s="180"/>
      <c r="R34" s="33"/>
      <c r="S34" s="180"/>
      <c r="T34" s="45"/>
      <c r="U34" s="180"/>
      <c r="V34" s="92"/>
      <c r="W34" s="180"/>
      <c r="X34" s="92"/>
      <c r="Y34" s="180"/>
      <c r="Z34" s="92"/>
      <c r="AA34" s="176"/>
      <c r="AB34" s="92"/>
      <c r="AC34" s="176"/>
      <c r="AD34" s="92"/>
      <c r="AE34" s="176"/>
      <c r="AF34" s="45"/>
      <c r="AG34" s="66"/>
      <c r="AH34" s="45"/>
      <c r="AI34" s="181"/>
    </row>
    <row r="35" spans="1:35" ht="20.25" customHeight="1">
      <c r="A35" s="82" t="s">
        <v>122</v>
      </c>
      <c r="C35" s="148">
        <v>0</v>
      </c>
      <c r="D35" s="101"/>
      <c r="E35" s="124" t="s">
        <v>99</v>
      </c>
      <c r="F35" s="101"/>
      <c r="G35" s="124" t="s">
        <v>99</v>
      </c>
      <c r="H35" s="101"/>
      <c r="I35" s="124" t="s">
        <v>99</v>
      </c>
      <c r="J35" s="101"/>
      <c r="K35" s="124" t="s">
        <v>99</v>
      </c>
      <c r="L35" s="101"/>
      <c r="M35" s="124" t="s">
        <v>99</v>
      </c>
      <c r="N35" s="101"/>
      <c r="O35" s="124" t="s">
        <v>99</v>
      </c>
      <c r="P35" s="101"/>
      <c r="Q35" s="124">
        <f>'PL 6-8'!E37</f>
        <v>3955316</v>
      </c>
      <c r="R35" s="178"/>
      <c r="S35" s="148">
        <v>0</v>
      </c>
      <c r="T35" s="101"/>
      <c r="U35" s="124" t="s">
        <v>99</v>
      </c>
      <c r="V35" s="179"/>
      <c r="W35" s="124" t="s">
        <v>99</v>
      </c>
      <c r="X35" s="179"/>
      <c r="Y35" s="148">
        <f>SUM(S35:W35)</f>
        <v>0</v>
      </c>
      <c r="Z35" s="179"/>
      <c r="AA35" s="148">
        <f aca="true" t="shared" si="0" ref="AA35:AA44">SUM(C35:R35,Y35,AC35)</f>
        <v>3955316</v>
      </c>
      <c r="AB35" s="179"/>
      <c r="AC35" s="148">
        <v>0</v>
      </c>
      <c r="AD35" s="179"/>
      <c r="AE35" s="124">
        <f>SUM(C35:Q35,Y35,AC35)</f>
        <v>3955316</v>
      </c>
      <c r="AF35" s="101"/>
      <c r="AG35" s="148">
        <f>'PL 6-8'!E38</f>
        <v>748793</v>
      </c>
      <c r="AH35" s="148"/>
      <c r="AI35" s="148">
        <f>AE35+AG35</f>
        <v>4704109</v>
      </c>
    </row>
    <row r="36" spans="1:35" ht="20.25" customHeight="1">
      <c r="A36" s="82" t="s">
        <v>123</v>
      </c>
      <c r="C36" s="124"/>
      <c r="D36" s="101"/>
      <c r="E36" s="124"/>
      <c r="F36" s="101"/>
      <c r="G36" s="124"/>
      <c r="H36" s="101"/>
      <c r="I36" s="124"/>
      <c r="J36" s="101"/>
      <c r="K36" s="124"/>
      <c r="L36" s="101"/>
      <c r="M36" s="124"/>
      <c r="N36" s="101"/>
      <c r="O36" s="124"/>
      <c r="P36" s="101"/>
      <c r="Q36" s="124"/>
      <c r="R36" s="178"/>
      <c r="S36" s="124"/>
      <c r="T36" s="101"/>
      <c r="U36" s="124"/>
      <c r="V36" s="179"/>
      <c r="W36" s="124"/>
      <c r="X36" s="179"/>
      <c r="Y36" s="148"/>
      <c r="Z36" s="179"/>
      <c r="AA36" s="148">
        <f t="shared" si="0"/>
        <v>0</v>
      </c>
      <c r="AB36" s="179"/>
      <c r="AC36" s="148"/>
      <c r="AD36" s="179"/>
      <c r="AE36" s="148"/>
      <c r="AF36" s="101"/>
      <c r="AG36" s="148"/>
      <c r="AH36" s="148"/>
      <c r="AI36" s="148"/>
    </row>
    <row r="37" spans="1:35" ht="20.25" customHeight="1">
      <c r="A37" s="73" t="s">
        <v>345</v>
      </c>
      <c r="C37" s="124"/>
      <c r="D37" s="101"/>
      <c r="E37" s="124"/>
      <c r="F37" s="101"/>
      <c r="G37" s="124"/>
      <c r="H37" s="101"/>
      <c r="I37" s="124"/>
      <c r="J37" s="101"/>
      <c r="K37" s="124"/>
      <c r="L37" s="101"/>
      <c r="M37" s="124"/>
      <c r="N37" s="101"/>
      <c r="O37" s="124"/>
      <c r="P37" s="101"/>
      <c r="Q37" s="124"/>
      <c r="R37" s="178"/>
      <c r="S37" s="124"/>
      <c r="T37" s="101"/>
      <c r="U37" s="124"/>
      <c r="V37" s="179"/>
      <c r="W37" s="124"/>
      <c r="X37" s="179"/>
      <c r="Y37" s="148"/>
      <c r="Z37" s="179"/>
      <c r="AA37" s="148"/>
      <c r="AB37" s="179"/>
      <c r="AC37" s="148"/>
      <c r="AD37" s="179"/>
      <c r="AE37" s="148"/>
      <c r="AF37" s="101"/>
      <c r="AG37" s="148"/>
      <c r="AH37" s="148"/>
      <c r="AI37" s="148"/>
    </row>
    <row r="38" spans="1:35" ht="20.25" customHeight="1">
      <c r="A38" s="73" t="s">
        <v>344</v>
      </c>
      <c r="C38" s="148">
        <v>0</v>
      </c>
      <c r="D38" s="101"/>
      <c r="E38" s="148">
        <v>0</v>
      </c>
      <c r="F38" s="101"/>
      <c r="G38" s="148">
        <v>0</v>
      </c>
      <c r="H38" s="101"/>
      <c r="I38" s="148">
        <v>0</v>
      </c>
      <c r="J38" s="101"/>
      <c r="K38" s="148">
        <v>0</v>
      </c>
      <c r="L38" s="101"/>
      <c r="M38" s="148">
        <v>0</v>
      </c>
      <c r="N38" s="101"/>
      <c r="O38" s="148">
        <v>0</v>
      </c>
      <c r="P38" s="101"/>
      <c r="Q38" s="148">
        <v>4098</v>
      </c>
      <c r="R38" s="178"/>
      <c r="S38" s="148">
        <v>0</v>
      </c>
      <c r="T38" s="101"/>
      <c r="U38" s="148">
        <v>0</v>
      </c>
      <c r="V38" s="179"/>
      <c r="W38" s="148">
        <v>0</v>
      </c>
      <c r="X38" s="179"/>
      <c r="Y38" s="148">
        <f>SUM(S38:W38)</f>
        <v>0</v>
      </c>
      <c r="Z38" s="179"/>
      <c r="AA38" s="148">
        <f t="shared" si="0"/>
        <v>4098</v>
      </c>
      <c r="AB38" s="179"/>
      <c r="AC38" s="148">
        <v>0</v>
      </c>
      <c r="AD38" s="179"/>
      <c r="AE38" s="124">
        <f>SUM(C38:Q38,Y38,AC38)</f>
        <v>4098</v>
      </c>
      <c r="AF38" s="101"/>
      <c r="AG38" s="148">
        <v>19</v>
      </c>
      <c r="AH38" s="148"/>
      <c r="AI38" s="148">
        <f>AE38+AG38</f>
        <v>4117</v>
      </c>
    </row>
    <row r="39" spans="1:35" ht="20.25" customHeight="1">
      <c r="A39" s="73" t="s">
        <v>149</v>
      </c>
      <c r="C39" s="138">
        <v>0</v>
      </c>
      <c r="D39" s="101"/>
      <c r="E39" s="138">
        <v>0</v>
      </c>
      <c r="F39" s="101"/>
      <c r="G39" s="138">
        <v>0</v>
      </c>
      <c r="H39" s="101"/>
      <c r="I39" s="138">
        <v>0</v>
      </c>
      <c r="J39" s="101"/>
      <c r="K39" s="138">
        <v>0</v>
      </c>
      <c r="L39" s="101"/>
      <c r="M39" s="138">
        <v>0</v>
      </c>
      <c r="N39" s="101"/>
      <c r="O39" s="138">
        <v>0</v>
      </c>
      <c r="P39" s="101"/>
      <c r="Q39" s="138">
        <v>0</v>
      </c>
      <c r="R39" s="178"/>
      <c r="S39" s="138">
        <v>101122</v>
      </c>
      <c r="T39" s="101"/>
      <c r="U39" s="138">
        <v>-111512</v>
      </c>
      <c r="V39" s="138"/>
      <c r="W39" s="138">
        <v>-3335261</v>
      </c>
      <c r="X39" s="179"/>
      <c r="Y39" s="138">
        <f>SUM(W39,U39,S39)</f>
        <v>-3345651</v>
      </c>
      <c r="Z39" s="179"/>
      <c r="AA39" s="138">
        <f t="shared" si="0"/>
        <v>-3345651</v>
      </c>
      <c r="AB39" s="179"/>
      <c r="AC39" s="138">
        <v>0</v>
      </c>
      <c r="AD39" s="179"/>
      <c r="AE39" s="138">
        <f>SUM(C39:Q39,Y39,AC39)</f>
        <v>-3345651</v>
      </c>
      <c r="AF39" s="101"/>
      <c r="AG39" s="138">
        <v>-906237</v>
      </c>
      <c r="AH39" s="148"/>
      <c r="AI39" s="138">
        <f>SUM(AE39:AG39)</f>
        <v>-4251888</v>
      </c>
    </row>
    <row r="40" spans="1:35" ht="20.25" customHeight="1">
      <c r="A40" s="33" t="s">
        <v>124</v>
      </c>
      <c r="C40" s="103"/>
      <c r="D40" s="45"/>
      <c r="E40" s="103"/>
      <c r="F40" s="45"/>
      <c r="G40" s="103"/>
      <c r="H40" s="45"/>
      <c r="I40" s="103"/>
      <c r="J40" s="45"/>
      <c r="K40" s="45"/>
      <c r="L40" s="45"/>
      <c r="M40" s="45"/>
      <c r="N40" s="45"/>
      <c r="O40" s="103"/>
      <c r="P40" s="45"/>
      <c r="Q40" s="103"/>
      <c r="R40" s="33"/>
      <c r="S40" s="103"/>
      <c r="T40" s="45"/>
      <c r="U40" s="124"/>
      <c r="V40" s="92"/>
      <c r="W40" s="124"/>
      <c r="X40" s="92"/>
      <c r="Y40" s="124"/>
      <c r="Z40" s="92"/>
      <c r="AA40" s="124"/>
      <c r="AB40" s="92"/>
      <c r="AC40" s="124"/>
      <c r="AD40" s="92"/>
      <c r="AE40" s="124"/>
      <c r="AF40" s="45"/>
      <c r="AG40" s="124"/>
      <c r="AH40" s="45"/>
      <c r="AI40" s="124"/>
    </row>
    <row r="41" spans="1:35" s="177" customFormat="1" ht="20.25" customHeight="1">
      <c r="A41" s="33" t="s">
        <v>118</v>
      </c>
      <c r="B41" s="15"/>
      <c r="C41" s="119">
        <f>SUM(C35:C39)</f>
        <v>0</v>
      </c>
      <c r="D41" s="46"/>
      <c r="E41" s="119">
        <f>SUM(E35:E39)</f>
        <v>0</v>
      </c>
      <c r="F41" s="46"/>
      <c r="G41" s="119">
        <f>SUM(G35:G39)</f>
        <v>0</v>
      </c>
      <c r="H41" s="46"/>
      <c r="I41" s="119">
        <f>SUM(I35:I39)</f>
        <v>0</v>
      </c>
      <c r="J41" s="46"/>
      <c r="K41" s="119">
        <f>SUM(K35:K39)</f>
        <v>0</v>
      </c>
      <c r="L41" s="46"/>
      <c r="M41" s="119">
        <f>SUM(M35:M39)</f>
        <v>0</v>
      </c>
      <c r="N41" s="46"/>
      <c r="O41" s="119">
        <f>SUM(O35:O39)</f>
        <v>0</v>
      </c>
      <c r="P41" s="46"/>
      <c r="Q41" s="119">
        <f>SUM(Q35:Q39)</f>
        <v>3959414</v>
      </c>
      <c r="R41" s="93"/>
      <c r="S41" s="119">
        <f>SUM(S35:S39)</f>
        <v>101122</v>
      </c>
      <c r="T41" s="46"/>
      <c r="U41" s="119">
        <f>SUM(U35:U39)</f>
        <v>-111512</v>
      </c>
      <c r="V41" s="94"/>
      <c r="W41" s="119">
        <f>SUM(W35:W39)</f>
        <v>-3335261</v>
      </c>
      <c r="X41" s="94"/>
      <c r="Y41" s="119">
        <f>SUM(W41,U41,S41)</f>
        <v>-3345651</v>
      </c>
      <c r="Z41" s="94"/>
      <c r="AA41" s="119">
        <f t="shared" si="0"/>
        <v>613763</v>
      </c>
      <c r="AB41" s="94"/>
      <c r="AC41" s="119">
        <v>0</v>
      </c>
      <c r="AD41" s="94"/>
      <c r="AE41" s="119">
        <f>SUM(AE35:AE39)</f>
        <v>613763</v>
      </c>
      <c r="AF41" s="46"/>
      <c r="AG41" s="119">
        <f>SUM(AG35:AG39)</f>
        <v>-157425</v>
      </c>
      <c r="AH41" s="46"/>
      <c r="AI41" s="119">
        <f>AE41+AG41</f>
        <v>456338</v>
      </c>
    </row>
    <row r="42" spans="1:35" s="177" customFormat="1" ht="20.25" customHeight="1">
      <c r="A42" s="82" t="s">
        <v>306</v>
      </c>
      <c r="B42" s="15">
        <v>13</v>
      </c>
      <c r="C42" s="148">
        <v>0</v>
      </c>
      <c r="D42" s="97"/>
      <c r="E42" s="148">
        <v>0</v>
      </c>
      <c r="F42" s="101"/>
      <c r="G42" s="148">
        <v>0</v>
      </c>
      <c r="H42" s="101"/>
      <c r="I42" s="148">
        <v>0</v>
      </c>
      <c r="J42" s="101"/>
      <c r="K42" s="148">
        <v>0</v>
      </c>
      <c r="L42" s="101"/>
      <c r="M42" s="148">
        <v>0</v>
      </c>
      <c r="N42" s="101"/>
      <c r="O42" s="148">
        <v>0</v>
      </c>
      <c r="P42" s="101"/>
      <c r="Q42" s="148">
        <v>0</v>
      </c>
      <c r="R42" s="82"/>
      <c r="S42" s="148">
        <v>0</v>
      </c>
      <c r="T42" s="97"/>
      <c r="U42" s="148">
        <v>0</v>
      </c>
      <c r="V42" s="164"/>
      <c r="W42" s="148">
        <v>0</v>
      </c>
      <c r="X42" s="164"/>
      <c r="Y42" s="148">
        <v>0</v>
      </c>
      <c r="Z42" s="164"/>
      <c r="AA42" s="148">
        <v>0</v>
      </c>
      <c r="AB42" s="164"/>
      <c r="AC42" s="148">
        <v>15000000</v>
      </c>
      <c r="AD42" s="164"/>
      <c r="AE42" s="148">
        <v>15000000</v>
      </c>
      <c r="AF42" s="97"/>
      <c r="AG42" s="148">
        <v>0</v>
      </c>
      <c r="AH42" s="97"/>
      <c r="AI42" s="148">
        <v>15000000</v>
      </c>
    </row>
    <row r="43" spans="1:35" s="177" customFormat="1" ht="20.25" customHeight="1">
      <c r="A43" s="82" t="s">
        <v>255</v>
      </c>
      <c r="B43" s="15"/>
      <c r="C43" s="148"/>
      <c r="D43" s="97"/>
      <c r="E43" s="148"/>
      <c r="F43" s="101"/>
      <c r="G43" s="148"/>
      <c r="H43" s="101"/>
      <c r="I43" s="148"/>
      <c r="J43" s="101"/>
      <c r="K43" s="148"/>
      <c r="L43" s="101"/>
      <c r="M43" s="148"/>
      <c r="N43" s="101"/>
      <c r="O43" s="148"/>
      <c r="P43" s="101"/>
      <c r="Q43" s="148"/>
      <c r="R43" s="82"/>
      <c r="S43" s="148"/>
      <c r="T43" s="97"/>
      <c r="U43" s="148"/>
      <c r="V43" s="164"/>
      <c r="W43" s="148"/>
      <c r="X43" s="164"/>
      <c r="Y43" s="148"/>
      <c r="Z43" s="164"/>
      <c r="AA43" s="148"/>
      <c r="AB43" s="164"/>
      <c r="AC43" s="148"/>
      <c r="AD43" s="164"/>
      <c r="AE43" s="148"/>
      <c r="AF43" s="97"/>
      <c r="AG43" s="148"/>
      <c r="AH43" s="97"/>
      <c r="AI43" s="148"/>
    </row>
    <row r="44" spans="1:35" ht="20.25" customHeight="1">
      <c r="A44" s="82" t="s">
        <v>256</v>
      </c>
      <c r="B44" s="15">
        <v>13</v>
      </c>
      <c r="C44" s="138">
        <v>0</v>
      </c>
      <c r="D44" s="97"/>
      <c r="E44" s="138">
        <v>0</v>
      </c>
      <c r="F44" s="101"/>
      <c r="G44" s="138">
        <v>0</v>
      </c>
      <c r="H44" s="101"/>
      <c r="I44" s="138">
        <v>0</v>
      </c>
      <c r="J44" s="101"/>
      <c r="K44" s="138">
        <v>0</v>
      </c>
      <c r="L44" s="101"/>
      <c r="M44" s="138">
        <v>0</v>
      </c>
      <c r="N44" s="101"/>
      <c r="O44" s="138">
        <v>0</v>
      </c>
      <c r="P44" s="101"/>
      <c r="Q44" s="138">
        <v>-75197</v>
      </c>
      <c r="R44" s="82"/>
      <c r="S44" s="138">
        <v>0</v>
      </c>
      <c r="T44" s="97"/>
      <c r="U44" s="138">
        <v>0</v>
      </c>
      <c r="V44" s="164"/>
      <c r="W44" s="138">
        <v>0</v>
      </c>
      <c r="X44" s="164"/>
      <c r="Y44" s="138">
        <f>SUM(S44:W44)</f>
        <v>0</v>
      </c>
      <c r="Z44" s="164"/>
      <c r="AA44" s="138">
        <f t="shared" si="0"/>
        <v>-75197</v>
      </c>
      <c r="AB44" s="164"/>
      <c r="AC44" s="138">
        <v>0</v>
      </c>
      <c r="AD44" s="164"/>
      <c r="AE44" s="138">
        <v>-75197</v>
      </c>
      <c r="AF44" s="97"/>
      <c r="AG44" s="138">
        <v>0</v>
      </c>
      <c r="AH44" s="97"/>
      <c r="AI44" s="138">
        <v>-75197</v>
      </c>
    </row>
    <row r="45" spans="1:35" ht="20.25" customHeight="1" thickBot="1">
      <c r="A45" s="33" t="s">
        <v>217</v>
      </c>
      <c r="C45" s="59">
        <f>C14+C32+C41+C44</f>
        <v>7742942</v>
      </c>
      <c r="D45" s="45"/>
      <c r="E45" s="59">
        <f>E14+E32+E41+E44</f>
        <v>-1135146</v>
      </c>
      <c r="F45" s="45"/>
      <c r="G45" s="59">
        <f>G14+G32+G41+G44</f>
        <v>36462883</v>
      </c>
      <c r="H45" s="45"/>
      <c r="I45" s="59">
        <f>I14+I32+I41+I44</f>
        <v>3470021</v>
      </c>
      <c r="J45" s="45"/>
      <c r="K45" s="59">
        <f>K14+K32+K41+K44</f>
        <v>4005607</v>
      </c>
      <c r="L45" s="45"/>
      <c r="M45" s="59">
        <f>M14+M32+M41+M44</f>
        <v>-5159</v>
      </c>
      <c r="N45" s="45"/>
      <c r="O45" s="59">
        <f>O14+O32+O41+O44</f>
        <v>820666</v>
      </c>
      <c r="P45" s="45"/>
      <c r="Q45" s="59">
        <f>Q14+Q32+Q41+Q44</f>
        <v>78666706</v>
      </c>
      <c r="R45" s="33"/>
      <c r="S45" s="59">
        <f>S14+S32+S41+S44</f>
        <v>13824515</v>
      </c>
      <c r="T45" s="45"/>
      <c r="U45" s="59">
        <f>U14+U32+U41+U44</f>
        <v>-3005822</v>
      </c>
      <c r="V45" s="45"/>
      <c r="W45" s="59">
        <f>W14+W32+W41+W44</f>
        <v>-6606730</v>
      </c>
      <c r="X45" s="45"/>
      <c r="Y45" s="59">
        <f>Y14+Y32+Y41+Y44+Y42</f>
        <v>4211963</v>
      </c>
      <c r="Z45" s="45"/>
      <c r="AA45" s="59">
        <f>AA14+AA32+AA41+AA44+AA42</f>
        <v>134240483</v>
      </c>
      <c r="AB45" s="45"/>
      <c r="AC45" s="59">
        <f>AC14+AC32+AC41+AC44+AC42</f>
        <v>15000000</v>
      </c>
      <c r="AD45" s="45"/>
      <c r="AE45" s="59">
        <f>AE14+AE32+AE41+AE44+AE42</f>
        <v>149240483</v>
      </c>
      <c r="AF45" s="45"/>
      <c r="AG45" s="59">
        <f>AG14+AG32+AG41+AG44</f>
        <v>59959739</v>
      </c>
      <c r="AH45" s="45"/>
      <c r="AI45" s="59">
        <f>SUM(AE45:AG45)</f>
        <v>209200222</v>
      </c>
    </row>
    <row r="46" ht="20.25" customHeight="1" thickTop="1"/>
  </sheetData>
  <sheetProtection/>
  <mergeCells count="2">
    <mergeCell ref="C5:AI5"/>
    <mergeCell ref="S6:Y6"/>
  </mergeCells>
  <printOptions/>
  <pageMargins left="0.45" right="0.45" top="0.48" bottom="0.5" header="0.5" footer="0.5"/>
  <pageSetup firstPageNumber="10" useFirstPageNumber="1" fitToHeight="2" horizontalDpi="600" verticalDpi="600" orientation="landscape" paperSize="9" scale="45" r:id="rId1"/>
  <headerFooter>
    <oddFooter>&amp;LThe accompanying notes are an integral part of these financial statements.
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zoomScaleSheetLayoutView="85" workbookViewId="0" topLeftCell="A1">
      <selection activeCell="A1" sqref="A1"/>
    </sheetView>
  </sheetViews>
  <sheetFormatPr defaultColWidth="9.140625" defaultRowHeight="20.25" customHeight="1"/>
  <cols>
    <col min="1" max="1" width="39.00390625" style="3" customWidth="1"/>
    <col min="2" max="2" width="5.57421875" style="3" customWidth="1"/>
    <col min="3" max="3" width="15.57421875" style="3" customWidth="1"/>
    <col min="4" max="4" width="1.421875" style="3" customWidth="1"/>
    <col min="5" max="5" width="15.57421875" style="3" customWidth="1"/>
    <col min="6" max="6" width="1.421875" style="3" customWidth="1"/>
    <col min="7" max="7" width="15.57421875" style="3" customWidth="1"/>
    <col min="8" max="8" width="1.421875" style="3" customWidth="1"/>
    <col min="9" max="9" width="15.57421875" style="3" customWidth="1"/>
    <col min="10" max="10" width="1.421875" style="3" customWidth="1"/>
    <col min="11" max="11" width="15.57421875" style="3" customWidth="1"/>
    <col min="12" max="12" width="1.421875" style="3" customWidth="1"/>
    <col min="13" max="13" width="15.57421875" style="3" customWidth="1"/>
    <col min="14" max="14" width="1.421875" style="3" customWidth="1"/>
    <col min="15" max="15" width="15.57421875" style="3" customWidth="1"/>
    <col min="16" max="16" width="1.421875" style="3" customWidth="1"/>
    <col min="17" max="17" width="19.7109375" style="3" customWidth="1"/>
    <col min="18" max="18" width="0.85546875" style="3" customWidth="1"/>
    <col min="19" max="19" width="12.7109375" style="3" bestFit="1" customWidth="1"/>
    <col min="20" max="20" width="0.85546875" style="3" customWidth="1"/>
    <col min="21" max="21" width="15.57421875" style="3" customWidth="1"/>
    <col min="22" max="16384" width="9.140625" style="3" customWidth="1"/>
  </cols>
  <sheetData>
    <row r="1" spans="1:16" ht="20.25" customHeight="1">
      <c r="A1" s="50" t="s">
        <v>30</v>
      </c>
      <c r="B1" s="50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20.25" customHeight="1">
      <c r="A2" s="50" t="s">
        <v>31</v>
      </c>
      <c r="B2" s="50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20.25" customHeight="1">
      <c r="A3" s="51" t="s">
        <v>208</v>
      </c>
      <c r="B3" s="51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21" ht="20.25" customHeight="1">
      <c r="A4" s="52"/>
      <c r="B4" s="52"/>
      <c r="U4" s="75"/>
    </row>
    <row r="5" spans="1:21" s="2" customFormat="1" ht="20.25" customHeight="1">
      <c r="A5" s="52"/>
      <c r="B5" s="5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75" t="s">
        <v>107</v>
      </c>
    </row>
    <row r="6" spans="1:21" s="2" customFormat="1" ht="20.25" customHeight="1">
      <c r="A6" s="53"/>
      <c r="B6" s="53"/>
      <c r="C6" s="294" t="s">
        <v>49</v>
      </c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</row>
    <row r="7" spans="1:21" s="2" customFormat="1" ht="20.25" customHeight="1">
      <c r="A7" s="53"/>
      <c r="B7" s="53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302" t="s">
        <v>286</v>
      </c>
      <c r="P7" s="295"/>
      <c r="Q7" s="295"/>
      <c r="R7" s="17"/>
      <c r="S7" s="17"/>
      <c r="T7" s="17"/>
      <c r="U7" s="17"/>
    </row>
    <row r="8" spans="1:21" s="2" customFormat="1" ht="20.25" customHeight="1">
      <c r="A8" s="54"/>
      <c r="B8" s="54"/>
      <c r="C8" s="42"/>
      <c r="D8" s="4"/>
      <c r="E8" s="240"/>
      <c r="F8" s="4"/>
      <c r="G8" s="3"/>
      <c r="H8" s="4"/>
      <c r="I8" s="78"/>
      <c r="J8" s="4"/>
      <c r="K8" s="3"/>
      <c r="L8" s="4"/>
      <c r="M8" s="42"/>
      <c r="N8" s="4"/>
      <c r="P8" s="4"/>
      <c r="Q8" s="78" t="s">
        <v>109</v>
      </c>
      <c r="R8" s="4"/>
      <c r="S8" s="4"/>
      <c r="T8" s="4"/>
      <c r="U8" s="42"/>
    </row>
    <row r="9" spans="1:21" s="2" customFormat="1" ht="20.25" customHeight="1">
      <c r="A9" s="54"/>
      <c r="B9" s="54"/>
      <c r="C9" s="240" t="s">
        <v>53</v>
      </c>
      <c r="D9" s="4"/>
      <c r="E9" s="42" t="s">
        <v>268</v>
      </c>
      <c r="F9" s="4"/>
      <c r="G9" s="77"/>
      <c r="H9" s="4"/>
      <c r="I9" s="77" t="s">
        <v>150</v>
      </c>
      <c r="J9" s="4"/>
      <c r="K9" s="4"/>
      <c r="L9" s="4"/>
      <c r="M9" s="42" t="s">
        <v>35</v>
      </c>
      <c r="N9" s="4"/>
      <c r="O9" s="4" t="s">
        <v>9</v>
      </c>
      <c r="P9" s="4"/>
      <c r="Q9" s="42" t="s">
        <v>108</v>
      </c>
      <c r="R9" s="4"/>
      <c r="S9" s="4" t="s">
        <v>222</v>
      </c>
      <c r="T9" s="4"/>
      <c r="U9" s="240" t="s">
        <v>10</v>
      </c>
    </row>
    <row r="10" spans="1:21" s="2" customFormat="1" ht="20.25" customHeight="1">
      <c r="A10" s="54"/>
      <c r="B10" s="54"/>
      <c r="C10" s="240" t="s">
        <v>271</v>
      </c>
      <c r="D10" s="4"/>
      <c r="E10" s="42" t="s">
        <v>102</v>
      </c>
      <c r="F10" s="4"/>
      <c r="G10" s="77" t="s">
        <v>139</v>
      </c>
      <c r="H10" s="4"/>
      <c r="I10" s="77" t="s">
        <v>151</v>
      </c>
      <c r="J10" s="4"/>
      <c r="K10" s="4" t="s">
        <v>34</v>
      </c>
      <c r="L10" s="4"/>
      <c r="M10" s="42" t="s">
        <v>84</v>
      </c>
      <c r="N10" s="4"/>
      <c r="O10" s="4" t="s">
        <v>73</v>
      </c>
      <c r="P10" s="4"/>
      <c r="Q10" s="42" t="s">
        <v>308</v>
      </c>
      <c r="R10" s="4"/>
      <c r="S10" s="4" t="s">
        <v>223</v>
      </c>
      <c r="T10" s="4"/>
      <c r="U10" s="240" t="s">
        <v>289</v>
      </c>
    </row>
    <row r="11" spans="1:21" s="32" customFormat="1" ht="20.25" customHeight="1">
      <c r="A11" s="54"/>
      <c r="B11" s="68" t="s">
        <v>41</v>
      </c>
      <c r="C11" s="62" t="s">
        <v>47</v>
      </c>
      <c r="D11" s="41"/>
      <c r="E11" s="63" t="s">
        <v>67</v>
      </c>
      <c r="F11" s="4"/>
      <c r="G11" s="79" t="s">
        <v>142</v>
      </c>
      <c r="H11" s="41"/>
      <c r="I11" s="89" t="s">
        <v>152</v>
      </c>
      <c r="J11" s="41"/>
      <c r="K11" s="60" t="s">
        <v>39</v>
      </c>
      <c r="L11" s="41"/>
      <c r="M11" s="63" t="s">
        <v>83</v>
      </c>
      <c r="N11" s="41"/>
      <c r="O11" s="61" t="s">
        <v>78</v>
      </c>
      <c r="P11" s="4"/>
      <c r="Q11" s="241" t="s">
        <v>307</v>
      </c>
      <c r="R11" s="41"/>
      <c r="S11" s="60" t="s">
        <v>224</v>
      </c>
      <c r="T11" s="41"/>
      <c r="U11" s="62" t="s">
        <v>46</v>
      </c>
    </row>
    <row r="12" spans="1:21" s="2" customFormat="1" ht="20.25" customHeight="1">
      <c r="A12" s="55"/>
      <c r="B12" s="5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0.25" customHeight="1">
      <c r="A13" s="55" t="s">
        <v>197</v>
      </c>
    </row>
    <row r="14" spans="1:21" ht="20.25" customHeight="1">
      <c r="A14" s="2" t="s">
        <v>195</v>
      </c>
      <c r="C14" s="84">
        <v>7742942</v>
      </c>
      <c r="D14" s="88"/>
      <c r="E14" s="84">
        <v>35572855</v>
      </c>
      <c r="F14" s="84"/>
      <c r="G14" s="84">
        <v>3470021</v>
      </c>
      <c r="H14" s="85"/>
      <c r="I14" s="84">
        <v>490423</v>
      </c>
      <c r="J14" s="85"/>
      <c r="K14" s="84">
        <v>820666</v>
      </c>
      <c r="L14" s="85"/>
      <c r="M14" s="84">
        <v>37712076</v>
      </c>
      <c r="N14" s="85"/>
      <c r="O14" s="84">
        <v>1279923</v>
      </c>
      <c r="P14" s="85"/>
      <c r="Q14" s="37">
        <v>1279923</v>
      </c>
      <c r="R14" s="85"/>
      <c r="S14" s="37">
        <v>0</v>
      </c>
      <c r="T14" s="85"/>
      <c r="U14" s="37">
        <f>SUM(S14,Q14,C14,E14,G14,I14,K14,M14)</f>
        <v>87088906</v>
      </c>
    </row>
    <row r="15" spans="1:21" ht="20.25" customHeight="1">
      <c r="A15" s="33" t="s">
        <v>161</v>
      </c>
      <c r="B15" s="55"/>
      <c r="C15" s="67"/>
      <c r="D15" s="20"/>
      <c r="E15" s="67"/>
      <c r="F15" s="67"/>
      <c r="G15" s="67"/>
      <c r="H15" s="10"/>
      <c r="I15" s="67"/>
      <c r="J15" s="10"/>
      <c r="K15" s="67"/>
      <c r="L15" s="10"/>
      <c r="M15" s="84"/>
      <c r="N15" s="10"/>
      <c r="O15" s="67"/>
      <c r="P15" s="10"/>
      <c r="Q15" s="67"/>
      <c r="R15" s="20"/>
      <c r="S15" s="84"/>
      <c r="T15" s="20"/>
      <c r="U15" s="84"/>
    </row>
    <row r="16" spans="1:21" ht="20.25" customHeight="1">
      <c r="A16" s="73" t="s">
        <v>122</v>
      </c>
      <c r="C16" s="86">
        <v>0</v>
      </c>
      <c r="D16" s="87"/>
      <c r="E16" s="86">
        <v>0</v>
      </c>
      <c r="F16" s="69"/>
      <c r="G16" s="86">
        <v>0</v>
      </c>
      <c r="H16" s="83"/>
      <c r="I16" s="86">
        <v>0</v>
      </c>
      <c r="J16" s="83"/>
      <c r="K16" s="86">
        <v>0</v>
      </c>
      <c r="L16" s="83"/>
      <c r="M16" s="72">
        <v>1971058</v>
      </c>
      <c r="N16" s="83"/>
      <c r="O16" s="86">
        <v>0</v>
      </c>
      <c r="P16" s="83"/>
      <c r="Q16" s="86">
        <v>0</v>
      </c>
      <c r="R16" s="83"/>
      <c r="S16" s="86">
        <v>0</v>
      </c>
      <c r="T16" s="83"/>
      <c r="U16" s="86">
        <f>SUM(S16,Q16,C16,E16,G16,I16,K16,M16)</f>
        <v>1971058</v>
      </c>
    </row>
    <row r="17" spans="1:21" ht="20.25" customHeight="1">
      <c r="A17" s="33" t="s">
        <v>124</v>
      </c>
      <c r="C17" s="96"/>
      <c r="D17" s="87"/>
      <c r="E17" s="96"/>
      <c r="F17" s="69"/>
      <c r="G17" s="96"/>
      <c r="H17" s="83"/>
      <c r="I17" s="96"/>
      <c r="J17" s="83"/>
      <c r="K17" s="96"/>
      <c r="L17" s="83"/>
      <c r="M17" s="69"/>
      <c r="N17" s="83"/>
      <c r="O17" s="96"/>
      <c r="P17" s="83"/>
      <c r="Q17" s="96"/>
      <c r="R17" s="83"/>
      <c r="S17" s="96"/>
      <c r="T17" s="83"/>
      <c r="U17" s="96"/>
    </row>
    <row r="18" spans="1:21" ht="20.25" customHeight="1">
      <c r="A18" s="33" t="s">
        <v>118</v>
      </c>
      <c r="B18" s="2"/>
      <c r="C18" s="38">
        <f>SUM(C16:C17)</f>
        <v>0</v>
      </c>
      <c r="D18" s="88"/>
      <c r="E18" s="38">
        <f>SUM(E16:E17)</f>
        <v>0</v>
      </c>
      <c r="F18" s="84"/>
      <c r="G18" s="38">
        <f>SUM(G16:G17)</f>
        <v>0</v>
      </c>
      <c r="H18" s="85"/>
      <c r="I18" s="38">
        <f>SUM(I16:I17)</f>
        <v>0</v>
      </c>
      <c r="J18" s="85"/>
      <c r="K18" s="38">
        <f>SUM(K16:K17)</f>
        <v>0</v>
      </c>
      <c r="L18" s="85"/>
      <c r="M18" s="38">
        <f>SUM(M16:M17)</f>
        <v>1971058</v>
      </c>
      <c r="N18" s="85"/>
      <c r="O18" s="38">
        <f>SUM(O16:O17)</f>
        <v>0</v>
      </c>
      <c r="P18" s="85"/>
      <c r="Q18" s="38">
        <f>SUM(Q16:Q17)</f>
        <v>0</v>
      </c>
      <c r="R18" s="85"/>
      <c r="S18" s="38">
        <v>0</v>
      </c>
      <c r="T18" s="85"/>
      <c r="U18" s="38">
        <f>SUM(S18,Q18,C18,E18,G18,I18,K18,M18)</f>
        <v>1971058</v>
      </c>
    </row>
    <row r="19" spans="1:21" ht="8.25" customHeight="1">
      <c r="A19" s="82"/>
      <c r="C19" s="96"/>
      <c r="D19" s="87"/>
      <c r="E19" s="96"/>
      <c r="F19" s="69"/>
      <c r="G19" s="96"/>
      <c r="H19" s="83"/>
      <c r="I19" s="96"/>
      <c r="J19" s="83"/>
      <c r="K19" s="96"/>
      <c r="L19" s="83"/>
      <c r="M19" s="96"/>
      <c r="N19" s="83"/>
      <c r="O19" s="96"/>
      <c r="P19" s="83"/>
      <c r="Q19" s="96"/>
      <c r="R19" s="83"/>
      <c r="S19" s="96"/>
      <c r="T19" s="83"/>
      <c r="U19" s="96"/>
    </row>
    <row r="20" spans="1:21" ht="20.25" customHeight="1" thickBot="1">
      <c r="A20" s="2" t="s">
        <v>196</v>
      </c>
      <c r="C20" s="226">
        <f>SUM(C14:C16)+C19</f>
        <v>7742942</v>
      </c>
      <c r="D20" s="2"/>
      <c r="E20" s="226">
        <f>SUM(E14:E16)+E19</f>
        <v>35572855</v>
      </c>
      <c r="F20" s="2"/>
      <c r="G20" s="226">
        <f>SUM(G14:G16)+G19</f>
        <v>3470021</v>
      </c>
      <c r="H20" s="2"/>
      <c r="I20" s="226">
        <f>SUM(I14:I16)+I19</f>
        <v>490423</v>
      </c>
      <c r="J20" s="2"/>
      <c r="K20" s="226">
        <f>SUM(K14:K16)+K19</f>
        <v>820666</v>
      </c>
      <c r="L20" s="2"/>
      <c r="M20" s="226">
        <f>SUM(M14:M16)+M19</f>
        <v>39683134</v>
      </c>
      <c r="N20" s="2"/>
      <c r="O20" s="226">
        <f>SUM(O14:O16)+O19</f>
        <v>1279923</v>
      </c>
      <c r="P20" s="2"/>
      <c r="Q20" s="226">
        <f>SUM(Q14:Q16)+Q19</f>
        <v>1279923</v>
      </c>
      <c r="R20" s="2"/>
      <c r="S20" s="226">
        <v>0</v>
      </c>
      <c r="T20" s="2"/>
      <c r="U20" s="226">
        <f>SUM(S20,Q20,C20,E20,G20,I20,K20,M20)</f>
        <v>89059964</v>
      </c>
    </row>
    <row r="21" ht="20.25" customHeight="1" thickTop="1"/>
    <row r="22" ht="20.25" customHeight="1">
      <c r="A22" s="55" t="s">
        <v>218</v>
      </c>
    </row>
    <row r="23" spans="1:21" ht="20.25" customHeight="1">
      <c r="A23" s="2" t="s">
        <v>216</v>
      </c>
      <c r="C23" s="84">
        <v>7742942</v>
      </c>
      <c r="D23" s="84">
        <v>0</v>
      </c>
      <c r="E23" s="84">
        <v>35572855</v>
      </c>
      <c r="F23" s="84">
        <v>0</v>
      </c>
      <c r="G23" s="84">
        <v>3470021</v>
      </c>
      <c r="H23" s="84">
        <v>0</v>
      </c>
      <c r="I23" s="84">
        <v>490423</v>
      </c>
      <c r="J23" s="84">
        <v>0</v>
      </c>
      <c r="K23" s="84">
        <v>820666</v>
      </c>
      <c r="L23" s="84">
        <v>0</v>
      </c>
      <c r="M23" s="84">
        <v>41825530</v>
      </c>
      <c r="N23" s="84">
        <v>0</v>
      </c>
      <c r="O23" s="84">
        <v>2822384</v>
      </c>
      <c r="P23" s="84">
        <v>0</v>
      </c>
      <c r="Q23" s="84">
        <f>O23</f>
        <v>2822384</v>
      </c>
      <c r="R23" s="84">
        <v>0</v>
      </c>
      <c r="S23" s="37">
        <v>0</v>
      </c>
      <c r="T23" s="84"/>
      <c r="U23" s="37">
        <f>SUM(S23,Q23,C23,E23,G23,I23,K23,M23)</f>
        <v>92744821</v>
      </c>
    </row>
    <row r="24" spans="1:21" ht="20.25" customHeight="1">
      <c r="A24" s="33" t="s">
        <v>161</v>
      </c>
      <c r="B24" s="55"/>
      <c r="C24" s="67"/>
      <c r="D24" s="20"/>
      <c r="E24" s="67"/>
      <c r="F24" s="67"/>
      <c r="G24" s="67"/>
      <c r="H24" s="10"/>
      <c r="I24" s="67"/>
      <c r="J24" s="10"/>
      <c r="K24" s="67"/>
      <c r="L24" s="10"/>
      <c r="M24" s="84"/>
      <c r="N24" s="10"/>
      <c r="O24" s="67"/>
      <c r="P24" s="10"/>
      <c r="Q24" s="67"/>
      <c r="R24" s="20"/>
      <c r="S24" s="84"/>
      <c r="T24" s="20"/>
      <c r="U24" s="84"/>
    </row>
    <row r="25" spans="1:21" ht="20.25" customHeight="1">
      <c r="A25" s="73" t="s">
        <v>122</v>
      </c>
      <c r="C25" s="86">
        <v>0</v>
      </c>
      <c r="D25" s="87"/>
      <c r="E25" s="86">
        <v>0</v>
      </c>
      <c r="F25" s="69"/>
      <c r="G25" s="86">
        <v>0</v>
      </c>
      <c r="H25" s="83"/>
      <c r="I25" s="86">
        <v>0</v>
      </c>
      <c r="J25" s="83"/>
      <c r="K25" s="86">
        <v>0</v>
      </c>
      <c r="L25" s="83"/>
      <c r="M25" s="86">
        <v>2262791</v>
      </c>
      <c r="N25" s="83"/>
      <c r="O25" s="86">
        <v>0</v>
      </c>
      <c r="P25" s="83"/>
      <c r="Q25" s="86">
        <f>O25</f>
        <v>0</v>
      </c>
      <c r="R25" s="83"/>
      <c r="S25" s="86">
        <v>0</v>
      </c>
      <c r="T25" s="83"/>
      <c r="U25" s="86">
        <f>SUM(S25,Q25,C25,E25,G25,I25,K25,M25)</f>
        <v>2262791</v>
      </c>
    </row>
    <row r="26" spans="1:21" ht="20.25" customHeight="1">
      <c r="A26" s="33" t="s">
        <v>124</v>
      </c>
      <c r="C26" s="96"/>
      <c r="D26" s="87"/>
      <c r="E26" s="96"/>
      <c r="F26" s="69"/>
      <c r="G26" s="96"/>
      <c r="H26" s="83"/>
      <c r="I26" s="96"/>
      <c r="J26" s="83"/>
      <c r="K26" s="96"/>
      <c r="L26" s="83"/>
      <c r="M26" s="69"/>
      <c r="N26" s="83"/>
      <c r="O26" s="96"/>
      <c r="P26" s="83"/>
      <c r="Q26" s="96"/>
      <c r="R26" s="83"/>
      <c r="S26" s="96"/>
      <c r="T26" s="83"/>
      <c r="U26" s="96"/>
    </row>
    <row r="27" spans="1:21" ht="20.25" customHeight="1">
      <c r="A27" s="33" t="s">
        <v>118</v>
      </c>
      <c r="B27" s="2"/>
      <c r="C27" s="38">
        <f>SUM(C25:C26)</f>
        <v>0</v>
      </c>
      <c r="D27" s="88"/>
      <c r="E27" s="38">
        <f>SUM(E25:E26)</f>
        <v>0</v>
      </c>
      <c r="F27" s="84"/>
      <c r="G27" s="38">
        <f>SUM(G25:G26)</f>
        <v>0</v>
      </c>
      <c r="H27" s="85"/>
      <c r="I27" s="38">
        <f>SUM(I25:I26)</f>
        <v>0</v>
      </c>
      <c r="J27" s="85"/>
      <c r="K27" s="38">
        <f>SUM(K25:K26)</f>
        <v>0</v>
      </c>
      <c r="L27" s="85"/>
      <c r="M27" s="38">
        <f>SUM(M25:M26)</f>
        <v>2262791</v>
      </c>
      <c r="N27" s="85"/>
      <c r="O27" s="38">
        <f>SUM(O25:O26)</f>
        <v>0</v>
      </c>
      <c r="P27" s="85"/>
      <c r="Q27" s="38">
        <f>Q25</f>
        <v>0</v>
      </c>
      <c r="R27" s="85"/>
      <c r="S27" s="38">
        <v>0</v>
      </c>
      <c r="T27" s="85"/>
      <c r="U27" s="38">
        <f>SUM(S27,Q27,C27,E27,G27,I27,K27,M27)</f>
        <v>2262791</v>
      </c>
    </row>
    <row r="28" spans="1:21" ht="20.25" customHeight="1">
      <c r="A28" s="82" t="s">
        <v>306</v>
      </c>
      <c r="B28" s="15">
        <v>13</v>
      </c>
      <c r="C28" s="96">
        <v>0</v>
      </c>
      <c r="D28" s="87"/>
      <c r="E28" s="96">
        <v>0</v>
      </c>
      <c r="F28" s="69"/>
      <c r="G28" s="96">
        <v>0</v>
      </c>
      <c r="H28" s="83"/>
      <c r="I28" s="96">
        <v>0</v>
      </c>
      <c r="J28" s="83"/>
      <c r="K28" s="96">
        <v>0</v>
      </c>
      <c r="L28" s="83"/>
      <c r="M28" s="96">
        <v>0</v>
      </c>
      <c r="N28" s="83"/>
      <c r="O28" s="96">
        <v>0</v>
      </c>
      <c r="P28" s="83"/>
      <c r="Q28" s="96">
        <f>O28</f>
        <v>0</v>
      </c>
      <c r="R28" s="83"/>
      <c r="S28" s="96">
        <v>15000000</v>
      </c>
      <c r="T28" s="83"/>
      <c r="U28" s="96">
        <f>SUM(S28,Q28,C28,E28,G28,I28,K28,M28)</f>
        <v>15000000</v>
      </c>
    </row>
    <row r="29" spans="1:21" ht="20.25" customHeight="1">
      <c r="A29" s="82" t="s">
        <v>255</v>
      </c>
      <c r="B29" s="15"/>
      <c r="C29" s="96"/>
      <c r="D29" s="87"/>
      <c r="E29" s="96"/>
      <c r="F29" s="69"/>
      <c r="G29" s="96"/>
      <c r="H29" s="83"/>
      <c r="I29" s="96"/>
      <c r="J29" s="83"/>
      <c r="K29" s="96"/>
      <c r="L29" s="83"/>
      <c r="M29" s="69"/>
      <c r="N29" s="83"/>
      <c r="O29" s="96"/>
      <c r="P29" s="83"/>
      <c r="Q29" s="96"/>
      <c r="R29" s="83"/>
      <c r="S29" s="96"/>
      <c r="T29" s="83"/>
      <c r="U29" s="96"/>
    </row>
    <row r="30" spans="1:21" ht="20.25" customHeight="1">
      <c r="A30" s="82" t="s">
        <v>256</v>
      </c>
      <c r="B30" s="15">
        <v>13</v>
      </c>
      <c r="C30" s="96">
        <v>0</v>
      </c>
      <c r="D30" s="87"/>
      <c r="E30" s="96">
        <v>0</v>
      </c>
      <c r="F30" s="69"/>
      <c r="G30" s="96">
        <v>0</v>
      </c>
      <c r="H30" s="83"/>
      <c r="I30" s="96">
        <v>0</v>
      </c>
      <c r="J30" s="83"/>
      <c r="K30" s="96">
        <v>0</v>
      </c>
      <c r="L30" s="83"/>
      <c r="M30" s="96">
        <v>-75197</v>
      </c>
      <c r="N30" s="83"/>
      <c r="O30" s="96">
        <v>0</v>
      </c>
      <c r="P30" s="83"/>
      <c r="Q30" s="96">
        <v>0</v>
      </c>
      <c r="R30" s="83"/>
      <c r="S30" s="96">
        <v>0</v>
      </c>
      <c r="T30" s="83"/>
      <c r="U30" s="96">
        <f>SUM(S30,Q30,C30,E30,G30,I30,K30,M30)</f>
        <v>-75197</v>
      </c>
    </row>
    <row r="31" spans="1:21" ht="20.25" customHeight="1" thickBot="1">
      <c r="A31" s="2" t="s">
        <v>217</v>
      </c>
      <c r="C31" s="243">
        <f>SUM(C23,C27,C28,C30)</f>
        <v>7742942</v>
      </c>
      <c r="D31" s="37">
        <f aca="true" t="shared" si="0" ref="D31:S31">SUM(D23,D27,D28,D30)</f>
        <v>0</v>
      </c>
      <c r="E31" s="243">
        <f t="shared" si="0"/>
        <v>35572855</v>
      </c>
      <c r="F31" s="37">
        <f t="shared" si="0"/>
        <v>0</v>
      </c>
      <c r="G31" s="243">
        <f t="shared" si="0"/>
        <v>3470021</v>
      </c>
      <c r="H31" s="37">
        <f t="shared" si="0"/>
        <v>0</v>
      </c>
      <c r="I31" s="243">
        <f t="shared" si="0"/>
        <v>490423</v>
      </c>
      <c r="J31" s="37">
        <f t="shared" si="0"/>
        <v>0</v>
      </c>
      <c r="K31" s="243">
        <f t="shared" si="0"/>
        <v>820666</v>
      </c>
      <c r="L31" s="37">
        <f t="shared" si="0"/>
        <v>0</v>
      </c>
      <c r="M31" s="243">
        <f t="shared" si="0"/>
        <v>44013124</v>
      </c>
      <c r="N31" s="37">
        <f t="shared" si="0"/>
        <v>0</v>
      </c>
      <c r="O31" s="243">
        <f t="shared" si="0"/>
        <v>2822384</v>
      </c>
      <c r="P31" s="37">
        <f t="shared" si="0"/>
        <v>0</v>
      </c>
      <c r="Q31" s="243">
        <f t="shared" si="0"/>
        <v>2822384</v>
      </c>
      <c r="R31" s="37">
        <f t="shared" si="0"/>
        <v>0</v>
      </c>
      <c r="S31" s="243">
        <f t="shared" si="0"/>
        <v>15000000</v>
      </c>
      <c r="T31" s="37">
        <f>SUM(T23,T27,T28,T30)</f>
        <v>0</v>
      </c>
      <c r="U31" s="243">
        <f>SUM(S31,Q31,C31,E31,G31,I31,K31,M31)</f>
        <v>109932415</v>
      </c>
    </row>
    <row r="32" ht="20.25" customHeight="1" thickTop="1"/>
  </sheetData>
  <sheetProtection/>
  <mergeCells count="2">
    <mergeCell ref="C6:U6"/>
    <mergeCell ref="O7:Q7"/>
  </mergeCells>
  <printOptions/>
  <pageMargins left="0.45" right="0.45" top="0.48" bottom="0.5" header="0.5" footer="0.5"/>
  <pageSetup firstPageNumber="11" useFirstPageNumber="1" fitToHeight="1" fitToWidth="1" horizontalDpi="600" verticalDpi="600" orientation="landscape" paperSize="9" scale="65" r:id="rId1"/>
  <headerFooter>
    <oddFooter>&amp;L  The accompanying notes are an integral part of these financial statements.
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44"/>
  <sheetViews>
    <sheetView zoomScaleSheetLayoutView="90" zoomScalePageLayoutView="70" workbookViewId="0" topLeftCell="A1">
      <selection activeCell="A1" sqref="A1"/>
    </sheetView>
  </sheetViews>
  <sheetFormatPr defaultColWidth="9.140625" defaultRowHeight="20.25" customHeight="1"/>
  <cols>
    <col min="1" max="1" width="3.28125" style="14" customWidth="1"/>
    <col min="2" max="2" width="37.8515625" style="14" customWidth="1"/>
    <col min="3" max="3" width="4.140625" style="21" customWidth="1"/>
    <col min="4" max="4" width="1.1484375" style="1" customWidth="1"/>
    <col min="5" max="5" width="13.421875" style="1" customWidth="1"/>
    <col min="6" max="6" width="1.1484375" style="1" customWidth="1"/>
    <col min="7" max="7" width="13.421875" style="1" customWidth="1"/>
    <col min="8" max="8" width="1.1484375" style="12" customWidth="1"/>
    <col min="9" max="9" width="13.421875" style="1" customWidth="1"/>
    <col min="10" max="10" width="1.1484375" style="12" customWidth="1"/>
    <col min="11" max="11" width="13.421875" style="1" customWidth="1"/>
    <col min="12" max="16384" width="9.140625" style="1" customWidth="1"/>
  </cols>
  <sheetData>
    <row r="1" spans="1:11" s="18" customFormat="1" ht="20.25" customHeight="1">
      <c r="A1" s="22" t="s">
        <v>28</v>
      </c>
      <c r="B1" s="7"/>
      <c r="C1" s="15"/>
      <c r="D1" s="30"/>
      <c r="E1" s="39"/>
      <c r="F1" s="11"/>
      <c r="G1" s="39"/>
      <c r="H1" s="11"/>
      <c r="I1" s="39"/>
      <c r="J1" s="11"/>
      <c r="K1" s="39"/>
    </row>
    <row r="2" spans="1:3" s="3" customFormat="1" ht="20.25" customHeight="1">
      <c r="A2" s="22" t="s">
        <v>29</v>
      </c>
      <c r="B2" s="22"/>
      <c r="C2" s="15"/>
    </row>
    <row r="3" spans="1:3" s="3" customFormat="1" ht="20.25" customHeight="1">
      <c r="A3" s="24" t="s">
        <v>207</v>
      </c>
      <c r="B3" s="24"/>
      <c r="C3" s="15"/>
    </row>
    <row r="4" spans="1:11" s="3" customFormat="1" ht="19.5" customHeight="1">
      <c r="A4" s="7"/>
      <c r="B4" s="7"/>
      <c r="C4" s="15"/>
      <c r="K4" s="75" t="s">
        <v>107</v>
      </c>
    </row>
    <row r="5" spans="1:11" ht="18.75" customHeight="1">
      <c r="A5" s="7"/>
      <c r="B5" s="7"/>
      <c r="C5" s="15"/>
      <c r="D5" s="3"/>
      <c r="E5" s="299" t="s">
        <v>0</v>
      </c>
      <c r="F5" s="299"/>
      <c r="G5" s="299"/>
      <c r="H5" s="17"/>
      <c r="I5" s="299" t="s">
        <v>40</v>
      </c>
      <c r="J5" s="299"/>
      <c r="K5" s="299"/>
    </row>
    <row r="6" spans="1:11" ht="18.75" customHeight="1">
      <c r="A6" s="7"/>
      <c r="B6" s="7"/>
      <c r="C6" s="15"/>
      <c r="D6" s="3"/>
      <c r="E6" s="294" t="s">
        <v>8</v>
      </c>
      <c r="F6" s="294"/>
      <c r="G6" s="294"/>
      <c r="H6" s="17"/>
      <c r="I6" s="294" t="s">
        <v>8</v>
      </c>
      <c r="J6" s="294"/>
      <c r="K6" s="294"/>
    </row>
    <row r="7" spans="1:11" ht="18.75" customHeight="1">
      <c r="A7" s="7"/>
      <c r="B7" s="7"/>
      <c r="C7" s="15"/>
      <c r="D7" s="3"/>
      <c r="E7" s="296" t="s">
        <v>155</v>
      </c>
      <c r="F7" s="296"/>
      <c r="G7" s="296"/>
      <c r="H7" s="28"/>
      <c r="I7" s="296" t="s">
        <v>155</v>
      </c>
      <c r="J7" s="296"/>
      <c r="K7" s="296"/>
    </row>
    <row r="8" spans="1:11" ht="18.75" customHeight="1">
      <c r="A8" s="7"/>
      <c r="B8" s="7"/>
      <c r="C8" s="1"/>
      <c r="D8" s="3"/>
      <c r="E8" s="297" t="s">
        <v>106</v>
      </c>
      <c r="F8" s="298"/>
      <c r="G8" s="298"/>
      <c r="H8" s="28"/>
      <c r="I8" s="297" t="s">
        <v>106</v>
      </c>
      <c r="J8" s="298"/>
      <c r="K8" s="298"/>
    </row>
    <row r="9" spans="1:11" ht="18.75" customHeight="1">
      <c r="A9" s="7"/>
      <c r="B9" s="7"/>
      <c r="C9" s="15" t="s">
        <v>41</v>
      </c>
      <c r="D9" s="3"/>
      <c r="E9" s="76" t="s">
        <v>214</v>
      </c>
      <c r="F9" s="28"/>
      <c r="G9" s="76" t="s">
        <v>193</v>
      </c>
      <c r="H9" s="28"/>
      <c r="I9" s="76" t="s">
        <v>214</v>
      </c>
      <c r="J9" s="28"/>
      <c r="K9" s="76" t="s">
        <v>193</v>
      </c>
    </row>
    <row r="10" spans="1:11" ht="15">
      <c r="A10" s="7"/>
      <c r="B10" s="7"/>
      <c r="C10" s="15"/>
      <c r="D10" s="3"/>
      <c r="E10" s="300"/>
      <c r="F10" s="300"/>
      <c r="G10" s="300"/>
      <c r="H10" s="300"/>
      <c r="I10" s="300"/>
      <c r="J10" s="300"/>
      <c r="K10" s="300"/>
    </row>
    <row r="11" spans="1:11" s="3" customFormat="1" ht="19.5" customHeight="1">
      <c r="A11" s="301" t="s">
        <v>27</v>
      </c>
      <c r="B11" s="301"/>
      <c r="C11" s="301"/>
      <c r="D11" s="301"/>
      <c r="E11" s="6"/>
      <c r="F11" s="6"/>
      <c r="G11" s="6"/>
      <c r="H11" s="6"/>
      <c r="I11" s="6"/>
      <c r="J11" s="6"/>
      <c r="K11" s="6"/>
    </row>
    <row r="12" spans="1:11" s="3" customFormat="1" ht="19.5" customHeight="1">
      <c r="A12" s="8" t="s">
        <v>63</v>
      </c>
      <c r="B12" s="34"/>
      <c r="C12" s="34"/>
      <c r="D12" s="34"/>
      <c r="E12" s="96">
        <v>4704109</v>
      </c>
      <c r="F12" s="36"/>
      <c r="G12" s="36">
        <v>5154819</v>
      </c>
      <c r="H12" s="36"/>
      <c r="I12" s="36">
        <v>2262791</v>
      </c>
      <c r="J12" s="36"/>
      <c r="K12" s="36">
        <v>1971058</v>
      </c>
    </row>
    <row r="13" spans="1:11" s="3" customFormat="1" ht="19.5" customHeight="1">
      <c r="A13" s="247" t="s">
        <v>272</v>
      </c>
      <c r="B13" s="247"/>
      <c r="C13" s="15"/>
      <c r="D13" s="5"/>
      <c r="E13" s="36"/>
      <c r="F13" s="36"/>
      <c r="G13" s="36"/>
      <c r="H13" s="36"/>
      <c r="I13" s="36"/>
      <c r="J13" s="36"/>
      <c r="K13" s="36"/>
    </row>
    <row r="14" spans="1:11" s="3" customFormat="1" ht="19.5" customHeight="1">
      <c r="A14" s="247" t="s">
        <v>225</v>
      </c>
      <c r="B14" s="247"/>
      <c r="C14" s="15"/>
      <c r="D14" s="5"/>
      <c r="E14" s="36"/>
      <c r="F14" s="36"/>
      <c r="G14" s="36"/>
      <c r="H14" s="36"/>
      <c r="I14" s="36"/>
      <c r="J14" s="36"/>
      <c r="K14" s="36"/>
    </row>
    <row r="15" spans="1:11" s="3" customFormat="1" ht="19.5" customHeight="1">
      <c r="A15" s="8" t="s">
        <v>97</v>
      </c>
      <c r="B15" s="8"/>
      <c r="C15" s="15"/>
      <c r="D15" s="5"/>
      <c r="E15" s="36">
        <v>3475234</v>
      </c>
      <c r="F15" s="36"/>
      <c r="G15" s="36">
        <v>2842737</v>
      </c>
      <c r="H15" s="43"/>
      <c r="I15" s="43">
        <v>441984</v>
      </c>
      <c r="J15" s="43"/>
      <c r="K15" s="43">
        <v>458297</v>
      </c>
    </row>
    <row r="16" spans="1:11" s="3" customFormat="1" ht="19.5" customHeight="1">
      <c r="A16" s="8" t="s">
        <v>98</v>
      </c>
      <c r="B16" s="8"/>
      <c r="C16" s="15"/>
      <c r="D16" s="5"/>
      <c r="E16" s="36">
        <v>368996</v>
      </c>
      <c r="F16" s="36"/>
      <c r="G16" s="36">
        <v>302702</v>
      </c>
      <c r="H16" s="43"/>
      <c r="I16" s="43">
        <v>2045</v>
      </c>
      <c r="J16" s="43"/>
      <c r="K16" s="43">
        <v>2150</v>
      </c>
    </row>
    <row r="17" spans="1:11" s="3" customFormat="1" ht="19.5" customHeight="1">
      <c r="A17" s="152" t="s">
        <v>211</v>
      </c>
      <c r="B17" s="8"/>
      <c r="C17" s="15"/>
      <c r="D17" s="5"/>
      <c r="E17" s="36">
        <v>1338247</v>
      </c>
      <c r="F17" s="36"/>
      <c r="G17" s="36">
        <v>1218057</v>
      </c>
      <c r="H17" s="43"/>
      <c r="I17" s="43">
        <v>38390</v>
      </c>
      <c r="J17" s="43"/>
      <c r="K17" s="43">
        <v>38466</v>
      </c>
    </row>
    <row r="18" spans="1:11" s="3" customFormat="1" ht="19.5" customHeight="1">
      <c r="A18" s="152" t="s">
        <v>273</v>
      </c>
      <c r="B18" s="8"/>
      <c r="C18" s="15"/>
      <c r="D18" s="5"/>
      <c r="F18" s="36"/>
      <c r="H18" s="9"/>
      <c r="I18" s="9"/>
      <c r="J18" s="9"/>
      <c r="K18" s="9"/>
    </row>
    <row r="19" spans="1:11" s="3" customFormat="1" ht="19.5" customHeight="1">
      <c r="A19" s="152" t="s">
        <v>309</v>
      </c>
      <c r="B19" s="8"/>
      <c r="C19" s="15">
        <v>5</v>
      </c>
      <c r="D19" s="5"/>
      <c r="E19" s="36">
        <v>9195</v>
      </c>
      <c r="F19" s="36"/>
      <c r="G19" s="36">
        <v>87638</v>
      </c>
      <c r="H19" s="36"/>
      <c r="I19" s="43">
        <v>-506</v>
      </c>
      <c r="J19" s="36"/>
      <c r="K19" s="43">
        <v>-1087</v>
      </c>
    </row>
    <row r="20" spans="1:11" s="9" customFormat="1" ht="19.5" customHeight="1">
      <c r="A20" s="80" t="s">
        <v>206</v>
      </c>
      <c r="B20" s="13"/>
      <c r="C20" s="106"/>
      <c r="D20" s="114"/>
      <c r="E20" s="43"/>
      <c r="F20" s="43"/>
      <c r="G20" s="43"/>
      <c r="H20" s="43"/>
      <c r="I20" s="43"/>
      <c r="J20" s="43"/>
      <c r="K20" s="43"/>
    </row>
    <row r="21" spans="1:11" s="9" customFormat="1" ht="19.5" customHeight="1">
      <c r="A21" s="80" t="s">
        <v>284</v>
      </c>
      <c r="B21" s="13"/>
      <c r="C21" s="106"/>
      <c r="D21" s="114"/>
      <c r="E21" s="227">
        <v>13731</v>
      </c>
      <c r="F21" s="43"/>
      <c r="G21" s="227">
        <v>39649</v>
      </c>
      <c r="H21" s="43"/>
      <c r="I21" s="43">
        <v>3506</v>
      </c>
      <c r="J21" s="43"/>
      <c r="K21" s="43">
        <v>-8277</v>
      </c>
    </row>
    <row r="22" spans="1:11" s="3" customFormat="1" ht="19.5" customHeight="1">
      <c r="A22" s="8" t="s">
        <v>26</v>
      </c>
      <c r="B22" s="8"/>
      <c r="C22" s="15"/>
      <c r="D22" s="5"/>
      <c r="E22" s="36">
        <v>-227730</v>
      </c>
      <c r="F22" s="36"/>
      <c r="G22" s="36">
        <v>-133391</v>
      </c>
      <c r="H22" s="36"/>
      <c r="I22" s="36">
        <v>-770171</v>
      </c>
      <c r="J22" s="36"/>
      <c r="K22" s="36">
        <v>-1020677</v>
      </c>
    </row>
    <row r="23" spans="1:11" s="3" customFormat="1" ht="19.5" customHeight="1">
      <c r="A23" s="70" t="s">
        <v>135</v>
      </c>
      <c r="B23" s="8"/>
      <c r="C23" s="15">
        <v>7</v>
      </c>
      <c r="D23" s="5"/>
      <c r="E23" s="58" t="s">
        <v>99</v>
      </c>
      <c r="F23" s="58"/>
      <c r="G23" s="58" t="s">
        <v>99</v>
      </c>
      <c r="H23" s="36"/>
      <c r="I23" s="36">
        <v>-3150000</v>
      </c>
      <c r="J23" s="36"/>
      <c r="K23" s="36">
        <v>-2025000</v>
      </c>
    </row>
    <row r="24" spans="1:11" s="3" customFormat="1" ht="19.5" customHeight="1">
      <c r="A24" s="8" t="s">
        <v>72</v>
      </c>
      <c r="B24" s="8"/>
      <c r="C24" s="15"/>
      <c r="D24" s="5"/>
      <c r="E24" s="36">
        <v>3071003</v>
      </c>
      <c r="F24" s="36"/>
      <c r="G24" s="36">
        <v>2600172</v>
      </c>
      <c r="H24" s="36"/>
      <c r="I24" s="36">
        <v>950614</v>
      </c>
      <c r="J24" s="36"/>
      <c r="K24" s="36">
        <v>842772</v>
      </c>
    </row>
    <row r="25" spans="1:11" s="3" customFormat="1" ht="18.75" customHeight="1">
      <c r="A25" s="70" t="s">
        <v>157</v>
      </c>
      <c r="B25" s="8"/>
      <c r="C25" s="15">
        <v>8</v>
      </c>
      <c r="D25" s="5"/>
      <c r="E25" s="36">
        <v>-2830721</v>
      </c>
      <c r="F25" s="36"/>
      <c r="G25" s="36">
        <v>-903210</v>
      </c>
      <c r="H25" s="36"/>
      <c r="I25" s="58">
        <v>0</v>
      </c>
      <c r="J25" s="36"/>
      <c r="K25" s="58">
        <v>0</v>
      </c>
    </row>
    <row r="26" spans="1:11" s="3" customFormat="1" ht="19.5" customHeight="1">
      <c r="A26" s="70" t="s">
        <v>274</v>
      </c>
      <c r="B26" s="8"/>
      <c r="C26" s="15"/>
      <c r="D26" s="5"/>
      <c r="E26" s="58">
        <v>139285</v>
      </c>
      <c r="F26" s="36"/>
      <c r="G26" s="58">
        <v>192736</v>
      </c>
      <c r="H26" s="36"/>
      <c r="I26" s="69">
        <v>35508</v>
      </c>
      <c r="J26" s="36"/>
      <c r="K26" s="69">
        <v>49328</v>
      </c>
    </row>
    <row r="27" spans="1:11" s="3" customFormat="1" ht="19.5" customHeight="1">
      <c r="A27" s="70" t="s">
        <v>313</v>
      </c>
      <c r="B27" s="8"/>
      <c r="C27" s="15"/>
      <c r="D27" s="5"/>
      <c r="E27" s="58"/>
      <c r="F27" s="36"/>
      <c r="G27" s="58"/>
      <c r="H27" s="36"/>
      <c r="I27" s="104"/>
      <c r="J27" s="36"/>
      <c r="K27" s="104"/>
    </row>
    <row r="28" spans="1:10" s="3" customFormat="1" ht="19.5" customHeight="1">
      <c r="A28" s="70" t="s">
        <v>275</v>
      </c>
      <c r="B28" s="8"/>
      <c r="C28" s="15"/>
      <c r="D28" s="5"/>
      <c r="E28" s="58"/>
      <c r="F28" s="36"/>
      <c r="G28" s="58"/>
      <c r="H28" s="36"/>
      <c r="J28" s="36"/>
    </row>
    <row r="29" spans="1:11" s="3" customFormat="1" ht="19.5" customHeight="1">
      <c r="A29" s="80" t="s">
        <v>178</v>
      </c>
      <c r="B29" s="8"/>
      <c r="C29" s="15"/>
      <c r="D29" s="5"/>
      <c r="E29" s="58">
        <v>47113</v>
      </c>
      <c r="F29" s="36"/>
      <c r="G29" s="58">
        <v>90791</v>
      </c>
      <c r="H29" s="36"/>
      <c r="I29" s="104">
        <v>4849</v>
      </c>
      <c r="J29" s="36"/>
      <c r="K29" s="104">
        <v>31725</v>
      </c>
    </row>
    <row r="30" spans="1:11" s="3" customFormat="1" ht="19.5" customHeight="1">
      <c r="A30" s="70" t="s">
        <v>310</v>
      </c>
      <c r="B30" s="8"/>
      <c r="C30" s="15"/>
      <c r="D30" s="5"/>
      <c r="E30" s="58"/>
      <c r="F30" s="36"/>
      <c r="G30" s="58"/>
      <c r="H30" s="36"/>
      <c r="I30" s="104"/>
      <c r="J30" s="36"/>
      <c r="K30" s="104"/>
    </row>
    <row r="31" spans="1:11" s="3" customFormat="1" ht="19.5" customHeight="1">
      <c r="A31" s="70" t="s">
        <v>276</v>
      </c>
      <c r="B31" s="8"/>
      <c r="C31" s="15"/>
      <c r="D31" s="5"/>
      <c r="E31" s="58">
        <v>-5397</v>
      </c>
      <c r="F31" s="36"/>
      <c r="G31" s="58">
        <v>0</v>
      </c>
      <c r="H31" s="36"/>
      <c r="I31" s="104">
        <v>-5812</v>
      </c>
      <c r="J31" s="36"/>
      <c r="K31" s="104">
        <v>0</v>
      </c>
    </row>
    <row r="32" spans="1:11" s="3" customFormat="1" ht="19.5" customHeight="1">
      <c r="A32" s="70" t="s">
        <v>277</v>
      </c>
      <c r="B32" s="8"/>
      <c r="C32" s="15"/>
      <c r="D32" s="5"/>
      <c r="E32" s="36">
        <v>90492</v>
      </c>
      <c r="F32" s="36"/>
      <c r="G32" s="36">
        <v>153207</v>
      </c>
      <c r="H32" s="36"/>
      <c r="I32" s="58">
        <v>485058</v>
      </c>
      <c r="J32" s="36"/>
      <c r="K32" s="58">
        <v>-81658</v>
      </c>
    </row>
    <row r="33" spans="1:11" s="3" customFormat="1" ht="19.5" customHeight="1">
      <c r="A33" s="70" t="s">
        <v>210</v>
      </c>
      <c r="B33" s="8"/>
      <c r="C33" s="15"/>
      <c r="D33" s="5"/>
      <c r="E33" s="36"/>
      <c r="F33" s="36"/>
      <c r="G33" s="36"/>
      <c r="H33" s="36"/>
      <c r="I33" s="36"/>
      <c r="J33" s="36"/>
      <c r="K33" s="36"/>
    </row>
    <row r="34" spans="1:11" s="3" customFormat="1" ht="19.5" customHeight="1">
      <c r="A34" s="70" t="s">
        <v>144</v>
      </c>
      <c r="B34" s="8"/>
      <c r="C34" s="15"/>
      <c r="D34" s="5"/>
      <c r="E34" s="36">
        <v>528712</v>
      </c>
      <c r="F34" s="36"/>
      <c r="G34" s="36">
        <v>-675333</v>
      </c>
      <c r="H34" s="36"/>
      <c r="I34" s="36">
        <v>0</v>
      </c>
      <c r="J34" s="36"/>
      <c r="K34" s="36">
        <v>0</v>
      </c>
    </row>
    <row r="35" spans="1:11" s="3" customFormat="1" ht="19.5" customHeight="1">
      <c r="A35" s="70" t="s">
        <v>311</v>
      </c>
      <c r="B35" s="8"/>
      <c r="C35" s="15"/>
      <c r="D35" s="5"/>
      <c r="E35" s="36"/>
      <c r="F35" s="36"/>
      <c r="G35" s="36"/>
      <c r="H35" s="36"/>
      <c r="I35" s="36"/>
      <c r="J35" s="36"/>
      <c r="K35" s="36"/>
    </row>
    <row r="36" spans="1:11" s="3" customFormat="1" ht="19.5" customHeight="1">
      <c r="A36" s="70" t="s">
        <v>183</v>
      </c>
      <c r="B36" s="8"/>
      <c r="C36" s="15" t="s">
        <v>219</v>
      </c>
      <c r="D36" s="5"/>
      <c r="E36" s="36">
        <v>-1954153</v>
      </c>
      <c r="F36" s="36"/>
      <c r="G36" s="36">
        <v>-1552664</v>
      </c>
      <c r="H36" s="36"/>
      <c r="I36" s="36">
        <v>0</v>
      </c>
      <c r="J36" s="36"/>
      <c r="K36" s="36">
        <v>0</v>
      </c>
    </row>
    <row r="37" spans="1:11" s="3" customFormat="1" ht="19.5" customHeight="1">
      <c r="A37" s="70" t="s">
        <v>132</v>
      </c>
      <c r="B37" s="8"/>
      <c r="C37" s="15"/>
      <c r="D37" s="5"/>
      <c r="E37" s="35">
        <v>67131</v>
      </c>
      <c r="F37" s="36"/>
      <c r="G37" s="35">
        <v>1694802</v>
      </c>
      <c r="H37" s="36"/>
      <c r="I37" s="35">
        <v>-264931</v>
      </c>
      <c r="J37" s="36"/>
      <c r="K37" s="35">
        <v>-30457</v>
      </c>
    </row>
    <row r="38" spans="1:11" s="3" customFormat="1" ht="19.5" customHeight="1">
      <c r="A38" s="70"/>
      <c r="B38" s="8"/>
      <c r="C38" s="15"/>
      <c r="D38" s="5"/>
      <c r="E38" s="36">
        <f>SUM(E12:E37)</f>
        <v>8835247</v>
      </c>
      <c r="F38" s="36"/>
      <c r="G38" s="36">
        <f>SUM(G12:G37)</f>
        <v>11112712</v>
      </c>
      <c r="H38" s="36"/>
      <c r="I38" s="36">
        <f>SUM(I12:I37)</f>
        <v>33325</v>
      </c>
      <c r="J38" s="36"/>
      <c r="K38" s="36">
        <f>SUM(K12:K37)</f>
        <v>226640</v>
      </c>
    </row>
    <row r="39" spans="1:11" s="3" customFormat="1" ht="18" customHeight="1">
      <c r="A39" s="19" t="s">
        <v>91</v>
      </c>
      <c r="B39" s="19"/>
      <c r="C39" s="15"/>
      <c r="D39" s="5"/>
      <c r="E39" s="36"/>
      <c r="F39" s="36"/>
      <c r="G39" s="36"/>
      <c r="H39" s="36"/>
      <c r="I39" s="36"/>
      <c r="J39" s="36"/>
      <c r="K39" s="36"/>
    </row>
    <row r="40" spans="1:11" s="3" customFormat="1" ht="18" customHeight="1">
      <c r="A40" s="19" t="s">
        <v>92</v>
      </c>
      <c r="B40" s="19"/>
      <c r="C40" s="15"/>
      <c r="D40" s="5"/>
      <c r="E40" s="36"/>
      <c r="F40" s="36"/>
      <c r="G40" s="36"/>
      <c r="H40" s="36"/>
      <c r="I40" s="36"/>
      <c r="J40" s="36"/>
      <c r="K40" s="36"/>
    </row>
    <row r="41" spans="1:11" s="3" customFormat="1" ht="18" customHeight="1">
      <c r="A41" s="8" t="s">
        <v>61</v>
      </c>
      <c r="B41" s="8"/>
      <c r="C41" s="15"/>
      <c r="D41" s="5"/>
      <c r="E41" s="36">
        <v>261132</v>
      </c>
      <c r="F41" s="36"/>
      <c r="G41" s="36">
        <v>1101181</v>
      </c>
      <c r="H41" s="36"/>
      <c r="I41" s="36">
        <v>103546</v>
      </c>
      <c r="J41" s="36"/>
      <c r="K41" s="36">
        <v>158885</v>
      </c>
    </row>
    <row r="42" spans="1:11" s="3" customFormat="1" ht="18" customHeight="1">
      <c r="A42" s="8" t="s">
        <v>3</v>
      </c>
      <c r="B42" s="8"/>
      <c r="C42" s="15"/>
      <c r="D42" s="5"/>
      <c r="E42" s="36">
        <v>-2207091</v>
      </c>
      <c r="F42" s="36"/>
      <c r="G42" s="36">
        <v>896573</v>
      </c>
      <c r="H42" s="36"/>
      <c r="I42" s="36">
        <v>5272</v>
      </c>
      <c r="J42" s="36"/>
      <c r="K42" s="36">
        <v>371667</v>
      </c>
    </row>
    <row r="43" spans="1:11" s="3" customFormat="1" ht="18" customHeight="1">
      <c r="A43" s="80" t="s">
        <v>145</v>
      </c>
      <c r="B43" s="8"/>
      <c r="C43" s="15"/>
      <c r="D43" s="5"/>
      <c r="E43" s="36">
        <v>-2142708</v>
      </c>
      <c r="F43" s="36"/>
      <c r="G43" s="36">
        <v>-778667</v>
      </c>
      <c r="H43" s="36"/>
      <c r="I43" s="36">
        <v>-317080</v>
      </c>
      <c r="J43" s="36"/>
      <c r="K43" s="36">
        <v>-183308</v>
      </c>
    </row>
    <row r="44" s="3" customFormat="1" ht="18" customHeight="1"/>
    <row r="45" spans="1:11" s="3" customFormat="1" ht="19.5" customHeight="1">
      <c r="A45" s="70"/>
      <c r="B45" s="8"/>
      <c r="C45" s="15"/>
      <c r="D45" s="5"/>
      <c r="E45" s="36"/>
      <c r="F45" s="36"/>
      <c r="G45" s="36"/>
      <c r="H45" s="36"/>
      <c r="I45" s="36"/>
      <c r="J45" s="36"/>
      <c r="K45" s="36"/>
    </row>
    <row r="46" spans="1:11" s="3" customFormat="1" ht="18.75" customHeight="1">
      <c r="A46" s="22" t="s">
        <v>28</v>
      </c>
      <c r="B46" s="22"/>
      <c r="C46" s="15"/>
      <c r="D46" s="5"/>
      <c r="E46" s="36"/>
      <c r="F46" s="36"/>
      <c r="G46" s="36"/>
      <c r="H46" s="36"/>
      <c r="I46" s="36"/>
      <c r="J46" s="36"/>
      <c r="K46" s="36"/>
    </row>
    <row r="47" spans="1:11" s="3" customFormat="1" ht="18.75" customHeight="1">
      <c r="A47" s="22" t="s">
        <v>29</v>
      </c>
      <c r="B47" s="22"/>
      <c r="C47" s="15"/>
      <c r="D47" s="5"/>
      <c r="E47" s="36"/>
      <c r="F47" s="36"/>
      <c r="G47" s="36"/>
      <c r="H47" s="36"/>
      <c r="I47" s="36"/>
      <c r="J47" s="36"/>
      <c r="K47" s="36"/>
    </row>
    <row r="48" spans="1:11" s="3" customFormat="1" ht="18.75" customHeight="1">
      <c r="A48" s="24" t="s">
        <v>207</v>
      </c>
      <c r="B48" s="24"/>
      <c r="C48" s="15"/>
      <c r="D48" s="5"/>
      <c r="E48" s="36"/>
      <c r="F48" s="36"/>
      <c r="G48" s="36"/>
      <c r="H48" s="36"/>
      <c r="I48" s="36"/>
      <c r="J48" s="36"/>
      <c r="K48" s="36"/>
    </row>
    <row r="49" spans="1:11" s="3" customFormat="1" ht="18.75" customHeight="1">
      <c r="A49" s="23"/>
      <c r="B49" s="23"/>
      <c r="C49" s="15"/>
      <c r="D49" s="5"/>
      <c r="E49" s="36"/>
      <c r="F49" s="36"/>
      <c r="G49" s="36"/>
      <c r="H49" s="36"/>
      <c r="I49" s="36"/>
      <c r="J49" s="36"/>
      <c r="K49" s="75" t="s">
        <v>107</v>
      </c>
    </row>
    <row r="50" spans="1:11" ht="18" customHeight="1">
      <c r="A50" s="7"/>
      <c r="B50" s="7"/>
      <c r="C50" s="15"/>
      <c r="D50" s="3"/>
      <c r="E50" s="299" t="s">
        <v>0</v>
      </c>
      <c r="F50" s="299"/>
      <c r="G50" s="299"/>
      <c r="H50" s="17"/>
      <c r="I50" s="299" t="s">
        <v>40</v>
      </c>
      <c r="J50" s="299"/>
      <c r="K50" s="299"/>
    </row>
    <row r="51" spans="1:11" ht="18" customHeight="1">
      <c r="A51" s="7"/>
      <c r="B51" s="7"/>
      <c r="C51" s="15"/>
      <c r="D51" s="3"/>
      <c r="E51" s="294" t="s">
        <v>8</v>
      </c>
      <c r="F51" s="294"/>
      <c r="G51" s="294"/>
      <c r="H51" s="17"/>
      <c r="I51" s="294" t="s">
        <v>8</v>
      </c>
      <c r="J51" s="294"/>
      <c r="K51" s="294"/>
    </row>
    <row r="52" spans="1:11" ht="18.75" customHeight="1">
      <c r="A52" s="7"/>
      <c r="B52" s="7"/>
      <c r="C52" s="15"/>
      <c r="D52" s="3"/>
      <c r="E52" s="296" t="s">
        <v>155</v>
      </c>
      <c r="F52" s="296"/>
      <c r="G52" s="296"/>
      <c r="H52" s="28"/>
      <c r="I52" s="296" t="s">
        <v>155</v>
      </c>
      <c r="J52" s="296"/>
      <c r="K52" s="296"/>
    </row>
    <row r="53" spans="1:11" ht="18.75" customHeight="1">
      <c r="A53" s="7"/>
      <c r="B53" s="7"/>
      <c r="C53" s="1"/>
      <c r="D53" s="3"/>
      <c r="E53" s="297" t="s">
        <v>106</v>
      </c>
      <c r="F53" s="298"/>
      <c r="G53" s="298"/>
      <c r="H53" s="28"/>
      <c r="I53" s="297" t="s">
        <v>106</v>
      </c>
      <c r="J53" s="298"/>
      <c r="K53" s="298"/>
    </row>
    <row r="54" spans="1:11" ht="18.75" customHeight="1">
      <c r="A54" s="7"/>
      <c r="B54" s="7"/>
      <c r="C54" s="15"/>
      <c r="D54" s="3"/>
      <c r="E54" s="76" t="s">
        <v>214</v>
      </c>
      <c r="F54" s="28"/>
      <c r="G54" s="76" t="s">
        <v>193</v>
      </c>
      <c r="H54" s="28"/>
      <c r="I54" s="76" t="s">
        <v>214</v>
      </c>
      <c r="J54" s="28"/>
      <c r="K54" s="76" t="s">
        <v>193</v>
      </c>
    </row>
    <row r="55" spans="1:11" ht="15">
      <c r="A55" s="7"/>
      <c r="B55" s="7"/>
      <c r="C55" s="15"/>
      <c r="D55" s="3"/>
      <c r="E55" s="300"/>
      <c r="F55" s="300"/>
      <c r="G55" s="300"/>
      <c r="H55" s="300"/>
      <c r="I55" s="300"/>
      <c r="J55" s="300"/>
      <c r="K55" s="300"/>
    </row>
    <row r="56" spans="1:11" ht="18" customHeight="1">
      <c r="A56" s="301" t="s">
        <v>133</v>
      </c>
      <c r="B56" s="301"/>
      <c r="C56" s="301"/>
      <c r="D56" s="301"/>
      <c r="E56" s="301"/>
      <c r="F56" s="15"/>
      <c r="G56" s="106"/>
      <c r="H56" s="15"/>
      <c r="I56" s="15"/>
      <c r="J56" s="15"/>
      <c r="K56" s="15"/>
    </row>
    <row r="57" spans="1:11" ht="18" customHeight="1">
      <c r="A57" s="34" t="s">
        <v>134</v>
      </c>
      <c r="B57" s="1"/>
      <c r="C57" s="34"/>
      <c r="D57" s="34"/>
      <c r="E57" s="34"/>
      <c r="F57" s="15"/>
      <c r="G57" s="34"/>
      <c r="H57" s="15"/>
      <c r="I57" s="15"/>
      <c r="J57" s="15"/>
      <c r="K57" s="15"/>
    </row>
    <row r="58" spans="1:11" ht="18" customHeight="1">
      <c r="A58" s="8" t="s">
        <v>4</v>
      </c>
      <c r="B58" s="8"/>
      <c r="C58" s="15"/>
      <c r="D58" s="5"/>
      <c r="E58" s="36">
        <v>-376136</v>
      </c>
      <c r="F58" s="36"/>
      <c r="G58" s="36">
        <v>-2970580</v>
      </c>
      <c r="H58" s="36"/>
      <c r="I58" s="238">
        <v>-4114</v>
      </c>
      <c r="J58" s="36"/>
      <c r="K58" s="36">
        <v>719648</v>
      </c>
    </row>
    <row r="59" spans="1:11" s="3" customFormat="1" ht="18" customHeight="1">
      <c r="A59" s="8" t="s">
        <v>5</v>
      </c>
      <c r="B59" s="8"/>
      <c r="C59" s="15"/>
      <c r="D59" s="5"/>
      <c r="E59" s="36">
        <v>-38734</v>
      </c>
      <c r="F59" s="36"/>
      <c r="G59" s="36">
        <v>-66229</v>
      </c>
      <c r="H59" s="36"/>
      <c r="I59" s="238">
        <v>400</v>
      </c>
      <c r="J59" s="36"/>
      <c r="K59" s="36">
        <v>10997</v>
      </c>
    </row>
    <row r="60" spans="1:11" s="3" customFormat="1" ht="18" customHeight="1">
      <c r="A60" s="8" t="s">
        <v>7</v>
      </c>
      <c r="B60" s="8"/>
      <c r="C60" s="15"/>
      <c r="D60" s="5"/>
      <c r="E60" s="36">
        <v>-5396576</v>
      </c>
      <c r="F60" s="36"/>
      <c r="G60" s="36">
        <v>-3735541</v>
      </c>
      <c r="H60" s="36"/>
      <c r="I60" s="238">
        <v>69580</v>
      </c>
      <c r="J60" s="36"/>
      <c r="K60" s="36">
        <v>-169097</v>
      </c>
    </row>
    <row r="61" spans="1:11" s="3" customFormat="1" ht="18" customHeight="1">
      <c r="A61" s="8" t="s">
        <v>6</v>
      </c>
      <c r="B61" s="8"/>
      <c r="C61" s="15"/>
      <c r="D61" s="5"/>
      <c r="E61" s="36">
        <v>-107716</v>
      </c>
      <c r="F61" s="36"/>
      <c r="G61" s="36">
        <v>255454</v>
      </c>
      <c r="H61" s="36"/>
      <c r="I61" s="238">
        <v>368220</v>
      </c>
      <c r="J61" s="36"/>
      <c r="K61" s="36">
        <v>-384110</v>
      </c>
    </row>
    <row r="62" spans="1:11" s="3" customFormat="1" ht="18" customHeight="1">
      <c r="A62" s="70" t="s">
        <v>205</v>
      </c>
      <c r="B62" s="8"/>
      <c r="C62" s="15"/>
      <c r="D62" s="5"/>
      <c r="E62" s="36">
        <v>-12618</v>
      </c>
      <c r="F62" s="36"/>
      <c r="G62" s="36">
        <v>-515112</v>
      </c>
      <c r="H62" s="36"/>
      <c r="I62" s="36">
        <v>0</v>
      </c>
      <c r="J62" s="36"/>
      <c r="K62" s="36">
        <v>0</v>
      </c>
    </row>
    <row r="63" spans="1:11" s="3" customFormat="1" ht="18" customHeight="1">
      <c r="A63" s="8" t="s">
        <v>37</v>
      </c>
      <c r="B63" s="8"/>
      <c r="C63" s="15"/>
      <c r="D63" s="5"/>
      <c r="E63" s="35">
        <v>-800685</v>
      </c>
      <c r="F63" s="36"/>
      <c r="G63" s="35">
        <v>-838723</v>
      </c>
      <c r="H63" s="36"/>
      <c r="I63" s="35">
        <v>-4939</v>
      </c>
      <c r="J63" s="36"/>
      <c r="K63" s="35">
        <v>-5937</v>
      </c>
    </row>
    <row r="64" spans="1:11" s="3" customFormat="1" ht="18" customHeight="1">
      <c r="A64" s="273" t="s">
        <v>342</v>
      </c>
      <c r="B64" s="7"/>
      <c r="C64" s="15"/>
      <c r="D64" s="5"/>
      <c r="E64" s="38">
        <f>E38+SUM(E57:E63)+SUM(E41:F45)</f>
        <v>-1985885</v>
      </c>
      <c r="F64" s="37"/>
      <c r="G64" s="38">
        <f>G38+SUM(G57:G63)+SUM(G41:H45)</f>
        <v>4461068</v>
      </c>
      <c r="H64" s="37"/>
      <c r="I64" s="38">
        <f>I38+SUM(I57:I63)+SUM(I41:J45)</f>
        <v>254210</v>
      </c>
      <c r="J64" s="37"/>
      <c r="K64" s="38">
        <f>K38+SUM(K57:K63)+SUM(K41:K45)</f>
        <v>745385</v>
      </c>
    </row>
    <row r="65" spans="1:11" ht="15">
      <c r="A65" s="7"/>
      <c r="B65" s="7"/>
      <c r="C65" s="15"/>
      <c r="D65" s="3"/>
      <c r="E65" s="300"/>
      <c r="F65" s="300"/>
      <c r="G65" s="300"/>
      <c r="H65" s="300"/>
      <c r="I65" s="300"/>
      <c r="J65" s="300"/>
      <c r="K65" s="300"/>
    </row>
    <row r="66" spans="1:11" s="265" customFormat="1" ht="18" customHeight="1">
      <c r="A66" s="274" t="s">
        <v>82</v>
      </c>
      <c r="B66" s="16"/>
      <c r="C66" s="29"/>
      <c r="D66" s="262"/>
      <c r="E66" s="263"/>
      <c r="F66" s="263"/>
      <c r="G66" s="263"/>
      <c r="H66" s="263"/>
      <c r="I66" s="264"/>
      <c r="J66" s="263"/>
      <c r="K66" s="263"/>
    </row>
    <row r="67" spans="1:11" s="3" customFormat="1" ht="18" customHeight="1">
      <c r="A67" s="272" t="s">
        <v>56</v>
      </c>
      <c r="B67" s="272"/>
      <c r="C67" s="15"/>
      <c r="D67" s="5"/>
      <c r="E67" s="284">
        <v>239901</v>
      </c>
      <c r="F67" s="275"/>
      <c r="G67" s="276">
        <v>119247</v>
      </c>
      <c r="H67" s="275"/>
      <c r="I67" s="277">
        <v>671311</v>
      </c>
      <c r="J67" s="275"/>
      <c r="K67" s="275">
        <v>867209</v>
      </c>
    </row>
    <row r="68" spans="1:11" s="3" customFormat="1" ht="18" customHeight="1">
      <c r="A68" s="272" t="s">
        <v>100</v>
      </c>
      <c r="B68" s="272"/>
      <c r="C68" s="15"/>
      <c r="D68" s="5"/>
      <c r="E68" s="285">
        <v>12607</v>
      </c>
      <c r="F68" s="275"/>
      <c r="G68" s="276">
        <v>35399</v>
      </c>
      <c r="H68" s="275"/>
      <c r="I68" s="278">
        <v>0</v>
      </c>
      <c r="J68" s="275"/>
      <c r="K68" s="275">
        <v>5926986</v>
      </c>
    </row>
    <row r="69" spans="1:11" s="3" customFormat="1" ht="18" customHeight="1">
      <c r="A69" s="272" t="s">
        <v>43</v>
      </c>
      <c r="B69" s="272"/>
      <c r="C69" s="15"/>
      <c r="D69" s="5"/>
      <c r="E69" s="285">
        <v>0</v>
      </c>
      <c r="F69" s="275"/>
      <c r="G69" s="276">
        <v>0</v>
      </c>
      <c r="H69" s="275"/>
      <c r="I69" s="277">
        <v>-2713000</v>
      </c>
      <c r="J69" s="275"/>
      <c r="K69" s="275">
        <v>-15146692</v>
      </c>
    </row>
    <row r="70" spans="1:11" s="3" customFormat="1" ht="18" customHeight="1">
      <c r="A70" s="282" t="s">
        <v>334</v>
      </c>
      <c r="B70" s="272"/>
      <c r="C70" s="15"/>
      <c r="D70" s="5"/>
      <c r="E70" s="276">
        <v>-1500</v>
      </c>
      <c r="F70" s="275"/>
      <c r="G70" s="276">
        <v>0</v>
      </c>
      <c r="H70" s="275"/>
      <c r="I70" s="278">
        <v>0</v>
      </c>
      <c r="J70" s="275"/>
      <c r="K70" s="275">
        <v>0</v>
      </c>
    </row>
    <row r="71" spans="1:11" s="3" customFormat="1" ht="18" customHeight="1">
      <c r="A71" s="282" t="s">
        <v>329</v>
      </c>
      <c r="B71" s="272"/>
      <c r="C71" s="15"/>
      <c r="D71" s="5"/>
      <c r="E71" s="276">
        <v>2115484</v>
      </c>
      <c r="F71" s="275"/>
      <c r="G71" s="276">
        <v>-371995</v>
      </c>
      <c r="H71" s="275"/>
      <c r="I71" s="278">
        <v>0</v>
      </c>
      <c r="J71" s="275"/>
      <c r="K71" s="275">
        <v>0</v>
      </c>
    </row>
    <row r="72" spans="1:11" s="3" customFormat="1" ht="18" customHeight="1">
      <c r="A72" s="272" t="s">
        <v>228</v>
      </c>
      <c r="B72" s="272"/>
      <c r="C72" s="15"/>
      <c r="D72" s="5"/>
      <c r="E72" s="276">
        <v>-5729703</v>
      </c>
      <c r="F72" s="275"/>
      <c r="G72" s="276">
        <v>-2788487</v>
      </c>
      <c r="H72" s="275"/>
      <c r="I72" s="277">
        <v>-7175458</v>
      </c>
      <c r="J72" s="275"/>
      <c r="K72" s="275">
        <v>-2736764</v>
      </c>
    </row>
    <row r="73" spans="1:11" s="3" customFormat="1" ht="18" customHeight="1">
      <c r="A73" s="272" t="s">
        <v>278</v>
      </c>
      <c r="B73" s="272"/>
      <c r="C73" s="15"/>
      <c r="D73" s="5"/>
      <c r="E73" s="283">
        <v>-1699070</v>
      </c>
      <c r="F73" s="275"/>
      <c r="G73" s="276">
        <v>0</v>
      </c>
      <c r="H73" s="275"/>
      <c r="I73" s="277">
        <v>-1716460</v>
      </c>
      <c r="J73" s="275"/>
      <c r="K73" s="275">
        <v>0</v>
      </c>
    </row>
    <row r="74" spans="1:11" s="3" customFormat="1" ht="18" customHeight="1">
      <c r="A74" s="272" t="s">
        <v>227</v>
      </c>
      <c r="B74" s="272"/>
      <c r="C74" s="15"/>
      <c r="D74" s="5"/>
      <c r="E74" s="276">
        <v>3709457</v>
      </c>
      <c r="F74" s="275"/>
      <c r="G74" s="276">
        <v>2317173</v>
      </c>
      <c r="H74" s="275"/>
      <c r="I74" s="278">
        <v>0</v>
      </c>
      <c r="J74" s="275"/>
      <c r="K74" s="275">
        <v>0</v>
      </c>
    </row>
    <row r="75" spans="1:11" s="3" customFormat="1" ht="18" customHeight="1">
      <c r="A75" s="282" t="s">
        <v>330</v>
      </c>
      <c r="B75" s="272"/>
      <c r="C75" s="15"/>
      <c r="D75" s="5"/>
      <c r="E75" s="276">
        <v>62343</v>
      </c>
      <c r="F75" s="275"/>
      <c r="G75" s="276">
        <v>0</v>
      </c>
      <c r="H75" s="275"/>
      <c r="I75" s="278">
        <v>0</v>
      </c>
      <c r="J75" s="275"/>
      <c r="K75" s="275">
        <v>0</v>
      </c>
    </row>
    <row r="76" spans="1:11" s="3" customFormat="1" ht="18" customHeight="1">
      <c r="A76" s="272" t="s">
        <v>24</v>
      </c>
      <c r="B76" s="272"/>
      <c r="C76" s="15"/>
      <c r="D76" s="5"/>
      <c r="E76" s="276">
        <v>0</v>
      </c>
      <c r="F76" s="275"/>
      <c r="G76" s="276">
        <v>0</v>
      </c>
      <c r="H76" s="275"/>
      <c r="I76" s="277">
        <v>-2081582</v>
      </c>
      <c r="J76" s="275"/>
      <c r="K76" s="275">
        <v>16063009</v>
      </c>
    </row>
    <row r="77" spans="1:11" s="3" customFormat="1" ht="18" customHeight="1">
      <c r="A77" s="272" t="s">
        <v>279</v>
      </c>
      <c r="B77" s="272"/>
      <c r="C77" s="15"/>
      <c r="D77" s="5"/>
      <c r="E77" s="276"/>
      <c r="F77" s="275"/>
      <c r="G77" s="276"/>
      <c r="H77" s="275"/>
      <c r="I77" s="278"/>
      <c r="J77" s="275"/>
      <c r="K77" s="275"/>
    </row>
    <row r="78" spans="1:11" s="3" customFormat="1" ht="18" customHeight="1">
      <c r="A78" s="272" t="s">
        <v>170</v>
      </c>
      <c r="B78" s="272"/>
      <c r="C78" s="15"/>
      <c r="D78" s="5"/>
      <c r="E78" s="276">
        <v>-5404065</v>
      </c>
      <c r="F78" s="275"/>
      <c r="G78" s="276">
        <v>-4370541</v>
      </c>
      <c r="H78" s="275"/>
      <c r="I78" s="277">
        <v>-329573</v>
      </c>
      <c r="J78" s="275"/>
      <c r="K78" s="275">
        <v>-171562</v>
      </c>
    </row>
    <row r="79" spans="1:11" s="3" customFormat="1" ht="18" customHeight="1">
      <c r="A79" s="272" t="s">
        <v>292</v>
      </c>
      <c r="B79" s="272"/>
      <c r="C79" s="15"/>
      <c r="D79" s="5"/>
      <c r="E79" s="276"/>
      <c r="F79" s="275"/>
      <c r="G79" s="276"/>
      <c r="H79" s="275"/>
      <c r="I79" s="278"/>
      <c r="J79" s="275"/>
      <c r="K79" s="275"/>
    </row>
    <row r="80" spans="1:11" s="3" customFormat="1" ht="18" customHeight="1">
      <c r="A80" s="272" t="s">
        <v>293</v>
      </c>
      <c r="B80" s="272"/>
      <c r="C80" s="15"/>
      <c r="D80" s="5"/>
      <c r="E80" s="276">
        <v>34685</v>
      </c>
      <c r="F80" s="275"/>
      <c r="G80" s="276">
        <v>20830</v>
      </c>
      <c r="H80" s="275"/>
      <c r="I80" s="277">
        <v>538</v>
      </c>
      <c r="J80" s="275"/>
      <c r="K80" s="275">
        <v>7979</v>
      </c>
    </row>
    <row r="81" spans="1:11" s="3" customFormat="1" ht="18" customHeight="1">
      <c r="A81" s="272" t="s">
        <v>229</v>
      </c>
      <c r="B81" s="272"/>
      <c r="C81" s="15"/>
      <c r="D81" s="5"/>
      <c r="E81" s="276">
        <v>-12554</v>
      </c>
      <c r="F81" s="275"/>
      <c r="G81" s="276">
        <v>-119813</v>
      </c>
      <c r="H81" s="275"/>
      <c r="I81" s="277">
        <v>-15</v>
      </c>
      <c r="J81" s="275"/>
      <c r="K81" s="275">
        <v>-389</v>
      </c>
    </row>
    <row r="82" spans="1:11" s="3" customFormat="1" ht="18" customHeight="1">
      <c r="A82" s="272" t="s">
        <v>226</v>
      </c>
      <c r="B82" s="272"/>
      <c r="C82" s="15"/>
      <c r="D82" s="5"/>
      <c r="E82" s="276">
        <v>0</v>
      </c>
      <c r="F82" s="275"/>
      <c r="G82" s="276">
        <v>0</v>
      </c>
      <c r="H82" s="275"/>
      <c r="I82" s="277">
        <v>3</v>
      </c>
      <c r="J82" s="275"/>
      <c r="K82" s="275">
        <v>0</v>
      </c>
    </row>
    <row r="83" spans="1:11" s="3" customFormat="1" ht="18" customHeight="1">
      <c r="A83" s="272" t="s">
        <v>230</v>
      </c>
      <c r="B83" s="272"/>
      <c r="C83" s="15"/>
      <c r="D83" s="5"/>
      <c r="E83" s="279">
        <v>0</v>
      </c>
      <c r="F83" s="275"/>
      <c r="G83" s="279">
        <v>-174431</v>
      </c>
      <c r="H83" s="275"/>
      <c r="I83" s="280">
        <v>0</v>
      </c>
      <c r="J83" s="275"/>
      <c r="K83" s="281">
        <v>0</v>
      </c>
    </row>
    <row r="84" spans="1:11" s="3" customFormat="1" ht="18" customHeight="1">
      <c r="A84" s="273" t="s">
        <v>335</v>
      </c>
      <c r="B84" s="7"/>
      <c r="C84" s="15"/>
      <c r="D84" s="5"/>
      <c r="E84" s="38">
        <f>SUM(E67:E83)</f>
        <v>-6672415</v>
      </c>
      <c r="F84" s="156"/>
      <c r="G84" s="38">
        <f>SUM(G67:G83)</f>
        <v>-5332618</v>
      </c>
      <c r="H84" s="156"/>
      <c r="I84" s="38">
        <f>SUM(I67:I83)</f>
        <v>-13344236</v>
      </c>
      <c r="J84" s="156"/>
      <c r="K84" s="167">
        <f>SUM(K67:K83)</f>
        <v>4809776</v>
      </c>
    </row>
    <row r="85" spans="1:11" ht="15">
      <c r="A85" s="7"/>
      <c r="B85" s="7"/>
      <c r="C85" s="15"/>
      <c r="D85" s="3"/>
      <c r="E85" s="300"/>
      <c r="F85" s="300"/>
      <c r="G85" s="300"/>
      <c r="H85" s="300"/>
      <c r="I85" s="300"/>
      <c r="J85" s="300"/>
      <c r="K85" s="300"/>
    </row>
    <row r="86" spans="1:11" s="271" customFormat="1" ht="18" customHeight="1">
      <c r="A86" s="274" t="s">
        <v>22</v>
      </c>
      <c r="B86" s="267"/>
      <c r="C86" s="268"/>
      <c r="D86" s="269"/>
      <c r="E86" s="270"/>
      <c r="F86" s="270"/>
      <c r="G86" s="270"/>
      <c r="H86" s="270"/>
      <c r="I86" s="270"/>
      <c r="J86" s="270"/>
      <c r="K86" s="270"/>
    </row>
    <row r="87" spans="1:9" s="3" customFormat="1" ht="18" customHeight="1">
      <c r="A87" s="70" t="s">
        <v>331</v>
      </c>
      <c r="B87" s="152"/>
      <c r="C87" s="15"/>
      <c r="D87" s="5"/>
      <c r="F87" s="36"/>
      <c r="I87" s="43"/>
    </row>
    <row r="88" spans="1:11" s="3" customFormat="1" ht="18" customHeight="1">
      <c r="A88" s="80" t="s">
        <v>57</v>
      </c>
      <c r="B88" s="13"/>
      <c r="C88" s="106"/>
      <c r="D88" s="114"/>
      <c r="E88" s="43">
        <v>353588</v>
      </c>
      <c r="F88" s="36"/>
      <c r="G88" s="43">
        <v>-13908136</v>
      </c>
      <c r="H88" s="36"/>
      <c r="I88" s="58">
        <v>0</v>
      </c>
      <c r="J88" s="36"/>
      <c r="K88" s="71">
        <v>-7154000</v>
      </c>
    </row>
    <row r="89" spans="1:11" s="3" customFormat="1" ht="18" customHeight="1">
      <c r="A89" s="80" t="s">
        <v>365</v>
      </c>
      <c r="B89" s="13"/>
      <c r="C89" s="106"/>
      <c r="D89" s="114"/>
      <c r="E89" s="43">
        <v>-6103389</v>
      </c>
      <c r="F89" s="36"/>
      <c r="G89" s="43">
        <v>4739558</v>
      </c>
      <c r="H89" s="36"/>
      <c r="I89" s="71">
        <v>-4257394</v>
      </c>
      <c r="J89" s="36"/>
      <c r="K89" s="58">
        <v>986224</v>
      </c>
    </row>
    <row r="90" spans="1:6" s="3" customFormat="1" ht="18" customHeight="1">
      <c r="A90" s="80" t="s">
        <v>332</v>
      </c>
      <c r="B90" s="13"/>
      <c r="C90" s="106"/>
      <c r="D90" s="114"/>
      <c r="E90" s="43"/>
      <c r="F90" s="36"/>
    </row>
    <row r="91" spans="1:11" s="3" customFormat="1" ht="18" customHeight="1">
      <c r="A91" s="80" t="s">
        <v>231</v>
      </c>
      <c r="B91" s="13"/>
      <c r="C91" s="106"/>
      <c r="D91" s="114"/>
      <c r="E91" s="43">
        <v>233456</v>
      </c>
      <c r="F91" s="36"/>
      <c r="G91" s="43">
        <v>-103523</v>
      </c>
      <c r="I91" s="58">
        <v>0</v>
      </c>
      <c r="K91" s="58" t="s">
        <v>99</v>
      </c>
    </row>
    <row r="92" spans="1:6" s="3" customFormat="1" ht="18" customHeight="1">
      <c r="A92" s="80" t="s">
        <v>280</v>
      </c>
      <c r="B92" s="13"/>
      <c r="C92" s="106"/>
      <c r="D92" s="114"/>
      <c r="E92" s="43"/>
      <c r="F92" s="36"/>
    </row>
    <row r="93" spans="1:11" s="3" customFormat="1" ht="18" customHeight="1">
      <c r="A93" s="80" t="s">
        <v>281</v>
      </c>
      <c r="B93" s="13"/>
      <c r="C93" s="106"/>
      <c r="D93" s="114"/>
      <c r="E93" s="43">
        <v>-6734</v>
      </c>
      <c r="F93" s="36"/>
      <c r="G93" s="43">
        <v>-1601</v>
      </c>
      <c r="H93" s="36"/>
      <c r="I93" s="58" t="s">
        <v>99</v>
      </c>
      <c r="J93" s="36"/>
      <c r="K93" s="58" t="s">
        <v>99</v>
      </c>
    </row>
    <row r="94" spans="1:11" s="3" customFormat="1" ht="18.75" customHeight="1">
      <c r="A94" s="22" t="s">
        <v>28</v>
      </c>
      <c r="B94" s="22"/>
      <c r="C94" s="15"/>
      <c r="D94" s="5"/>
      <c r="E94" s="36"/>
      <c r="F94" s="36"/>
      <c r="G94" s="36"/>
      <c r="H94" s="36"/>
      <c r="I94" s="36"/>
      <c r="J94" s="36"/>
      <c r="K94" s="36"/>
    </row>
    <row r="95" spans="1:11" s="3" customFormat="1" ht="18.75" customHeight="1">
      <c r="A95" s="22" t="s">
        <v>29</v>
      </c>
      <c r="B95" s="22"/>
      <c r="C95" s="15"/>
      <c r="D95" s="5"/>
      <c r="E95" s="36"/>
      <c r="F95" s="36"/>
      <c r="G95" s="36"/>
      <c r="H95" s="36"/>
      <c r="I95" s="36"/>
      <c r="J95" s="36"/>
      <c r="K95" s="36"/>
    </row>
    <row r="96" spans="1:11" s="3" customFormat="1" ht="18.75" customHeight="1">
      <c r="A96" s="24" t="s">
        <v>207</v>
      </c>
      <c r="B96" s="24"/>
      <c r="C96" s="15"/>
      <c r="D96" s="5"/>
      <c r="E96" s="36"/>
      <c r="F96" s="36"/>
      <c r="G96" s="36"/>
      <c r="H96" s="36"/>
      <c r="I96" s="36"/>
      <c r="J96" s="36"/>
      <c r="K96" s="36"/>
    </row>
    <row r="97" spans="1:11" ht="18.75" customHeight="1">
      <c r="A97" s="23"/>
      <c r="B97" s="23"/>
      <c r="C97" s="15"/>
      <c r="D97" s="5"/>
      <c r="E97" s="36"/>
      <c r="F97" s="36"/>
      <c r="G97" s="36"/>
      <c r="H97" s="36"/>
      <c r="I97" s="36"/>
      <c r="J97" s="36"/>
      <c r="K97" s="75" t="s">
        <v>107</v>
      </c>
    </row>
    <row r="98" spans="1:11" ht="18.75" customHeight="1">
      <c r="A98" s="7"/>
      <c r="B98" s="7"/>
      <c r="C98" s="15"/>
      <c r="D98" s="3"/>
      <c r="E98" s="299" t="s">
        <v>0</v>
      </c>
      <c r="F98" s="299"/>
      <c r="G98" s="299"/>
      <c r="H98" s="17"/>
      <c r="I98" s="299" t="s">
        <v>40</v>
      </c>
      <c r="J98" s="299"/>
      <c r="K98" s="299"/>
    </row>
    <row r="99" spans="1:11" ht="18.75" customHeight="1">
      <c r="A99" s="7"/>
      <c r="B99" s="7"/>
      <c r="C99" s="15"/>
      <c r="D99" s="3"/>
      <c r="E99" s="294" t="s">
        <v>8</v>
      </c>
      <c r="F99" s="294"/>
      <c r="G99" s="294"/>
      <c r="H99" s="17"/>
      <c r="I99" s="294" t="s">
        <v>8</v>
      </c>
      <c r="J99" s="294"/>
      <c r="K99" s="294"/>
    </row>
    <row r="100" spans="1:11" ht="18.75" customHeight="1">
      <c r="A100" s="7"/>
      <c r="B100" s="7"/>
      <c r="C100" s="15"/>
      <c r="D100" s="3"/>
      <c r="E100" s="296" t="s">
        <v>155</v>
      </c>
      <c r="F100" s="296"/>
      <c r="G100" s="296"/>
      <c r="H100" s="28"/>
      <c r="I100" s="296" t="s">
        <v>155</v>
      </c>
      <c r="J100" s="296"/>
      <c r="K100" s="296"/>
    </row>
    <row r="101" spans="1:11" ht="18.75" customHeight="1">
      <c r="A101" s="7"/>
      <c r="B101" s="7"/>
      <c r="C101" s="1"/>
      <c r="D101" s="3"/>
      <c r="E101" s="297" t="s">
        <v>106</v>
      </c>
      <c r="F101" s="298"/>
      <c r="G101" s="298"/>
      <c r="H101" s="28"/>
      <c r="I101" s="297" t="s">
        <v>106</v>
      </c>
      <c r="J101" s="298"/>
      <c r="K101" s="298"/>
    </row>
    <row r="102" spans="1:11" ht="18.75" customHeight="1">
      <c r="A102" s="7"/>
      <c r="B102" s="7"/>
      <c r="C102" s="15" t="s">
        <v>41</v>
      </c>
      <c r="D102" s="3"/>
      <c r="E102" s="76" t="s">
        <v>214</v>
      </c>
      <c r="F102" s="28"/>
      <c r="G102" s="76" t="s">
        <v>193</v>
      </c>
      <c r="H102" s="28"/>
      <c r="I102" s="76" t="s">
        <v>214</v>
      </c>
      <c r="J102" s="28"/>
      <c r="K102" s="76" t="s">
        <v>193</v>
      </c>
    </row>
    <row r="103" spans="1:11" ht="7.5" customHeight="1">
      <c r="A103" s="7"/>
      <c r="B103" s="7"/>
      <c r="C103" s="15"/>
      <c r="D103" s="3"/>
      <c r="E103" s="300"/>
      <c r="F103" s="300"/>
      <c r="G103" s="300"/>
      <c r="H103" s="300"/>
      <c r="I103" s="300"/>
      <c r="J103" s="300"/>
      <c r="K103" s="300"/>
    </row>
    <row r="104" s="3" customFormat="1" ht="18" customHeight="1">
      <c r="A104" s="16" t="s">
        <v>22</v>
      </c>
    </row>
    <row r="105" s="3" customFormat="1" ht="18" customHeight="1">
      <c r="A105" s="34" t="s">
        <v>134</v>
      </c>
    </row>
    <row r="106" spans="1:11" s="3" customFormat="1" ht="18" customHeight="1">
      <c r="A106" s="8" t="s">
        <v>88</v>
      </c>
      <c r="B106" s="8"/>
      <c r="C106" s="15"/>
      <c r="D106" s="5"/>
      <c r="E106" s="43"/>
      <c r="F106" s="36"/>
      <c r="G106" s="43"/>
      <c r="I106" s="58"/>
      <c r="K106" s="58"/>
    </row>
    <row r="107" spans="1:11" s="3" customFormat="1" ht="18" customHeight="1">
      <c r="A107" s="8" t="s">
        <v>57</v>
      </c>
      <c r="B107" s="8"/>
      <c r="C107" s="15"/>
      <c r="D107" s="5"/>
      <c r="E107" s="43">
        <v>3264786</v>
      </c>
      <c r="F107" s="36"/>
      <c r="G107" s="43">
        <v>8759462</v>
      </c>
      <c r="H107" s="36"/>
      <c r="I107" s="58" t="s">
        <v>99</v>
      </c>
      <c r="J107" s="36"/>
      <c r="K107" s="58" t="s">
        <v>99</v>
      </c>
    </row>
    <row r="108" spans="1:11" s="3" customFormat="1" ht="18" customHeight="1">
      <c r="A108" s="8" t="s">
        <v>89</v>
      </c>
      <c r="B108" s="8"/>
      <c r="C108" s="15"/>
      <c r="D108" s="5"/>
      <c r="F108" s="36"/>
      <c r="I108" s="71"/>
      <c r="K108" s="71"/>
    </row>
    <row r="109" spans="1:11" s="3" customFormat="1" ht="18" customHeight="1">
      <c r="A109" s="8" t="s">
        <v>90</v>
      </c>
      <c r="B109" s="8"/>
      <c r="C109" s="15"/>
      <c r="D109" s="5"/>
      <c r="E109" s="43">
        <v>-5967508</v>
      </c>
      <c r="F109" s="36"/>
      <c r="G109" s="43">
        <v>-4338435</v>
      </c>
      <c r="H109" s="36"/>
      <c r="I109" s="58">
        <v>-1849200</v>
      </c>
      <c r="J109" s="36"/>
      <c r="K109" s="58">
        <v>-308200</v>
      </c>
    </row>
    <row r="110" spans="1:11" s="3" customFormat="1" ht="18" customHeight="1">
      <c r="A110" s="70" t="s">
        <v>104</v>
      </c>
      <c r="B110" s="8"/>
      <c r="C110" s="15"/>
      <c r="D110" s="5"/>
      <c r="E110" s="58">
        <v>0</v>
      </c>
      <c r="F110" s="36"/>
      <c r="G110" s="58">
        <v>16000000</v>
      </c>
      <c r="H110" s="58"/>
      <c r="I110" s="58">
        <v>0</v>
      </c>
      <c r="J110" s="58"/>
      <c r="K110" s="58" t="s">
        <v>99</v>
      </c>
    </row>
    <row r="111" spans="1:11" s="3" customFormat="1" ht="18" customHeight="1">
      <c r="A111" s="80" t="s">
        <v>204</v>
      </c>
      <c r="B111" s="13"/>
      <c r="C111" s="106"/>
      <c r="D111" s="114"/>
      <c r="E111" s="64">
        <v>0</v>
      </c>
      <c r="F111" s="58"/>
      <c r="G111" s="58">
        <v>-16885878</v>
      </c>
      <c r="H111" s="58"/>
      <c r="I111" s="58">
        <v>0</v>
      </c>
      <c r="J111" s="58"/>
      <c r="K111" s="58">
        <v>-6060000</v>
      </c>
    </row>
    <row r="112" spans="1:11" s="3" customFormat="1" ht="18" customHeight="1">
      <c r="A112" s="80" t="s">
        <v>312</v>
      </c>
      <c r="B112" s="13"/>
      <c r="C112" s="106"/>
      <c r="D112" s="114"/>
      <c r="E112" s="43"/>
      <c r="F112" s="36"/>
      <c r="G112" s="43"/>
      <c r="H112" s="36"/>
      <c r="I112" s="71"/>
      <c r="J112" s="36"/>
      <c r="K112" s="71"/>
    </row>
    <row r="113" spans="1:11" s="3" customFormat="1" ht="18" customHeight="1">
      <c r="A113" s="80" t="s">
        <v>256</v>
      </c>
      <c r="B113" s="13"/>
      <c r="C113" s="106">
        <v>13</v>
      </c>
      <c r="D113" s="114"/>
      <c r="E113" s="43">
        <v>15000000</v>
      </c>
      <c r="F113" s="36"/>
      <c r="G113" s="43">
        <v>0</v>
      </c>
      <c r="H113" s="36"/>
      <c r="I113" s="58">
        <v>15000000</v>
      </c>
      <c r="J113" s="36"/>
      <c r="K113" s="58">
        <v>0</v>
      </c>
    </row>
    <row r="114" spans="1:11" s="3" customFormat="1" ht="18" customHeight="1">
      <c r="A114" s="80" t="s">
        <v>328</v>
      </c>
      <c r="B114" s="13"/>
      <c r="C114" s="106"/>
      <c r="D114" s="114"/>
      <c r="E114" s="43"/>
      <c r="F114" s="36"/>
      <c r="G114" s="43"/>
      <c r="H114" s="36"/>
      <c r="I114" s="58"/>
      <c r="J114" s="36"/>
      <c r="K114" s="58"/>
    </row>
    <row r="115" spans="1:11" s="3" customFormat="1" ht="18" customHeight="1">
      <c r="A115" s="139" t="s">
        <v>294</v>
      </c>
      <c r="B115" s="13"/>
      <c r="C115" s="106"/>
      <c r="D115" s="114"/>
      <c r="E115" s="64">
        <v>-223226</v>
      </c>
      <c r="F115" s="58"/>
      <c r="G115" s="58">
        <v>-100964</v>
      </c>
      <c r="H115" s="58"/>
      <c r="I115" s="58">
        <v>-78171</v>
      </c>
      <c r="J115" s="58"/>
      <c r="K115" s="58">
        <v>20387</v>
      </c>
    </row>
    <row r="116" spans="1:11" s="3" customFormat="1" ht="18" customHeight="1">
      <c r="A116" s="80" t="s">
        <v>81</v>
      </c>
      <c r="B116" s="13"/>
      <c r="C116" s="106"/>
      <c r="D116" s="114"/>
      <c r="E116" s="64">
        <v>-3330455</v>
      </c>
      <c r="F116" s="58"/>
      <c r="G116" s="58">
        <v>-2919299</v>
      </c>
      <c r="H116" s="58"/>
      <c r="I116" s="58">
        <v>-1060682</v>
      </c>
      <c r="J116" s="58"/>
      <c r="K116" s="58">
        <v>-1195305</v>
      </c>
    </row>
    <row r="117" spans="1:11" s="3" customFormat="1" ht="17.25" customHeight="1">
      <c r="A117" s="70" t="s">
        <v>171</v>
      </c>
      <c r="B117" s="8"/>
      <c r="C117" s="15"/>
      <c r="D117" s="5"/>
      <c r="F117" s="36"/>
      <c r="H117" s="36"/>
      <c r="I117" s="58"/>
      <c r="J117" s="36"/>
      <c r="K117" s="58"/>
    </row>
    <row r="118" spans="1:11" s="3" customFormat="1" ht="17.25" customHeight="1">
      <c r="A118" s="70" t="s">
        <v>209</v>
      </c>
      <c r="B118" s="8"/>
      <c r="C118" s="15"/>
      <c r="D118" s="5"/>
      <c r="E118" s="36">
        <v>-106058</v>
      </c>
      <c r="F118" s="36"/>
      <c r="G118" s="36">
        <v>-139751</v>
      </c>
      <c r="H118" s="36"/>
      <c r="I118" s="58">
        <v>0</v>
      </c>
      <c r="J118" s="36"/>
      <c r="K118" s="58">
        <v>0</v>
      </c>
    </row>
    <row r="119" spans="1:11" s="3" customFormat="1" ht="17.25" customHeight="1">
      <c r="A119" s="70" t="s">
        <v>314</v>
      </c>
      <c r="B119" s="8"/>
      <c r="C119" s="15"/>
      <c r="D119" s="5"/>
      <c r="E119" s="36"/>
      <c r="F119" s="36"/>
      <c r="G119" s="36"/>
      <c r="H119" s="36"/>
      <c r="I119" s="58"/>
      <c r="J119" s="36"/>
      <c r="K119" s="58"/>
    </row>
    <row r="120" spans="1:11" s="3" customFormat="1" ht="17.25" customHeight="1">
      <c r="A120" s="70" t="s">
        <v>315</v>
      </c>
      <c r="B120" s="8"/>
      <c r="C120" s="15"/>
      <c r="D120" s="5"/>
      <c r="E120" s="36"/>
      <c r="F120" s="36"/>
      <c r="G120" s="36"/>
      <c r="H120" s="36"/>
      <c r="I120" s="58"/>
      <c r="J120" s="36"/>
      <c r="K120" s="58"/>
    </row>
    <row r="121" spans="1:11" s="3" customFormat="1" ht="17.25" customHeight="1">
      <c r="A121" s="70" t="s">
        <v>316</v>
      </c>
      <c r="B121" s="8"/>
      <c r="C121" s="15"/>
      <c r="D121" s="5"/>
      <c r="E121" s="36">
        <v>-10</v>
      </c>
      <c r="F121" s="36"/>
      <c r="G121" s="58">
        <v>0</v>
      </c>
      <c r="H121" s="36"/>
      <c r="I121" s="266">
        <v>-10</v>
      </c>
      <c r="J121" s="36"/>
      <c r="K121" s="58">
        <v>0</v>
      </c>
    </row>
    <row r="122" spans="1:11" s="3" customFormat="1" ht="17.25" customHeight="1">
      <c r="A122" s="80" t="s">
        <v>317</v>
      </c>
      <c r="B122" s="13"/>
      <c r="C122" s="15"/>
      <c r="D122" s="5"/>
      <c r="E122" s="35">
        <v>205958</v>
      </c>
      <c r="F122" s="36"/>
      <c r="G122" s="35">
        <v>0</v>
      </c>
      <c r="H122" s="36"/>
      <c r="I122" s="105">
        <v>0</v>
      </c>
      <c r="J122" s="36"/>
      <c r="K122" s="105">
        <v>0</v>
      </c>
    </row>
    <row r="123" spans="1:11" s="3" customFormat="1" ht="17.25" customHeight="1">
      <c r="A123" s="7" t="s">
        <v>232</v>
      </c>
      <c r="B123" s="8"/>
      <c r="C123" s="15"/>
      <c r="D123" s="5"/>
      <c r="E123" s="38">
        <f>SUM(E87:E93)+SUM(E104:E122)</f>
        <v>3320408</v>
      </c>
      <c r="F123" s="37"/>
      <c r="G123" s="38">
        <f>SUM(G87:G93)+SUM(G104:G122)</f>
        <v>-8898567</v>
      </c>
      <c r="H123" s="37"/>
      <c r="I123" s="38">
        <f>SUM(I87:I93)+SUM(I104:I122)</f>
        <v>7754543</v>
      </c>
      <c r="J123" s="37"/>
      <c r="K123" s="38">
        <f>SUM(K87:K93)+SUM(K104:K122)</f>
        <v>-13710894</v>
      </c>
    </row>
    <row r="124" spans="1:11" ht="6" customHeight="1">
      <c r="A124" s="7"/>
      <c r="B124" s="7"/>
      <c r="C124" s="15"/>
      <c r="D124" s="3"/>
      <c r="E124" s="300"/>
      <c r="F124" s="300"/>
      <c r="G124" s="300"/>
      <c r="H124" s="300"/>
      <c r="I124" s="300"/>
      <c r="J124" s="300"/>
      <c r="K124" s="300"/>
    </row>
    <row r="125" spans="1:11" s="3" customFormat="1" ht="17.25" customHeight="1">
      <c r="A125" s="139" t="s">
        <v>282</v>
      </c>
      <c r="B125" s="65"/>
      <c r="C125" s="106"/>
      <c r="D125" s="5"/>
      <c r="E125" s="43"/>
      <c r="F125" s="43"/>
      <c r="G125" s="43"/>
      <c r="H125" s="43"/>
      <c r="I125" s="43"/>
      <c r="J125" s="43"/>
      <c r="K125" s="43"/>
    </row>
    <row r="126" spans="1:11" s="3" customFormat="1" ht="17.25" customHeight="1">
      <c r="A126" s="134" t="s">
        <v>233</v>
      </c>
      <c r="B126" s="134"/>
      <c r="C126" s="106"/>
      <c r="D126" s="31"/>
      <c r="E126" s="43">
        <f>SUM(E64,E84,E123)</f>
        <v>-5337892</v>
      </c>
      <c r="F126" s="43"/>
      <c r="G126" s="43">
        <f>SUM(G64,G84,G123)</f>
        <v>-9770117</v>
      </c>
      <c r="H126" s="43"/>
      <c r="I126" s="43">
        <f>SUM(I64,I84,I123)</f>
        <v>-5335483</v>
      </c>
      <c r="J126" s="43"/>
      <c r="K126" s="43">
        <f>SUM(K64,K84,K123)</f>
        <v>-8155733</v>
      </c>
    </row>
    <row r="127" spans="1:11" s="3" customFormat="1" ht="17.25" customHeight="1">
      <c r="A127" s="139" t="s">
        <v>295</v>
      </c>
      <c r="B127" s="13"/>
      <c r="C127" s="106"/>
      <c r="D127" s="31"/>
      <c r="E127" s="43"/>
      <c r="F127" s="43"/>
      <c r="G127" s="43"/>
      <c r="H127" s="43"/>
      <c r="I127" s="43"/>
      <c r="J127" s="43"/>
      <c r="K127" s="43"/>
    </row>
    <row r="128" spans="1:11" s="3" customFormat="1" ht="17.25" customHeight="1">
      <c r="A128" s="139" t="s">
        <v>296</v>
      </c>
      <c r="B128" s="134"/>
      <c r="C128" s="106"/>
      <c r="D128" s="31"/>
      <c r="E128" s="48">
        <v>-35240</v>
      </c>
      <c r="F128" s="43"/>
      <c r="G128" s="48">
        <v>205317</v>
      </c>
      <c r="H128" s="43"/>
      <c r="I128" s="105">
        <v>-92065</v>
      </c>
      <c r="J128" s="43"/>
      <c r="K128" s="105">
        <v>-4857</v>
      </c>
    </row>
    <row r="129" spans="1:11" s="3" customFormat="1" ht="17.25" customHeight="1">
      <c r="A129" s="244" t="s">
        <v>326</v>
      </c>
      <c r="B129" s="244"/>
      <c r="C129" s="250"/>
      <c r="D129" s="250">
        <f aca="true" t="shared" si="0" ref="D129:K129">SUM(D126,D128)</f>
        <v>0</v>
      </c>
      <c r="E129" s="250">
        <f t="shared" si="0"/>
        <v>-5373132</v>
      </c>
      <c r="F129" s="250">
        <f t="shared" si="0"/>
        <v>0</v>
      </c>
      <c r="G129" s="250">
        <f t="shared" si="0"/>
        <v>-9564800</v>
      </c>
      <c r="H129" s="250">
        <f t="shared" si="0"/>
        <v>0</v>
      </c>
      <c r="I129" s="250">
        <f t="shared" si="0"/>
        <v>-5427548</v>
      </c>
      <c r="J129" s="250">
        <f t="shared" si="0"/>
        <v>0</v>
      </c>
      <c r="K129" s="250">
        <f t="shared" si="0"/>
        <v>-8160590</v>
      </c>
    </row>
    <row r="130" spans="1:11" s="3" customFormat="1" ht="17.25" customHeight="1">
      <c r="A130" s="249" t="s">
        <v>234</v>
      </c>
      <c r="B130" s="134"/>
      <c r="C130" s="106"/>
      <c r="D130" s="31"/>
      <c r="E130" s="43">
        <v>30973673</v>
      </c>
      <c r="F130" s="43"/>
      <c r="G130" s="48">
        <v>32387481</v>
      </c>
      <c r="H130" s="43"/>
      <c r="I130" s="105">
        <v>9060731</v>
      </c>
      <c r="J130" s="43"/>
      <c r="K130" s="105">
        <v>17393118</v>
      </c>
    </row>
    <row r="131" spans="1:11" ht="17.25" customHeight="1" thickBot="1">
      <c r="A131" s="248" t="s">
        <v>235</v>
      </c>
      <c r="B131" s="65"/>
      <c r="C131" s="122"/>
      <c r="D131" s="30"/>
      <c r="E131" s="57">
        <f>SUM(E129,E130)</f>
        <v>25600541</v>
      </c>
      <c r="F131" s="56"/>
      <c r="G131" s="57">
        <f>SUM(G129,G130)</f>
        <v>22822681</v>
      </c>
      <c r="H131" s="56"/>
      <c r="I131" s="57">
        <f>SUM(I129,I130)</f>
        <v>3633183</v>
      </c>
      <c r="J131" s="56"/>
      <c r="K131" s="57">
        <f>SUM(K129,K130)</f>
        <v>9232528</v>
      </c>
    </row>
    <row r="132" spans="1:11" ht="8.25" customHeight="1" thickTop="1">
      <c r="A132" s="7"/>
      <c r="B132" s="7"/>
      <c r="C132" s="29"/>
      <c r="D132" s="30"/>
      <c r="E132" s="56"/>
      <c r="F132" s="56"/>
      <c r="G132" s="56"/>
      <c r="H132" s="56"/>
      <c r="I132" s="56"/>
      <c r="J132" s="56"/>
      <c r="K132" s="56"/>
    </row>
    <row r="133" spans="1:11" ht="18.75" customHeight="1">
      <c r="A133" s="16" t="s">
        <v>175</v>
      </c>
      <c r="B133" s="147"/>
      <c r="C133" s="145"/>
      <c r="D133" s="143"/>
      <c r="E133" s="146"/>
      <c r="F133" s="144"/>
      <c r="G133" s="146"/>
      <c r="H133" s="144"/>
      <c r="I133" s="144"/>
      <c r="J133" s="144"/>
      <c r="K133" s="144"/>
    </row>
    <row r="134" spans="1:11" ht="18.75" customHeight="1">
      <c r="A134" s="16" t="s">
        <v>174</v>
      </c>
      <c r="B134" s="147"/>
      <c r="C134" s="145"/>
      <c r="D134" s="143"/>
      <c r="E134" s="146"/>
      <c r="F134" s="144"/>
      <c r="G134" s="146"/>
      <c r="H134" s="144"/>
      <c r="I134" s="144"/>
      <c r="J134" s="144"/>
      <c r="K134" s="144"/>
    </row>
    <row r="135" spans="1:11" ht="18.75" customHeight="1">
      <c r="A135" s="149" t="s">
        <v>163</v>
      </c>
      <c r="B135" s="2" t="s">
        <v>1</v>
      </c>
      <c r="C135" s="147"/>
      <c r="D135" s="147"/>
      <c r="E135" s="150"/>
      <c r="F135" s="150"/>
      <c r="G135" s="150"/>
      <c r="H135" s="150"/>
      <c r="I135" s="150"/>
      <c r="J135" s="150"/>
      <c r="K135" s="150"/>
    </row>
    <row r="136" spans="1:11" ht="17.25" customHeight="1">
      <c r="A136" s="81"/>
      <c r="B136" s="151" t="s">
        <v>164</v>
      </c>
      <c r="C136" s="145"/>
      <c r="D136" s="145"/>
      <c r="E136" s="150"/>
      <c r="F136" s="150"/>
      <c r="G136" s="150"/>
      <c r="H136" s="150"/>
      <c r="I136" s="150"/>
      <c r="J136" s="150"/>
      <c r="K136" s="150"/>
    </row>
    <row r="137" spans="1:11" ht="17.25" customHeight="1">
      <c r="A137" s="81"/>
      <c r="B137" s="152" t="s">
        <v>1</v>
      </c>
      <c r="C137" s="145"/>
      <c r="D137" s="145"/>
      <c r="E137" s="150">
        <v>29099115</v>
      </c>
      <c r="F137" s="150"/>
      <c r="G137" s="150">
        <v>25916104</v>
      </c>
      <c r="H137" s="150"/>
      <c r="I137" s="150">
        <v>3639737</v>
      </c>
      <c r="J137" s="150"/>
      <c r="K137" s="150">
        <v>9239356</v>
      </c>
    </row>
    <row r="138" spans="1:11" ht="17.25" customHeight="1">
      <c r="A138" s="81"/>
      <c r="B138" s="152" t="s">
        <v>327</v>
      </c>
      <c r="C138" s="145"/>
      <c r="D138" s="145"/>
      <c r="E138" s="153">
        <v>-3498574</v>
      </c>
      <c r="F138" s="150"/>
      <c r="G138" s="153">
        <v>-3093423</v>
      </c>
      <c r="H138" s="150"/>
      <c r="I138" s="153">
        <v>-6554</v>
      </c>
      <c r="J138" s="150"/>
      <c r="K138" s="153">
        <v>-6828</v>
      </c>
    </row>
    <row r="139" spans="1:11" ht="17.25" customHeight="1" thickBot="1">
      <c r="A139" s="2"/>
      <c r="B139" s="7" t="s">
        <v>165</v>
      </c>
      <c r="C139" s="147"/>
      <c r="D139" s="147"/>
      <c r="E139" s="154">
        <f>SUM(E137:E138)</f>
        <v>25600541</v>
      </c>
      <c r="F139" s="155"/>
      <c r="G139" s="154">
        <f>SUM(G137:G138)</f>
        <v>22822681</v>
      </c>
      <c r="H139" s="155"/>
      <c r="I139" s="154">
        <f>SUM(I137:I138)</f>
        <v>3633183</v>
      </c>
      <c r="J139" s="155"/>
      <c r="K139" s="154">
        <f>SUM(K137:K138)</f>
        <v>9232528</v>
      </c>
    </row>
    <row r="140" spans="1:11" ht="9" customHeight="1" thickTop="1">
      <c r="A140" s="24"/>
      <c r="B140" s="24"/>
      <c r="C140" s="15"/>
      <c r="D140" s="81"/>
      <c r="E140" s="81"/>
      <c r="F140" s="81"/>
      <c r="G140" s="81"/>
      <c r="H140" s="81"/>
      <c r="I140" s="81"/>
      <c r="J140" s="81"/>
      <c r="K140" s="81"/>
    </row>
    <row r="141" spans="1:11" ht="18.75" customHeight="1">
      <c r="A141" s="149" t="s">
        <v>166</v>
      </c>
      <c r="B141" s="7" t="s">
        <v>167</v>
      </c>
      <c r="C141" s="29"/>
      <c r="D141" s="30"/>
      <c r="E141" s="56"/>
      <c r="F141" s="56"/>
      <c r="G141" s="56"/>
      <c r="H141" s="56"/>
      <c r="I141" s="56"/>
      <c r="J141" s="56"/>
      <c r="K141" s="56"/>
    </row>
    <row r="142" spans="1:11" ht="12.75" customHeight="1">
      <c r="A142" s="142"/>
      <c r="B142" s="151"/>
      <c r="C142" s="29"/>
      <c r="D142" s="30"/>
      <c r="E142" s="56"/>
      <c r="F142" s="56"/>
      <c r="G142" s="56"/>
      <c r="H142" s="56"/>
      <c r="I142" s="56"/>
      <c r="J142" s="56"/>
      <c r="K142" s="56"/>
    </row>
    <row r="143" spans="1:11" ht="18.75" customHeight="1">
      <c r="A143" s="7"/>
      <c r="B143" s="160" t="s">
        <v>253</v>
      </c>
      <c r="C143" s="29"/>
      <c r="D143" s="30"/>
      <c r="E143" s="56"/>
      <c r="F143" s="56"/>
      <c r="G143" s="56"/>
      <c r="H143" s="56"/>
      <c r="I143" s="56"/>
      <c r="J143" s="56"/>
      <c r="K143" s="56"/>
    </row>
    <row r="144" spans="1:11" ht="18.75" customHeight="1">
      <c r="A144" s="7"/>
      <c r="B144" s="185" t="s">
        <v>333</v>
      </c>
      <c r="C144" s="29"/>
      <c r="D144" s="30"/>
      <c r="E144" s="56"/>
      <c r="F144" s="56"/>
      <c r="G144" s="56"/>
      <c r="H144" s="56"/>
      <c r="I144" s="56"/>
      <c r="J144" s="56"/>
      <c r="K144" s="56"/>
    </row>
  </sheetData>
  <sheetProtection/>
  <mergeCells count="32">
    <mergeCell ref="E101:G101"/>
    <mergeCell ref="I101:K101"/>
    <mergeCell ref="E124:K124"/>
    <mergeCell ref="E103:K103"/>
    <mergeCell ref="E98:G98"/>
    <mergeCell ref="I98:K98"/>
    <mergeCell ref="E99:G99"/>
    <mergeCell ref="I99:K99"/>
    <mergeCell ref="A11:D11"/>
    <mergeCell ref="E50:G50"/>
    <mergeCell ref="I50:K50"/>
    <mergeCell ref="E51:G51"/>
    <mergeCell ref="I51:K51"/>
    <mergeCell ref="A56:E56"/>
    <mergeCell ref="E52:G52"/>
    <mergeCell ref="I52:K52"/>
    <mergeCell ref="E5:G5"/>
    <mergeCell ref="I5:K5"/>
    <mergeCell ref="E6:G6"/>
    <mergeCell ref="I6:K6"/>
    <mergeCell ref="E10:K10"/>
    <mergeCell ref="E100:G100"/>
    <mergeCell ref="I100:K100"/>
    <mergeCell ref="E65:K65"/>
    <mergeCell ref="E85:K85"/>
    <mergeCell ref="E55:K55"/>
    <mergeCell ref="E7:G7"/>
    <mergeCell ref="E8:G8"/>
    <mergeCell ref="I7:K7"/>
    <mergeCell ref="I8:K8"/>
    <mergeCell ref="E53:G53"/>
    <mergeCell ref="I53:K53"/>
  </mergeCells>
  <printOptions/>
  <pageMargins left="0.6" right="0.5" top="0.48" bottom="0.5" header="0.5" footer="0.25"/>
  <pageSetup firstPageNumber="12" useFirstPageNumber="1" horizontalDpi="600" verticalDpi="600" orientation="portrait" paperSize="9" scale="89" r:id="rId1"/>
  <headerFooter>
    <oddFooter>&amp;LThe accompanying notes are an integral part of these financial statements.
&amp;C&amp;P</oddFooter>
  </headerFooter>
  <rowBreaks count="2" manualBreakCount="2">
    <brk id="45" max="10" man="1"/>
    <brk id="93" max="10" man="1"/>
  </rowBreaks>
  <ignoredErrors>
    <ignoredError sqref="F9 H9 J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kkamtang</dc:creator>
  <cp:keywords/>
  <dc:description/>
  <cp:lastModifiedBy>Ganittha, Thirasophitlert</cp:lastModifiedBy>
  <cp:lastPrinted>2017-05-11T11:44:32Z</cp:lastPrinted>
  <dcterms:created xsi:type="dcterms:W3CDTF">2005-02-11T01:43:17Z</dcterms:created>
  <dcterms:modified xsi:type="dcterms:W3CDTF">2017-05-11T11:46:16Z</dcterms:modified>
  <cp:category/>
  <cp:version/>
  <cp:contentType/>
  <cp:contentStatus/>
</cp:coreProperties>
</file>