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75" yWindow="65341" windowWidth="9540" windowHeight="8130" tabRatio="652" activeTab="0"/>
  </bookViews>
  <sheets>
    <sheet name="BS 3-6" sheetId="1" r:id="rId1"/>
    <sheet name="PL 7-10" sheetId="2" r:id="rId2"/>
    <sheet name="SH 11-12" sheetId="3" r:id="rId3"/>
    <sheet name="SH 13" sheetId="4" r:id="rId4"/>
    <sheet name="CF 14-17" sheetId="5" r:id="rId5"/>
  </sheets>
  <definedNames>
    <definedName name="_xlnm.Print_Area" localSheetId="0">'BS 3-6'!$A:$I</definedName>
    <definedName name="_xlnm.Print_Area" localSheetId="1">'PL 7-10'!$A$1:$K$178</definedName>
    <definedName name="Title2nd" localSheetId="4">'CF 14-17'!#REF!</definedName>
    <definedName name="Title2nd" localSheetId="1">'PL 7-10'!#REF!</definedName>
  </definedNames>
  <calcPr fullCalcOnLoad="1"/>
</workbook>
</file>

<file path=xl/sharedStrings.xml><?xml version="1.0" encoding="utf-8"?>
<sst xmlns="http://schemas.openxmlformats.org/spreadsheetml/2006/main" count="850" uniqueCount="333">
  <si>
    <t>Consolidated</t>
  </si>
  <si>
    <t>Cash and cash equivalents</t>
  </si>
  <si>
    <t>Current portion of long-term loans</t>
  </si>
  <si>
    <t>Inventories</t>
  </si>
  <si>
    <t>Other current assets</t>
  </si>
  <si>
    <t>Other non-current assets</t>
  </si>
  <si>
    <t xml:space="preserve">Other current liabilities </t>
  </si>
  <si>
    <t>Accounts payable - trade and others</t>
  </si>
  <si>
    <t>financial statements</t>
  </si>
  <si>
    <t>Revaluation</t>
  </si>
  <si>
    <t xml:space="preserve">Total </t>
  </si>
  <si>
    <t>Other current liabilities</t>
  </si>
  <si>
    <t>Total current assets</t>
  </si>
  <si>
    <t>Total non-current assets</t>
  </si>
  <si>
    <t>Total current liabilities</t>
  </si>
  <si>
    <t>Total liabilities</t>
  </si>
  <si>
    <t xml:space="preserve">paid-up </t>
  </si>
  <si>
    <t>Current assets</t>
  </si>
  <si>
    <t>Non-current assets</t>
  </si>
  <si>
    <t>Total assets</t>
  </si>
  <si>
    <t>Assets</t>
  </si>
  <si>
    <t>Current liabilities</t>
  </si>
  <si>
    <t>Non-current liabilities</t>
  </si>
  <si>
    <t>Cash flows from financing activities</t>
  </si>
  <si>
    <t>Expenses</t>
  </si>
  <si>
    <t>Long-term loans to subsidiaries</t>
  </si>
  <si>
    <t>Total expenses</t>
  </si>
  <si>
    <t>Interest income</t>
  </si>
  <si>
    <t>Cash flows from operating activities</t>
  </si>
  <si>
    <t>Charoen Pokphand Foods Public Company Limited</t>
  </si>
  <si>
    <t>and its Subsidiaries</t>
  </si>
  <si>
    <t xml:space="preserve">Charoen Pokphand Foods Public Company Limited </t>
  </si>
  <si>
    <t xml:space="preserve">and its Subsidiaries </t>
  </si>
  <si>
    <t>Total non-current liabilities</t>
  </si>
  <si>
    <t>Retained earnings</t>
  </si>
  <si>
    <t>Legal</t>
  </si>
  <si>
    <t>Unappropriated</t>
  </si>
  <si>
    <t>Current portion of long-term debts</t>
  </si>
  <si>
    <t>31 December</t>
  </si>
  <si>
    <t>Income tax paid</t>
  </si>
  <si>
    <t>Other income</t>
  </si>
  <si>
    <t>reserve</t>
  </si>
  <si>
    <t>Separate</t>
  </si>
  <si>
    <t>Note</t>
  </si>
  <si>
    <t xml:space="preserve">   to subsidiaries</t>
  </si>
  <si>
    <t>Short-term loans to subsidiaries</t>
  </si>
  <si>
    <t>Income tax payable</t>
  </si>
  <si>
    <t xml:space="preserve">Share capital </t>
  </si>
  <si>
    <t xml:space="preserve">      Legal reserve</t>
  </si>
  <si>
    <t>equity</t>
  </si>
  <si>
    <t>share capital</t>
  </si>
  <si>
    <t>Consolidated financial statements</t>
  </si>
  <si>
    <t>Separate financial statements</t>
  </si>
  <si>
    <t>Total equity</t>
  </si>
  <si>
    <t>attributable to</t>
  </si>
  <si>
    <t>Property, plant and equipment</t>
  </si>
  <si>
    <t xml:space="preserve">   Authorised share capital </t>
  </si>
  <si>
    <t xml:space="preserve">Revenue from sale of goods </t>
  </si>
  <si>
    <t>Issued and</t>
  </si>
  <si>
    <t>Long-term debts</t>
  </si>
  <si>
    <t>Provisions and others</t>
  </si>
  <si>
    <t xml:space="preserve">   Appropriated</t>
  </si>
  <si>
    <t>Interest received</t>
  </si>
  <si>
    <t xml:space="preserve">   from financial institutions</t>
  </si>
  <si>
    <t>Currency</t>
  </si>
  <si>
    <t>translation</t>
  </si>
  <si>
    <t>Accrued expenses</t>
  </si>
  <si>
    <t xml:space="preserve">   Unappropriated</t>
  </si>
  <si>
    <t>Cost of sale of goods</t>
  </si>
  <si>
    <t>Accounts receivable - trade and others</t>
  </si>
  <si>
    <t xml:space="preserve">   Issued and paid-up share capital</t>
  </si>
  <si>
    <t xml:space="preserve"> </t>
  </si>
  <si>
    <t xml:space="preserve">Profit for the period </t>
  </si>
  <si>
    <t>Profit for the period</t>
  </si>
  <si>
    <t>Equity</t>
  </si>
  <si>
    <t>Liabilities and equity</t>
  </si>
  <si>
    <t>Total liabilities and equity</t>
  </si>
  <si>
    <t xml:space="preserve">   Equity holders of the Company</t>
  </si>
  <si>
    <t>Adjustments for</t>
  </si>
  <si>
    <t>Treasury</t>
  </si>
  <si>
    <t>shares</t>
  </si>
  <si>
    <t>interests</t>
  </si>
  <si>
    <t xml:space="preserve">   Treasury shares</t>
  </si>
  <si>
    <t>Selling expenses</t>
  </si>
  <si>
    <t>Administrative expenses</t>
  </si>
  <si>
    <t>Finance costs</t>
  </si>
  <si>
    <t>Premium on</t>
  </si>
  <si>
    <t>differences</t>
  </si>
  <si>
    <t>Investments in subsidiaries</t>
  </si>
  <si>
    <t xml:space="preserve">Investments in associates </t>
  </si>
  <si>
    <t>Investments in related companies</t>
  </si>
  <si>
    <t>Currency translation differences</t>
  </si>
  <si>
    <t>on assets</t>
  </si>
  <si>
    <t>Fair value</t>
  </si>
  <si>
    <t>Purchase of investments</t>
  </si>
  <si>
    <t xml:space="preserve">Deferred tax assets </t>
  </si>
  <si>
    <t xml:space="preserve">Deferred tax liabilities </t>
  </si>
  <si>
    <t>Additional paid-in capital</t>
  </si>
  <si>
    <t xml:space="preserve">   Premium on ordinary shares</t>
  </si>
  <si>
    <t>Interest paid</t>
  </si>
  <si>
    <t>changes on</t>
  </si>
  <si>
    <t>investments</t>
  </si>
  <si>
    <t>Cash flows from investing activities</t>
  </si>
  <si>
    <t>earnings</t>
  </si>
  <si>
    <t>retained</t>
  </si>
  <si>
    <t xml:space="preserve">   subsidiaries</t>
  </si>
  <si>
    <t xml:space="preserve">Restricted deposits at financial </t>
  </si>
  <si>
    <t xml:space="preserve">   institutions</t>
  </si>
  <si>
    <t xml:space="preserve">Short-term borrowings from </t>
  </si>
  <si>
    <t xml:space="preserve">Proceeds from long-term borrowings </t>
  </si>
  <si>
    <t xml:space="preserve">Repayment of long-term borrowings </t>
  </si>
  <si>
    <t xml:space="preserve">   from financial institutions </t>
  </si>
  <si>
    <t xml:space="preserve">Effect of exchange rate changes on </t>
  </si>
  <si>
    <t xml:space="preserve">   balances held in foreign currencies</t>
  </si>
  <si>
    <t xml:space="preserve">Overdrafts and short-term borrowings </t>
  </si>
  <si>
    <t xml:space="preserve">   from financial institutions  </t>
  </si>
  <si>
    <t xml:space="preserve">Changes in operating assets and </t>
  </si>
  <si>
    <t xml:space="preserve">   liabilities</t>
  </si>
  <si>
    <t>Profit for the period attributable to:</t>
  </si>
  <si>
    <t>Advance payments for purchase</t>
  </si>
  <si>
    <t xml:space="preserve">   of goods</t>
  </si>
  <si>
    <t>Prepaid expenses</t>
  </si>
  <si>
    <t xml:space="preserve">Depreciation </t>
  </si>
  <si>
    <t>Amortisation</t>
  </si>
  <si>
    <t>-</t>
  </si>
  <si>
    <t>Dividends received</t>
  </si>
  <si>
    <r>
      <t xml:space="preserve">Basic earnings per share </t>
    </r>
    <r>
      <rPr>
        <b/>
        <i/>
        <sz val="11"/>
        <rFont val="Times New Roman"/>
        <family val="1"/>
      </rPr>
      <t>(in Baht)</t>
    </r>
  </si>
  <si>
    <t>ordinary</t>
  </si>
  <si>
    <t xml:space="preserve">ordinary </t>
  </si>
  <si>
    <t>Assets (Continued)</t>
  </si>
  <si>
    <t>Liabilities and equity (Continued)</t>
  </si>
  <si>
    <t xml:space="preserve">   directly in equity</t>
  </si>
  <si>
    <t>Proceeds from issue of debentures</t>
  </si>
  <si>
    <t>Statements of financial position</t>
  </si>
  <si>
    <t>(Unit: Thousand Baht)</t>
  </si>
  <si>
    <t>Other components of equity</t>
  </si>
  <si>
    <t xml:space="preserve"> components</t>
  </si>
  <si>
    <t xml:space="preserve"> of equity</t>
  </si>
  <si>
    <t>Total other</t>
  </si>
  <si>
    <t>the Company</t>
  </si>
  <si>
    <t xml:space="preserve">Total equity </t>
  </si>
  <si>
    <t>Non-</t>
  </si>
  <si>
    <t xml:space="preserve">controlling </t>
  </si>
  <si>
    <t>Non-controlling interests</t>
  </si>
  <si>
    <t>Goodwill</t>
  </si>
  <si>
    <t xml:space="preserve">   Non-controlling interests</t>
  </si>
  <si>
    <t xml:space="preserve">Other comprehensive income </t>
  </si>
  <si>
    <t xml:space="preserve">Other comprehensive income  </t>
  </si>
  <si>
    <t xml:space="preserve">Total comprehensive income </t>
  </si>
  <si>
    <t xml:space="preserve">   for the period</t>
  </si>
  <si>
    <t xml:space="preserve">   attributable to:</t>
  </si>
  <si>
    <t xml:space="preserve">   recorded directly in equity</t>
  </si>
  <si>
    <t>Comprehensive income</t>
  </si>
  <si>
    <t xml:space="preserve">   Profit</t>
  </si>
  <si>
    <t xml:space="preserve">   Other comprehensive income</t>
  </si>
  <si>
    <t>Total comprehensive income</t>
  </si>
  <si>
    <t>Total income</t>
  </si>
  <si>
    <t>Income</t>
  </si>
  <si>
    <t>Sale of investments</t>
  </si>
  <si>
    <t xml:space="preserve">Profit before income tax </t>
  </si>
  <si>
    <t>Other intangible assets</t>
  </si>
  <si>
    <t>Purchase of other intangible assets</t>
  </si>
  <si>
    <t>Employee benefit obligations</t>
  </si>
  <si>
    <t>Total equity attributable to equity</t>
  </si>
  <si>
    <t xml:space="preserve">   holders of the Company</t>
  </si>
  <si>
    <t xml:space="preserve">   equity holders, recorded </t>
  </si>
  <si>
    <t>equity holders of</t>
  </si>
  <si>
    <t>Available-for-sale investments</t>
  </si>
  <si>
    <t>Investment properties</t>
  </si>
  <si>
    <t xml:space="preserve">   expense (income)</t>
  </si>
  <si>
    <t>Income tax expense (income)</t>
  </si>
  <si>
    <t>Transactions with equity holders,</t>
  </si>
  <si>
    <t xml:space="preserve">Total transactions with  </t>
  </si>
  <si>
    <t xml:space="preserve">Cash flows from operating activities </t>
  </si>
  <si>
    <t xml:space="preserve">   (Continued)</t>
  </si>
  <si>
    <t xml:space="preserve">Cash and cash equivalents at  </t>
  </si>
  <si>
    <t xml:space="preserve">   beginning of period</t>
  </si>
  <si>
    <t xml:space="preserve">Cash and cash equivalents at </t>
  </si>
  <si>
    <t xml:space="preserve">   end of period</t>
  </si>
  <si>
    <t>Total</t>
  </si>
  <si>
    <t>Dividend income</t>
  </si>
  <si>
    <t>Non-current biological assets</t>
  </si>
  <si>
    <t>Current biological assets</t>
  </si>
  <si>
    <t>Investments in other companies</t>
  </si>
  <si>
    <t xml:space="preserve">Other </t>
  </si>
  <si>
    <t xml:space="preserve">   Changes in ownership interests</t>
  </si>
  <si>
    <t xml:space="preserve">   Other premium </t>
  </si>
  <si>
    <t>premium</t>
  </si>
  <si>
    <t>Bills of exchange</t>
  </si>
  <si>
    <t xml:space="preserve">   of biological assets</t>
  </si>
  <si>
    <t>Current and non-current biological assets</t>
  </si>
  <si>
    <t>Accrued dividend income</t>
  </si>
  <si>
    <t>Leasehold rights prepayment</t>
  </si>
  <si>
    <t>Surplus on common control transactions</t>
  </si>
  <si>
    <t xml:space="preserve">      - Other</t>
  </si>
  <si>
    <t>Surplus on</t>
  </si>
  <si>
    <t>common control</t>
  </si>
  <si>
    <t>transactions</t>
  </si>
  <si>
    <t xml:space="preserve">   Total changes in ownership</t>
  </si>
  <si>
    <t>Statements of income (Unaudited)</t>
  </si>
  <si>
    <t>Statements of comprehensive income (Unaudited)</t>
  </si>
  <si>
    <t>Purchase of leasehold rights</t>
  </si>
  <si>
    <t>Three-month period ended</t>
  </si>
  <si>
    <t>Net foreign exchange losses</t>
  </si>
  <si>
    <t xml:space="preserve"> in subsidiaries</t>
  </si>
  <si>
    <t>Comprehensive income for the period</t>
  </si>
  <si>
    <t>Surplus from change in equity</t>
  </si>
  <si>
    <t>Surplus from</t>
  </si>
  <si>
    <t>change in equity</t>
  </si>
  <si>
    <t>1.</t>
  </si>
  <si>
    <t>These consisted of:</t>
  </si>
  <si>
    <t>Overdrafts</t>
  </si>
  <si>
    <t>Net</t>
  </si>
  <si>
    <t>2.</t>
  </si>
  <si>
    <t>Non-cash transactions</t>
  </si>
  <si>
    <t>Current investments</t>
  </si>
  <si>
    <t>Transferred to retained earnings</t>
  </si>
  <si>
    <t xml:space="preserve">   plant, equipment and investment properties</t>
  </si>
  <si>
    <t xml:space="preserve">   and investment properties</t>
  </si>
  <si>
    <t xml:space="preserve">Net cash provided by (used in) </t>
  </si>
  <si>
    <t>Net cash provided by (used in)</t>
  </si>
  <si>
    <t xml:space="preserve">   investments</t>
  </si>
  <si>
    <t>Fair value changes on available-for-sale</t>
  </si>
  <si>
    <t>available-for-sale</t>
  </si>
  <si>
    <t>2015</t>
  </si>
  <si>
    <t>Balance at 1 January 2015</t>
  </si>
  <si>
    <t xml:space="preserve">   in subsidiaries and associates</t>
  </si>
  <si>
    <t xml:space="preserve">   and other intangible assets</t>
  </si>
  <si>
    <t>and associates</t>
  </si>
  <si>
    <t>Items that will never be reclassified</t>
  </si>
  <si>
    <t xml:space="preserve">Items that are or may be reclassified </t>
  </si>
  <si>
    <t xml:space="preserve">   joint ventures</t>
  </si>
  <si>
    <t>Revaluation differences on assets</t>
  </si>
  <si>
    <t xml:space="preserve">      - Actuarial losses</t>
  </si>
  <si>
    <t xml:space="preserve"> financial statements</t>
  </si>
  <si>
    <t>Investments in joint ventures</t>
  </si>
  <si>
    <t>2016</t>
  </si>
  <si>
    <t>Balance at 1 January 2016</t>
  </si>
  <si>
    <t xml:space="preserve">   Changes in interests in associates</t>
  </si>
  <si>
    <t>(Unaudited)</t>
  </si>
  <si>
    <t xml:space="preserve">   joint ventures </t>
  </si>
  <si>
    <t>Net foreign exchange gains</t>
  </si>
  <si>
    <t>Repayment of debentures</t>
  </si>
  <si>
    <t>Employee benefits paid</t>
  </si>
  <si>
    <t xml:space="preserve">   operating activities</t>
  </si>
  <si>
    <t>Statements of cash flows (Unaudited)</t>
  </si>
  <si>
    <t xml:space="preserve">   interests</t>
  </si>
  <si>
    <t>30 June</t>
  </si>
  <si>
    <t xml:space="preserve">Gains on changes in fair value of </t>
  </si>
  <si>
    <t xml:space="preserve">   investment in associates</t>
  </si>
  <si>
    <t>Gains on sales of investments</t>
  </si>
  <si>
    <t>Share of profits of associates and</t>
  </si>
  <si>
    <t>8, 9</t>
  </si>
  <si>
    <t xml:space="preserve">Reclassification of currency translation </t>
  </si>
  <si>
    <t xml:space="preserve">   differences on previously held interest </t>
  </si>
  <si>
    <t xml:space="preserve">   in associate before status change to </t>
  </si>
  <si>
    <t xml:space="preserve">   subsidiary to profit or loss</t>
  </si>
  <si>
    <t>Six-month period ended</t>
  </si>
  <si>
    <t xml:space="preserve">Gain on changes in fair value of </t>
  </si>
  <si>
    <t xml:space="preserve">   investment in associate</t>
  </si>
  <si>
    <t xml:space="preserve">Six-month period ended </t>
  </si>
  <si>
    <t xml:space="preserve">   30 June 2015</t>
  </si>
  <si>
    <t xml:space="preserve">   Distributions to owners</t>
  </si>
  <si>
    <t xml:space="preserve">   Total distributions to owners</t>
  </si>
  <si>
    <t xml:space="preserve">      in subsidiaries and associates</t>
  </si>
  <si>
    <t xml:space="preserve">      without a change in control </t>
  </si>
  <si>
    <t xml:space="preserve">      interests in subsidiaries and associates</t>
  </si>
  <si>
    <t>Balance at 30 June 2015</t>
  </si>
  <si>
    <t xml:space="preserve">   30 June 2016</t>
  </si>
  <si>
    <t>Balance at 30 June 2016</t>
  </si>
  <si>
    <t xml:space="preserve">   Distributions to owners of the Company</t>
  </si>
  <si>
    <t xml:space="preserve">   Total distributions to owners of</t>
  </si>
  <si>
    <t xml:space="preserve">      the Company</t>
  </si>
  <si>
    <t>Six-month period ended 30 June 2015</t>
  </si>
  <si>
    <t>Six-month period ended 30 June 2016</t>
  </si>
  <si>
    <t>(Gains) losses on sale and write-off of properties,</t>
  </si>
  <si>
    <t xml:space="preserve">   and equipment </t>
  </si>
  <si>
    <t>(Gains) losses on changes in fair value of</t>
  </si>
  <si>
    <t xml:space="preserve">   biological assets</t>
  </si>
  <si>
    <t xml:space="preserve">   joint venture</t>
  </si>
  <si>
    <t xml:space="preserve">Net consideration paid for acquisition </t>
  </si>
  <si>
    <t xml:space="preserve">   of subsidiaries</t>
  </si>
  <si>
    <t>Decrease in long-term loans to</t>
  </si>
  <si>
    <t xml:space="preserve">Purchase of property, plant and </t>
  </si>
  <si>
    <t xml:space="preserve">   equipment and investment properties</t>
  </si>
  <si>
    <t>Sale of property, plant and equipment</t>
  </si>
  <si>
    <t xml:space="preserve">   investing activities</t>
  </si>
  <si>
    <t>Increase (decrease) in bill of exchange</t>
  </si>
  <si>
    <t xml:space="preserve">Repayment of liabilities under  </t>
  </si>
  <si>
    <t xml:space="preserve">   finance leases</t>
  </si>
  <si>
    <t>Payment of financial transaction costs</t>
  </si>
  <si>
    <t xml:space="preserve">Dividend paid by the Company - net of </t>
  </si>
  <si>
    <t xml:space="preserve">   dividends paid to subsidiaries (for </t>
  </si>
  <si>
    <t xml:space="preserve">   shares held in treasury)</t>
  </si>
  <si>
    <t xml:space="preserve">Dividends paid to non-controlling </t>
  </si>
  <si>
    <t>Consideration paid for acquisition of</t>
  </si>
  <si>
    <t xml:space="preserve">   non-controlling interests</t>
  </si>
  <si>
    <t xml:space="preserve">Supplemental disclosures of cash </t>
  </si>
  <si>
    <t xml:space="preserve">   flows information:</t>
  </si>
  <si>
    <t>4, 11</t>
  </si>
  <si>
    <t xml:space="preserve">   to profit or loss subsequently</t>
  </si>
  <si>
    <t>Income tax on other comprehensive income</t>
  </si>
  <si>
    <t>Reclassification of net change in fair value</t>
  </si>
  <si>
    <t xml:space="preserve">   of available-for-sale investment </t>
  </si>
  <si>
    <t xml:space="preserve">   to profit or loss</t>
  </si>
  <si>
    <t xml:space="preserve">   for the period, net of income tax</t>
  </si>
  <si>
    <t>Sale of other intangible asstes</t>
  </si>
  <si>
    <t>6, 8</t>
  </si>
  <si>
    <t>Depreciation of biological assets</t>
  </si>
  <si>
    <t xml:space="preserve">(Gains) losses on changes in fair value </t>
  </si>
  <si>
    <t>Proceeds from issue of new ordinary shares</t>
  </si>
  <si>
    <t xml:space="preserve">Increase in short-term loans to </t>
  </si>
  <si>
    <t xml:space="preserve">Decrease (increase) in current investments </t>
  </si>
  <si>
    <t xml:space="preserve">Decrease in short-term borrowings </t>
  </si>
  <si>
    <t xml:space="preserve">Bad and doubtful debts expense </t>
  </si>
  <si>
    <t xml:space="preserve">      - Actuarial gains</t>
  </si>
  <si>
    <t xml:space="preserve">   (reversal of allowance for doubtful </t>
  </si>
  <si>
    <t xml:space="preserve">   accounts)</t>
  </si>
  <si>
    <t>Losses on decline in value of inventories</t>
  </si>
  <si>
    <t xml:space="preserve">   adjusted to net realisable value</t>
  </si>
  <si>
    <t xml:space="preserve">Reversal of impairment losses of plant  </t>
  </si>
  <si>
    <t>Net decrease in cash and cash equivalents</t>
  </si>
  <si>
    <t>Defined benefit plan actuarial (losses) gains</t>
  </si>
  <si>
    <t xml:space="preserve">   Dividends paid </t>
  </si>
  <si>
    <t xml:space="preserve">    Acquisition of non-controlling interests </t>
  </si>
  <si>
    <t>Statements of changes in equity (Unaudited)</t>
  </si>
  <si>
    <t xml:space="preserve">   Dividends paid</t>
  </si>
  <si>
    <t xml:space="preserve">(Decrease) increase in short-term borrowings </t>
  </si>
  <si>
    <t xml:space="preserve">   from joint ventures </t>
  </si>
  <si>
    <t xml:space="preserve">   financing activities</t>
  </si>
  <si>
    <r>
      <t xml:space="preserve">As at 30 June 2016 the Group had accrued dividend income amounting to Baht 268 million </t>
    </r>
    <r>
      <rPr>
        <i/>
        <sz val="11"/>
        <rFont val="Times New Roman"/>
        <family val="1"/>
      </rPr>
      <t>(2015: the Group and the Company had acrrued dividend income amounting to Baht 188 million and 2,569 million respectively).</t>
    </r>
  </si>
  <si>
    <t>Unrealised (gains) losses on exchange rates</t>
  </si>
  <si>
    <t xml:space="preserve">   New shares issues by subsidiaries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</si>
</sst>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#,##0\ ;\(#,##0\)"/>
    <numFmt numFmtId="169" formatCode="_(* #,##0_);_(* \(#,##0\);_(* &quot;-&quot;??_);_(@_)"/>
    <numFmt numFmtId="170" formatCode="_(* #,##0.0_);_(* \(#,##0.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_);_(* \(#,##0.0\);_(* &quot;-&quot;_);_(@_)"/>
    <numFmt numFmtId="174" formatCode="_(* #,##0.00_);_(* \(#,##0.00\);_(* &quot;-&quot;_);_(@_)"/>
    <numFmt numFmtId="175" formatCode="_(* #,##0.000_);_(* \(#,##0.000\);_(* &quot;-&quot;_);_(@_)"/>
    <numFmt numFmtId="176" formatCode="_(* #,##0.0000_);_(* \(#,##0.0000\);_(* &quot;-&quot;_);_(@_)"/>
    <numFmt numFmtId="177" formatCode="_(* #,##0.00000_);_(* \(#,##0.00000\);_(* &quot;-&quot;_);_(@_)"/>
    <numFmt numFmtId="178" formatCode="_(* #,##0.000000_);_(* \(#,##0.000000\);_(* &quot;-&quot;_);_(@_)"/>
    <numFmt numFmtId="179" formatCode="_(* #,##0.0000000_);_(* \(#,##0.0000000\);_(* &quot;-&quot;_);_(@_)"/>
    <numFmt numFmtId="180" formatCode="_(* #,##0.00000000_);_(* \(#,##0.00000000\);_(* &quot;-&quot;_);_(@_)"/>
    <numFmt numFmtId="181" formatCode="_(* #,##0.000000000_);_(* \(#,##0.000000000\);_(* &quot;-&quot;_);_(@_)"/>
    <numFmt numFmtId="182" formatCode="_(* #,##0.0000000000_);_(* \(#,##0.0000000000\);_(* &quot;-&quot;_);_(@_)"/>
    <numFmt numFmtId="183" formatCode="_(* #,##0.00000000000_);_(* \(#,##0.00000000000\);_(* &quot;-&quot;_);_(@_)"/>
    <numFmt numFmtId="184" formatCode="_(* #,##0.000000000000_);_(* \(#,##0.000000000000\);_(* &quot;-&quot;_);_(@_)"/>
    <numFmt numFmtId="185" formatCode="_(* #,##0.0000000000000_);_(* \(#,##0.0000000000000\);_(* &quot;-&quot;_);_(@_)"/>
    <numFmt numFmtId="186" formatCode="_(* #,##0.00000000000000_);_(* \(#,##0.00000000000000\);_(* &quot;-&quot;_);_(@_)"/>
    <numFmt numFmtId="187" formatCode="_(* #,##0.000000000000000_);_(* \(#,##0.000000000000000\);_(* &quot;-&quot;_);_(@_)"/>
    <numFmt numFmtId="188" formatCode="_(* #,##0.0000000000000000_);_(* \(#,##0.0000000000000000\);_(* &quot;-&quot;_);_(@_)"/>
    <numFmt numFmtId="189" formatCode="_(* #,##0.00000000000000000_);_(* \(#,##0.00000000000000000\);_(* &quot;-&quot;_);_(@_)"/>
    <numFmt numFmtId="190" formatCode="_(* #,##0.000000000000000000_);_(* \(#,##0.000000000000000000\);_(* &quot;-&quot;_);_(@_)"/>
    <numFmt numFmtId="191" formatCode="_(&quot;฿&quot;* #,##0_);_(&quot;฿&quot;* \(#,##0\);_(&quot;฿&quot;* &quot;-&quot;_);_(@_)"/>
    <numFmt numFmtId="192" formatCode="_(&quot;฿&quot;* #,##0.00_);_(&quot;฿&quot;* \(#,##0.00\);_(&quot;฿&quot;* &quot;-&quot;??_);_(@_)"/>
    <numFmt numFmtId="193" formatCode="#,##0.00\ ;\(#,##0.00\)"/>
    <numFmt numFmtId="194" formatCode="[$-409]dddd\,\ mmmm\ dd\,\ yyyy"/>
    <numFmt numFmtId="195" formatCode="[$-409]h:mm:ss\ AM/PM"/>
    <numFmt numFmtId="196" formatCode="[$-D00041E]0"/>
  </numFmts>
  <fonts count="56"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Angsana New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Angsana New"/>
      <family val="1"/>
    </font>
    <font>
      <b/>
      <sz val="16"/>
      <name val="Angsana New"/>
      <family val="1"/>
    </font>
    <font>
      <b/>
      <sz val="15"/>
      <name val="Angsana New"/>
      <family val="1"/>
    </font>
    <font>
      <b/>
      <i/>
      <sz val="10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3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sz val="11"/>
      <color indexed="3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7" fontId="3" fillId="0" borderId="0" xfId="0" applyNumberFormat="1" applyFont="1" applyBorder="1" applyAlignment="1">
      <alignment horizontal="right"/>
    </xf>
    <xf numFmtId="39" fontId="3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horizontal="left"/>
    </xf>
    <xf numFmtId="41" fontId="3" fillId="0" borderId="0" xfId="0" applyNumberFormat="1" applyFont="1" applyBorder="1" applyAlignment="1">
      <alignment/>
    </xf>
    <xf numFmtId="41" fontId="3" fillId="0" borderId="1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 quotePrefix="1">
      <alignment horizontal="right"/>
    </xf>
    <xf numFmtId="37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/>
    </xf>
    <xf numFmtId="0" fontId="8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justify"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11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 horizontal="right"/>
    </xf>
    <xf numFmtId="43" fontId="3" fillId="0" borderId="0" xfId="42" applyFont="1" applyBorder="1" applyAlignment="1">
      <alignment horizontal="right"/>
    </xf>
    <xf numFmtId="169" fontId="0" fillId="0" borderId="0" xfId="42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169" fontId="0" fillId="0" borderId="10" xfId="42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43" fontId="0" fillId="0" borderId="0" xfId="42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169" fontId="3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9" fontId="0" fillId="0" borderId="0" xfId="0" applyNumberFormat="1" applyFont="1" applyBorder="1" applyAlignment="1">
      <alignment horizontal="right"/>
    </xf>
    <xf numFmtId="169" fontId="3" fillId="0" borderId="0" xfId="42" applyNumberFormat="1" applyFont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41" fontId="0" fillId="0" borderId="1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169" fontId="3" fillId="0" borderId="0" xfId="42" applyNumberFormat="1" applyFont="1" applyFill="1" applyBorder="1" applyAlignment="1">
      <alignment/>
    </xf>
    <xf numFmtId="169" fontId="3" fillId="0" borderId="10" xfId="42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 horizontal="center"/>
    </xf>
    <xf numFmtId="41" fontId="0" fillId="0" borderId="0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169" fontId="0" fillId="0" borderId="10" xfId="42" applyNumberFormat="1" applyFont="1" applyFill="1" applyBorder="1" applyAlignment="1">
      <alignment horizontal="right"/>
    </xf>
    <xf numFmtId="169" fontId="0" fillId="0" borderId="10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3" fontId="3" fillId="0" borderId="0" xfId="42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1" fontId="3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69" fontId="0" fillId="0" borderId="0" xfId="42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41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69" fontId="3" fillId="0" borderId="11" xfId="0" applyNumberFormat="1" applyFont="1" applyBorder="1" applyAlignment="1">
      <alignment/>
    </xf>
    <xf numFmtId="0" fontId="14" fillId="0" borderId="0" xfId="59" applyFont="1" applyFill="1" applyAlignment="1">
      <alignment/>
      <protection/>
    </xf>
    <xf numFmtId="169" fontId="0" fillId="0" borderId="0" xfId="42" applyNumberFormat="1" applyFont="1" applyFill="1" applyAlignment="1">
      <alignment/>
    </xf>
    <xf numFmtId="169" fontId="0" fillId="0" borderId="0" xfId="42" applyNumberFormat="1" applyFont="1" applyFill="1" applyAlignment="1">
      <alignment horizontal="right"/>
    </xf>
    <xf numFmtId="41" fontId="0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right"/>
    </xf>
    <xf numFmtId="169" fontId="0" fillId="0" borderId="0" xfId="42" applyNumberFormat="1" applyFont="1" applyFill="1" applyAlignment="1">
      <alignment/>
    </xf>
    <xf numFmtId="169" fontId="15" fillId="0" borderId="0" xfId="42" applyNumberFormat="1" applyFont="1" applyFill="1" applyAlignment="1">
      <alignment/>
    </xf>
    <xf numFmtId="43" fontId="15" fillId="0" borderId="0" xfId="42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69" fontId="3" fillId="0" borderId="0" xfId="42" applyNumberFormat="1" applyFont="1" applyFill="1" applyBorder="1" applyAlignment="1" quotePrefix="1">
      <alignment horizontal="right"/>
    </xf>
    <xf numFmtId="169" fontId="3" fillId="0" borderId="0" xfId="42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justify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/>
    </xf>
    <xf numFmtId="43" fontId="0" fillId="0" borderId="0" xfId="42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 horizontal="center"/>
    </xf>
    <xf numFmtId="41" fontId="0" fillId="0" borderId="12" xfId="0" applyNumberFormat="1" applyFont="1" applyFill="1" applyBorder="1" applyAlignment="1">
      <alignment/>
    </xf>
    <xf numFmtId="169" fontId="0" fillId="0" borderId="12" xfId="42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4" fillId="0" borderId="0" xfId="42" applyNumberFormat="1" applyFont="1" applyFill="1" applyAlignment="1">
      <alignment/>
    </xf>
    <xf numFmtId="49" fontId="9" fillId="0" borderId="0" xfId="0" applyNumberFormat="1" applyFont="1" applyBorder="1" applyAlignment="1">
      <alignment/>
    </xf>
    <xf numFmtId="0" fontId="3" fillId="0" borderId="0" xfId="59" applyFont="1" applyFill="1" applyAlignment="1">
      <alignment horizontal="left"/>
      <protection/>
    </xf>
    <xf numFmtId="0" fontId="0" fillId="0" borderId="0" xfId="59" applyFont="1" applyFill="1" applyAlignment="1">
      <alignment/>
      <protection/>
    </xf>
    <xf numFmtId="169" fontId="6" fillId="0" borderId="0" xfId="42" applyNumberFormat="1" applyFont="1" applyFill="1" applyAlignment="1">
      <alignment/>
    </xf>
    <xf numFmtId="0" fontId="0" fillId="0" borderId="0" xfId="59" applyFont="1" applyFill="1" applyAlignment="1">
      <alignment horizontal="left"/>
      <protection/>
    </xf>
    <xf numFmtId="0" fontId="0" fillId="0" borderId="0" xfId="59" applyFont="1" applyFill="1" applyAlignment="1">
      <alignment horizontal="center"/>
      <protection/>
    </xf>
    <xf numFmtId="0" fontId="14" fillId="0" borderId="0" xfId="59" applyFont="1" applyFill="1" applyAlignment="1">
      <alignment horizontal="left"/>
      <protection/>
    </xf>
    <xf numFmtId="169" fontId="0" fillId="0" borderId="0" xfId="42" applyNumberFormat="1" applyFont="1" applyFill="1" applyBorder="1" applyAlignment="1">
      <alignment horizontal="center"/>
    </xf>
    <xf numFmtId="0" fontId="6" fillId="0" borderId="0" xfId="59" applyFont="1" applyFill="1" applyAlignment="1">
      <alignment horizontal="center"/>
      <protection/>
    </xf>
    <xf numFmtId="49" fontId="0" fillId="0" borderId="0" xfId="59" applyNumberFormat="1" applyFont="1" applyFill="1" applyAlignment="1">
      <alignment horizontal="left"/>
      <protection/>
    </xf>
    <xf numFmtId="0" fontId="16" fillId="0" borderId="0" xfId="59" applyFont="1" applyFill="1" applyAlignment="1">
      <alignment horizontal="center"/>
      <protection/>
    </xf>
    <xf numFmtId="169" fontId="15" fillId="0" borderId="0" xfId="42" applyNumberFormat="1" applyFont="1" applyFill="1" applyAlignment="1">
      <alignment horizontal="right"/>
    </xf>
    <xf numFmtId="41" fontId="15" fillId="0" borderId="0" xfId="42" applyNumberFormat="1" applyFont="1" applyFill="1" applyAlignment="1">
      <alignment horizontal="right"/>
    </xf>
    <xf numFmtId="49" fontId="0" fillId="0" borderId="0" xfId="59" applyNumberFormat="1" applyFont="1" applyFill="1" applyBorder="1" applyAlignment="1">
      <alignment horizontal="left"/>
      <protection/>
    </xf>
    <xf numFmtId="168" fontId="15" fillId="0" borderId="0" xfId="59" applyNumberFormat="1" applyFont="1" applyFill="1" applyAlignment="1">
      <alignment/>
      <protection/>
    </xf>
    <xf numFmtId="0" fontId="15" fillId="0" borderId="0" xfId="59" applyFont="1" applyFill="1" applyAlignment="1">
      <alignment/>
      <protection/>
    </xf>
    <xf numFmtId="43" fontId="14" fillId="0" borderId="0" xfId="42" applyFont="1" applyFill="1" applyAlignment="1">
      <alignment/>
    </xf>
    <xf numFmtId="169" fontId="17" fillId="0" borderId="12" xfId="42" applyNumberFormat="1" applyFont="1" applyFill="1" applyBorder="1" applyAlignment="1">
      <alignment/>
    </xf>
    <xf numFmtId="169" fontId="17" fillId="0" borderId="0" xfId="42" applyNumberFormat="1" applyFont="1" applyFill="1" applyAlignment="1">
      <alignment/>
    </xf>
    <xf numFmtId="0" fontId="18" fillId="0" borderId="0" xfId="59" applyFont="1" applyFill="1" applyAlignment="1">
      <alignment horizontal="left"/>
      <protection/>
    </xf>
    <xf numFmtId="0" fontId="19" fillId="0" borderId="0" xfId="59" applyFont="1" applyFill="1" applyAlignment="1">
      <alignment horizontal="left"/>
      <protection/>
    </xf>
    <xf numFmtId="0" fontId="10" fillId="0" borderId="0" xfId="0" applyFont="1" applyBorder="1" applyAlignment="1">
      <alignment/>
    </xf>
    <xf numFmtId="168" fontId="15" fillId="0" borderId="0" xfId="59" applyNumberFormat="1" applyFont="1" applyFill="1" applyBorder="1" applyAlignment="1">
      <alignment horizontal="right"/>
      <protection/>
    </xf>
    <xf numFmtId="0" fontId="20" fillId="0" borderId="0" xfId="59" applyFont="1" applyFill="1" applyAlignment="1">
      <alignment horizontal="left"/>
      <protection/>
    </xf>
    <xf numFmtId="169" fontId="3" fillId="0" borderId="0" xfId="42" applyNumberFormat="1" applyFont="1" applyFill="1" applyAlignment="1">
      <alignment/>
    </xf>
    <xf numFmtId="169" fontId="17" fillId="0" borderId="11" xfId="42" applyNumberFormat="1" applyFont="1" applyFill="1" applyBorder="1" applyAlignment="1">
      <alignment/>
    </xf>
    <xf numFmtId="169" fontId="15" fillId="0" borderId="0" xfId="42" applyNumberFormat="1" applyFont="1" applyFill="1" applyBorder="1" applyAlignment="1">
      <alignment/>
    </xf>
    <xf numFmtId="168" fontId="15" fillId="0" borderId="0" xfId="59" applyNumberFormat="1" applyFont="1" applyFill="1" applyBorder="1" applyAlignment="1">
      <alignment/>
      <protection/>
    </xf>
    <xf numFmtId="168" fontId="15" fillId="0" borderId="10" xfId="59" applyNumberFormat="1" applyFont="1" applyFill="1" applyBorder="1" applyAlignment="1">
      <alignment/>
      <protection/>
    </xf>
    <xf numFmtId="0" fontId="20" fillId="0" borderId="0" xfId="59" applyFont="1" applyFill="1" applyBorder="1" applyAlignment="1">
      <alignment horizontal="left"/>
      <protection/>
    </xf>
    <xf numFmtId="0" fontId="16" fillId="0" borderId="0" xfId="59" applyFont="1" applyFill="1" applyBorder="1" applyAlignment="1">
      <alignment horizontal="center"/>
      <protection/>
    </xf>
    <xf numFmtId="169" fontId="17" fillId="0" borderId="0" xfId="42" applyNumberFormat="1" applyFont="1" applyFill="1" applyBorder="1" applyAlignment="1">
      <alignment/>
    </xf>
    <xf numFmtId="0" fontId="14" fillId="0" borderId="0" xfId="59" applyFont="1" applyFill="1" applyBorder="1" applyAlignment="1">
      <alignment/>
      <protection/>
    </xf>
    <xf numFmtId="169" fontId="17" fillId="0" borderId="10" xfId="42" applyNumberFormat="1" applyFont="1" applyFill="1" applyBorder="1" applyAlignment="1">
      <alignment/>
    </xf>
    <xf numFmtId="169" fontId="15" fillId="0" borderId="11" xfId="42" applyNumberFormat="1" applyFont="1" applyFill="1" applyBorder="1" applyAlignment="1">
      <alignment horizontal="right"/>
    </xf>
    <xf numFmtId="169" fontId="15" fillId="0" borderId="11" xfId="42" applyNumberFormat="1" applyFont="1" applyFill="1" applyBorder="1" applyAlignment="1">
      <alignment/>
    </xf>
    <xf numFmtId="169" fontId="15" fillId="0" borderId="10" xfId="42" applyNumberFormat="1" applyFont="1" applyFill="1" applyBorder="1" applyAlignment="1">
      <alignment horizontal="right"/>
    </xf>
    <xf numFmtId="169" fontId="15" fillId="0" borderId="0" xfId="42" applyNumberFormat="1" applyFont="1" applyFill="1" applyBorder="1" applyAlignment="1">
      <alignment horizontal="right"/>
    </xf>
    <xf numFmtId="0" fontId="21" fillId="0" borderId="0" xfId="59" applyFont="1" applyFill="1" applyAlignment="1">
      <alignment horizontal="center"/>
      <protection/>
    </xf>
    <xf numFmtId="0" fontId="20" fillId="0" borderId="0" xfId="59" applyFont="1" applyFill="1" applyAlignment="1">
      <alignment/>
      <protection/>
    </xf>
    <xf numFmtId="41" fontId="15" fillId="0" borderId="10" xfId="42" applyNumberFormat="1" applyFont="1" applyFill="1" applyBorder="1" applyAlignment="1">
      <alignment horizontal="right"/>
    </xf>
    <xf numFmtId="0" fontId="0" fillId="0" borderId="0" xfId="42" applyNumberFormat="1" applyFont="1" applyFill="1" applyBorder="1" applyAlignment="1" quotePrefix="1">
      <alignment horizontal="center"/>
    </xf>
    <xf numFmtId="49" fontId="7" fillId="0" borderId="0" xfId="59" applyNumberFormat="1" applyFont="1" applyFill="1" applyBorder="1" applyAlignment="1">
      <alignment horizontal="left"/>
      <protection/>
    </xf>
    <xf numFmtId="169" fontId="17" fillId="0" borderId="12" xfId="42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justify"/>
    </xf>
    <xf numFmtId="0" fontId="0" fillId="0" borderId="0" xfId="0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168" fontId="0" fillId="0" borderId="0" xfId="0" applyNumberFormat="1" applyFont="1" applyFill="1" applyAlignment="1">
      <alignment/>
    </xf>
    <xf numFmtId="41" fontId="3" fillId="0" borderId="12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168" fontId="0" fillId="0" borderId="0" xfId="0" applyNumberFormat="1" applyFill="1" applyAlignment="1">
      <alignment/>
    </xf>
    <xf numFmtId="41" fontId="0" fillId="0" borderId="0" xfId="0" applyNumberFormat="1" applyFont="1" applyFill="1" applyBorder="1" applyAlignment="1">
      <alignment horizontal="right"/>
    </xf>
    <xf numFmtId="169" fontId="0" fillId="0" borderId="10" xfId="42" applyNumberFormat="1" applyFont="1" applyFill="1" applyBorder="1" applyAlignment="1">
      <alignment/>
    </xf>
    <xf numFmtId="41" fontId="3" fillId="33" borderId="12" xfId="0" applyNumberFormat="1" applyFont="1" applyFill="1" applyBorder="1" applyAlignment="1">
      <alignment/>
    </xf>
    <xf numFmtId="41" fontId="3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1" fontId="0" fillId="0" borderId="10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 quotePrefix="1">
      <alignment horizontal="center"/>
    </xf>
    <xf numFmtId="43" fontId="3" fillId="0" borderId="11" xfId="0" applyNumberFormat="1" applyFont="1" applyBorder="1" applyAlignment="1">
      <alignment horizontal="right"/>
    </xf>
    <xf numFmtId="41" fontId="0" fillId="0" borderId="10" xfId="45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41" fontId="0" fillId="0" borderId="0" xfId="45" applyNumberFormat="1" applyFont="1" applyFill="1" applyBorder="1" applyAlignment="1">
      <alignment horizontal="right"/>
    </xf>
    <xf numFmtId="169" fontId="0" fillId="0" borderId="10" xfId="42" applyNumberFormat="1" applyFont="1" applyFill="1" applyBorder="1" applyAlignment="1">
      <alignment horizontal="right"/>
    </xf>
    <xf numFmtId="168" fontId="4" fillId="0" borderId="0" xfId="0" applyNumberFormat="1" applyFont="1" applyFill="1" applyAlignment="1">
      <alignment horizontal="center"/>
    </xf>
    <xf numFmtId="41" fontId="20" fillId="0" borderId="10" xfId="45" applyNumberFormat="1" applyFont="1" applyFill="1" applyBorder="1" applyAlignment="1">
      <alignment horizontal="right"/>
    </xf>
    <xf numFmtId="41" fontId="3" fillId="0" borderId="0" xfId="45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69" fontId="3" fillId="0" borderId="10" xfId="42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center"/>
    </xf>
    <xf numFmtId="41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/>
    </xf>
    <xf numFmtId="41" fontId="0" fillId="0" borderId="13" xfId="0" applyNumberFormat="1" applyFont="1" applyBorder="1" applyAlignment="1">
      <alignment/>
    </xf>
    <xf numFmtId="41" fontId="3" fillId="0" borderId="10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168" fontId="3" fillId="0" borderId="10" xfId="0" applyNumberFormat="1" applyFont="1" applyFill="1" applyBorder="1" applyAlignment="1">
      <alignment/>
    </xf>
    <xf numFmtId="168" fontId="22" fillId="0" borderId="0" xfId="0" applyNumberFormat="1" applyFont="1" applyFill="1" applyAlignment="1">
      <alignment/>
    </xf>
    <xf numFmtId="168" fontId="3" fillId="0" borderId="11" xfId="0" applyNumberFormat="1" applyFont="1" applyFill="1" applyBorder="1" applyAlignment="1">
      <alignment/>
    </xf>
    <xf numFmtId="168" fontId="0" fillId="0" borderId="0" xfId="0" applyNumberFormat="1" applyFont="1" applyFill="1" applyAlignment="1" quotePrefix="1">
      <alignment/>
    </xf>
    <xf numFmtId="168" fontId="0" fillId="0" borderId="10" xfId="0" applyNumberFormat="1" applyFont="1" applyFill="1" applyBorder="1" applyAlignment="1">
      <alignment/>
    </xf>
    <xf numFmtId="168" fontId="3" fillId="0" borderId="14" xfId="0" applyNumberFormat="1" applyFont="1" applyFill="1" applyBorder="1" applyAlignment="1">
      <alignment/>
    </xf>
    <xf numFmtId="49" fontId="0" fillId="0" borderId="0" xfId="0" applyNumberFormat="1" applyFont="1" applyAlignment="1">
      <alignment horizontal="justify"/>
    </xf>
    <xf numFmtId="41" fontId="3" fillId="0" borderId="12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37" fontId="0" fillId="0" borderId="1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43" fontId="3" fillId="0" borderId="11" xfId="0" applyNumberFormat="1" applyFont="1" applyFill="1" applyBorder="1" applyAlignment="1">
      <alignment horizontal="right"/>
    </xf>
    <xf numFmtId="39" fontId="3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Alignment="1">
      <alignment/>
    </xf>
    <xf numFmtId="41" fontId="3" fillId="0" borderId="13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 horizontal="right"/>
    </xf>
    <xf numFmtId="41" fontId="0" fillId="0" borderId="0" xfId="45" applyNumberFormat="1" applyFont="1" applyFill="1" applyBorder="1" applyAlignment="1">
      <alignment horizontal="right"/>
    </xf>
    <xf numFmtId="37" fontId="0" fillId="0" borderId="0" xfId="0" applyNumberFormat="1" applyFont="1" applyFill="1" applyAlignment="1">
      <alignment/>
    </xf>
    <xf numFmtId="169" fontId="3" fillId="0" borderId="0" xfId="42" applyNumberFormat="1" applyFont="1" applyFill="1" applyAlignment="1">
      <alignment horizontal="center"/>
    </xf>
    <xf numFmtId="169" fontId="3" fillId="0" borderId="10" xfId="42" applyNumberFormat="1" applyFont="1" applyFill="1" applyBorder="1" applyAlignment="1">
      <alignment horizontal="center"/>
    </xf>
    <xf numFmtId="169" fontId="3" fillId="0" borderId="0" xfId="4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0" fillId="0" borderId="0" xfId="0" applyNumberFormat="1" applyFill="1" applyBorder="1" applyAlignment="1" quotePrefix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0" fillId="0" borderId="13" xfId="0" applyNumberForma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" fontId="0" fillId="0" borderId="0" xfId="0" applyNumberFormat="1" applyBorder="1" applyAlignment="1" quotePrefix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justify"/>
    </xf>
    <xf numFmtId="0" fontId="3" fillId="0" borderId="0" xfId="0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7" fillId="0" borderId="0" xfId="0" applyNumberFormat="1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urrency" xfId="47"/>
    <cellStyle name="Currency [0]" xfId="48"/>
    <cellStyle name="Currency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tabSelected="1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3.57421875" style="145" customWidth="1"/>
    <col min="2" max="2" width="4.57421875" style="108" customWidth="1"/>
    <col min="3" max="3" width="12.7109375" style="138" customWidth="1"/>
    <col min="4" max="4" width="0.9921875" style="138" customWidth="1"/>
    <col min="5" max="5" width="12.7109375" style="138" customWidth="1"/>
    <col min="6" max="6" width="0.9921875" style="138" customWidth="1"/>
    <col min="7" max="7" width="12.7109375" style="138" customWidth="1"/>
    <col min="8" max="8" width="0.9921875" style="138" customWidth="1"/>
    <col min="9" max="9" width="12.7109375" style="138" customWidth="1"/>
    <col min="10" max="16384" width="9.140625" style="108" customWidth="1"/>
  </cols>
  <sheetData>
    <row r="1" ht="20.25" customHeight="1">
      <c r="A1" s="21" t="s">
        <v>29</v>
      </c>
    </row>
    <row r="2" ht="20.25" customHeight="1">
      <c r="A2" s="21" t="s">
        <v>30</v>
      </c>
    </row>
    <row r="3" ht="20.25" customHeight="1">
      <c r="A3" s="139" t="s">
        <v>133</v>
      </c>
    </row>
    <row r="4" spans="1:9" s="141" customFormat="1" ht="20.25" customHeight="1">
      <c r="A4" s="140"/>
      <c r="C4" s="116"/>
      <c r="D4" s="116"/>
      <c r="E4" s="116"/>
      <c r="F4" s="116"/>
      <c r="G4" s="116"/>
      <c r="H4" s="142"/>
      <c r="I4" s="59" t="s">
        <v>134</v>
      </c>
    </row>
    <row r="5" spans="1:9" s="141" customFormat="1" ht="20.25" customHeight="1">
      <c r="A5" s="140"/>
      <c r="C5" s="242" t="s">
        <v>0</v>
      </c>
      <c r="D5" s="242"/>
      <c r="E5" s="242"/>
      <c r="F5" s="242"/>
      <c r="G5" s="242" t="s">
        <v>42</v>
      </c>
      <c r="H5" s="242"/>
      <c r="I5" s="242"/>
    </row>
    <row r="6" spans="1:9" s="141" customFormat="1" ht="20.25" customHeight="1">
      <c r="A6" s="143"/>
      <c r="B6" s="144"/>
      <c r="C6" s="243" t="s">
        <v>8</v>
      </c>
      <c r="D6" s="243"/>
      <c r="E6" s="243"/>
      <c r="F6" s="244"/>
      <c r="G6" s="243" t="s">
        <v>234</v>
      </c>
      <c r="H6" s="243"/>
      <c r="I6" s="243"/>
    </row>
    <row r="7" spans="1:9" s="89" customFormat="1" ht="20.25" customHeight="1">
      <c r="A7" s="119"/>
      <c r="B7" s="51"/>
      <c r="C7" s="120" t="s">
        <v>247</v>
      </c>
      <c r="D7" s="67"/>
      <c r="E7" s="120" t="s">
        <v>38</v>
      </c>
      <c r="F7" s="120"/>
      <c r="G7" s="120" t="s">
        <v>247</v>
      </c>
      <c r="H7" s="67"/>
      <c r="I7" s="120" t="s">
        <v>38</v>
      </c>
    </row>
    <row r="8" spans="1:9" s="89" customFormat="1" ht="20.25" customHeight="1">
      <c r="A8" s="90" t="s">
        <v>20</v>
      </c>
      <c r="B8" s="147" t="s">
        <v>43</v>
      </c>
      <c r="C8" s="120" t="s">
        <v>236</v>
      </c>
      <c r="D8" s="67"/>
      <c r="E8" s="120" t="s">
        <v>224</v>
      </c>
      <c r="F8" s="120"/>
      <c r="G8" s="120" t="s">
        <v>236</v>
      </c>
      <c r="H8" s="67"/>
      <c r="I8" s="120" t="s">
        <v>224</v>
      </c>
    </row>
    <row r="9" spans="1:9" s="89" customFormat="1" ht="20.25" customHeight="1">
      <c r="A9" s="90"/>
      <c r="B9" s="147"/>
      <c r="C9" s="121" t="s">
        <v>239</v>
      </c>
      <c r="D9" s="67"/>
      <c r="E9" s="121"/>
      <c r="F9" s="120"/>
      <c r="G9" s="121" t="s">
        <v>239</v>
      </c>
      <c r="H9" s="67"/>
      <c r="I9" s="121"/>
    </row>
    <row r="10" spans="1:9" ht="20.25" customHeight="1">
      <c r="A10" s="181" t="s">
        <v>17</v>
      </c>
      <c r="B10" s="144"/>
      <c r="C10" s="180"/>
      <c r="D10" s="180"/>
      <c r="E10" s="180"/>
      <c r="F10" s="146"/>
      <c r="G10" s="180"/>
      <c r="H10" s="180"/>
      <c r="I10" s="180"/>
    </row>
    <row r="11" spans="1:9" s="171" customFormat="1" ht="20.25" customHeight="1">
      <c r="A11" s="148" t="s">
        <v>1</v>
      </c>
      <c r="B11" s="169"/>
      <c r="C11" s="176">
        <v>31192583</v>
      </c>
      <c r="D11" s="165"/>
      <c r="E11" s="176">
        <v>36460815</v>
      </c>
      <c r="F11" s="165"/>
      <c r="G11" s="176">
        <v>11085644</v>
      </c>
      <c r="H11" s="165"/>
      <c r="I11" s="176">
        <v>17399514</v>
      </c>
    </row>
    <row r="12" spans="1:9" ht="20.25" customHeight="1">
      <c r="A12" s="148" t="s">
        <v>215</v>
      </c>
      <c r="B12" s="149"/>
      <c r="C12" s="150">
        <v>6251858</v>
      </c>
      <c r="D12" s="117"/>
      <c r="E12" s="150">
        <v>7772903</v>
      </c>
      <c r="F12" s="117"/>
      <c r="G12" s="151" t="s">
        <v>124</v>
      </c>
      <c r="H12" s="117"/>
      <c r="I12" s="151">
        <v>0</v>
      </c>
    </row>
    <row r="13" spans="1:9" ht="20.25" customHeight="1">
      <c r="A13" s="152" t="s">
        <v>69</v>
      </c>
      <c r="B13" s="149">
        <v>5</v>
      </c>
      <c r="C13" s="150">
        <v>25625095</v>
      </c>
      <c r="D13" s="117"/>
      <c r="E13" s="150">
        <v>26155921</v>
      </c>
      <c r="F13" s="117"/>
      <c r="G13" s="117">
        <v>4025138</v>
      </c>
      <c r="H13" s="117"/>
      <c r="I13" s="117">
        <v>4112539</v>
      </c>
    </row>
    <row r="14" spans="1:9" ht="20.25" customHeight="1">
      <c r="A14" s="7" t="s">
        <v>45</v>
      </c>
      <c r="B14" s="149">
        <v>4</v>
      </c>
      <c r="C14" s="151">
        <v>0</v>
      </c>
      <c r="D14" s="117"/>
      <c r="E14" s="151">
        <v>0</v>
      </c>
      <c r="F14" s="117"/>
      <c r="G14" s="117">
        <v>46593300</v>
      </c>
      <c r="H14" s="117"/>
      <c r="I14" s="117">
        <v>33935834</v>
      </c>
    </row>
    <row r="15" spans="1:9" ht="20.25" customHeight="1">
      <c r="A15" s="7" t="s">
        <v>2</v>
      </c>
      <c r="B15" s="149"/>
      <c r="C15" s="118"/>
      <c r="D15" s="117"/>
      <c r="E15" s="118"/>
      <c r="F15" s="117"/>
      <c r="G15" s="117"/>
      <c r="H15" s="117"/>
      <c r="I15" s="117"/>
    </row>
    <row r="16" spans="1:9" ht="20.25" customHeight="1">
      <c r="A16" s="114" t="s">
        <v>44</v>
      </c>
      <c r="B16" s="149">
        <v>4</v>
      </c>
      <c r="C16" s="151">
        <v>0</v>
      </c>
      <c r="D16" s="117"/>
      <c r="E16" s="151">
        <v>0</v>
      </c>
      <c r="F16" s="117"/>
      <c r="G16" s="117">
        <v>392810</v>
      </c>
      <c r="H16" s="117"/>
      <c r="I16" s="117">
        <v>387151</v>
      </c>
    </row>
    <row r="17" spans="1:9" ht="20.25" customHeight="1">
      <c r="A17" s="55" t="s">
        <v>3</v>
      </c>
      <c r="B17" s="149"/>
      <c r="C17" s="150">
        <v>48996655</v>
      </c>
      <c r="D17" s="117"/>
      <c r="E17" s="150">
        <v>52111810</v>
      </c>
      <c r="F17" s="117"/>
      <c r="G17" s="117">
        <v>3348381</v>
      </c>
      <c r="H17" s="117"/>
      <c r="I17" s="117">
        <v>4210182</v>
      </c>
    </row>
    <row r="18" spans="1:9" ht="20.25" customHeight="1">
      <c r="A18" s="55" t="s">
        <v>182</v>
      </c>
      <c r="B18" s="149"/>
      <c r="C18" s="150">
        <v>29384864</v>
      </c>
      <c r="D18" s="153"/>
      <c r="E18" s="150">
        <v>27757337</v>
      </c>
      <c r="F18" s="153"/>
      <c r="G18" s="117">
        <v>1264477</v>
      </c>
      <c r="H18" s="153"/>
      <c r="I18" s="117">
        <v>1054173</v>
      </c>
    </row>
    <row r="19" spans="1:9" ht="20.25" customHeight="1">
      <c r="A19" s="7" t="s">
        <v>119</v>
      </c>
      <c r="B19" s="149"/>
      <c r="C19" s="154"/>
      <c r="D19" s="154"/>
      <c r="E19" s="154"/>
      <c r="F19" s="154"/>
      <c r="G19" s="154"/>
      <c r="H19" s="154"/>
      <c r="I19" s="154"/>
    </row>
    <row r="20" spans="1:9" ht="20.25" customHeight="1">
      <c r="A20" s="55" t="s">
        <v>120</v>
      </c>
      <c r="B20" s="149"/>
      <c r="C20" s="150">
        <v>3975429</v>
      </c>
      <c r="D20" s="117"/>
      <c r="E20" s="150">
        <v>2224032</v>
      </c>
      <c r="F20" s="117"/>
      <c r="G20" s="151" t="s">
        <v>124</v>
      </c>
      <c r="H20" s="117"/>
      <c r="I20" s="151">
        <v>0</v>
      </c>
    </row>
    <row r="21" spans="1:9" ht="20.25" customHeight="1">
      <c r="A21" s="7" t="s">
        <v>121</v>
      </c>
      <c r="B21" s="149"/>
      <c r="C21" s="151">
        <v>1548234</v>
      </c>
      <c r="D21" s="118"/>
      <c r="E21" s="151">
        <v>1550515</v>
      </c>
      <c r="F21" s="117"/>
      <c r="G21" s="151">
        <v>186838</v>
      </c>
      <c r="H21" s="117"/>
      <c r="I21" s="151">
        <v>190010</v>
      </c>
    </row>
    <row r="22" spans="1:9" ht="20.25" customHeight="1">
      <c r="A22" s="7" t="s">
        <v>191</v>
      </c>
      <c r="B22" s="149">
        <v>4</v>
      </c>
      <c r="C22" s="151">
        <v>268385</v>
      </c>
      <c r="D22" s="118"/>
      <c r="E22" s="151">
        <v>188755</v>
      </c>
      <c r="F22" s="117"/>
      <c r="G22" s="151" t="s">
        <v>124</v>
      </c>
      <c r="H22" s="117"/>
      <c r="I22" s="151">
        <v>5926986</v>
      </c>
    </row>
    <row r="23" spans="1:9" ht="20.25" customHeight="1">
      <c r="A23" s="7" t="s">
        <v>106</v>
      </c>
      <c r="B23" s="149"/>
      <c r="C23" s="151"/>
      <c r="D23" s="118"/>
      <c r="E23" s="151"/>
      <c r="F23" s="117"/>
      <c r="G23" s="151"/>
      <c r="H23" s="117"/>
      <c r="I23" s="151"/>
    </row>
    <row r="24" spans="1:9" ht="20.25" customHeight="1">
      <c r="A24" s="7" t="s">
        <v>107</v>
      </c>
      <c r="B24" s="149"/>
      <c r="C24" s="150">
        <v>2536898</v>
      </c>
      <c r="D24" s="155"/>
      <c r="E24" s="150">
        <v>1946451</v>
      </c>
      <c r="F24" s="155"/>
      <c r="G24" s="151" t="s">
        <v>124</v>
      </c>
      <c r="H24" s="151"/>
      <c r="I24" s="151">
        <v>0</v>
      </c>
    </row>
    <row r="25" spans="1:9" ht="20.25" customHeight="1">
      <c r="A25" s="7" t="s">
        <v>4</v>
      </c>
      <c r="B25" s="149">
        <v>4</v>
      </c>
      <c r="C25" s="150">
        <v>4270408</v>
      </c>
      <c r="D25" s="117"/>
      <c r="E25" s="150">
        <v>3824841</v>
      </c>
      <c r="F25" s="117"/>
      <c r="G25" s="117">
        <v>263580</v>
      </c>
      <c r="H25" s="117"/>
      <c r="I25" s="117">
        <v>951067</v>
      </c>
    </row>
    <row r="26" spans="1:9" ht="20.25" customHeight="1">
      <c r="A26" s="6" t="s">
        <v>12</v>
      </c>
      <c r="B26" s="149"/>
      <c r="C26" s="156">
        <f>SUM(C11:C25)</f>
        <v>154050409</v>
      </c>
      <c r="D26" s="157"/>
      <c r="E26" s="156">
        <f>SUM(E11:E25)</f>
        <v>159993380</v>
      </c>
      <c r="F26" s="157"/>
      <c r="G26" s="156">
        <f>SUM(G11:G25)</f>
        <v>67160168</v>
      </c>
      <c r="H26" s="157"/>
      <c r="I26" s="156">
        <f>SUM(I11:I25)</f>
        <v>68167456</v>
      </c>
    </row>
    <row r="27" spans="1:9" ht="20.25" customHeight="1">
      <c r="A27" s="108"/>
      <c r="B27" s="147"/>
      <c r="C27" s="116"/>
      <c r="D27" s="116"/>
      <c r="E27" s="116"/>
      <c r="F27" s="116"/>
      <c r="G27" s="116"/>
      <c r="H27" s="116"/>
      <c r="I27" s="116"/>
    </row>
    <row r="28" spans="1:9" ht="20.25" customHeight="1">
      <c r="A28" s="158"/>
      <c r="B28" s="141"/>
      <c r="C28" s="116"/>
      <c r="D28" s="116"/>
      <c r="E28" s="116"/>
      <c r="F28" s="116"/>
      <c r="G28" s="116"/>
      <c r="H28" s="116"/>
      <c r="I28" s="116"/>
    </row>
    <row r="29" spans="1:9" ht="20.25" customHeight="1">
      <c r="A29" s="21" t="s">
        <v>29</v>
      </c>
      <c r="B29" s="141"/>
      <c r="C29" s="116"/>
      <c r="D29" s="116"/>
      <c r="E29" s="116"/>
      <c r="F29" s="116"/>
      <c r="G29" s="116"/>
      <c r="H29" s="116"/>
      <c r="I29" s="116"/>
    </row>
    <row r="30" spans="1:9" ht="20.25" customHeight="1">
      <c r="A30" s="21" t="s">
        <v>30</v>
      </c>
      <c r="B30" s="141"/>
      <c r="C30" s="116"/>
      <c r="D30" s="116"/>
      <c r="E30" s="116"/>
      <c r="F30" s="116"/>
      <c r="G30" s="116"/>
      <c r="H30" s="116"/>
      <c r="I30" s="116"/>
    </row>
    <row r="31" spans="1:9" ht="20.25" customHeight="1">
      <c r="A31" s="139" t="s">
        <v>133</v>
      </c>
      <c r="B31" s="141"/>
      <c r="C31" s="116"/>
      <c r="D31" s="116"/>
      <c r="E31" s="116"/>
      <c r="F31" s="116"/>
      <c r="G31" s="108"/>
      <c r="H31" s="108"/>
      <c r="I31" s="108"/>
    </row>
    <row r="32" spans="1:9" ht="20.25" customHeight="1">
      <c r="A32" s="139"/>
      <c r="B32" s="141"/>
      <c r="C32" s="116"/>
      <c r="D32" s="116"/>
      <c r="E32" s="116"/>
      <c r="F32" s="116"/>
      <c r="G32" s="116"/>
      <c r="H32" s="116"/>
      <c r="I32" s="59" t="s">
        <v>134</v>
      </c>
    </row>
    <row r="33" spans="1:9" ht="20.25" customHeight="1">
      <c r="A33" s="139"/>
      <c r="B33" s="141"/>
      <c r="C33" s="242" t="s">
        <v>0</v>
      </c>
      <c r="D33" s="242"/>
      <c r="E33" s="242"/>
      <c r="F33" s="242"/>
      <c r="G33" s="242" t="s">
        <v>42</v>
      </c>
      <c r="H33" s="242"/>
      <c r="I33" s="242"/>
    </row>
    <row r="34" spans="1:9" ht="20.25" customHeight="1">
      <c r="A34" s="159"/>
      <c r="B34" s="144"/>
      <c r="C34" s="243" t="s">
        <v>8</v>
      </c>
      <c r="D34" s="243"/>
      <c r="E34" s="243"/>
      <c r="F34" s="244"/>
      <c r="G34" s="243" t="s">
        <v>234</v>
      </c>
      <c r="H34" s="243"/>
      <c r="I34" s="243"/>
    </row>
    <row r="35" spans="2:9" ht="20.25" customHeight="1">
      <c r="B35" s="144"/>
      <c r="C35" s="120" t="s">
        <v>247</v>
      </c>
      <c r="D35" s="67"/>
      <c r="E35" s="120" t="s">
        <v>38</v>
      </c>
      <c r="F35" s="120"/>
      <c r="G35" s="120" t="s">
        <v>247</v>
      </c>
      <c r="H35" s="67"/>
      <c r="I35" s="120" t="s">
        <v>38</v>
      </c>
    </row>
    <row r="36" spans="1:9" ht="20.25" customHeight="1">
      <c r="A36" s="139" t="s">
        <v>129</v>
      </c>
      <c r="B36" s="147" t="s">
        <v>43</v>
      </c>
      <c r="C36" s="120" t="s">
        <v>236</v>
      </c>
      <c r="D36" s="67"/>
      <c r="E36" s="120" t="s">
        <v>224</v>
      </c>
      <c r="F36" s="120"/>
      <c r="G36" s="120" t="s">
        <v>236</v>
      </c>
      <c r="H36" s="67"/>
      <c r="I36" s="120" t="s">
        <v>224</v>
      </c>
    </row>
    <row r="37" spans="1:9" ht="20.25" customHeight="1">
      <c r="A37" s="139"/>
      <c r="B37" s="147"/>
      <c r="C37" s="121" t="s">
        <v>239</v>
      </c>
      <c r="D37" s="67"/>
      <c r="E37" s="121"/>
      <c r="F37" s="120"/>
      <c r="G37" s="121" t="s">
        <v>239</v>
      </c>
      <c r="H37" s="67"/>
      <c r="I37" s="121"/>
    </row>
    <row r="38" spans="1:9" ht="20.25" customHeight="1">
      <c r="A38" s="15" t="s">
        <v>18</v>
      </c>
      <c r="B38" s="149"/>
      <c r="C38" s="150"/>
      <c r="D38" s="117"/>
      <c r="E38" s="150"/>
      <c r="F38" s="117"/>
      <c r="G38" s="151"/>
      <c r="H38" s="117"/>
      <c r="I38" s="151"/>
    </row>
    <row r="39" spans="1:9" ht="20.25" customHeight="1">
      <c r="A39" s="55" t="s">
        <v>167</v>
      </c>
      <c r="B39" s="149">
        <v>6</v>
      </c>
      <c r="C39" s="151">
        <v>5331799</v>
      </c>
      <c r="D39" s="118"/>
      <c r="E39" s="151">
        <v>3659056</v>
      </c>
      <c r="F39" s="117"/>
      <c r="G39" s="151" t="s">
        <v>124</v>
      </c>
      <c r="H39" s="117"/>
      <c r="I39" s="151" t="s">
        <v>124</v>
      </c>
    </row>
    <row r="40" spans="1:9" ht="20.25" customHeight="1">
      <c r="A40" s="7" t="s">
        <v>88</v>
      </c>
      <c r="B40" s="149">
        <v>7</v>
      </c>
      <c r="C40" s="150" t="s">
        <v>124</v>
      </c>
      <c r="D40" s="117"/>
      <c r="E40" s="150" t="s">
        <v>124</v>
      </c>
      <c r="F40" s="117"/>
      <c r="G40" s="150">
        <v>99999421</v>
      </c>
      <c r="H40" s="117"/>
      <c r="I40" s="150">
        <v>86937987</v>
      </c>
    </row>
    <row r="41" spans="1:9" ht="20.25" customHeight="1">
      <c r="A41" s="55" t="s">
        <v>89</v>
      </c>
      <c r="B41" s="149">
        <v>8</v>
      </c>
      <c r="C41" s="150">
        <v>67347585</v>
      </c>
      <c r="D41" s="153"/>
      <c r="E41" s="150">
        <v>65312420</v>
      </c>
      <c r="F41" s="153"/>
      <c r="G41" s="151">
        <v>334809</v>
      </c>
      <c r="H41" s="150"/>
      <c r="I41" s="151">
        <v>334809</v>
      </c>
    </row>
    <row r="42" spans="1:9" ht="20.25" customHeight="1">
      <c r="A42" s="55" t="s">
        <v>235</v>
      </c>
      <c r="B42" s="149">
        <v>9</v>
      </c>
      <c r="C42" s="150">
        <v>4330595</v>
      </c>
      <c r="D42" s="117"/>
      <c r="E42" s="150">
        <v>4419269</v>
      </c>
      <c r="F42" s="117"/>
      <c r="G42" s="150" t="s">
        <v>124</v>
      </c>
      <c r="H42" s="117"/>
      <c r="I42" s="150" t="s">
        <v>124</v>
      </c>
    </row>
    <row r="43" spans="1:9" ht="20.25" customHeight="1">
      <c r="A43" s="55" t="s">
        <v>90</v>
      </c>
      <c r="B43" s="149">
        <v>10</v>
      </c>
      <c r="C43" s="150">
        <v>1591014</v>
      </c>
      <c r="D43" s="153"/>
      <c r="E43" s="150">
        <v>1608434</v>
      </c>
      <c r="F43" s="153"/>
      <c r="G43" s="151">
        <v>678170</v>
      </c>
      <c r="H43" s="153"/>
      <c r="I43" s="151">
        <v>678170</v>
      </c>
    </row>
    <row r="44" spans="1:9" ht="20.25" customHeight="1">
      <c r="A44" s="55" t="s">
        <v>183</v>
      </c>
      <c r="B44" s="149"/>
      <c r="C44" s="151">
        <v>289362</v>
      </c>
      <c r="D44" s="118"/>
      <c r="E44" s="151">
        <v>303916</v>
      </c>
      <c r="F44" s="117"/>
      <c r="G44" s="151" t="s">
        <v>124</v>
      </c>
      <c r="H44" s="117"/>
      <c r="I44" s="151" t="s">
        <v>124</v>
      </c>
    </row>
    <row r="45" spans="1:9" ht="20.25" customHeight="1">
      <c r="A45" s="7" t="s">
        <v>25</v>
      </c>
      <c r="B45" s="149">
        <v>4</v>
      </c>
      <c r="C45" s="150" t="s">
        <v>124</v>
      </c>
      <c r="D45" s="117"/>
      <c r="E45" s="150" t="s">
        <v>124</v>
      </c>
      <c r="F45" s="117"/>
      <c r="G45" s="150">
        <v>6401563</v>
      </c>
      <c r="H45" s="117"/>
      <c r="I45" s="150">
        <v>22980106</v>
      </c>
    </row>
    <row r="46" spans="1:9" ht="20.25" customHeight="1">
      <c r="A46" s="55" t="s">
        <v>168</v>
      </c>
      <c r="B46" s="149"/>
      <c r="C46" s="150">
        <v>1341163</v>
      </c>
      <c r="D46" s="117"/>
      <c r="E46" s="150">
        <v>1379047</v>
      </c>
      <c r="F46" s="117"/>
      <c r="G46" s="150">
        <v>200756</v>
      </c>
      <c r="H46" s="117"/>
      <c r="I46" s="150">
        <v>200756</v>
      </c>
    </row>
    <row r="47" spans="1:9" ht="20.25" customHeight="1">
      <c r="A47" s="7" t="s">
        <v>55</v>
      </c>
      <c r="B47" s="149" t="s">
        <v>299</v>
      </c>
      <c r="C47" s="150">
        <v>154418490</v>
      </c>
      <c r="D47" s="161"/>
      <c r="E47" s="150">
        <v>149599244</v>
      </c>
      <c r="F47" s="161"/>
      <c r="G47" s="151">
        <v>15598215</v>
      </c>
      <c r="H47" s="161"/>
      <c r="I47" s="151">
        <v>16112553</v>
      </c>
    </row>
    <row r="48" spans="1:9" ht="20.25" customHeight="1">
      <c r="A48" s="55" t="s">
        <v>181</v>
      </c>
      <c r="B48" s="149"/>
      <c r="C48" s="150">
        <v>7264418</v>
      </c>
      <c r="D48" s="161"/>
      <c r="E48" s="150">
        <v>7220430</v>
      </c>
      <c r="F48" s="161"/>
      <c r="G48" s="151" t="s">
        <v>124</v>
      </c>
      <c r="H48" s="118"/>
      <c r="I48" s="151" t="s">
        <v>124</v>
      </c>
    </row>
    <row r="49" spans="1:9" ht="20.25" customHeight="1">
      <c r="A49" s="55" t="s">
        <v>144</v>
      </c>
      <c r="B49" s="149"/>
      <c r="C49" s="150">
        <v>81633043</v>
      </c>
      <c r="D49" s="117"/>
      <c r="E49" s="150">
        <v>81297865</v>
      </c>
      <c r="F49" s="117"/>
      <c r="G49" s="150" t="s">
        <v>124</v>
      </c>
      <c r="H49" s="117"/>
      <c r="I49" s="150" t="s">
        <v>124</v>
      </c>
    </row>
    <row r="50" spans="1:9" ht="20.25" customHeight="1">
      <c r="A50" s="55" t="s">
        <v>160</v>
      </c>
      <c r="B50" s="149"/>
      <c r="C50" s="117">
        <v>4138493</v>
      </c>
      <c r="D50" s="117"/>
      <c r="E50" s="117">
        <v>4515179</v>
      </c>
      <c r="F50" s="117"/>
      <c r="G50" s="117">
        <v>40708</v>
      </c>
      <c r="H50" s="117"/>
      <c r="I50" s="117">
        <v>43102</v>
      </c>
    </row>
    <row r="51" spans="1:9" ht="20.25" customHeight="1">
      <c r="A51" s="7" t="s">
        <v>106</v>
      </c>
      <c r="B51" s="149"/>
      <c r="C51" s="150"/>
      <c r="D51" s="117"/>
      <c r="E51" s="150"/>
      <c r="F51" s="117"/>
      <c r="G51" s="151"/>
      <c r="H51" s="118"/>
      <c r="I51" s="151"/>
    </row>
    <row r="52" spans="1:9" ht="20.25" customHeight="1">
      <c r="A52" s="7" t="s">
        <v>107</v>
      </c>
      <c r="B52" s="149"/>
      <c r="C52" s="150">
        <v>1055</v>
      </c>
      <c r="D52" s="117"/>
      <c r="E52" s="150">
        <v>1081</v>
      </c>
      <c r="F52" s="117"/>
      <c r="G52" s="151" t="s">
        <v>124</v>
      </c>
      <c r="H52" s="117"/>
      <c r="I52" s="151" t="s">
        <v>124</v>
      </c>
    </row>
    <row r="53" spans="1:9" ht="20.25" customHeight="1">
      <c r="A53" s="7" t="s">
        <v>95</v>
      </c>
      <c r="B53" s="149"/>
      <c r="C53" s="150">
        <v>3808468</v>
      </c>
      <c r="D53" s="117"/>
      <c r="E53" s="150">
        <v>4434351</v>
      </c>
      <c r="F53" s="117"/>
      <c r="G53" s="151">
        <v>2843634</v>
      </c>
      <c r="H53" s="117"/>
      <c r="I53" s="151">
        <v>3061554</v>
      </c>
    </row>
    <row r="54" spans="1:9" ht="20.25" customHeight="1">
      <c r="A54" s="55" t="s">
        <v>192</v>
      </c>
      <c r="B54" s="149"/>
      <c r="C54" s="150">
        <v>7645269</v>
      </c>
      <c r="D54" s="117"/>
      <c r="E54" s="150">
        <v>6946130</v>
      </c>
      <c r="F54" s="117"/>
      <c r="G54" s="151">
        <v>0</v>
      </c>
      <c r="H54" s="117"/>
      <c r="I54" s="150" t="s">
        <v>124</v>
      </c>
    </row>
    <row r="55" spans="1:9" ht="20.25" customHeight="1">
      <c r="A55" s="7" t="s">
        <v>5</v>
      </c>
      <c r="B55" s="149"/>
      <c r="C55" s="150">
        <v>2627524</v>
      </c>
      <c r="D55" s="117"/>
      <c r="E55" s="150">
        <v>3572934</v>
      </c>
      <c r="F55" s="117"/>
      <c r="G55" s="151">
        <v>199765</v>
      </c>
      <c r="H55" s="117"/>
      <c r="I55" s="151">
        <v>210509</v>
      </c>
    </row>
    <row r="56" spans="1:9" ht="20.25" customHeight="1">
      <c r="A56" s="6" t="s">
        <v>13</v>
      </c>
      <c r="B56" s="149"/>
      <c r="C56" s="182">
        <f>SUM(C39:C55)</f>
        <v>341768278</v>
      </c>
      <c r="D56" s="163"/>
      <c r="E56" s="182">
        <f>SUM(E39:E55)</f>
        <v>334269356</v>
      </c>
      <c r="F56" s="163"/>
      <c r="G56" s="182">
        <f>SUM(G39:G55)</f>
        <v>126297041</v>
      </c>
      <c r="H56" s="163"/>
      <c r="I56" s="182">
        <f>SUM(I39:I55)</f>
        <v>130559546</v>
      </c>
    </row>
    <row r="57" spans="1:9" ht="20.25" customHeight="1">
      <c r="A57" s="6"/>
      <c r="B57" s="149"/>
      <c r="C57" s="75"/>
      <c r="D57" s="163"/>
      <c r="E57" s="75"/>
      <c r="F57" s="163"/>
      <c r="G57" s="75"/>
      <c r="H57" s="163"/>
      <c r="I57" s="75"/>
    </row>
    <row r="58" spans="1:9" ht="20.25" customHeight="1" thickBot="1">
      <c r="A58" s="6" t="s">
        <v>19</v>
      </c>
      <c r="B58" s="149"/>
      <c r="C58" s="164">
        <f>C26+C56</f>
        <v>495818687</v>
      </c>
      <c r="D58" s="157"/>
      <c r="E58" s="164">
        <f>E26+E56</f>
        <v>494262736</v>
      </c>
      <c r="F58" s="157"/>
      <c r="G58" s="164">
        <f>G26+G56</f>
        <v>193457209</v>
      </c>
      <c r="H58" s="157"/>
      <c r="I58" s="164">
        <f>I26+I56</f>
        <v>198727002</v>
      </c>
    </row>
    <row r="59" spans="1:9" ht="20.25" customHeight="1" thickTop="1">
      <c r="A59" s="108"/>
      <c r="B59" s="149"/>
      <c r="C59" s="116"/>
      <c r="D59" s="116"/>
      <c r="E59" s="116"/>
      <c r="F59" s="116"/>
      <c r="G59" s="116"/>
      <c r="H59" s="116"/>
      <c r="I59" s="116"/>
    </row>
    <row r="60" spans="2:9" ht="20.25" customHeight="1">
      <c r="B60" s="149"/>
      <c r="C60" s="116"/>
      <c r="D60" s="116"/>
      <c r="E60" s="116"/>
      <c r="F60" s="116"/>
      <c r="G60" s="116"/>
      <c r="H60" s="116"/>
      <c r="I60" s="116"/>
    </row>
    <row r="61" spans="1:9" ht="20.25" customHeight="1">
      <c r="A61" s="21" t="s">
        <v>29</v>
      </c>
      <c r="B61" s="149"/>
      <c r="C61" s="116"/>
      <c r="D61" s="116"/>
      <c r="E61" s="116"/>
      <c r="F61" s="116"/>
      <c r="G61" s="116"/>
      <c r="H61" s="116"/>
      <c r="I61" s="116"/>
    </row>
    <row r="62" spans="1:9" ht="20.25" customHeight="1">
      <c r="A62" s="21" t="s">
        <v>30</v>
      </c>
      <c r="B62" s="149"/>
      <c r="C62" s="116"/>
      <c r="D62" s="116"/>
      <c r="E62" s="116"/>
      <c r="F62" s="116"/>
      <c r="G62" s="116"/>
      <c r="H62" s="116"/>
      <c r="I62" s="116"/>
    </row>
    <row r="63" spans="1:9" ht="20.25" customHeight="1">
      <c r="A63" s="139" t="s">
        <v>133</v>
      </c>
      <c r="B63" s="141"/>
      <c r="C63" s="116"/>
      <c r="D63" s="116"/>
      <c r="E63" s="116"/>
      <c r="F63" s="116"/>
      <c r="G63" s="108"/>
      <c r="H63" s="108"/>
      <c r="I63" s="108"/>
    </row>
    <row r="64" spans="1:9" ht="20.25" customHeight="1">
      <c r="A64" s="139"/>
      <c r="B64" s="141"/>
      <c r="C64" s="116"/>
      <c r="D64" s="116"/>
      <c r="E64" s="116"/>
      <c r="F64" s="116"/>
      <c r="G64" s="116"/>
      <c r="H64" s="142"/>
      <c r="I64" s="59" t="s">
        <v>134</v>
      </c>
    </row>
    <row r="65" spans="1:9" ht="20.25" customHeight="1">
      <c r="A65" s="159"/>
      <c r="B65" s="141"/>
      <c r="C65" s="242" t="s">
        <v>0</v>
      </c>
      <c r="D65" s="242"/>
      <c r="E65" s="242"/>
      <c r="F65" s="242"/>
      <c r="G65" s="242" t="s">
        <v>42</v>
      </c>
      <c r="H65" s="242"/>
      <c r="I65" s="242"/>
    </row>
    <row r="66" spans="1:9" ht="20.25" customHeight="1">
      <c r="A66" s="159"/>
      <c r="B66" s="144"/>
      <c r="C66" s="243" t="s">
        <v>8</v>
      </c>
      <c r="D66" s="243"/>
      <c r="E66" s="243"/>
      <c r="F66" s="244"/>
      <c r="G66" s="243" t="s">
        <v>234</v>
      </c>
      <c r="H66" s="243"/>
      <c r="I66" s="243"/>
    </row>
    <row r="67" spans="1:9" ht="20.25" customHeight="1">
      <c r="A67" s="159"/>
      <c r="B67" s="144"/>
      <c r="C67" s="120" t="s">
        <v>247</v>
      </c>
      <c r="D67" s="67"/>
      <c r="E67" s="120" t="s">
        <v>38</v>
      </c>
      <c r="F67" s="120"/>
      <c r="G67" s="120" t="s">
        <v>247</v>
      </c>
      <c r="H67" s="67"/>
      <c r="I67" s="120" t="s">
        <v>38</v>
      </c>
    </row>
    <row r="68" spans="1:9" ht="20.25" customHeight="1">
      <c r="A68" s="139" t="s">
        <v>75</v>
      </c>
      <c r="B68" s="147" t="s">
        <v>43</v>
      </c>
      <c r="C68" s="120" t="s">
        <v>236</v>
      </c>
      <c r="D68" s="67"/>
      <c r="E68" s="120" t="s">
        <v>224</v>
      </c>
      <c r="F68" s="120"/>
      <c r="G68" s="120" t="s">
        <v>236</v>
      </c>
      <c r="H68" s="67"/>
      <c r="I68" s="120" t="s">
        <v>224</v>
      </c>
    </row>
    <row r="69" spans="1:9" ht="20.25" customHeight="1">
      <c r="A69" s="139"/>
      <c r="B69" s="147"/>
      <c r="C69" s="121" t="s">
        <v>239</v>
      </c>
      <c r="D69" s="67"/>
      <c r="E69" s="121"/>
      <c r="F69" s="120"/>
      <c r="G69" s="121" t="s">
        <v>239</v>
      </c>
      <c r="H69" s="67"/>
      <c r="I69" s="121"/>
    </row>
    <row r="70" spans="1:9" ht="20.25" customHeight="1">
      <c r="A70" s="15" t="s">
        <v>21</v>
      </c>
      <c r="B70" s="144"/>
      <c r="C70" s="116"/>
      <c r="D70" s="116"/>
      <c r="E70" s="116"/>
      <c r="F70" s="116"/>
      <c r="G70" s="116"/>
      <c r="H70" s="116"/>
      <c r="I70" s="116"/>
    </row>
    <row r="71" spans="1:9" ht="20.25" customHeight="1">
      <c r="A71" s="7" t="s">
        <v>114</v>
      </c>
      <c r="B71" s="147"/>
      <c r="C71" s="116"/>
      <c r="D71" s="116"/>
      <c r="E71" s="116"/>
      <c r="F71" s="116"/>
      <c r="G71" s="116"/>
      <c r="H71" s="116"/>
      <c r="I71" s="116"/>
    </row>
    <row r="72" spans="1:9" ht="20.25" customHeight="1">
      <c r="A72" s="7" t="s">
        <v>115</v>
      </c>
      <c r="B72" s="149"/>
      <c r="C72" s="150">
        <v>65910979</v>
      </c>
      <c r="D72" s="117"/>
      <c r="E72" s="150">
        <v>88018612</v>
      </c>
      <c r="F72" s="117"/>
      <c r="G72" s="117">
        <v>6952</v>
      </c>
      <c r="H72" s="117"/>
      <c r="I72" s="117">
        <v>7257156</v>
      </c>
    </row>
    <row r="73" spans="1:9" ht="20.25" customHeight="1">
      <c r="A73" s="55" t="s">
        <v>188</v>
      </c>
      <c r="B73" s="149">
        <v>13</v>
      </c>
      <c r="C73" s="150">
        <v>20153882</v>
      </c>
      <c r="D73" s="117"/>
      <c r="E73" s="150">
        <v>18731169</v>
      </c>
      <c r="F73" s="117"/>
      <c r="G73" s="117">
        <v>16379870</v>
      </c>
      <c r="H73" s="117"/>
      <c r="I73" s="117">
        <v>18731169</v>
      </c>
    </row>
    <row r="74" spans="1:9" ht="20.25" customHeight="1">
      <c r="A74" s="7" t="s">
        <v>7</v>
      </c>
      <c r="B74" s="149">
        <v>12</v>
      </c>
      <c r="C74" s="150">
        <v>26925196</v>
      </c>
      <c r="D74" s="117"/>
      <c r="E74" s="150">
        <v>28022326</v>
      </c>
      <c r="F74" s="117"/>
      <c r="G74" s="117">
        <v>1346971</v>
      </c>
      <c r="H74" s="117"/>
      <c r="I74" s="117">
        <v>1520800</v>
      </c>
    </row>
    <row r="75" spans="1:9" ht="20.25" customHeight="1">
      <c r="A75" s="7" t="s">
        <v>108</v>
      </c>
      <c r="B75" s="149"/>
      <c r="C75" s="154"/>
      <c r="D75" s="154"/>
      <c r="E75" s="154"/>
      <c r="F75" s="154"/>
      <c r="G75" s="154"/>
      <c r="H75" s="154"/>
      <c r="I75" s="154"/>
    </row>
    <row r="76" spans="1:9" ht="20.25" customHeight="1">
      <c r="A76" s="55" t="s">
        <v>240</v>
      </c>
      <c r="B76" s="149">
        <v>4</v>
      </c>
      <c r="C76" s="150">
        <v>330330</v>
      </c>
      <c r="D76" s="118"/>
      <c r="E76" s="150">
        <v>378346</v>
      </c>
      <c r="F76" s="117"/>
      <c r="G76" s="151" t="s">
        <v>124</v>
      </c>
      <c r="H76" s="117"/>
      <c r="I76" s="151" t="s">
        <v>124</v>
      </c>
    </row>
    <row r="77" spans="1:9" ht="20.25" customHeight="1">
      <c r="A77" s="7" t="s">
        <v>37</v>
      </c>
      <c r="B77" s="149"/>
      <c r="C77" s="150">
        <v>19044847</v>
      </c>
      <c r="D77" s="117"/>
      <c r="E77" s="150">
        <v>30723561</v>
      </c>
      <c r="F77" s="117"/>
      <c r="G77" s="117">
        <v>2162038</v>
      </c>
      <c r="H77" s="117"/>
      <c r="I77" s="117">
        <v>6676400</v>
      </c>
    </row>
    <row r="78" spans="1:9" ht="20.25" customHeight="1">
      <c r="A78" s="7" t="s">
        <v>66</v>
      </c>
      <c r="C78" s="150">
        <v>11355562</v>
      </c>
      <c r="D78" s="117"/>
      <c r="E78" s="150">
        <v>8339940</v>
      </c>
      <c r="F78" s="117"/>
      <c r="G78" s="117">
        <v>596498</v>
      </c>
      <c r="H78" s="117"/>
      <c r="I78" s="117">
        <v>404751</v>
      </c>
    </row>
    <row r="79" spans="1:9" ht="20.25" customHeight="1">
      <c r="A79" s="7" t="s">
        <v>46</v>
      </c>
      <c r="B79" s="149">
        <v>14</v>
      </c>
      <c r="C79" s="150">
        <v>3191045</v>
      </c>
      <c r="D79" s="117"/>
      <c r="E79" s="150">
        <v>1711550</v>
      </c>
      <c r="F79" s="117"/>
      <c r="G79" s="151">
        <v>1087043</v>
      </c>
      <c r="H79" s="118"/>
      <c r="I79" s="151" t="s">
        <v>124</v>
      </c>
    </row>
    <row r="80" spans="1:9" ht="20.25" customHeight="1">
      <c r="A80" s="7" t="s">
        <v>11</v>
      </c>
      <c r="B80" s="149" t="s">
        <v>71</v>
      </c>
      <c r="C80" s="150">
        <v>10315334</v>
      </c>
      <c r="D80" s="117"/>
      <c r="E80" s="150">
        <v>10365185</v>
      </c>
      <c r="F80" s="117"/>
      <c r="G80" s="165">
        <v>1599488</v>
      </c>
      <c r="H80" s="117"/>
      <c r="I80" s="165">
        <v>2283580</v>
      </c>
    </row>
    <row r="81" spans="1:9" ht="20.25" customHeight="1">
      <c r="A81" s="6" t="s">
        <v>14</v>
      </c>
      <c r="B81" s="149"/>
      <c r="C81" s="156">
        <f>SUM(C72:C80)</f>
        <v>157227175</v>
      </c>
      <c r="D81" s="157"/>
      <c r="E81" s="156">
        <f>SUM(E72:E80)</f>
        <v>186290689</v>
      </c>
      <c r="F81" s="157"/>
      <c r="G81" s="156">
        <f>SUM(G72:G80)</f>
        <v>23178860</v>
      </c>
      <c r="H81" s="157"/>
      <c r="I81" s="156">
        <f>SUM(I72:I80)</f>
        <v>36873856</v>
      </c>
    </row>
    <row r="82" spans="2:9" ht="20.25" customHeight="1">
      <c r="B82" s="149"/>
      <c r="C82" s="117"/>
      <c r="D82" s="117"/>
      <c r="E82" s="117"/>
      <c r="F82" s="117"/>
      <c r="G82" s="117"/>
      <c r="H82" s="117"/>
      <c r="I82" s="117"/>
    </row>
    <row r="83" spans="1:9" ht="20.25" customHeight="1">
      <c r="A83" s="15" t="s">
        <v>22</v>
      </c>
      <c r="B83" s="149"/>
      <c r="C83" s="117"/>
      <c r="D83" s="117"/>
      <c r="E83" s="117"/>
      <c r="F83" s="117"/>
      <c r="G83" s="117"/>
      <c r="H83" s="117"/>
      <c r="I83" s="117"/>
    </row>
    <row r="84" spans="1:9" ht="20.25" customHeight="1">
      <c r="A84" s="7" t="s">
        <v>59</v>
      </c>
      <c r="B84" s="149">
        <v>13</v>
      </c>
      <c r="C84" s="150">
        <v>144441262</v>
      </c>
      <c r="D84" s="117"/>
      <c r="E84" s="150">
        <v>120299374</v>
      </c>
      <c r="F84" s="117"/>
      <c r="G84" s="117">
        <v>80000000</v>
      </c>
      <c r="H84" s="117"/>
      <c r="I84" s="117">
        <v>72794792</v>
      </c>
    </row>
    <row r="85" spans="1:9" ht="20.25" customHeight="1">
      <c r="A85" s="12" t="s">
        <v>60</v>
      </c>
      <c r="B85" s="149"/>
      <c r="C85" s="150">
        <v>1163950</v>
      </c>
      <c r="D85" s="117"/>
      <c r="E85" s="150">
        <v>1172319</v>
      </c>
      <c r="F85" s="117"/>
      <c r="G85" s="151" t="s">
        <v>124</v>
      </c>
      <c r="H85" s="117"/>
      <c r="I85" s="151" t="s">
        <v>124</v>
      </c>
    </row>
    <row r="86" spans="1:9" ht="20.25" customHeight="1">
      <c r="A86" s="7" t="s">
        <v>96</v>
      </c>
      <c r="B86" s="149"/>
      <c r="C86" s="150">
        <v>5652651</v>
      </c>
      <c r="D86" s="117"/>
      <c r="E86" s="150">
        <v>5531193</v>
      </c>
      <c r="F86" s="117"/>
      <c r="G86" s="151" t="s">
        <v>124</v>
      </c>
      <c r="H86" s="117"/>
      <c r="I86" s="151" t="s">
        <v>124</v>
      </c>
    </row>
    <row r="87" spans="1:9" ht="20.25" customHeight="1">
      <c r="A87" s="64" t="s">
        <v>162</v>
      </c>
      <c r="B87" s="149"/>
      <c r="C87" s="150">
        <v>6988972</v>
      </c>
      <c r="D87" s="166"/>
      <c r="E87" s="150">
        <v>7244211</v>
      </c>
      <c r="F87" s="166"/>
      <c r="G87" s="167">
        <v>2061037</v>
      </c>
      <c r="H87" s="166"/>
      <c r="I87" s="167">
        <v>1969448</v>
      </c>
    </row>
    <row r="88" spans="1:9" ht="20.25" customHeight="1">
      <c r="A88" s="6" t="s">
        <v>33</v>
      </c>
      <c r="B88" s="149"/>
      <c r="C88" s="156">
        <f>SUM(C84:C87)</f>
        <v>158246835</v>
      </c>
      <c r="D88" s="157"/>
      <c r="E88" s="156">
        <f>SUM(E84:E87)</f>
        <v>134247097</v>
      </c>
      <c r="F88" s="157"/>
      <c r="G88" s="156">
        <f>SUM(G84:G87)</f>
        <v>82061037</v>
      </c>
      <c r="H88" s="157"/>
      <c r="I88" s="156">
        <f>SUM(I84:I87)</f>
        <v>74764240</v>
      </c>
    </row>
    <row r="89" spans="1:9" s="171" customFormat="1" ht="20.25" customHeight="1">
      <c r="A89" s="168"/>
      <c r="B89" s="169"/>
      <c r="C89" s="170"/>
      <c r="D89" s="170"/>
      <c r="E89" s="170"/>
      <c r="F89" s="170"/>
      <c r="G89" s="170"/>
      <c r="H89" s="170"/>
      <c r="I89" s="170"/>
    </row>
    <row r="90" spans="1:9" ht="20.25" customHeight="1">
      <c r="A90" s="6" t="s">
        <v>15</v>
      </c>
      <c r="B90" s="149"/>
      <c r="C90" s="172">
        <f>C81+C88</f>
        <v>315474010</v>
      </c>
      <c r="D90" s="157"/>
      <c r="E90" s="172">
        <f>E81+E88</f>
        <v>320537786</v>
      </c>
      <c r="F90" s="157"/>
      <c r="G90" s="172">
        <f>G81+G88</f>
        <v>105239897</v>
      </c>
      <c r="H90" s="157"/>
      <c r="I90" s="172">
        <f>I81+I88</f>
        <v>111638096</v>
      </c>
    </row>
    <row r="91" spans="1:9" ht="20.25" customHeight="1">
      <c r="A91" s="108"/>
      <c r="B91" s="147"/>
      <c r="C91" s="75"/>
      <c r="D91" s="163"/>
      <c r="E91" s="75"/>
      <c r="F91" s="163"/>
      <c r="G91" s="75"/>
      <c r="H91" s="163"/>
      <c r="I91" s="75"/>
    </row>
    <row r="92" spans="1:9" ht="20.25" customHeight="1">
      <c r="A92" s="162"/>
      <c r="B92" s="141"/>
      <c r="C92" s="116"/>
      <c r="D92" s="116"/>
      <c r="E92" s="116"/>
      <c r="F92" s="116"/>
      <c r="G92" s="116"/>
      <c r="H92" s="116"/>
      <c r="I92" s="116"/>
    </row>
    <row r="93" spans="1:9" ht="20.25" customHeight="1">
      <c r="A93" s="21" t="s">
        <v>29</v>
      </c>
      <c r="B93" s="141"/>
      <c r="C93" s="116"/>
      <c r="D93" s="116"/>
      <c r="E93" s="116"/>
      <c r="F93" s="116"/>
      <c r="G93" s="116"/>
      <c r="H93" s="116"/>
      <c r="I93" s="116"/>
    </row>
    <row r="94" spans="1:9" ht="20.25" customHeight="1">
      <c r="A94" s="21" t="s">
        <v>30</v>
      </c>
      <c r="B94" s="141"/>
      <c r="C94" s="116"/>
      <c r="D94" s="116"/>
      <c r="E94" s="116"/>
      <c r="F94" s="116"/>
      <c r="G94" s="116"/>
      <c r="H94" s="116"/>
      <c r="I94" s="116"/>
    </row>
    <row r="95" spans="1:9" ht="20.25" customHeight="1">
      <c r="A95" s="139" t="s">
        <v>133</v>
      </c>
      <c r="B95" s="141"/>
      <c r="C95" s="116"/>
      <c r="D95" s="116"/>
      <c r="E95" s="116"/>
      <c r="F95" s="116"/>
      <c r="G95" s="108"/>
      <c r="H95" s="108"/>
      <c r="I95" s="108"/>
    </row>
    <row r="96" spans="1:9" ht="20.25" customHeight="1">
      <c r="A96" s="139"/>
      <c r="B96" s="141"/>
      <c r="C96" s="116"/>
      <c r="D96" s="116"/>
      <c r="E96" s="116"/>
      <c r="F96" s="116"/>
      <c r="G96" s="116"/>
      <c r="H96" s="142"/>
      <c r="I96" s="59" t="s">
        <v>134</v>
      </c>
    </row>
    <row r="97" spans="1:9" ht="20.25" customHeight="1">
      <c r="A97" s="159"/>
      <c r="B97" s="141"/>
      <c r="C97" s="242" t="s">
        <v>0</v>
      </c>
      <c r="D97" s="242"/>
      <c r="E97" s="242"/>
      <c r="F97" s="242"/>
      <c r="G97" s="242" t="s">
        <v>42</v>
      </c>
      <c r="H97" s="242"/>
      <c r="I97" s="242"/>
    </row>
    <row r="98" spans="1:9" ht="20.25" customHeight="1">
      <c r="A98" s="159"/>
      <c r="B98" s="144"/>
      <c r="C98" s="243" t="s">
        <v>8</v>
      </c>
      <c r="D98" s="243"/>
      <c r="E98" s="243"/>
      <c r="F98" s="244"/>
      <c r="G98" s="243" t="s">
        <v>234</v>
      </c>
      <c r="H98" s="243"/>
      <c r="I98" s="243"/>
    </row>
    <row r="99" spans="2:9" ht="20.25" customHeight="1">
      <c r="B99" s="144"/>
      <c r="C99" s="120" t="s">
        <v>247</v>
      </c>
      <c r="D99" s="67"/>
      <c r="E99" s="120" t="s">
        <v>38</v>
      </c>
      <c r="F99" s="120"/>
      <c r="G99" s="120" t="s">
        <v>247</v>
      </c>
      <c r="H99" s="67"/>
      <c r="I99" s="120" t="s">
        <v>38</v>
      </c>
    </row>
    <row r="100" spans="1:9" ht="20.25" customHeight="1">
      <c r="A100" s="139" t="s">
        <v>130</v>
      </c>
      <c r="B100" s="147" t="s">
        <v>43</v>
      </c>
      <c r="C100" s="120" t="s">
        <v>236</v>
      </c>
      <c r="D100" s="67"/>
      <c r="E100" s="120" t="s">
        <v>224</v>
      </c>
      <c r="F100" s="120"/>
      <c r="G100" s="120" t="s">
        <v>236</v>
      </c>
      <c r="H100" s="67"/>
      <c r="I100" s="120" t="s">
        <v>224</v>
      </c>
    </row>
    <row r="101" spans="1:9" ht="20.25" customHeight="1">
      <c r="A101" s="139"/>
      <c r="B101" s="147"/>
      <c r="C101" s="121" t="s">
        <v>239</v>
      </c>
      <c r="D101" s="67"/>
      <c r="E101" s="121"/>
      <c r="F101" s="120"/>
      <c r="G101" s="121" t="s">
        <v>239</v>
      </c>
      <c r="H101" s="67"/>
      <c r="I101" s="121"/>
    </row>
    <row r="102" spans="1:9" ht="20.25" customHeight="1">
      <c r="A102" s="15" t="s">
        <v>74</v>
      </c>
      <c r="B102" s="147"/>
      <c r="C102" s="116"/>
      <c r="D102" s="116"/>
      <c r="E102" s="116"/>
      <c r="F102" s="116"/>
      <c r="G102" s="116"/>
      <c r="H102" s="116"/>
      <c r="I102" s="116"/>
    </row>
    <row r="103" spans="1:9" ht="20.25" customHeight="1">
      <c r="A103" s="7" t="s">
        <v>47</v>
      </c>
      <c r="B103" s="149"/>
      <c r="C103" s="117"/>
      <c r="D103" s="117"/>
      <c r="E103" s="117"/>
      <c r="F103" s="117"/>
      <c r="G103" s="117"/>
      <c r="H103" s="117"/>
      <c r="I103" s="117"/>
    </row>
    <row r="104" spans="1:9" ht="20.25" customHeight="1" thickBot="1">
      <c r="A104" s="7" t="s">
        <v>56</v>
      </c>
      <c r="B104" s="149"/>
      <c r="C104" s="173">
        <v>7742942</v>
      </c>
      <c r="D104" s="117"/>
      <c r="E104" s="173">
        <v>7742942</v>
      </c>
      <c r="F104" s="117"/>
      <c r="G104" s="174">
        <v>7742942</v>
      </c>
      <c r="H104" s="117"/>
      <c r="I104" s="174">
        <v>7742942</v>
      </c>
    </row>
    <row r="105" spans="1:9" ht="20.25" customHeight="1" thickTop="1">
      <c r="A105" s="7" t="s">
        <v>70</v>
      </c>
      <c r="B105" s="149"/>
      <c r="C105" s="150">
        <v>7742942</v>
      </c>
      <c r="D105" s="117"/>
      <c r="E105" s="150">
        <v>7742942</v>
      </c>
      <c r="F105" s="117"/>
      <c r="G105" s="117">
        <v>7742942</v>
      </c>
      <c r="H105" s="117"/>
      <c r="I105" s="117">
        <v>7742942</v>
      </c>
    </row>
    <row r="106" spans="1:9" ht="20.25" customHeight="1">
      <c r="A106" s="7" t="s">
        <v>82</v>
      </c>
      <c r="B106" s="149">
        <v>15</v>
      </c>
      <c r="C106" s="150">
        <v>-1135146</v>
      </c>
      <c r="D106" s="165"/>
      <c r="E106" s="150">
        <v>-1135146</v>
      </c>
      <c r="F106" s="165"/>
      <c r="G106" s="151" t="s">
        <v>124</v>
      </c>
      <c r="H106" s="165"/>
      <c r="I106" s="151" t="s">
        <v>124</v>
      </c>
    </row>
    <row r="107" spans="1:9" ht="20.25" customHeight="1">
      <c r="A107" s="7" t="s">
        <v>97</v>
      </c>
      <c r="B107" s="149"/>
      <c r="C107" s="165"/>
      <c r="D107" s="165"/>
      <c r="E107" s="165"/>
      <c r="F107" s="165"/>
      <c r="G107" s="165"/>
      <c r="H107" s="165"/>
      <c r="I107" s="165"/>
    </row>
    <row r="108" spans="1:9" ht="20.25" customHeight="1">
      <c r="A108" s="7" t="s">
        <v>98</v>
      </c>
      <c r="B108" s="149"/>
      <c r="C108" s="150">
        <v>36462883</v>
      </c>
      <c r="D108" s="117"/>
      <c r="E108" s="150">
        <v>36462883</v>
      </c>
      <c r="F108" s="117"/>
      <c r="G108" s="166">
        <v>35572855</v>
      </c>
      <c r="H108" s="117"/>
      <c r="I108" s="166">
        <v>35572855</v>
      </c>
    </row>
    <row r="109" spans="1:9" ht="20.25" customHeight="1">
      <c r="A109" s="55" t="s">
        <v>186</v>
      </c>
      <c r="B109" s="149"/>
      <c r="C109" s="150">
        <v>3470021</v>
      </c>
      <c r="D109" s="117"/>
      <c r="E109" s="150">
        <v>3470021</v>
      </c>
      <c r="F109" s="117"/>
      <c r="G109" s="166">
        <v>3470021</v>
      </c>
      <c r="H109" s="117"/>
      <c r="I109" s="166">
        <v>3470021</v>
      </c>
    </row>
    <row r="110" spans="1:9" ht="20.25" customHeight="1">
      <c r="A110" s="55" t="s">
        <v>206</v>
      </c>
      <c r="B110" s="149"/>
      <c r="C110" s="150"/>
      <c r="D110" s="117"/>
      <c r="E110" s="150"/>
      <c r="F110" s="117"/>
      <c r="G110" s="166"/>
      <c r="H110" s="117"/>
      <c r="I110" s="166"/>
    </row>
    <row r="111" spans="1:9" ht="20.25" customHeight="1">
      <c r="A111" s="55" t="s">
        <v>226</v>
      </c>
      <c r="B111" s="149"/>
      <c r="C111" s="150">
        <v>4000778</v>
      </c>
      <c r="D111" s="117"/>
      <c r="E111" s="150">
        <v>3997711</v>
      </c>
      <c r="F111" s="117"/>
      <c r="G111" s="151" t="s">
        <v>124</v>
      </c>
      <c r="H111" s="117"/>
      <c r="I111" s="151" t="s">
        <v>124</v>
      </c>
    </row>
    <row r="112" spans="1:9" ht="20.25" customHeight="1">
      <c r="A112" s="55" t="s">
        <v>193</v>
      </c>
      <c r="B112" s="149"/>
      <c r="C112" s="151">
        <v>-5159</v>
      </c>
      <c r="D112" s="117"/>
      <c r="E112" s="151">
        <v>-5159</v>
      </c>
      <c r="F112" s="117"/>
      <c r="G112" s="166">
        <v>490423</v>
      </c>
      <c r="H112" s="117"/>
      <c r="I112" s="166">
        <v>490423</v>
      </c>
    </row>
    <row r="113" spans="1:9" ht="20.25" customHeight="1">
      <c r="A113" s="7" t="s">
        <v>34</v>
      </c>
      <c r="B113" s="149"/>
      <c r="C113" s="117"/>
      <c r="D113" s="117"/>
      <c r="E113" s="117"/>
      <c r="F113" s="117"/>
      <c r="G113" s="117"/>
      <c r="H113" s="117"/>
      <c r="I113" s="117"/>
    </row>
    <row r="114" spans="1:9" ht="20.25" customHeight="1">
      <c r="A114" s="7" t="s">
        <v>61</v>
      </c>
      <c r="B114" s="149"/>
      <c r="C114" s="117"/>
      <c r="D114" s="117"/>
      <c r="E114" s="117"/>
      <c r="F114" s="117"/>
      <c r="G114" s="117"/>
      <c r="H114" s="117"/>
      <c r="I114" s="117"/>
    </row>
    <row r="115" spans="1:9" ht="20.25" customHeight="1">
      <c r="A115" s="7" t="s">
        <v>48</v>
      </c>
      <c r="B115" s="149"/>
      <c r="C115" s="150">
        <v>820666</v>
      </c>
      <c r="D115" s="117"/>
      <c r="E115" s="150">
        <v>820666</v>
      </c>
      <c r="F115" s="117"/>
      <c r="G115" s="150">
        <v>820666</v>
      </c>
      <c r="H115" s="117"/>
      <c r="I115" s="150">
        <v>820666</v>
      </c>
    </row>
    <row r="116" spans="1:9" s="171" customFormat="1" ht="20.25" customHeight="1">
      <c r="A116" s="7" t="s">
        <v>67</v>
      </c>
      <c r="B116" s="169"/>
      <c r="C116" s="150">
        <v>70377892</v>
      </c>
      <c r="D116" s="165"/>
      <c r="E116" s="150">
        <v>65919003</v>
      </c>
      <c r="F116" s="165"/>
      <c r="G116" s="165">
        <v>38840482</v>
      </c>
      <c r="H116" s="165"/>
      <c r="I116" s="165">
        <v>37712076</v>
      </c>
    </row>
    <row r="117" spans="1:9" ht="20.25" customHeight="1">
      <c r="A117" s="55" t="s">
        <v>135</v>
      </c>
      <c r="B117" s="169"/>
      <c r="C117" s="175">
        <v>807086</v>
      </c>
      <c r="D117" s="166"/>
      <c r="E117" s="175">
        <v>-908246</v>
      </c>
      <c r="F117" s="166"/>
      <c r="G117" s="167">
        <v>1279923</v>
      </c>
      <c r="H117" s="166"/>
      <c r="I117" s="167">
        <v>1279923</v>
      </c>
    </row>
    <row r="118" spans="1:9" ht="20.25" customHeight="1">
      <c r="A118" s="6" t="s">
        <v>163</v>
      </c>
      <c r="B118" s="169"/>
      <c r="C118" s="176"/>
      <c r="D118" s="166"/>
      <c r="E118" s="176"/>
      <c r="F118" s="166"/>
      <c r="G118" s="166"/>
      <c r="H118" s="166"/>
      <c r="I118" s="166"/>
    </row>
    <row r="119" spans="1:9" s="178" customFormat="1" ht="20.25" customHeight="1">
      <c r="A119" s="6" t="s">
        <v>164</v>
      </c>
      <c r="B119" s="177"/>
      <c r="C119" s="157">
        <f>SUM(C105:C118)</f>
        <v>122541963</v>
      </c>
      <c r="D119" s="157"/>
      <c r="E119" s="157">
        <f>SUM(E105:E118)</f>
        <v>116364675</v>
      </c>
      <c r="F119" s="157"/>
      <c r="G119" s="157">
        <f>SUM(G105:G117)</f>
        <v>88217312</v>
      </c>
      <c r="H119" s="157"/>
      <c r="I119" s="157">
        <f>SUM(I105:I117)</f>
        <v>87088906</v>
      </c>
    </row>
    <row r="120" spans="1:9" ht="20.25" customHeight="1">
      <c r="A120" s="55" t="s">
        <v>143</v>
      </c>
      <c r="B120" s="149"/>
      <c r="C120" s="175">
        <v>57802714</v>
      </c>
      <c r="D120" s="117"/>
      <c r="E120" s="175">
        <v>57360275</v>
      </c>
      <c r="F120" s="117"/>
      <c r="G120" s="179" t="s">
        <v>124</v>
      </c>
      <c r="H120" s="118"/>
      <c r="I120" s="179">
        <v>0</v>
      </c>
    </row>
    <row r="121" spans="1:9" ht="20.25" customHeight="1">
      <c r="A121" s="6" t="s">
        <v>53</v>
      </c>
      <c r="B121" s="149"/>
      <c r="C121" s="172">
        <f>SUM(C119:C120)</f>
        <v>180344677</v>
      </c>
      <c r="D121" s="157"/>
      <c r="E121" s="172">
        <f>SUM(E119:E120)</f>
        <v>173724950</v>
      </c>
      <c r="F121" s="157"/>
      <c r="G121" s="172">
        <f>SUM(G119:G120)</f>
        <v>88217312</v>
      </c>
      <c r="H121" s="157"/>
      <c r="I121" s="172">
        <f>SUM(I119:I120)</f>
        <v>87088906</v>
      </c>
    </row>
    <row r="122" spans="1:9" ht="20.25" customHeight="1">
      <c r="A122" s="162"/>
      <c r="B122" s="149"/>
      <c r="C122" s="170"/>
      <c r="D122" s="157"/>
      <c r="E122" s="170"/>
      <c r="F122" s="157"/>
      <c r="G122" s="170"/>
      <c r="H122" s="157"/>
      <c r="I122" s="170"/>
    </row>
    <row r="123" spans="1:9" ht="20.25" customHeight="1" thickBot="1">
      <c r="A123" s="6" t="s">
        <v>76</v>
      </c>
      <c r="B123" s="149"/>
      <c r="C123" s="164">
        <f>C90+C121</f>
        <v>495818687</v>
      </c>
      <c r="D123" s="157"/>
      <c r="E123" s="164">
        <f>E90+E121</f>
        <v>494262736</v>
      </c>
      <c r="F123" s="157"/>
      <c r="G123" s="164">
        <f>G90+G121</f>
        <v>193457209</v>
      </c>
      <c r="H123" s="157"/>
      <c r="I123" s="164">
        <f>I90+I121</f>
        <v>198727002</v>
      </c>
    </row>
    <row r="124" ht="22.5" thickTop="1"/>
  </sheetData>
  <sheetProtection/>
  <mergeCells count="16">
    <mergeCell ref="C97:F97"/>
    <mergeCell ref="G97:I97"/>
    <mergeCell ref="C98:F98"/>
    <mergeCell ref="G98:I98"/>
    <mergeCell ref="C65:F65"/>
    <mergeCell ref="G65:I65"/>
    <mergeCell ref="C66:F66"/>
    <mergeCell ref="G66:I66"/>
    <mergeCell ref="C33:F33"/>
    <mergeCell ref="G33:I33"/>
    <mergeCell ref="C34:F34"/>
    <mergeCell ref="G34:I34"/>
    <mergeCell ref="C5:F5"/>
    <mergeCell ref="G5:I5"/>
    <mergeCell ref="C6:F6"/>
    <mergeCell ref="G6:I6"/>
  </mergeCells>
  <printOptions/>
  <pageMargins left="0.7" right="0.5" top="0.48" bottom="0.5" header="0.5" footer="0.5"/>
  <pageSetup firstPageNumber="3" useFirstPageNumber="1" fitToHeight="0" fitToWidth="1" horizontalDpi="600" verticalDpi="600" orientation="portrait" paperSize="9" scale="99" r:id="rId1"/>
  <headerFooter>
    <oddFooter>&amp;LThe accompanying notes are an integral part of these financial statements.
&amp;C&amp;P</oddFooter>
  </headerFooter>
  <rowBreaks count="3" manualBreakCount="3">
    <brk id="28" max="8" man="1"/>
    <brk id="60" max="8" man="1"/>
    <brk id="9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77"/>
  <sheetViews>
    <sheetView showGridLines="0" zoomScaleSheetLayoutView="80" zoomScalePageLayoutView="70" workbookViewId="0" topLeftCell="A1">
      <selection activeCell="A1" sqref="A1"/>
    </sheetView>
  </sheetViews>
  <sheetFormatPr defaultColWidth="9.140625" defaultRowHeight="21.75" customHeight="1"/>
  <cols>
    <col min="1" max="1" width="3.28125" style="104" customWidth="1"/>
    <col min="2" max="2" width="32.421875" style="104" customWidth="1"/>
    <col min="3" max="3" width="4.140625" style="98" customWidth="1"/>
    <col min="4" max="4" width="1.28515625" style="89" customWidth="1"/>
    <col min="5" max="5" width="14.57421875" style="89" customWidth="1"/>
    <col min="6" max="6" width="0.85546875" style="89" customWidth="1"/>
    <col min="7" max="7" width="14.57421875" style="89" customWidth="1"/>
    <col min="8" max="8" width="0.85546875" style="96" customWidth="1"/>
    <col min="9" max="9" width="14.57421875" style="89" customWidth="1"/>
    <col min="10" max="10" width="0.85546875" style="96" customWidth="1"/>
    <col min="11" max="11" width="14.57421875" style="89" customWidth="1"/>
    <col min="12" max="16384" width="9.140625" style="89" customWidth="1"/>
  </cols>
  <sheetData>
    <row r="1" spans="1:11" ht="21.75" customHeight="1">
      <c r="A1" s="88" t="s">
        <v>29</v>
      </c>
      <c r="B1" s="88"/>
      <c r="C1" s="87"/>
      <c r="D1" s="8"/>
      <c r="E1" s="8"/>
      <c r="F1" s="8"/>
      <c r="G1" s="8"/>
      <c r="H1" s="8"/>
      <c r="I1" s="8"/>
      <c r="J1" s="8"/>
      <c r="K1" s="8"/>
    </row>
    <row r="2" spans="1:11" ht="21.75" customHeight="1">
      <c r="A2" s="88" t="s">
        <v>30</v>
      </c>
      <c r="B2" s="88"/>
      <c r="C2" s="87"/>
      <c r="D2" s="8"/>
      <c r="E2" s="8"/>
      <c r="F2" s="8"/>
      <c r="G2" s="8"/>
      <c r="H2" s="8"/>
      <c r="I2" s="8"/>
      <c r="J2" s="8"/>
      <c r="K2" s="8"/>
    </row>
    <row r="3" spans="1:11" ht="21.75" customHeight="1">
      <c r="A3" s="90" t="s">
        <v>199</v>
      </c>
      <c r="B3" s="183"/>
      <c r="C3" s="87"/>
      <c r="D3" s="8"/>
      <c r="E3" s="8"/>
      <c r="F3" s="8"/>
      <c r="G3" s="8"/>
      <c r="H3" s="8"/>
      <c r="I3" s="8"/>
      <c r="J3" s="8"/>
      <c r="K3" s="8"/>
    </row>
    <row r="4" spans="1:11" ht="21.75" customHeight="1">
      <c r="A4" s="7"/>
      <c r="B4" s="7"/>
      <c r="C4" s="87"/>
      <c r="D4" s="8"/>
      <c r="E4" s="8"/>
      <c r="F4" s="8"/>
      <c r="G4" s="8"/>
      <c r="H4" s="8"/>
      <c r="I4" s="8"/>
      <c r="J4" s="8"/>
      <c r="K4" s="115" t="s">
        <v>134</v>
      </c>
    </row>
    <row r="5" spans="1:11" ht="21.75" customHeight="1">
      <c r="A5" s="114"/>
      <c r="B5" s="114"/>
      <c r="C5" s="87"/>
      <c r="D5" s="8"/>
      <c r="E5" s="245" t="s">
        <v>0</v>
      </c>
      <c r="F5" s="245"/>
      <c r="G5" s="245"/>
      <c r="H5" s="91"/>
      <c r="I5" s="245" t="s">
        <v>42</v>
      </c>
      <c r="J5" s="245"/>
      <c r="K5" s="245"/>
    </row>
    <row r="6" spans="1:11" ht="21.75" customHeight="1">
      <c r="A6" s="114"/>
      <c r="B6" s="114"/>
      <c r="C6" s="87"/>
      <c r="D6" s="8"/>
      <c r="E6" s="246" t="s">
        <v>8</v>
      </c>
      <c r="F6" s="246"/>
      <c r="G6" s="246"/>
      <c r="H6" s="91"/>
      <c r="I6" s="246" t="s">
        <v>8</v>
      </c>
      <c r="J6" s="246"/>
      <c r="K6" s="246"/>
    </row>
    <row r="7" spans="1:11" ht="21.75" customHeight="1">
      <c r="A7" s="114"/>
      <c r="B7" s="114"/>
      <c r="C7" s="87"/>
      <c r="D7" s="8"/>
      <c r="E7" s="249" t="s">
        <v>202</v>
      </c>
      <c r="F7" s="249"/>
      <c r="G7" s="249"/>
      <c r="H7" s="92"/>
      <c r="I7" s="249" t="s">
        <v>202</v>
      </c>
      <c r="J7" s="249"/>
      <c r="K7" s="249"/>
    </row>
    <row r="8" spans="1:11" ht="21.75" customHeight="1">
      <c r="A8" s="6"/>
      <c r="B8" s="6"/>
      <c r="C8" s="89"/>
      <c r="D8" s="8"/>
      <c r="E8" s="247" t="s">
        <v>247</v>
      </c>
      <c r="F8" s="248"/>
      <c r="G8" s="248"/>
      <c r="H8" s="92"/>
      <c r="I8" s="247" t="s">
        <v>247</v>
      </c>
      <c r="J8" s="248"/>
      <c r="K8" s="248"/>
    </row>
    <row r="9" spans="1:11" ht="21.75" customHeight="1">
      <c r="A9" s="6"/>
      <c r="B9" s="6"/>
      <c r="C9" s="87" t="s">
        <v>43</v>
      </c>
      <c r="D9" s="8"/>
      <c r="E9" s="103" t="s">
        <v>236</v>
      </c>
      <c r="F9" s="92"/>
      <c r="G9" s="103" t="s">
        <v>224</v>
      </c>
      <c r="H9" s="92"/>
      <c r="I9" s="103" t="s">
        <v>236</v>
      </c>
      <c r="J9" s="92"/>
      <c r="K9" s="103" t="s">
        <v>224</v>
      </c>
    </row>
    <row r="10" spans="1:11" ht="21.75" customHeight="1">
      <c r="A10" s="15" t="s">
        <v>157</v>
      </c>
      <c r="B10" s="15"/>
      <c r="C10" s="14">
        <v>4</v>
      </c>
      <c r="D10" s="184"/>
      <c r="E10" s="185"/>
      <c r="F10" s="185"/>
      <c r="G10" s="81"/>
      <c r="H10" s="185"/>
      <c r="I10" s="185"/>
      <c r="J10" s="185"/>
      <c r="K10" s="185"/>
    </row>
    <row r="11" spans="1:11" ht="21.75" customHeight="1">
      <c r="A11" s="114" t="s">
        <v>57</v>
      </c>
      <c r="B11" s="114"/>
      <c r="C11" s="14"/>
      <c r="D11" s="184"/>
      <c r="E11" s="111">
        <v>116776864</v>
      </c>
      <c r="F11" s="80"/>
      <c r="G11" s="111">
        <v>103677345</v>
      </c>
      <c r="H11" s="80"/>
      <c r="I11" s="186">
        <v>7727381</v>
      </c>
      <c r="J11" s="80"/>
      <c r="K11" s="186">
        <v>5263411</v>
      </c>
    </row>
    <row r="12" spans="1:11" ht="21.75" customHeight="1">
      <c r="A12" s="114" t="s">
        <v>27</v>
      </c>
      <c r="B12" s="114"/>
      <c r="C12" s="14"/>
      <c r="D12" s="184"/>
      <c r="E12" s="241">
        <v>220922</v>
      </c>
      <c r="F12" s="80"/>
      <c r="G12" s="111">
        <v>167864</v>
      </c>
      <c r="H12" s="80"/>
      <c r="I12" s="109">
        <v>1172266</v>
      </c>
      <c r="J12" s="80"/>
      <c r="K12" s="109">
        <v>885874</v>
      </c>
    </row>
    <row r="13" spans="1:11" ht="21.75" customHeight="1">
      <c r="A13" s="114" t="s">
        <v>180</v>
      </c>
      <c r="B13" s="114"/>
      <c r="C13" s="14"/>
      <c r="D13" s="184"/>
      <c r="E13" s="80">
        <v>29903</v>
      </c>
      <c r="F13" s="80"/>
      <c r="G13" s="111">
        <v>67980</v>
      </c>
      <c r="H13" s="80"/>
      <c r="I13" s="109">
        <v>4086677</v>
      </c>
      <c r="J13" s="80"/>
      <c r="K13" s="109">
        <v>2699608</v>
      </c>
    </row>
    <row r="14" spans="1:11" ht="21.75" customHeight="1">
      <c r="A14" s="55" t="s">
        <v>241</v>
      </c>
      <c r="B14" s="114"/>
      <c r="C14" s="14"/>
      <c r="D14" s="184"/>
      <c r="E14" s="111">
        <v>0</v>
      </c>
      <c r="F14" s="80"/>
      <c r="G14" s="111">
        <v>680556</v>
      </c>
      <c r="H14" s="111"/>
      <c r="I14" s="110" t="s">
        <v>124</v>
      </c>
      <c r="J14" s="111"/>
      <c r="K14" s="110">
        <v>569726</v>
      </c>
    </row>
    <row r="15" spans="1:11" ht="21.75" customHeight="1">
      <c r="A15" s="55" t="s">
        <v>248</v>
      </c>
      <c r="B15" s="114"/>
      <c r="C15" s="14"/>
      <c r="D15" s="184"/>
      <c r="E15" s="111"/>
      <c r="F15" s="80"/>
      <c r="G15" s="111"/>
      <c r="H15" s="111"/>
      <c r="I15" s="110"/>
      <c r="J15" s="111"/>
      <c r="K15" s="110"/>
    </row>
    <row r="16" spans="1:11" ht="21.75" customHeight="1">
      <c r="A16" s="55" t="s">
        <v>249</v>
      </c>
      <c r="B16" s="114"/>
      <c r="C16" s="14"/>
      <c r="D16" s="184"/>
      <c r="E16" s="111">
        <v>0</v>
      </c>
      <c r="F16" s="80"/>
      <c r="G16" s="111">
        <v>235758</v>
      </c>
      <c r="H16" s="111"/>
      <c r="I16" s="110" t="s">
        <v>124</v>
      </c>
      <c r="J16" s="111"/>
      <c r="K16" s="80">
        <v>0</v>
      </c>
    </row>
    <row r="17" spans="1:11" ht="21.75" customHeight="1">
      <c r="A17" s="55" t="s">
        <v>250</v>
      </c>
      <c r="B17" s="114"/>
      <c r="C17" s="14" t="s">
        <v>307</v>
      </c>
      <c r="D17" s="184"/>
      <c r="E17" s="111">
        <v>568617</v>
      </c>
      <c r="F17" s="80"/>
      <c r="G17" s="111">
        <v>2249633</v>
      </c>
      <c r="H17" s="111"/>
      <c r="I17" s="110" t="s">
        <v>124</v>
      </c>
      <c r="J17" s="111"/>
      <c r="K17" s="110" t="s">
        <v>124</v>
      </c>
    </row>
    <row r="18" spans="1:11" ht="21.75" customHeight="1">
      <c r="A18" s="114" t="s">
        <v>40</v>
      </c>
      <c r="B18" s="114"/>
      <c r="C18" s="14"/>
      <c r="D18" s="184"/>
      <c r="E18" s="80">
        <v>556736</v>
      </c>
      <c r="F18" s="80"/>
      <c r="G18" s="111">
        <v>561788</v>
      </c>
      <c r="H18" s="80"/>
      <c r="I18" s="186">
        <v>6075</v>
      </c>
      <c r="J18" s="80"/>
      <c r="K18" s="186">
        <v>7892</v>
      </c>
    </row>
    <row r="19" spans="1:11" ht="21.75" customHeight="1">
      <c r="A19" s="6" t="s">
        <v>156</v>
      </c>
      <c r="B19" s="6"/>
      <c r="C19" s="14"/>
      <c r="D19" s="184"/>
      <c r="E19" s="187">
        <f>SUM(E11:E18)</f>
        <v>118153042</v>
      </c>
      <c r="F19" s="9"/>
      <c r="G19" s="225">
        <f>SUM(G11:G18)</f>
        <v>107640924</v>
      </c>
      <c r="H19" s="9"/>
      <c r="I19" s="187">
        <f>SUM(I11:I18)</f>
        <v>12992399</v>
      </c>
      <c r="J19" s="9"/>
      <c r="K19" s="187">
        <f>SUM(K11:K18)</f>
        <v>9426511</v>
      </c>
    </row>
    <row r="20" spans="1:11" ht="11.25" customHeight="1">
      <c r="A20" s="6"/>
      <c r="B20" s="6"/>
      <c r="C20" s="14"/>
      <c r="D20" s="184"/>
      <c r="E20" s="188"/>
      <c r="F20" s="185"/>
      <c r="G20" s="237"/>
      <c r="H20" s="9"/>
      <c r="I20" s="188"/>
      <c r="J20" s="185"/>
      <c r="K20" s="188"/>
    </row>
    <row r="21" spans="1:11" ht="21.75" customHeight="1">
      <c r="A21" s="15" t="s">
        <v>24</v>
      </c>
      <c r="B21" s="15"/>
      <c r="C21" s="14">
        <v>4</v>
      </c>
      <c r="D21" s="184"/>
      <c r="E21" s="188"/>
      <c r="F21" s="185"/>
      <c r="G21" s="237"/>
      <c r="H21" s="9"/>
      <c r="I21" s="188"/>
      <c r="J21" s="185"/>
      <c r="K21" s="188"/>
    </row>
    <row r="22" spans="1:11" ht="21.75" customHeight="1">
      <c r="A22" s="114" t="s">
        <v>68</v>
      </c>
      <c r="B22" s="114"/>
      <c r="C22" s="14"/>
      <c r="D22" s="184"/>
      <c r="E22" s="80">
        <v>96498985</v>
      </c>
      <c r="F22" s="185"/>
      <c r="G22" s="111">
        <v>89696052</v>
      </c>
      <c r="H22" s="80"/>
      <c r="I22" s="186">
        <v>6869613</v>
      </c>
      <c r="J22" s="80"/>
      <c r="K22" s="186">
        <v>5232314</v>
      </c>
    </row>
    <row r="23" spans="1:11" ht="21.75" customHeight="1">
      <c r="A23" s="55" t="s">
        <v>309</v>
      </c>
      <c r="B23" s="114"/>
      <c r="C23" s="14"/>
      <c r="D23" s="184"/>
      <c r="E23" s="80"/>
      <c r="F23" s="185"/>
      <c r="G23" s="111"/>
      <c r="H23" s="80"/>
      <c r="I23" s="186"/>
      <c r="J23" s="80"/>
      <c r="K23" s="186"/>
    </row>
    <row r="24" spans="1:11" ht="21.75" customHeight="1">
      <c r="A24" s="64" t="s">
        <v>189</v>
      </c>
      <c r="B24" s="114"/>
      <c r="C24" s="14"/>
      <c r="D24" s="184"/>
      <c r="E24" s="80">
        <v>-200050</v>
      </c>
      <c r="F24" s="185"/>
      <c r="G24" s="111">
        <v>130387</v>
      </c>
      <c r="H24" s="111"/>
      <c r="I24" s="110" t="s">
        <v>124</v>
      </c>
      <c r="J24" s="111"/>
      <c r="K24" s="111">
        <v>0</v>
      </c>
    </row>
    <row r="25" spans="1:11" ht="21.75" customHeight="1">
      <c r="A25" s="114" t="s">
        <v>83</v>
      </c>
      <c r="B25" s="114"/>
      <c r="C25" s="14"/>
      <c r="D25" s="184"/>
      <c r="E25" s="80">
        <v>4826576</v>
      </c>
      <c r="F25" s="185"/>
      <c r="G25" s="111">
        <v>5299628</v>
      </c>
      <c r="H25" s="111"/>
      <c r="I25" s="186">
        <v>257492</v>
      </c>
      <c r="J25" s="111"/>
      <c r="K25" s="186">
        <v>280214</v>
      </c>
    </row>
    <row r="26" spans="1:11" ht="21.75" customHeight="1">
      <c r="A26" s="114" t="s">
        <v>84</v>
      </c>
      <c r="B26" s="114"/>
      <c r="C26" s="14"/>
      <c r="D26" s="184"/>
      <c r="E26" s="80">
        <v>6721666</v>
      </c>
      <c r="F26" s="185"/>
      <c r="G26" s="111">
        <v>6497022</v>
      </c>
      <c r="H26" s="111"/>
      <c r="I26" s="186">
        <v>890659</v>
      </c>
      <c r="J26" s="111"/>
      <c r="K26" s="186">
        <v>1107614</v>
      </c>
    </row>
    <row r="27" spans="1:11" ht="21.75" customHeight="1">
      <c r="A27" s="64" t="s">
        <v>203</v>
      </c>
      <c r="B27" s="114"/>
      <c r="C27" s="14"/>
      <c r="D27" s="184"/>
      <c r="E27" s="80">
        <v>74851</v>
      </c>
      <c r="F27" s="185"/>
      <c r="G27" s="111">
        <v>0</v>
      </c>
      <c r="H27" s="190"/>
      <c r="I27" s="111">
        <v>34224</v>
      </c>
      <c r="J27" s="111">
        <v>0</v>
      </c>
      <c r="K27" s="111">
        <v>0</v>
      </c>
    </row>
    <row r="28" spans="1:11" ht="21.75" customHeight="1">
      <c r="A28" s="114" t="s">
        <v>85</v>
      </c>
      <c r="B28" s="114"/>
      <c r="C28" s="14"/>
      <c r="D28" s="184"/>
      <c r="E28" s="80">
        <v>2586993</v>
      </c>
      <c r="F28" s="185"/>
      <c r="G28" s="111">
        <v>2364385</v>
      </c>
      <c r="H28" s="111"/>
      <c r="I28" s="191">
        <v>963319</v>
      </c>
      <c r="J28" s="111"/>
      <c r="K28" s="191">
        <v>825741</v>
      </c>
    </row>
    <row r="29" spans="1:11" ht="21.75" customHeight="1">
      <c r="A29" s="6" t="s">
        <v>26</v>
      </c>
      <c r="B29" s="6"/>
      <c r="C29" s="14"/>
      <c r="D29" s="184"/>
      <c r="E29" s="192">
        <f>SUM(E22:E28)</f>
        <v>110509021</v>
      </c>
      <c r="F29" s="9"/>
      <c r="G29" s="225">
        <f>SUM(G22:G28)</f>
        <v>103987474</v>
      </c>
      <c r="H29" s="9"/>
      <c r="I29" s="192">
        <f>SUM(I22:I28)</f>
        <v>9015307</v>
      </c>
      <c r="J29" s="9"/>
      <c r="K29" s="192">
        <f>SUM(K22:K28)</f>
        <v>7445883</v>
      </c>
    </row>
    <row r="30" spans="1:11" ht="11.25" customHeight="1">
      <c r="A30" s="6"/>
      <c r="B30" s="6"/>
      <c r="C30" s="14"/>
      <c r="D30" s="184"/>
      <c r="E30" s="193"/>
      <c r="F30" s="9"/>
      <c r="G30" s="238"/>
      <c r="H30" s="32"/>
      <c r="I30" s="193"/>
      <c r="J30" s="32"/>
      <c r="K30" s="193"/>
    </row>
    <row r="31" spans="1:11" ht="21.75" customHeight="1">
      <c r="A31" s="55" t="s">
        <v>251</v>
      </c>
      <c r="B31" s="6"/>
      <c r="C31" s="14"/>
      <c r="D31" s="184"/>
      <c r="E31" s="32"/>
      <c r="F31" s="9"/>
      <c r="G31" s="47"/>
      <c r="H31" s="32"/>
      <c r="I31" s="32"/>
      <c r="J31" s="32"/>
      <c r="K31" s="32"/>
    </row>
    <row r="32" spans="1:11" s="99" customFormat="1" ht="21.75" customHeight="1">
      <c r="A32" s="55" t="s">
        <v>231</v>
      </c>
      <c r="B32" s="194"/>
      <c r="C32" s="14" t="s">
        <v>252</v>
      </c>
      <c r="D32" s="184"/>
      <c r="E32" s="105">
        <v>1665450</v>
      </c>
      <c r="F32" s="111"/>
      <c r="G32" s="105">
        <v>1229763</v>
      </c>
      <c r="H32" s="80"/>
      <c r="I32" s="195">
        <v>0</v>
      </c>
      <c r="J32" s="185"/>
      <c r="K32" s="195">
        <v>0</v>
      </c>
    </row>
    <row r="33" spans="1:11" ht="21.75" customHeight="1">
      <c r="A33" s="6" t="s">
        <v>159</v>
      </c>
      <c r="B33" s="194"/>
      <c r="C33" s="14"/>
      <c r="D33" s="184"/>
      <c r="E33" s="111"/>
      <c r="F33" s="111"/>
      <c r="G33" s="111"/>
      <c r="H33" s="80"/>
      <c r="I33" s="196"/>
      <c r="J33" s="185"/>
      <c r="K33" s="196"/>
    </row>
    <row r="34" spans="1:11" ht="21.75" customHeight="1">
      <c r="A34" s="51" t="s">
        <v>169</v>
      </c>
      <c r="B34" s="6"/>
      <c r="C34" s="28"/>
      <c r="D34" s="29"/>
      <c r="E34" s="47">
        <f>E19-E29+E32</f>
        <v>9309471</v>
      </c>
      <c r="F34" s="38"/>
      <c r="G34" s="47">
        <f>G19-G29+G32</f>
        <v>4883213</v>
      </c>
      <c r="H34" s="9"/>
      <c r="I34" s="47">
        <f>I19-I29+I32</f>
        <v>3977092</v>
      </c>
      <c r="J34" s="9"/>
      <c r="K34" s="47">
        <f>K19-K29+K32</f>
        <v>1980628</v>
      </c>
    </row>
    <row r="35" spans="1:11" ht="21.75" customHeight="1">
      <c r="A35" s="55" t="s">
        <v>170</v>
      </c>
      <c r="B35" s="114"/>
      <c r="C35" s="14">
        <v>14</v>
      </c>
      <c r="D35" s="184"/>
      <c r="E35" s="111">
        <v>3120153</v>
      </c>
      <c r="F35" s="81"/>
      <c r="G35" s="111">
        <v>756852</v>
      </c>
      <c r="H35" s="9"/>
      <c r="I35" s="195">
        <v>1335420</v>
      </c>
      <c r="J35" s="185"/>
      <c r="K35" s="195">
        <v>-94340</v>
      </c>
    </row>
    <row r="36" spans="1:11" ht="21.75" customHeight="1" thickBot="1">
      <c r="A36" s="6" t="s">
        <v>73</v>
      </c>
      <c r="B36" s="6"/>
      <c r="C36" s="14"/>
      <c r="D36" s="184"/>
      <c r="E36" s="233">
        <f>E34-E35</f>
        <v>6189318</v>
      </c>
      <c r="F36" s="38"/>
      <c r="G36" s="233">
        <f>G34-G35</f>
        <v>4126361</v>
      </c>
      <c r="H36" s="9"/>
      <c r="I36" s="233">
        <f>I34-I35</f>
        <v>2641672</v>
      </c>
      <c r="J36" s="9"/>
      <c r="K36" s="233">
        <f>K34-K35</f>
        <v>2074968</v>
      </c>
    </row>
    <row r="37" spans="1:11" ht="11.25" customHeight="1" thickTop="1">
      <c r="A37" s="6"/>
      <c r="B37" s="6"/>
      <c r="C37" s="14"/>
      <c r="D37" s="184"/>
      <c r="E37" s="47"/>
      <c r="F37" s="38"/>
      <c r="G37" s="47"/>
      <c r="H37" s="9"/>
      <c r="I37" s="32"/>
      <c r="J37" s="9"/>
      <c r="K37" s="32"/>
    </row>
    <row r="38" spans="1:11" ht="21.75" customHeight="1">
      <c r="A38" s="6" t="s">
        <v>118</v>
      </c>
      <c r="B38" s="114"/>
      <c r="C38" s="14"/>
      <c r="D38" s="184"/>
      <c r="E38" s="234"/>
      <c r="F38" s="81"/>
      <c r="G38" s="234"/>
      <c r="H38" s="185"/>
      <c r="I38" s="199"/>
      <c r="J38" s="185"/>
      <c r="K38" s="199"/>
    </row>
    <row r="39" spans="1:11" ht="21.75" customHeight="1">
      <c r="A39" s="114" t="s">
        <v>77</v>
      </c>
      <c r="B39" s="114"/>
      <c r="C39" s="14"/>
      <c r="D39" s="184"/>
      <c r="E39" s="111">
        <v>4016201</v>
      </c>
      <c r="F39" s="81"/>
      <c r="G39" s="111">
        <v>2982551</v>
      </c>
      <c r="H39" s="185"/>
      <c r="I39" s="80">
        <v>2641672</v>
      </c>
      <c r="J39" s="185"/>
      <c r="K39" s="80">
        <v>2074968</v>
      </c>
    </row>
    <row r="40" spans="1:11" ht="21.75" customHeight="1">
      <c r="A40" s="114" t="s">
        <v>145</v>
      </c>
      <c r="B40" s="114"/>
      <c r="C40" s="14"/>
      <c r="D40" s="184"/>
      <c r="E40" s="111">
        <v>2173117</v>
      </c>
      <c r="F40" s="81"/>
      <c r="G40" s="111">
        <v>1143810</v>
      </c>
      <c r="H40" s="185"/>
      <c r="I40" s="195" t="s">
        <v>124</v>
      </c>
      <c r="J40" s="185"/>
      <c r="K40" s="195">
        <v>0</v>
      </c>
    </row>
    <row r="41" spans="1:11" ht="21.75" customHeight="1" thickBot="1">
      <c r="A41" s="6" t="s">
        <v>73</v>
      </c>
      <c r="B41" s="6"/>
      <c r="C41" s="14"/>
      <c r="D41" s="184"/>
      <c r="E41" s="233">
        <f>SUM(E39:E40)</f>
        <v>6189318</v>
      </c>
      <c r="F41" s="38"/>
      <c r="G41" s="233">
        <f>SUM(G39:G40)</f>
        <v>4126361</v>
      </c>
      <c r="H41" s="9"/>
      <c r="I41" s="197">
        <f>SUM(I39:I40)</f>
        <v>2641672</v>
      </c>
      <c r="J41" s="9"/>
      <c r="K41" s="197">
        <f>SUM(K39:K40)</f>
        <v>2074968</v>
      </c>
    </row>
    <row r="42" spans="1:11" ht="11.25" customHeight="1" thickTop="1">
      <c r="A42" s="6"/>
      <c r="B42" s="6"/>
      <c r="C42" s="14"/>
      <c r="D42" s="184"/>
      <c r="E42" s="38"/>
      <c r="F42" s="38"/>
      <c r="G42" s="38"/>
      <c r="H42" s="9"/>
      <c r="I42" s="9"/>
      <c r="J42" s="9"/>
      <c r="K42" s="9"/>
    </row>
    <row r="43" spans="1:11" ht="21.75" customHeight="1" thickBot="1">
      <c r="A43" s="17" t="s">
        <v>126</v>
      </c>
      <c r="B43" s="6"/>
      <c r="C43" s="14">
        <v>17</v>
      </c>
      <c r="D43" s="29"/>
      <c r="E43" s="235">
        <v>0.54</v>
      </c>
      <c r="F43" s="236"/>
      <c r="G43" s="235">
        <v>0.4</v>
      </c>
      <c r="H43" s="10"/>
      <c r="I43" s="200">
        <v>0.34</v>
      </c>
      <c r="J43" s="10"/>
      <c r="K43" s="200">
        <v>0.27</v>
      </c>
    </row>
    <row r="44" spans="1:11" ht="21.75" customHeight="1" thickTop="1">
      <c r="A44" s="51"/>
      <c r="B44" s="51"/>
      <c r="C44" s="87"/>
      <c r="D44" s="95"/>
      <c r="E44" s="38"/>
      <c r="F44" s="38"/>
      <c r="G44" s="38"/>
      <c r="H44" s="38"/>
      <c r="I44" s="38"/>
      <c r="J44" s="38"/>
      <c r="K44" s="38"/>
    </row>
    <row r="45" spans="1:11" ht="21.75" customHeight="1">
      <c r="A45" s="21" t="s">
        <v>29</v>
      </c>
      <c r="B45" s="21"/>
      <c r="C45" s="21"/>
      <c r="D45" s="21"/>
      <c r="E45" s="88"/>
      <c r="F45" s="88"/>
      <c r="G45" s="88"/>
      <c r="H45" s="65"/>
      <c r="I45" s="65"/>
      <c r="J45" s="65"/>
      <c r="K45" s="184"/>
    </row>
    <row r="46" spans="1:11" ht="21.75" customHeight="1">
      <c r="A46" s="88" t="s">
        <v>30</v>
      </c>
      <c r="B46" s="88"/>
      <c r="C46" s="88"/>
      <c r="D46" s="88"/>
      <c r="E46" s="88"/>
      <c r="F46" s="88"/>
      <c r="G46" s="88"/>
      <c r="H46" s="67"/>
      <c r="I46" s="67"/>
      <c r="J46" s="67"/>
      <c r="K46" s="85"/>
    </row>
    <row r="47" spans="1:11" ht="21.75" customHeight="1">
      <c r="A47" s="90" t="s">
        <v>200</v>
      </c>
      <c r="B47" s="90"/>
      <c r="C47" s="101"/>
      <c r="D47" s="102"/>
      <c r="E47" s="102"/>
      <c r="F47" s="102"/>
      <c r="G47" s="102"/>
      <c r="H47" s="67"/>
      <c r="I47" s="67"/>
      <c r="J47" s="67"/>
      <c r="K47" s="67"/>
    </row>
    <row r="48" spans="1:11" ht="21.75" customHeight="1">
      <c r="A48" s="12"/>
      <c r="B48" s="12"/>
      <c r="C48" s="87"/>
      <c r="D48" s="8"/>
      <c r="E48" s="8"/>
      <c r="F48" s="8"/>
      <c r="G48" s="8"/>
      <c r="H48" s="8"/>
      <c r="I48" s="8"/>
      <c r="J48" s="8"/>
      <c r="K48" s="115" t="s">
        <v>134</v>
      </c>
    </row>
    <row r="49" spans="1:11" ht="21.75" customHeight="1">
      <c r="A49" s="132"/>
      <c r="B49" s="132"/>
      <c r="C49" s="87"/>
      <c r="D49" s="8"/>
      <c r="E49" s="245" t="s">
        <v>0</v>
      </c>
      <c r="F49" s="245"/>
      <c r="G49" s="245"/>
      <c r="H49" s="91"/>
      <c r="I49" s="245" t="s">
        <v>42</v>
      </c>
      <c r="J49" s="245"/>
      <c r="K49" s="245"/>
    </row>
    <row r="50" spans="1:11" ht="21.75" customHeight="1">
      <c r="A50" s="106"/>
      <c r="B50" s="106"/>
      <c r="C50" s="87"/>
      <c r="D50" s="8"/>
      <c r="E50" s="246" t="s">
        <v>8</v>
      </c>
      <c r="F50" s="246"/>
      <c r="G50" s="246"/>
      <c r="H50" s="91"/>
      <c r="I50" s="246" t="s">
        <v>8</v>
      </c>
      <c r="J50" s="246"/>
      <c r="K50" s="246"/>
    </row>
    <row r="51" spans="1:11" ht="21.75" customHeight="1">
      <c r="A51" s="106"/>
      <c r="B51" s="106"/>
      <c r="C51" s="87"/>
      <c r="D51" s="8"/>
      <c r="E51" s="249" t="s">
        <v>202</v>
      </c>
      <c r="F51" s="249"/>
      <c r="G51" s="249"/>
      <c r="H51" s="92"/>
      <c r="I51" s="249" t="s">
        <v>202</v>
      </c>
      <c r="J51" s="249"/>
      <c r="K51" s="249"/>
    </row>
    <row r="52" spans="1:11" ht="21.75" customHeight="1">
      <c r="A52" s="51"/>
      <c r="B52" s="51"/>
      <c r="C52" s="89"/>
      <c r="D52" s="8"/>
      <c r="E52" s="247" t="s">
        <v>247</v>
      </c>
      <c r="F52" s="248"/>
      <c r="G52" s="248"/>
      <c r="H52" s="92"/>
      <c r="I52" s="247" t="s">
        <v>247</v>
      </c>
      <c r="J52" s="248"/>
      <c r="K52" s="248"/>
    </row>
    <row r="53" spans="1:11" ht="21.75" customHeight="1">
      <c r="A53" s="51"/>
      <c r="B53" s="51"/>
      <c r="C53" s="87"/>
      <c r="D53" s="8"/>
      <c r="E53" s="103" t="s">
        <v>236</v>
      </c>
      <c r="F53" s="92"/>
      <c r="G53" s="103" t="s">
        <v>224</v>
      </c>
      <c r="H53" s="92"/>
      <c r="I53" s="103" t="s">
        <v>236</v>
      </c>
      <c r="J53" s="92"/>
      <c r="K53" s="103" t="s">
        <v>224</v>
      </c>
    </row>
    <row r="54" spans="1:11" ht="21.75" customHeight="1">
      <c r="A54" s="94"/>
      <c r="B54" s="51"/>
      <c r="C54" s="87"/>
      <c r="D54" s="67"/>
      <c r="E54" s="87"/>
      <c r="F54" s="87"/>
      <c r="G54" s="87"/>
      <c r="H54" s="87"/>
      <c r="I54" s="87"/>
      <c r="J54" s="87"/>
      <c r="K54" s="87"/>
    </row>
    <row r="55" spans="1:11" ht="21.75" customHeight="1">
      <c r="A55" s="51" t="s">
        <v>73</v>
      </c>
      <c r="B55" s="106"/>
      <c r="C55" s="87"/>
      <c r="D55" s="85"/>
      <c r="E55" s="47">
        <v>6189318</v>
      </c>
      <c r="F55" s="47"/>
      <c r="G55" s="47">
        <v>4126361</v>
      </c>
      <c r="H55" s="47"/>
      <c r="I55" s="47">
        <v>2641672</v>
      </c>
      <c r="J55" s="47"/>
      <c r="K55" s="47">
        <v>2074968</v>
      </c>
    </row>
    <row r="56" spans="1:11" ht="21.75" customHeight="1">
      <c r="A56" s="106"/>
      <c r="B56" s="106"/>
      <c r="C56" s="87"/>
      <c r="D56" s="85"/>
      <c r="E56" s="111"/>
      <c r="F56" s="111"/>
      <c r="G56" s="111"/>
      <c r="H56" s="111"/>
      <c r="I56" s="111"/>
      <c r="J56" s="111"/>
      <c r="K56" s="111"/>
    </row>
    <row r="57" spans="1:11" ht="20.25" customHeight="1">
      <c r="A57" s="51" t="s">
        <v>146</v>
      </c>
      <c r="B57" s="12"/>
      <c r="C57" s="87"/>
      <c r="D57" s="95"/>
      <c r="E57" s="36"/>
      <c r="F57" s="36"/>
      <c r="G57" s="36"/>
      <c r="H57" s="36"/>
      <c r="I57" s="36"/>
      <c r="J57" s="36"/>
      <c r="K57" s="36"/>
    </row>
    <row r="58" spans="1:11" ht="20.25" customHeight="1">
      <c r="A58" s="94" t="s">
        <v>229</v>
      </c>
      <c r="B58" s="12"/>
      <c r="C58" s="87"/>
      <c r="D58" s="95"/>
      <c r="E58" s="36"/>
      <c r="F58" s="36"/>
      <c r="G58" s="36"/>
      <c r="H58" s="36"/>
      <c r="I58" s="36"/>
      <c r="J58" s="36"/>
      <c r="K58" s="36"/>
    </row>
    <row r="59" spans="1:11" ht="20.25" customHeight="1">
      <c r="A59" s="94" t="s">
        <v>300</v>
      </c>
      <c r="B59" s="12"/>
      <c r="C59" s="87"/>
      <c r="D59" s="95"/>
      <c r="E59" s="36"/>
      <c r="F59" s="36"/>
      <c r="G59" s="36"/>
      <c r="H59" s="36"/>
      <c r="I59" s="36"/>
      <c r="J59" s="36"/>
      <c r="K59" s="36"/>
    </row>
    <row r="60" spans="1:11" ht="20.25" customHeight="1">
      <c r="A60" s="64" t="s">
        <v>232</v>
      </c>
      <c r="B60" s="51"/>
      <c r="C60" s="87"/>
      <c r="D60" s="95"/>
      <c r="E60" s="36">
        <v>190079</v>
      </c>
      <c r="F60" s="38"/>
      <c r="G60" s="111">
        <v>13501</v>
      </c>
      <c r="H60" s="38"/>
      <c r="I60" s="36">
        <v>0</v>
      </c>
      <c r="J60" s="36"/>
      <c r="K60" s="36">
        <v>0</v>
      </c>
    </row>
    <row r="61" spans="1:11" ht="20.25" customHeight="1">
      <c r="A61" s="64" t="s">
        <v>322</v>
      </c>
      <c r="B61" s="51"/>
      <c r="C61" s="87"/>
      <c r="D61" s="95"/>
      <c r="E61" s="111">
        <v>-2469</v>
      </c>
      <c r="F61" s="38"/>
      <c r="G61" s="111">
        <v>12754</v>
      </c>
      <c r="H61" s="38"/>
      <c r="I61" s="36">
        <v>0</v>
      </c>
      <c r="J61" s="36"/>
      <c r="K61" s="36">
        <v>0</v>
      </c>
    </row>
    <row r="62" spans="1:11" ht="20.25" customHeight="1">
      <c r="A62" s="64" t="s">
        <v>301</v>
      </c>
      <c r="B62" s="51"/>
      <c r="C62" s="87"/>
      <c r="D62" s="95"/>
      <c r="E62" s="111">
        <v>-8650</v>
      </c>
      <c r="F62" s="38"/>
      <c r="G62" s="111">
        <v>-2877</v>
      </c>
      <c r="H62" s="38"/>
      <c r="I62" s="36">
        <v>0</v>
      </c>
      <c r="J62" s="36"/>
      <c r="K62" s="36">
        <v>0</v>
      </c>
    </row>
    <row r="63" spans="1:11" ht="20.25" customHeight="1">
      <c r="A63" s="64"/>
      <c r="B63" s="51"/>
      <c r="C63" s="87"/>
      <c r="D63" s="95"/>
      <c r="E63" s="225">
        <f>SUM(E60:E62)</f>
        <v>178960</v>
      </c>
      <c r="F63" s="38"/>
      <c r="G63" s="225">
        <f>SUM(G60:G62)</f>
        <v>23378</v>
      </c>
      <c r="H63" s="38"/>
      <c r="I63" s="225">
        <f>SUM(I60:I62)</f>
        <v>0</v>
      </c>
      <c r="J63" s="38"/>
      <c r="K63" s="225">
        <f>SUM(K60:K62)</f>
        <v>0</v>
      </c>
    </row>
    <row r="64" spans="1:11" ht="20.25" customHeight="1">
      <c r="A64" s="94" t="s">
        <v>230</v>
      </c>
      <c r="B64" s="12"/>
      <c r="C64" s="87"/>
      <c r="D64" s="95"/>
      <c r="E64" s="36"/>
      <c r="F64" s="36"/>
      <c r="G64" s="36"/>
      <c r="H64" s="36"/>
      <c r="I64" s="36"/>
      <c r="J64" s="36"/>
      <c r="K64" s="36"/>
    </row>
    <row r="65" spans="1:11" ht="20.25" customHeight="1">
      <c r="A65" s="94" t="s">
        <v>300</v>
      </c>
      <c r="B65" s="12"/>
      <c r="C65" s="87"/>
      <c r="D65" s="95"/>
      <c r="E65" s="36"/>
      <c r="F65" s="36"/>
      <c r="G65" s="36"/>
      <c r="H65" s="36"/>
      <c r="I65" s="36"/>
      <c r="J65" s="36"/>
      <c r="K65" s="36"/>
    </row>
    <row r="66" spans="1:11" ht="20.25" customHeight="1">
      <c r="A66" s="64" t="s">
        <v>222</v>
      </c>
      <c r="B66" s="12"/>
      <c r="C66" s="87"/>
      <c r="D66" s="95"/>
      <c r="E66" s="100"/>
      <c r="F66" s="36"/>
      <c r="G66" s="100"/>
      <c r="H66" s="36"/>
      <c r="I66" s="111"/>
      <c r="J66" s="36"/>
      <c r="K66" s="111"/>
    </row>
    <row r="67" spans="1:11" ht="20.25" customHeight="1">
      <c r="A67" s="64" t="s">
        <v>221</v>
      </c>
      <c r="B67" s="12"/>
      <c r="C67" s="87"/>
      <c r="D67" s="95"/>
      <c r="E67" s="36">
        <v>-117908</v>
      </c>
      <c r="F67" s="36"/>
      <c r="G67" s="36">
        <v>-662116</v>
      </c>
      <c r="H67" s="36"/>
      <c r="I67" s="111">
        <v>0</v>
      </c>
      <c r="J67" s="36"/>
      <c r="K67" s="111">
        <v>0</v>
      </c>
    </row>
    <row r="68" spans="1:11" ht="20.25" customHeight="1">
      <c r="A68" s="64" t="s">
        <v>302</v>
      </c>
      <c r="B68" s="12"/>
      <c r="C68" s="87"/>
      <c r="D68" s="95"/>
      <c r="E68" s="36"/>
      <c r="F68" s="36"/>
      <c r="G68" s="36"/>
      <c r="H68" s="36"/>
      <c r="I68" s="111"/>
      <c r="J68" s="36"/>
      <c r="K68" s="111"/>
    </row>
    <row r="69" spans="1:11" ht="20.25" customHeight="1">
      <c r="A69" s="64" t="s">
        <v>303</v>
      </c>
      <c r="B69" s="12"/>
      <c r="C69" s="87"/>
      <c r="D69" s="95"/>
      <c r="E69" s="36"/>
      <c r="F69" s="36"/>
      <c r="G69" s="36"/>
      <c r="H69" s="36"/>
      <c r="I69" s="111"/>
      <c r="J69" s="36"/>
      <c r="K69" s="111"/>
    </row>
    <row r="70" spans="1:11" ht="20.25" customHeight="1">
      <c r="A70" s="64" t="s">
        <v>304</v>
      </c>
      <c r="B70" s="12"/>
      <c r="C70" s="87"/>
      <c r="D70" s="95"/>
      <c r="E70" s="36">
        <v>0</v>
      </c>
      <c r="F70" s="36"/>
      <c r="G70" s="36">
        <v>-432203</v>
      </c>
      <c r="H70" s="36"/>
      <c r="I70" s="111">
        <v>0</v>
      </c>
      <c r="J70" s="36"/>
      <c r="K70" s="111">
        <v>0</v>
      </c>
    </row>
    <row r="71" spans="1:11" ht="20.25" customHeight="1">
      <c r="A71" s="64" t="s">
        <v>91</v>
      </c>
      <c r="B71" s="12"/>
      <c r="C71" s="87"/>
      <c r="D71" s="95"/>
      <c r="E71" s="36">
        <v>-208382</v>
      </c>
      <c r="F71" s="36"/>
      <c r="G71" s="36">
        <v>3893278</v>
      </c>
      <c r="H71" s="36"/>
      <c r="I71" s="111">
        <v>0</v>
      </c>
      <c r="J71" s="36"/>
      <c r="K71" s="111">
        <v>0</v>
      </c>
    </row>
    <row r="72" spans="1:11" ht="20.25" customHeight="1">
      <c r="A72" s="64" t="s">
        <v>253</v>
      </c>
      <c r="B72" s="12"/>
      <c r="C72" s="87"/>
      <c r="D72" s="95"/>
      <c r="E72" s="36"/>
      <c r="F72" s="36"/>
      <c r="G72" s="36"/>
      <c r="H72" s="36"/>
      <c r="I72" s="111"/>
      <c r="J72" s="36"/>
      <c r="K72" s="111"/>
    </row>
    <row r="73" spans="1:11" ht="20.25" customHeight="1">
      <c r="A73" s="64" t="s">
        <v>254</v>
      </c>
      <c r="B73" s="12"/>
      <c r="C73" s="87"/>
      <c r="D73" s="95"/>
      <c r="E73" s="36"/>
      <c r="F73" s="36"/>
      <c r="G73" s="36"/>
      <c r="H73" s="36"/>
      <c r="I73" s="111"/>
      <c r="J73" s="36"/>
      <c r="K73" s="111"/>
    </row>
    <row r="74" spans="1:11" ht="20.25" customHeight="1">
      <c r="A74" s="64" t="s">
        <v>255</v>
      </c>
      <c r="B74" s="12"/>
      <c r="C74" s="87"/>
      <c r="D74" s="95"/>
      <c r="E74" s="36"/>
      <c r="F74" s="36"/>
      <c r="G74" s="36"/>
      <c r="H74" s="36"/>
      <c r="I74" s="111"/>
      <c r="J74" s="36"/>
      <c r="K74" s="111"/>
    </row>
    <row r="75" spans="1:11" ht="20.25" customHeight="1">
      <c r="A75" s="64" t="s">
        <v>256</v>
      </c>
      <c r="B75" s="12"/>
      <c r="C75" s="87"/>
      <c r="D75" s="95"/>
      <c r="E75" s="36">
        <v>0</v>
      </c>
      <c r="F75" s="36"/>
      <c r="G75" s="36">
        <v>-36876</v>
      </c>
      <c r="H75" s="36"/>
      <c r="I75" s="111">
        <v>0</v>
      </c>
      <c r="J75" s="36"/>
      <c r="K75" s="111">
        <v>0</v>
      </c>
    </row>
    <row r="76" spans="1:11" ht="20.25" customHeight="1">
      <c r="A76" s="64" t="s">
        <v>301</v>
      </c>
      <c r="B76" s="12"/>
      <c r="C76" s="87"/>
      <c r="D76" s="95"/>
      <c r="E76" s="40">
        <v>8829</v>
      </c>
      <c r="F76" s="36"/>
      <c r="G76" s="40">
        <v>130873</v>
      </c>
      <c r="H76" s="36"/>
      <c r="I76" s="105">
        <v>0</v>
      </c>
      <c r="J76" s="111"/>
      <c r="K76" s="105">
        <v>0</v>
      </c>
    </row>
    <row r="77" spans="1:11" s="99" customFormat="1" ht="20.25" customHeight="1">
      <c r="A77" s="51"/>
      <c r="B77" s="51"/>
      <c r="C77" s="226"/>
      <c r="D77" s="227"/>
      <c r="E77" s="225">
        <f>SUM(E64:E76)</f>
        <v>-317461</v>
      </c>
      <c r="F77" s="38"/>
      <c r="G77" s="225">
        <f>SUM(G64:G76)</f>
        <v>2892956</v>
      </c>
      <c r="H77" s="38"/>
      <c r="I77" s="225">
        <f>SUM(I60:I75)</f>
        <v>0</v>
      </c>
      <c r="J77" s="38"/>
      <c r="K77" s="225">
        <f>SUM(K60:K75)</f>
        <v>0</v>
      </c>
    </row>
    <row r="78" spans="1:11" ht="20.25" customHeight="1">
      <c r="A78" s="51" t="s">
        <v>147</v>
      </c>
      <c r="B78" s="51"/>
      <c r="C78" s="87"/>
      <c r="D78" s="95"/>
      <c r="E78" s="36"/>
      <c r="F78" s="228"/>
      <c r="G78" s="36"/>
      <c r="H78" s="36"/>
      <c r="I78" s="36"/>
      <c r="J78" s="36"/>
      <c r="K78" s="36"/>
    </row>
    <row r="79" spans="1:11" ht="20.25" customHeight="1">
      <c r="A79" s="51" t="s">
        <v>305</v>
      </c>
      <c r="B79" s="51"/>
      <c r="C79" s="87"/>
      <c r="D79" s="95"/>
      <c r="E79" s="97">
        <f>E63+E77</f>
        <v>-138501</v>
      </c>
      <c r="F79" s="38"/>
      <c r="G79" s="97">
        <f>G63+G77</f>
        <v>2916334</v>
      </c>
      <c r="H79" s="47"/>
      <c r="I79" s="97">
        <f>I63+I77</f>
        <v>0</v>
      </c>
      <c r="J79" s="47"/>
      <c r="K79" s="97">
        <f>K63+K77</f>
        <v>0</v>
      </c>
    </row>
    <row r="80" spans="1:11" ht="20.25" customHeight="1">
      <c r="A80" s="51" t="s">
        <v>148</v>
      </c>
      <c r="B80" s="12"/>
      <c r="C80" s="87"/>
      <c r="D80" s="95"/>
      <c r="E80" s="58"/>
      <c r="F80" s="228"/>
      <c r="G80" s="58"/>
      <c r="H80" s="36"/>
      <c r="I80" s="229"/>
      <c r="J80" s="36"/>
      <c r="K80" s="229"/>
    </row>
    <row r="81" spans="1:11" ht="20.25" customHeight="1" thickBot="1">
      <c r="A81" s="51" t="s">
        <v>149</v>
      </c>
      <c r="B81" s="12"/>
      <c r="C81" s="87"/>
      <c r="D81" s="95"/>
      <c r="E81" s="48">
        <f>E55+E79</f>
        <v>6050817</v>
      </c>
      <c r="F81" s="38"/>
      <c r="G81" s="48">
        <f>G55+G79</f>
        <v>7042695</v>
      </c>
      <c r="H81" s="47"/>
      <c r="I81" s="48">
        <f>I55+I79</f>
        <v>2641672</v>
      </c>
      <c r="J81" s="47"/>
      <c r="K81" s="48">
        <f>K55+K79</f>
        <v>2074968</v>
      </c>
    </row>
    <row r="82" spans="1:11" ht="20.25" customHeight="1" thickTop="1">
      <c r="A82" s="12"/>
      <c r="B82" s="12"/>
      <c r="C82" s="87"/>
      <c r="D82" s="95"/>
      <c r="E82" s="58"/>
      <c r="F82" s="58"/>
      <c r="G82" s="58"/>
      <c r="H82" s="58"/>
      <c r="I82" s="229"/>
      <c r="J82" s="36"/>
      <c r="K82" s="229"/>
    </row>
    <row r="83" spans="1:11" ht="20.25" customHeight="1">
      <c r="A83" s="51" t="s">
        <v>155</v>
      </c>
      <c r="B83" s="51"/>
      <c r="C83" s="87"/>
      <c r="D83" s="95"/>
      <c r="E83" s="47"/>
      <c r="F83" s="38"/>
      <c r="G83" s="47"/>
      <c r="H83" s="38"/>
      <c r="I83" s="47"/>
      <c r="J83" s="38"/>
      <c r="K83" s="47"/>
    </row>
    <row r="84" spans="1:11" ht="20.25" customHeight="1">
      <c r="A84" s="51" t="s">
        <v>150</v>
      </c>
      <c r="B84" s="51"/>
      <c r="C84" s="87"/>
      <c r="D84" s="95"/>
      <c r="E84" s="47"/>
      <c r="F84" s="38"/>
      <c r="G84" s="47"/>
      <c r="H84" s="38"/>
      <c r="I84" s="47"/>
      <c r="J84" s="38"/>
      <c r="K84" s="47"/>
    </row>
    <row r="85" spans="1:11" ht="20.25" customHeight="1">
      <c r="A85" s="64" t="s">
        <v>77</v>
      </c>
      <c r="B85" s="12"/>
      <c r="C85" s="87"/>
      <c r="D85" s="95"/>
      <c r="E85" s="36">
        <v>4551851</v>
      </c>
      <c r="F85" s="36"/>
      <c r="G85" s="36">
        <v>4185887</v>
      </c>
      <c r="H85" s="67"/>
      <c r="I85" s="230">
        <v>2641672</v>
      </c>
      <c r="J85" s="67"/>
      <c r="K85" s="230">
        <v>2074968</v>
      </c>
    </row>
    <row r="86" spans="1:11" ht="20.25" customHeight="1">
      <c r="A86" s="64" t="s">
        <v>145</v>
      </c>
      <c r="B86" s="51"/>
      <c r="C86" s="87"/>
      <c r="D86" s="95"/>
      <c r="E86" s="231">
        <v>1498966</v>
      </c>
      <c r="F86" s="228"/>
      <c r="G86" s="231">
        <v>2856808</v>
      </c>
      <c r="H86" s="38"/>
      <c r="I86" s="105">
        <v>0</v>
      </c>
      <c r="J86" s="232"/>
      <c r="K86" s="105">
        <v>0</v>
      </c>
    </row>
    <row r="87" spans="1:11" s="99" customFormat="1" ht="20.25" customHeight="1">
      <c r="A87" s="51" t="s">
        <v>155</v>
      </c>
      <c r="B87" s="51"/>
      <c r="C87" s="226"/>
      <c r="D87" s="227"/>
      <c r="E87" s="47"/>
      <c r="F87" s="38"/>
      <c r="G87" s="47"/>
      <c r="H87" s="38"/>
      <c r="I87" s="47"/>
      <c r="J87" s="38"/>
      <c r="K87" s="47"/>
    </row>
    <row r="88" spans="1:11" ht="20.25" customHeight="1" thickBot="1">
      <c r="A88" s="51" t="s">
        <v>149</v>
      </c>
      <c r="B88" s="12"/>
      <c r="C88" s="87"/>
      <c r="D88" s="95"/>
      <c r="E88" s="48">
        <f>SUM(E85:E86)</f>
        <v>6050817</v>
      </c>
      <c r="F88" s="38"/>
      <c r="G88" s="48">
        <f>SUM(G85:G86)</f>
        <v>7042695</v>
      </c>
      <c r="H88" s="38"/>
      <c r="I88" s="48">
        <f>SUM(I85:I86)</f>
        <v>2641672</v>
      </c>
      <c r="J88" s="38"/>
      <c r="K88" s="48">
        <f>SUM(K85:K86)</f>
        <v>2074968</v>
      </c>
    </row>
    <row r="89" spans="1:11" ht="21.75" customHeight="1" thickTop="1">
      <c r="A89" s="6"/>
      <c r="B89" s="114"/>
      <c r="C89" s="14"/>
      <c r="D89" s="184"/>
      <c r="E89" s="32"/>
      <c r="F89" s="80"/>
      <c r="G89" s="47"/>
      <c r="H89" s="80"/>
      <c r="I89" s="32"/>
      <c r="J89" s="185"/>
      <c r="K89" s="32"/>
    </row>
    <row r="90" spans="1:11" ht="21.75" customHeight="1">
      <c r="A90" s="21" t="s">
        <v>29</v>
      </c>
      <c r="B90" s="21"/>
      <c r="C90" s="21"/>
      <c r="D90" s="21"/>
      <c r="E90" s="21"/>
      <c r="F90" s="21"/>
      <c r="G90" s="88"/>
      <c r="H90" s="65"/>
      <c r="I90" s="65"/>
      <c r="J90" s="65"/>
      <c r="K90" s="184"/>
    </row>
    <row r="91" spans="1:11" ht="21.75" customHeight="1">
      <c r="A91" s="21" t="s">
        <v>30</v>
      </c>
      <c r="B91" s="21"/>
      <c r="C91" s="21"/>
      <c r="D91" s="21"/>
      <c r="E91" s="21"/>
      <c r="F91" s="21"/>
      <c r="G91" s="88"/>
      <c r="H91" s="65"/>
      <c r="I91" s="65"/>
      <c r="J91" s="65"/>
      <c r="K91" s="184"/>
    </row>
    <row r="92" spans="1:11" ht="21.75" customHeight="1">
      <c r="A92" s="90" t="s">
        <v>199</v>
      </c>
      <c r="B92" s="139"/>
      <c r="C92" s="160"/>
      <c r="D92" s="202"/>
      <c r="E92" s="202"/>
      <c r="F92" s="202"/>
      <c r="G92" s="102"/>
      <c r="H92" s="65"/>
      <c r="I92" s="65"/>
      <c r="J92" s="65"/>
      <c r="K92" s="65"/>
    </row>
    <row r="93" spans="1:11" ht="21.75" customHeight="1">
      <c r="A93" s="7"/>
      <c r="B93" s="7"/>
      <c r="C93" s="87"/>
      <c r="D93" s="8"/>
      <c r="E93" s="8"/>
      <c r="F93" s="8"/>
      <c r="G93" s="8"/>
      <c r="H93" s="8"/>
      <c r="I93" s="8"/>
      <c r="J93" s="8"/>
      <c r="K93" s="115" t="s">
        <v>134</v>
      </c>
    </row>
    <row r="94" spans="1:11" ht="21.75" customHeight="1">
      <c r="A94" s="114"/>
      <c r="B94" s="114"/>
      <c r="C94" s="87"/>
      <c r="D94" s="8"/>
      <c r="E94" s="245" t="s">
        <v>0</v>
      </c>
      <c r="F94" s="245"/>
      <c r="G94" s="245"/>
      <c r="H94" s="91"/>
      <c r="I94" s="245" t="s">
        <v>42</v>
      </c>
      <c r="J94" s="245"/>
      <c r="K94" s="245"/>
    </row>
    <row r="95" spans="1:11" ht="21.75" customHeight="1">
      <c r="A95" s="114"/>
      <c r="B95" s="114"/>
      <c r="C95" s="87"/>
      <c r="D95" s="8"/>
      <c r="E95" s="246" t="s">
        <v>8</v>
      </c>
      <c r="F95" s="246"/>
      <c r="G95" s="246"/>
      <c r="H95" s="91"/>
      <c r="I95" s="246" t="s">
        <v>8</v>
      </c>
      <c r="J95" s="246"/>
      <c r="K95" s="246"/>
    </row>
    <row r="96" spans="1:11" ht="21.75" customHeight="1">
      <c r="A96" s="114"/>
      <c r="B96" s="114"/>
      <c r="C96" s="87"/>
      <c r="D96" s="8"/>
      <c r="E96" s="249" t="s">
        <v>257</v>
      </c>
      <c r="F96" s="249"/>
      <c r="G96" s="249"/>
      <c r="H96" s="92"/>
      <c r="I96" s="249" t="s">
        <v>257</v>
      </c>
      <c r="J96" s="249"/>
      <c r="K96" s="249"/>
    </row>
    <row r="97" spans="1:11" ht="21.75" customHeight="1">
      <c r="A97" s="6"/>
      <c r="B97" s="6"/>
      <c r="C97" s="89"/>
      <c r="D97" s="8"/>
      <c r="E97" s="247" t="s">
        <v>247</v>
      </c>
      <c r="F97" s="248"/>
      <c r="G97" s="248"/>
      <c r="H97" s="92"/>
      <c r="I97" s="247" t="s">
        <v>247</v>
      </c>
      <c r="J97" s="248"/>
      <c r="K97" s="248"/>
    </row>
    <row r="98" spans="1:11" ht="21.75" customHeight="1">
      <c r="A98" s="6"/>
      <c r="B98" s="6"/>
      <c r="C98" s="87" t="s">
        <v>43</v>
      </c>
      <c r="D98" s="8"/>
      <c r="E98" s="103" t="s">
        <v>236</v>
      </c>
      <c r="F98" s="92"/>
      <c r="G98" s="103" t="s">
        <v>224</v>
      </c>
      <c r="H98" s="92"/>
      <c r="I98" s="103" t="s">
        <v>236</v>
      </c>
      <c r="J98" s="92"/>
      <c r="K98" s="103" t="s">
        <v>224</v>
      </c>
    </row>
    <row r="99" spans="1:11" ht="21.75" customHeight="1">
      <c r="A99" s="15" t="s">
        <v>157</v>
      </c>
      <c r="B99" s="15"/>
      <c r="C99" s="14">
        <v>4</v>
      </c>
      <c r="D99" s="184"/>
      <c r="E99" s="185"/>
      <c r="F99" s="185"/>
      <c r="G99" s="81"/>
      <c r="H99" s="185"/>
      <c r="I99" s="185"/>
      <c r="J99" s="185"/>
      <c r="K99" s="185"/>
    </row>
    <row r="100" spans="1:11" ht="21.75" customHeight="1">
      <c r="A100" s="114" t="s">
        <v>57</v>
      </c>
      <c r="B100" s="114"/>
      <c r="C100" s="14"/>
      <c r="D100" s="184"/>
      <c r="E100" s="80">
        <v>222289438</v>
      </c>
      <c r="F100" s="80"/>
      <c r="G100" s="111">
        <v>199901619</v>
      </c>
      <c r="H100" s="80"/>
      <c r="I100" s="186">
        <v>14266966</v>
      </c>
      <c r="J100" s="80"/>
      <c r="K100" s="186">
        <v>10424665</v>
      </c>
    </row>
    <row r="101" spans="1:11" ht="21.75" customHeight="1">
      <c r="A101" s="114" t="s">
        <v>27</v>
      </c>
      <c r="B101" s="114"/>
      <c r="C101" s="14"/>
      <c r="D101" s="184"/>
      <c r="E101" s="80">
        <v>354313</v>
      </c>
      <c r="F101" s="80"/>
      <c r="G101" s="111">
        <v>322575</v>
      </c>
      <c r="H101" s="80"/>
      <c r="I101" s="109">
        <v>2192943</v>
      </c>
      <c r="J101" s="80"/>
      <c r="K101" s="109">
        <v>1615056</v>
      </c>
    </row>
    <row r="102" spans="1:11" ht="21.75" customHeight="1">
      <c r="A102" s="114" t="s">
        <v>180</v>
      </c>
      <c r="B102" s="114"/>
      <c r="C102" s="14"/>
      <c r="D102" s="184"/>
      <c r="E102" s="80">
        <v>29903</v>
      </c>
      <c r="F102" s="80"/>
      <c r="G102" s="111">
        <v>67980</v>
      </c>
      <c r="H102" s="80"/>
      <c r="I102" s="109">
        <v>6111677</v>
      </c>
      <c r="J102" s="80"/>
      <c r="K102" s="109">
        <v>5624608</v>
      </c>
    </row>
    <row r="103" spans="1:11" ht="21.75" customHeight="1">
      <c r="A103" s="55" t="s">
        <v>241</v>
      </c>
      <c r="B103" s="114"/>
      <c r="C103" s="14"/>
      <c r="D103" s="184"/>
      <c r="E103" s="80">
        <v>0</v>
      </c>
      <c r="F103" s="80"/>
      <c r="G103" s="111">
        <v>487093</v>
      </c>
      <c r="H103" s="111"/>
      <c r="I103" s="110">
        <v>70065</v>
      </c>
      <c r="J103" s="111"/>
      <c r="K103" s="110">
        <v>389796</v>
      </c>
    </row>
    <row r="104" spans="1:11" ht="21.75" customHeight="1">
      <c r="A104" s="55" t="s">
        <v>258</v>
      </c>
      <c r="B104" s="194"/>
      <c r="C104" s="194"/>
      <c r="D104" s="184"/>
      <c r="E104" s="80"/>
      <c r="F104" s="80"/>
      <c r="G104" s="111"/>
      <c r="H104" s="111"/>
      <c r="I104" s="186"/>
      <c r="J104" s="111"/>
      <c r="K104" s="186"/>
    </row>
    <row r="105" spans="1:11" ht="21.75" customHeight="1">
      <c r="A105" s="64" t="s">
        <v>259</v>
      </c>
      <c r="B105" s="194"/>
      <c r="C105" s="20"/>
      <c r="D105" s="184"/>
      <c r="E105" s="80">
        <v>0</v>
      </c>
      <c r="F105" s="80"/>
      <c r="G105" s="111">
        <v>235758</v>
      </c>
      <c r="H105" s="111"/>
      <c r="I105" s="80">
        <v>0</v>
      </c>
      <c r="J105" s="111"/>
      <c r="K105" s="80">
        <v>0</v>
      </c>
    </row>
    <row r="106" spans="1:11" ht="21.75" customHeight="1">
      <c r="A106" s="55" t="s">
        <v>250</v>
      </c>
      <c r="B106" s="114"/>
      <c r="C106" s="14" t="s">
        <v>307</v>
      </c>
      <c r="D106" s="184"/>
      <c r="E106" s="80">
        <v>1471827</v>
      </c>
      <c r="F106" s="80"/>
      <c r="G106" s="111">
        <v>4754596</v>
      </c>
      <c r="H106" s="111"/>
      <c r="I106" s="110" t="s">
        <v>124</v>
      </c>
      <c r="J106" s="111"/>
      <c r="K106" s="110" t="s">
        <v>124</v>
      </c>
    </row>
    <row r="107" spans="1:11" ht="21.75" customHeight="1">
      <c r="A107" s="114" t="s">
        <v>40</v>
      </c>
      <c r="B107" s="114"/>
      <c r="C107" s="14"/>
      <c r="D107" s="184"/>
      <c r="E107" s="80">
        <v>1051336</v>
      </c>
      <c r="F107" s="80"/>
      <c r="G107" s="111">
        <v>1759613</v>
      </c>
      <c r="H107" s="80"/>
      <c r="I107" s="186">
        <v>17067</v>
      </c>
      <c r="J107" s="80"/>
      <c r="K107" s="186">
        <v>17569</v>
      </c>
    </row>
    <row r="108" spans="1:11" ht="21.75" customHeight="1">
      <c r="A108" s="6" t="s">
        <v>156</v>
      </c>
      <c r="B108" s="6"/>
      <c r="C108" s="14"/>
      <c r="D108" s="184"/>
      <c r="E108" s="187">
        <f>SUM(E100:E107)</f>
        <v>225196817</v>
      </c>
      <c r="F108" s="9"/>
      <c r="G108" s="225">
        <f>SUM(G100:G107)</f>
        <v>207529234</v>
      </c>
      <c r="H108" s="9"/>
      <c r="I108" s="187">
        <f>SUM(I100:I107)</f>
        <v>22658718</v>
      </c>
      <c r="J108" s="9"/>
      <c r="K108" s="187">
        <f>SUM(K100:K107)</f>
        <v>18071694</v>
      </c>
    </row>
    <row r="109" spans="1:11" ht="11.25" customHeight="1">
      <c r="A109" s="6"/>
      <c r="B109" s="6"/>
      <c r="C109" s="14"/>
      <c r="D109" s="184"/>
      <c r="E109" s="188"/>
      <c r="F109" s="185"/>
      <c r="G109" s="237"/>
      <c r="H109" s="9"/>
      <c r="I109" s="188"/>
      <c r="J109" s="185"/>
      <c r="K109" s="188"/>
    </row>
    <row r="110" spans="1:11" ht="21.75" customHeight="1">
      <c r="A110" s="15" t="s">
        <v>24</v>
      </c>
      <c r="B110" s="15"/>
      <c r="C110" s="14">
        <v>4</v>
      </c>
      <c r="D110" s="184"/>
      <c r="E110" s="188"/>
      <c r="F110" s="185"/>
      <c r="G110" s="237"/>
      <c r="H110" s="9"/>
      <c r="I110" s="188"/>
      <c r="J110" s="185"/>
      <c r="K110" s="188"/>
    </row>
    <row r="111" spans="1:11" ht="21.75" customHeight="1">
      <c r="A111" s="114" t="s">
        <v>68</v>
      </c>
      <c r="B111" s="114"/>
      <c r="C111" s="14"/>
      <c r="D111" s="184"/>
      <c r="E111" s="80">
        <v>185485860</v>
      </c>
      <c r="F111" s="185"/>
      <c r="G111" s="111">
        <v>173764190</v>
      </c>
      <c r="H111" s="80"/>
      <c r="I111" s="186">
        <v>12744620</v>
      </c>
      <c r="J111" s="80"/>
      <c r="K111" s="186">
        <v>10771832</v>
      </c>
    </row>
    <row r="112" spans="1:11" ht="21.75" customHeight="1">
      <c r="A112" s="55" t="s">
        <v>309</v>
      </c>
      <c r="B112" s="114"/>
      <c r="C112" s="14"/>
      <c r="D112" s="184"/>
      <c r="E112" s="80"/>
      <c r="F112" s="185"/>
      <c r="G112" s="111"/>
      <c r="H112" s="80"/>
      <c r="I112" s="186"/>
      <c r="J112" s="80"/>
      <c r="K112" s="186"/>
    </row>
    <row r="113" spans="1:11" ht="21.75" customHeight="1">
      <c r="A113" s="64" t="s">
        <v>189</v>
      </c>
      <c r="B113" s="114"/>
      <c r="C113" s="14"/>
      <c r="D113" s="184"/>
      <c r="E113" s="80">
        <v>-875383</v>
      </c>
      <c r="F113" s="185"/>
      <c r="G113" s="111">
        <v>261995</v>
      </c>
      <c r="H113" s="111"/>
      <c r="I113" s="36">
        <v>0</v>
      </c>
      <c r="J113" s="111"/>
      <c r="K113" s="36">
        <v>0</v>
      </c>
    </row>
    <row r="114" spans="1:11" ht="21.75" customHeight="1">
      <c r="A114" s="114" t="s">
        <v>83</v>
      </c>
      <c r="B114" s="114"/>
      <c r="C114" s="14"/>
      <c r="D114" s="184"/>
      <c r="E114" s="80">
        <v>9356747</v>
      </c>
      <c r="F114" s="185"/>
      <c r="G114" s="111">
        <v>9887377</v>
      </c>
      <c r="H114" s="111"/>
      <c r="I114" s="189">
        <v>493883</v>
      </c>
      <c r="J114" s="111"/>
      <c r="K114" s="189">
        <v>520574</v>
      </c>
    </row>
    <row r="115" spans="1:11" ht="21.75" customHeight="1">
      <c r="A115" s="114" t="s">
        <v>84</v>
      </c>
      <c r="B115" s="114"/>
      <c r="C115" s="14"/>
      <c r="D115" s="184"/>
      <c r="E115" s="80">
        <v>13094014</v>
      </c>
      <c r="F115" s="185"/>
      <c r="G115" s="111">
        <v>12103473</v>
      </c>
      <c r="H115" s="111"/>
      <c r="I115" s="186">
        <v>1696431</v>
      </c>
      <c r="J115" s="111"/>
      <c r="K115" s="186">
        <v>1889595</v>
      </c>
    </row>
    <row r="116" spans="1:11" ht="21.75" customHeight="1">
      <c r="A116" s="64" t="s">
        <v>203</v>
      </c>
      <c r="B116" s="114"/>
      <c r="C116" s="14"/>
      <c r="D116" s="184"/>
      <c r="E116" s="111">
        <v>7436</v>
      </c>
      <c r="F116" s="185"/>
      <c r="G116" s="111">
        <v>0</v>
      </c>
      <c r="H116" s="190"/>
      <c r="I116" s="36">
        <v>0</v>
      </c>
      <c r="J116" s="190"/>
      <c r="K116" s="36">
        <v>0</v>
      </c>
    </row>
    <row r="117" spans="1:11" ht="21.75" customHeight="1">
      <c r="A117" s="114" t="s">
        <v>85</v>
      </c>
      <c r="B117" s="114"/>
      <c r="C117" s="14"/>
      <c r="D117" s="184"/>
      <c r="E117" s="80">
        <v>5187165</v>
      </c>
      <c r="F117" s="185"/>
      <c r="G117" s="111">
        <v>4538452</v>
      </c>
      <c r="H117" s="111"/>
      <c r="I117" s="191">
        <v>1806091</v>
      </c>
      <c r="J117" s="111"/>
      <c r="K117" s="191">
        <v>1606858</v>
      </c>
    </row>
    <row r="118" spans="1:11" ht="21.75" customHeight="1">
      <c r="A118" s="6" t="s">
        <v>26</v>
      </c>
      <c r="B118" s="6"/>
      <c r="C118" s="14"/>
      <c r="D118" s="184"/>
      <c r="E118" s="192">
        <f>SUM(E111:E117)</f>
        <v>212255839</v>
      </c>
      <c r="F118" s="9"/>
      <c r="G118" s="225">
        <f>SUM(G111:G117)</f>
        <v>200555487</v>
      </c>
      <c r="H118" s="9"/>
      <c r="I118" s="225">
        <f>SUM(I111:I117)</f>
        <v>16741025</v>
      </c>
      <c r="J118" s="9"/>
      <c r="K118" s="225">
        <f>SUM(K111:K117)</f>
        <v>14788859</v>
      </c>
    </row>
    <row r="119" spans="1:11" ht="11.25" customHeight="1">
      <c r="A119" s="6"/>
      <c r="B119" s="6"/>
      <c r="C119" s="14"/>
      <c r="D119" s="184"/>
      <c r="E119" s="193"/>
      <c r="F119" s="9"/>
      <c r="G119" s="238"/>
      <c r="H119" s="32"/>
      <c r="I119" s="193"/>
      <c r="J119" s="32"/>
      <c r="K119" s="193"/>
    </row>
    <row r="120" spans="1:11" ht="21.75" customHeight="1">
      <c r="A120" s="55" t="s">
        <v>251</v>
      </c>
      <c r="B120" s="6"/>
      <c r="C120" s="14"/>
      <c r="D120" s="184"/>
      <c r="E120" s="32"/>
      <c r="F120" s="9"/>
      <c r="G120" s="47"/>
      <c r="H120" s="32"/>
      <c r="I120" s="32"/>
      <c r="J120" s="32"/>
      <c r="K120" s="32"/>
    </row>
    <row r="121" spans="1:11" ht="21.75" customHeight="1">
      <c r="A121" s="55" t="s">
        <v>231</v>
      </c>
      <c r="B121" s="194"/>
      <c r="C121" s="14" t="s">
        <v>252</v>
      </c>
      <c r="D121" s="184"/>
      <c r="E121" s="71">
        <v>3218114</v>
      </c>
      <c r="F121" s="80"/>
      <c r="G121" s="105">
        <v>2496928</v>
      </c>
      <c r="H121" s="80"/>
      <c r="I121" s="195">
        <v>0</v>
      </c>
      <c r="J121" s="185"/>
      <c r="K121" s="195">
        <v>0</v>
      </c>
    </row>
    <row r="122" spans="1:11" ht="21.75" customHeight="1">
      <c r="A122" s="6" t="s">
        <v>159</v>
      </c>
      <c r="B122" s="194"/>
      <c r="C122" s="14"/>
      <c r="D122" s="184"/>
      <c r="E122" s="80"/>
      <c r="F122" s="80"/>
      <c r="G122" s="111"/>
      <c r="H122" s="80"/>
      <c r="I122" s="196"/>
      <c r="J122" s="185"/>
      <c r="K122" s="196"/>
    </row>
    <row r="123" spans="1:11" ht="21.75" customHeight="1">
      <c r="A123" s="51" t="s">
        <v>169</v>
      </c>
      <c r="B123" s="6"/>
      <c r="C123" s="28"/>
      <c r="D123" s="29"/>
      <c r="E123" s="32">
        <f>E108-E118+E121</f>
        <v>16159092</v>
      </c>
      <c r="F123" s="9"/>
      <c r="G123" s="47">
        <f>G108-G118+G121</f>
        <v>9470675</v>
      </c>
      <c r="H123" s="9"/>
      <c r="I123" s="32">
        <f>I108-I118</f>
        <v>5917693</v>
      </c>
      <c r="J123" s="9"/>
      <c r="K123" s="32">
        <f>K108-K118</f>
        <v>3282835</v>
      </c>
    </row>
    <row r="124" spans="1:11" ht="21.75" customHeight="1">
      <c r="A124" s="55" t="s">
        <v>170</v>
      </c>
      <c r="B124" s="114"/>
      <c r="C124" s="14">
        <v>14</v>
      </c>
      <c r="D124" s="184"/>
      <c r="E124" s="80">
        <v>4814955</v>
      </c>
      <c r="F124" s="185"/>
      <c r="G124" s="111">
        <v>1368542</v>
      </c>
      <c r="H124" s="9"/>
      <c r="I124" s="195">
        <v>1304963</v>
      </c>
      <c r="J124" s="185"/>
      <c r="K124" s="195">
        <v>-420280</v>
      </c>
    </row>
    <row r="125" spans="1:11" ht="21.75" customHeight="1" thickBot="1">
      <c r="A125" s="6" t="s">
        <v>73</v>
      </c>
      <c r="B125" s="6"/>
      <c r="C125" s="14"/>
      <c r="D125" s="184"/>
      <c r="E125" s="197">
        <f>E123-E124</f>
        <v>11344137</v>
      </c>
      <c r="F125" s="9"/>
      <c r="G125" s="233">
        <f>G123-G124</f>
        <v>8102133</v>
      </c>
      <c r="H125" s="9"/>
      <c r="I125" s="197">
        <f>I123-I124</f>
        <v>4612730</v>
      </c>
      <c r="J125" s="9"/>
      <c r="K125" s="197">
        <f>K123-K124</f>
        <v>3703115</v>
      </c>
    </row>
    <row r="126" spans="1:11" ht="11.25" customHeight="1" thickTop="1">
      <c r="A126" s="6"/>
      <c r="B126" s="6"/>
      <c r="C126" s="14"/>
      <c r="D126" s="184"/>
      <c r="E126" s="32"/>
      <c r="F126" s="9"/>
      <c r="G126" s="47"/>
      <c r="H126" s="9"/>
      <c r="I126" s="32"/>
      <c r="J126" s="9"/>
      <c r="K126" s="32"/>
    </row>
    <row r="127" spans="1:11" ht="21.75" customHeight="1">
      <c r="A127" s="6" t="s">
        <v>118</v>
      </c>
      <c r="B127" s="114"/>
      <c r="C127" s="14"/>
      <c r="D127" s="184"/>
      <c r="E127" s="198"/>
      <c r="F127" s="185"/>
      <c r="G127" s="234"/>
      <c r="H127" s="185"/>
      <c r="I127" s="199"/>
      <c r="J127" s="185"/>
      <c r="K127" s="199"/>
    </row>
    <row r="128" spans="1:11" ht="21.75" customHeight="1">
      <c r="A128" s="114" t="s">
        <v>77</v>
      </c>
      <c r="B128" s="114"/>
      <c r="C128" s="14"/>
      <c r="D128" s="184"/>
      <c r="E128" s="80">
        <v>7780493</v>
      </c>
      <c r="F128" s="185"/>
      <c r="G128" s="111">
        <v>5939016</v>
      </c>
      <c r="H128" s="185"/>
      <c r="I128" s="80">
        <v>4612730</v>
      </c>
      <c r="J128" s="185"/>
      <c r="K128" s="80">
        <v>3703115</v>
      </c>
    </row>
    <row r="129" spans="1:11" ht="21.75" customHeight="1">
      <c r="A129" s="114" t="s">
        <v>145</v>
      </c>
      <c r="B129" s="114"/>
      <c r="C129" s="14"/>
      <c r="D129" s="184"/>
      <c r="E129" s="80">
        <v>3563644</v>
      </c>
      <c r="F129" s="185"/>
      <c r="G129" s="111">
        <v>2163117</v>
      </c>
      <c r="H129" s="185"/>
      <c r="I129" s="195">
        <v>0</v>
      </c>
      <c r="J129" s="185"/>
      <c r="K129" s="195">
        <v>0</v>
      </c>
    </row>
    <row r="130" spans="1:11" ht="21.75" customHeight="1" thickBot="1">
      <c r="A130" s="6" t="s">
        <v>73</v>
      </c>
      <c r="B130" s="6"/>
      <c r="C130" s="14"/>
      <c r="D130" s="184"/>
      <c r="E130" s="197">
        <f>SUM(E128:E129)</f>
        <v>11344137</v>
      </c>
      <c r="F130" s="9"/>
      <c r="G130" s="233">
        <f>SUM(G128:G129)</f>
        <v>8102133</v>
      </c>
      <c r="H130" s="9"/>
      <c r="I130" s="197">
        <f>SUM(I128:I129)</f>
        <v>4612730</v>
      </c>
      <c r="J130" s="9"/>
      <c r="K130" s="197">
        <f>SUM(K128:K129)</f>
        <v>3703115</v>
      </c>
    </row>
    <row r="131" spans="1:11" ht="11.25" customHeight="1" thickTop="1">
      <c r="A131" s="6"/>
      <c r="B131" s="6"/>
      <c r="C131" s="14"/>
      <c r="D131" s="184"/>
      <c r="E131" s="9"/>
      <c r="F131" s="9"/>
      <c r="G131" s="38"/>
      <c r="H131" s="9"/>
      <c r="I131" s="9"/>
      <c r="J131" s="9"/>
      <c r="K131" s="9"/>
    </row>
    <row r="132" spans="1:11" ht="21.75" customHeight="1" thickBot="1">
      <c r="A132" s="17" t="s">
        <v>126</v>
      </c>
      <c r="B132" s="6"/>
      <c r="C132" s="14">
        <v>17</v>
      </c>
      <c r="D132" s="29"/>
      <c r="E132" s="200">
        <v>1.05</v>
      </c>
      <c r="F132" s="10"/>
      <c r="G132" s="235">
        <v>0.8</v>
      </c>
      <c r="H132" s="10"/>
      <c r="I132" s="200">
        <v>0.6</v>
      </c>
      <c r="J132" s="10"/>
      <c r="K132" s="200">
        <v>0.48</v>
      </c>
    </row>
    <row r="133" spans="1:11" ht="21.75" customHeight="1" thickTop="1">
      <c r="A133" s="17"/>
      <c r="B133" s="6"/>
      <c r="C133" s="14"/>
      <c r="D133" s="29"/>
      <c r="E133" s="34"/>
      <c r="F133" s="10"/>
      <c r="G133" s="239"/>
      <c r="H133" s="10"/>
      <c r="I133" s="34"/>
      <c r="J133" s="10"/>
      <c r="K133" s="34"/>
    </row>
    <row r="134" spans="1:11" ht="21.75" customHeight="1">
      <c r="A134" s="21" t="s">
        <v>29</v>
      </c>
      <c r="B134" s="21"/>
      <c r="C134" s="21"/>
      <c r="D134" s="21"/>
      <c r="E134" s="21"/>
      <c r="F134" s="21"/>
      <c r="G134" s="88"/>
      <c r="H134" s="65"/>
      <c r="I134" s="65"/>
      <c r="J134" s="65"/>
      <c r="K134" s="184"/>
    </row>
    <row r="135" spans="1:11" ht="21.75" customHeight="1">
      <c r="A135" s="21" t="s">
        <v>30</v>
      </c>
      <c r="B135" s="21"/>
      <c r="C135" s="21"/>
      <c r="D135" s="21"/>
      <c r="E135" s="21"/>
      <c r="F135" s="21"/>
      <c r="G135" s="88"/>
      <c r="H135" s="65"/>
      <c r="I135" s="65"/>
      <c r="J135" s="65"/>
      <c r="K135" s="184"/>
    </row>
    <row r="136" spans="1:11" ht="21.75" customHeight="1">
      <c r="A136" s="90" t="s">
        <v>200</v>
      </c>
      <c r="B136" s="90"/>
      <c r="C136" s="101"/>
      <c r="D136" s="102"/>
      <c r="E136" s="102"/>
      <c r="F136" s="202"/>
      <c r="G136" s="102"/>
      <c r="H136" s="65"/>
      <c r="I136" s="65"/>
      <c r="J136" s="65"/>
      <c r="K136" s="65"/>
    </row>
    <row r="137" spans="1:11" ht="21.75" customHeight="1">
      <c r="A137" s="7"/>
      <c r="B137" s="7"/>
      <c r="C137" s="87"/>
      <c r="D137" s="8"/>
      <c r="E137" s="8"/>
      <c r="F137" s="8"/>
      <c r="G137" s="8"/>
      <c r="H137" s="8"/>
      <c r="I137" s="8"/>
      <c r="J137" s="8"/>
      <c r="K137" s="115" t="s">
        <v>134</v>
      </c>
    </row>
    <row r="138" spans="1:11" ht="21.75" customHeight="1">
      <c r="A138" s="22"/>
      <c r="B138" s="22"/>
      <c r="C138" s="87"/>
      <c r="D138" s="8"/>
      <c r="E138" s="245" t="s">
        <v>0</v>
      </c>
      <c r="F138" s="245"/>
      <c r="G138" s="245"/>
      <c r="H138" s="91"/>
      <c r="I138" s="245" t="s">
        <v>42</v>
      </c>
      <c r="J138" s="245"/>
      <c r="K138" s="245"/>
    </row>
    <row r="139" spans="1:11" ht="21.75" customHeight="1">
      <c r="A139" s="114"/>
      <c r="B139" s="114"/>
      <c r="C139" s="87"/>
      <c r="D139" s="8"/>
      <c r="E139" s="246" t="s">
        <v>8</v>
      </c>
      <c r="F139" s="246"/>
      <c r="G139" s="246"/>
      <c r="H139" s="91"/>
      <c r="I139" s="246" t="s">
        <v>8</v>
      </c>
      <c r="J139" s="246"/>
      <c r="K139" s="246"/>
    </row>
    <row r="140" spans="1:11" ht="21.75" customHeight="1">
      <c r="A140" s="114"/>
      <c r="B140" s="114"/>
      <c r="C140" s="87"/>
      <c r="D140" s="8"/>
      <c r="E140" s="249" t="s">
        <v>257</v>
      </c>
      <c r="F140" s="249"/>
      <c r="G140" s="249"/>
      <c r="H140" s="92"/>
      <c r="I140" s="249" t="s">
        <v>257</v>
      </c>
      <c r="J140" s="249"/>
      <c r="K140" s="249"/>
    </row>
    <row r="141" spans="1:11" ht="21.75" customHeight="1">
      <c r="A141" s="6"/>
      <c r="B141" s="6"/>
      <c r="C141" s="89"/>
      <c r="D141" s="8"/>
      <c r="E141" s="247" t="s">
        <v>247</v>
      </c>
      <c r="F141" s="248"/>
      <c r="G141" s="248"/>
      <c r="H141" s="92"/>
      <c r="I141" s="247" t="s">
        <v>247</v>
      </c>
      <c r="J141" s="248"/>
      <c r="K141" s="248"/>
    </row>
    <row r="142" spans="1:11" ht="21.75" customHeight="1">
      <c r="A142" s="6"/>
      <c r="B142" s="6"/>
      <c r="C142" s="87"/>
      <c r="D142" s="8"/>
      <c r="E142" s="103" t="s">
        <v>236</v>
      </c>
      <c r="F142" s="92"/>
      <c r="G142" s="103" t="s">
        <v>224</v>
      </c>
      <c r="H142" s="92"/>
      <c r="I142" s="103" t="s">
        <v>236</v>
      </c>
      <c r="J142" s="92"/>
      <c r="K142" s="103" t="s">
        <v>224</v>
      </c>
    </row>
    <row r="143" spans="1:11" ht="21.75" customHeight="1">
      <c r="A143" s="15"/>
      <c r="B143" s="6"/>
      <c r="C143" s="14"/>
      <c r="D143" s="65"/>
      <c r="E143" s="14"/>
      <c r="F143" s="14"/>
      <c r="G143" s="87"/>
      <c r="H143" s="14"/>
      <c r="I143" s="14"/>
      <c r="J143" s="14"/>
      <c r="K143" s="14"/>
    </row>
    <row r="144" spans="1:11" ht="21.75" customHeight="1">
      <c r="A144" s="6" t="s">
        <v>73</v>
      </c>
      <c r="B144" s="114"/>
      <c r="C144" s="14"/>
      <c r="D144" s="184"/>
      <c r="E144" s="32">
        <v>11344137</v>
      </c>
      <c r="F144" s="32"/>
      <c r="G144" s="47">
        <v>8102133</v>
      </c>
      <c r="H144" s="32"/>
      <c r="I144" s="32">
        <v>4612730</v>
      </c>
      <c r="J144" s="32"/>
      <c r="K144" s="32">
        <v>3703115</v>
      </c>
    </row>
    <row r="145" spans="1:11" ht="21.75" customHeight="1">
      <c r="A145" s="114"/>
      <c r="B145" s="114"/>
      <c r="C145" s="14"/>
      <c r="D145" s="184"/>
      <c r="E145" s="80"/>
      <c r="F145" s="80"/>
      <c r="G145" s="111"/>
      <c r="H145" s="80"/>
      <c r="I145" s="80"/>
      <c r="J145" s="80"/>
      <c r="K145" s="80"/>
    </row>
    <row r="146" spans="1:11" ht="20.25" customHeight="1">
      <c r="A146" s="51" t="s">
        <v>146</v>
      </c>
      <c r="B146" s="12"/>
      <c r="C146" s="87"/>
      <c r="D146" s="95"/>
      <c r="E146" s="36"/>
      <c r="F146" s="36"/>
      <c r="G146" s="36"/>
      <c r="H146" s="36"/>
      <c r="I146" s="36"/>
      <c r="J146" s="36"/>
      <c r="K146" s="36"/>
    </row>
    <row r="147" spans="1:11" ht="20.25" customHeight="1">
      <c r="A147" s="94" t="s">
        <v>229</v>
      </c>
      <c r="B147" s="12"/>
      <c r="C147" s="87"/>
      <c r="D147" s="95"/>
      <c r="E147" s="36"/>
      <c r="F147" s="36"/>
      <c r="G147" s="36"/>
      <c r="H147" s="36"/>
      <c r="I147" s="36"/>
      <c r="J147" s="36"/>
      <c r="K147" s="36"/>
    </row>
    <row r="148" spans="1:11" ht="20.25" customHeight="1">
      <c r="A148" s="94" t="s">
        <v>300</v>
      </c>
      <c r="B148" s="12"/>
      <c r="C148" s="87"/>
      <c r="D148" s="95"/>
      <c r="E148" s="36"/>
      <c r="F148" s="36"/>
      <c r="G148" s="36"/>
      <c r="H148" s="36"/>
      <c r="I148" s="36"/>
      <c r="J148" s="36"/>
      <c r="K148" s="36"/>
    </row>
    <row r="149" spans="1:11" ht="20.25" customHeight="1">
      <c r="A149" s="64" t="s">
        <v>232</v>
      </c>
      <c r="B149" s="51"/>
      <c r="C149" s="87"/>
      <c r="D149" s="95"/>
      <c r="E149" s="36">
        <v>190079</v>
      </c>
      <c r="F149" s="38"/>
      <c r="G149" s="111">
        <v>-685</v>
      </c>
      <c r="H149" s="38"/>
      <c r="I149" s="36">
        <v>0</v>
      </c>
      <c r="J149" s="36"/>
      <c r="K149" s="36">
        <v>0</v>
      </c>
    </row>
    <row r="150" spans="1:11" ht="20.25" customHeight="1">
      <c r="A150" s="64" t="s">
        <v>322</v>
      </c>
      <c r="B150" s="51"/>
      <c r="C150" s="87"/>
      <c r="D150" s="95"/>
      <c r="E150" s="111">
        <v>-4942</v>
      </c>
      <c r="F150" s="38"/>
      <c r="G150" s="111">
        <v>321</v>
      </c>
      <c r="H150" s="38"/>
      <c r="I150" s="36">
        <v>0</v>
      </c>
      <c r="J150" s="36"/>
      <c r="K150" s="36">
        <v>0</v>
      </c>
    </row>
    <row r="151" spans="1:11" ht="20.25" customHeight="1">
      <c r="A151" s="64" t="s">
        <v>301</v>
      </c>
      <c r="B151" s="51"/>
      <c r="C151" s="87"/>
      <c r="D151" s="95"/>
      <c r="E151" s="111">
        <v>-7794</v>
      </c>
      <c r="F151" s="38"/>
      <c r="G151" s="111">
        <v>-388</v>
      </c>
      <c r="H151" s="38"/>
      <c r="I151" s="36">
        <v>0</v>
      </c>
      <c r="J151" s="36"/>
      <c r="K151" s="36">
        <v>0</v>
      </c>
    </row>
    <row r="152" spans="1:11" ht="20.25" customHeight="1">
      <c r="A152" s="64"/>
      <c r="B152" s="51"/>
      <c r="C152" s="87"/>
      <c r="D152" s="95"/>
      <c r="E152" s="225">
        <f>SUM(E149:E151)</f>
        <v>177343</v>
      </c>
      <c r="F152" s="38"/>
      <c r="G152" s="225">
        <f>SUM(G149:G151)</f>
        <v>-752</v>
      </c>
      <c r="H152" s="38"/>
      <c r="I152" s="225">
        <f>SUM(I149:I151)</f>
        <v>0</v>
      </c>
      <c r="J152" s="38"/>
      <c r="K152" s="225">
        <f>SUM(K149:K151)</f>
        <v>0</v>
      </c>
    </row>
    <row r="153" spans="1:11" ht="20.25" customHeight="1">
      <c r="A153" s="94" t="s">
        <v>230</v>
      </c>
      <c r="B153" s="12"/>
      <c r="C153" s="87"/>
      <c r="D153" s="95"/>
      <c r="E153" s="36"/>
      <c r="F153" s="36"/>
      <c r="G153" s="36"/>
      <c r="H153" s="36"/>
      <c r="I153" s="36"/>
      <c r="J153" s="36"/>
      <c r="K153" s="36"/>
    </row>
    <row r="154" spans="1:11" ht="20.25" customHeight="1">
      <c r="A154" s="94" t="s">
        <v>300</v>
      </c>
      <c r="B154" s="12"/>
      <c r="C154" s="87"/>
      <c r="D154" s="95"/>
      <c r="E154" s="36"/>
      <c r="F154" s="36"/>
      <c r="G154" s="36"/>
      <c r="H154" s="36"/>
      <c r="I154" s="36"/>
      <c r="J154" s="36"/>
      <c r="K154" s="36"/>
    </row>
    <row r="155" spans="1:11" ht="20.25" customHeight="1">
      <c r="A155" s="64" t="s">
        <v>222</v>
      </c>
      <c r="B155" s="12"/>
      <c r="C155" s="87"/>
      <c r="D155" s="95"/>
      <c r="E155" s="100"/>
      <c r="F155" s="36"/>
      <c r="G155" s="100"/>
      <c r="H155" s="36"/>
      <c r="I155" s="111"/>
      <c r="J155" s="36"/>
      <c r="K155" s="111"/>
    </row>
    <row r="156" spans="1:11" ht="20.25" customHeight="1">
      <c r="A156" s="64" t="s">
        <v>221</v>
      </c>
      <c r="B156" s="12"/>
      <c r="C156" s="87"/>
      <c r="D156" s="95"/>
      <c r="E156" s="36">
        <v>406178</v>
      </c>
      <c r="F156" s="36"/>
      <c r="G156" s="36">
        <v>-669943</v>
      </c>
      <c r="H156" s="36"/>
      <c r="I156" s="111">
        <v>0</v>
      </c>
      <c r="J156" s="36"/>
      <c r="K156" s="111">
        <v>0</v>
      </c>
    </row>
    <row r="157" spans="1:11" ht="20.25" customHeight="1">
      <c r="A157" s="64" t="s">
        <v>302</v>
      </c>
      <c r="B157" s="12"/>
      <c r="C157" s="87"/>
      <c r="D157" s="95"/>
      <c r="E157" s="36"/>
      <c r="F157" s="36"/>
      <c r="G157" s="36"/>
      <c r="H157" s="36"/>
      <c r="I157" s="111"/>
      <c r="J157" s="36"/>
      <c r="K157" s="111"/>
    </row>
    <row r="158" spans="1:11" ht="20.25" customHeight="1">
      <c r="A158" s="64" t="s">
        <v>303</v>
      </c>
      <c r="B158" s="12"/>
      <c r="C158" s="87"/>
      <c r="D158" s="95"/>
      <c r="E158" s="36"/>
      <c r="F158" s="36"/>
      <c r="G158" s="36"/>
      <c r="H158" s="36"/>
      <c r="I158" s="111"/>
      <c r="J158" s="36"/>
      <c r="K158" s="111"/>
    </row>
    <row r="159" spans="1:11" ht="20.25" customHeight="1">
      <c r="A159" s="64" t="s">
        <v>304</v>
      </c>
      <c r="B159" s="12"/>
      <c r="C159" s="87"/>
      <c r="D159" s="95"/>
      <c r="E159" s="36">
        <v>0</v>
      </c>
      <c r="F159" s="36"/>
      <c r="G159" s="36">
        <v>-1449938</v>
      </c>
      <c r="H159" s="36"/>
      <c r="I159" s="111">
        <v>0</v>
      </c>
      <c r="J159" s="36"/>
      <c r="K159" s="111">
        <v>0</v>
      </c>
    </row>
    <row r="160" spans="1:11" ht="20.25" customHeight="1">
      <c r="A160" s="64" t="s">
        <v>91</v>
      </c>
      <c r="B160" s="12"/>
      <c r="C160" s="87"/>
      <c r="D160" s="95"/>
      <c r="E160" s="36">
        <v>-96548</v>
      </c>
      <c r="F160" s="36"/>
      <c r="G160" s="36">
        <v>2224958</v>
      </c>
      <c r="H160" s="36"/>
      <c r="I160" s="111">
        <v>0</v>
      </c>
      <c r="J160" s="36"/>
      <c r="K160" s="111">
        <v>0</v>
      </c>
    </row>
    <row r="161" spans="1:11" ht="20.25" customHeight="1">
      <c r="A161" s="64" t="s">
        <v>253</v>
      </c>
      <c r="B161" s="12"/>
      <c r="C161" s="87"/>
      <c r="D161" s="95"/>
      <c r="E161" s="36"/>
      <c r="F161" s="36"/>
      <c r="G161" s="36"/>
      <c r="H161" s="36"/>
      <c r="I161" s="111"/>
      <c r="J161" s="36"/>
      <c r="K161" s="111"/>
    </row>
    <row r="162" spans="1:11" ht="20.25" customHeight="1">
      <c r="A162" s="64" t="s">
        <v>254</v>
      </c>
      <c r="B162" s="12"/>
      <c r="C162" s="87"/>
      <c r="D162" s="95"/>
      <c r="E162" s="36"/>
      <c r="F162" s="36"/>
      <c r="G162" s="36"/>
      <c r="H162" s="36"/>
      <c r="I162" s="111"/>
      <c r="J162" s="36"/>
      <c r="K162" s="111"/>
    </row>
    <row r="163" spans="1:11" ht="20.25" customHeight="1">
      <c r="A163" s="64" t="s">
        <v>255</v>
      </c>
      <c r="B163" s="12"/>
      <c r="C163" s="87"/>
      <c r="D163" s="95"/>
      <c r="E163" s="36"/>
      <c r="F163" s="36"/>
      <c r="G163" s="36"/>
      <c r="H163" s="36"/>
      <c r="I163" s="111"/>
      <c r="J163" s="36"/>
      <c r="K163" s="111"/>
    </row>
    <row r="164" spans="1:11" ht="20.25" customHeight="1">
      <c r="A164" s="64" t="s">
        <v>256</v>
      </c>
      <c r="B164" s="12"/>
      <c r="C164" s="87"/>
      <c r="D164" s="95"/>
      <c r="E164" s="36">
        <v>0</v>
      </c>
      <c r="F164" s="36"/>
      <c r="G164" s="36">
        <v>-36876</v>
      </c>
      <c r="H164" s="36"/>
      <c r="I164" s="111"/>
      <c r="J164" s="36"/>
      <c r="K164" s="111"/>
    </row>
    <row r="165" spans="1:11" ht="20.25" customHeight="1">
      <c r="A165" s="64" t="s">
        <v>301</v>
      </c>
      <c r="B165" s="12"/>
      <c r="C165" s="87"/>
      <c r="D165" s="95"/>
      <c r="E165" s="105">
        <v>-24532</v>
      </c>
      <c r="F165" s="36"/>
      <c r="G165" s="40">
        <v>216019</v>
      </c>
      <c r="H165" s="36"/>
      <c r="I165" s="105">
        <v>0</v>
      </c>
      <c r="J165" s="111"/>
      <c r="K165" s="105">
        <v>0</v>
      </c>
    </row>
    <row r="166" spans="1:11" s="99" customFormat="1" ht="20.25" customHeight="1">
      <c r="A166" s="51"/>
      <c r="B166" s="51"/>
      <c r="C166" s="226"/>
      <c r="D166" s="227"/>
      <c r="E166" s="225">
        <f>SUM(E153:E165)</f>
        <v>285098</v>
      </c>
      <c r="F166" s="38"/>
      <c r="G166" s="225">
        <f>SUM(G153:G165)</f>
        <v>284220</v>
      </c>
      <c r="H166" s="38"/>
      <c r="I166" s="225">
        <f>SUM(I149:I164)</f>
        <v>0</v>
      </c>
      <c r="J166" s="38"/>
      <c r="K166" s="225">
        <f>SUM(K149:K164)</f>
        <v>0</v>
      </c>
    </row>
    <row r="167" spans="1:11" ht="20.25" customHeight="1">
      <c r="A167" s="51" t="s">
        <v>147</v>
      </c>
      <c r="B167" s="51"/>
      <c r="C167" s="87"/>
      <c r="D167" s="95"/>
      <c r="E167" s="36"/>
      <c r="F167" s="228"/>
      <c r="G167" s="36"/>
      <c r="H167" s="36"/>
      <c r="I167" s="36"/>
      <c r="J167" s="36"/>
      <c r="K167" s="36"/>
    </row>
    <row r="168" spans="1:11" ht="20.25" customHeight="1">
      <c r="A168" s="51" t="s">
        <v>305</v>
      </c>
      <c r="B168" s="51"/>
      <c r="C168" s="87"/>
      <c r="D168" s="95"/>
      <c r="E168" s="97">
        <f>E152+E166</f>
        <v>462441</v>
      </c>
      <c r="F168" s="38"/>
      <c r="G168" s="97">
        <f>G152+G166</f>
        <v>283468</v>
      </c>
      <c r="H168" s="47"/>
      <c r="I168" s="97">
        <f>SUM(I166:I166)</f>
        <v>0</v>
      </c>
      <c r="J168" s="47"/>
      <c r="K168" s="97">
        <f>SUM(K166:K166)</f>
        <v>0</v>
      </c>
    </row>
    <row r="169" spans="1:11" ht="20.25" customHeight="1">
      <c r="A169" s="51" t="s">
        <v>148</v>
      </c>
      <c r="B169" s="12"/>
      <c r="C169" s="87"/>
      <c r="D169" s="95"/>
      <c r="E169" s="58"/>
      <c r="F169" s="228"/>
      <c r="G169" s="58"/>
      <c r="H169" s="36"/>
      <c r="I169" s="229"/>
      <c r="J169" s="36"/>
      <c r="K169" s="229"/>
    </row>
    <row r="170" spans="1:11" ht="20.25" customHeight="1" thickBot="1">
      <c r="A170" s="51" t="s">
        <v>149</v>
      </c>
      <c r="B170" s="12"/>
      <c r="C170" s="87"/>
      <c r="D170" s="95"/>
      <c r="E170" s="48">
        <f>E144+E152+E166</f>
        <v>11806578</v>
      </c>
      <c r="F170" s="38"/>
      <c r="G170" s="48">
        <f>G144+G152+G166</f>
        <v>8385601</v>
      </c>
      <c r="H170" s="47"/>
      <c r="I170" s="48">
        <f>I144+I152+I166</f>
        <v>4612730</v>
      </c>
      <c r="J170" s="47"/>
      <c r="K170" s="48">
        <f>K144+K152+K166</f>
        <v>3703115</v>
      </c>
    </row>
    <row r="171" spans="1:11" ht="20.25" customHeight="1" thickTop="1">
      <c r="A171" s="12"/>
      <c r="B171" s="12"/>
      <c r="C171" s="87"/>
      <c r="D171" s="95"/>
      <c r="E171" s="58"/>
      <c r="F171" s="58"/>
      <c r="G171" s="58"/>
      <c r="H171" s="58"/>
      <c r="I171" s="229"/>
      <c r="J171" s="36"/>
      <c r="K171" s="229"/>
    </row>
    <row r="172" spans="1:11" ht="20.25" customHeight="1">
      <c r="A172" s="51" t="s">
        <v>155</v>
      </c>
      <c r="B172" s="51"/>
      <c r="C172" s="87"/>
      <c r="D172" s="95"/>
      <c r="E172" s="47"/>
      <c r="F172" s="38"/>
      <c r="G172" s="47"/>
      <c r="H172" s="38"/>
      <c r="I172" s="47"/>
      <c r="J172" s="38"/>
      <c r="K172" s="47"/>
    </row>
    <row r="173" spans="1:11" ht="20.25" customHeight="1">
      <c r="A173" s="51" t="s">
        <v>150</v>
      </c>
      <c r="B173" s="51"/>
      <c r="C173" s="87"/>
      <c r="D173" s="95"/>
      <c r="E173" s="47"/>
      <c r="F173" s="38"/>
      <c r="G173" s="47"/>
      <c r="H173" s="38"/>
      <c r="I173" s="47"/>
      <c r="J173" s="38"/>
      <c r="K173" s="47"/>
    </row>
    <row r="174" spans="1:11" ht="20.25" customHeight="1">
      <c r="A174" s="64" t="s">
        <v>77</v>
      </c>
      <c r="B174" s="12"/>
      <c r="C174" s="87"/>
      <c r="D174" s="95"/>
      <c r="E174" s="36">
        <v>9498876</v>
      </c>
      <c r="F174" s="36"/>
      <c r="G174" s="36">
        <v>3422727</v>
      </c>
      <c r="H174" s="67"/>
      <c r="I174" s="230">
        <f>I170</f>
        <v>4612730</v>
      </c>
      <c r="J174" s="67"/>
      <c r="K174" s="230">
        <v>3703115</v>
      </c>
    </row>
    <row r="175" spans="1:11" ht="20.25" customHeight="1">
      <c r="A175" s="64" t="s">
        <v>145</v>
      </c>
      <c r="B175" s="51"/>
      <c r="C175" s="87"/>
      <c r="D175" s="95"/>
      <c r="E175" s="231">
        <v>2307702</v>
      </c>
      <c r="F175" s="228"/>
      <c r="G175" s="231">
        <v>4962874</v>
      </c>
      <c r="H175" s="38"/>
      <c r="I175" s="105">
        <v>0</v>
      </c>
      <c r="J175" s="232"/>
      <c r="K175" s="105">
        <v>0</v>
      </c>
    </row>
    <row r="176" spans="1:11" s="99" customFormat="1" ht="20.25" customHeight="1">
      <c r="A176" s="51" t="s">
        <v>155</v>
      </c>
      <c r="B176" s="51"/>
      <c r="C176" s="226"/>
      <c r="D176" s="227"/>
      <c r="E176" s="47"/>
      <c r="F176" s="38"/>
      <c r="G176" s="47"/>
      <c r="H176" s="38"/>
      <c r="I176" s="47"/>
      <c r="J176" s="38"/>
      <c r="K176" s="47"/>
    </row>
    <row r="177" spans="1:11" ht="20.25" customHeight="1" thickBot="1">
      <c r="A177" s="51" t="s">
        <v>149</v>
      </c>
      <c r="B177" s="12"/>
      <c r="C177" s="87"/>
      <c r="D177" s="95"/>
      <c r="E177" s="48">
        <f>SUM(E174:E175)</f>
        <v>11806578</v>
      </c>
      <c r="F177" s="38"/>
      <c r="G177" s="48">
        <f>SUM(G174:G175)</f>
        <v>8385601</v>
      </c>
      <c r="H177" s="38"/>
      <c r="I177" s="48">
        <f>SUM(I174:I175)</f>
        <v>4612730</v>
      </c>
      <c r="J177" s="38"/>
      <c r="K177" s="48">
        <f>SUM(K174:K175)</f>
        <v>3703115</v>
      </c>
    </row>
    <row r="178" ht="21.75" customHeight="1" thickTop="1"/>
  </sheetData>
  <sheetProtection/>
  <mergeCells count="32">
    <mergeCell ref="E141:G141"/>
    <mergeCell ref="I141:K141"/>
    <mergeCell ref="E138:G138"/>
    <mergeCell ref="I138:K138"/>
    <mergeCell ref="E139:G139"/>
    <mergeCell ref="I139:K139"/>
    <mergeCell ref="E140:G140"/>
    <mergeCell ref="I140:K140"/>
    <mergeCell ref="E95:G95"/>
    <mergeCell ref="I95:K95"/>
    <mergeCell ref="E96:G96"/>
    <mergeCell ref="I96:K96"/>
    <mergeCell ref="E97:G97"/>
    <mergeCell ref="I97:K97"/>
    <mergeCell ref="E51:G51"/>
    <mergeCell ref="I51:K51"/>
    <mergeCell ref="E52:G52"/>
    <mergeCell ref="I52:K52"/>
    <mergeCell ref="E94:G94"/>
    <mergeCell ref="I94:K94"/>
    <mergeCell ref="E5:G5"/>
    <mergeCell ref="I5:K5"/>
    <mergeCell ref="E6:G6"/>
    <mergeCell ref="I6:K6"/>
    <mergeCell ref="E7:G7"/>
    <mergeCell ref="I7:K7"/>
    <mergeCell ref="E49:G49"/>
    <mergeCell ref="I49:K49"/>
    <mergeCell ref="E50:G50"/>
    <mergeCell ref="I50:K50"/>
    <mergeCell ref="E8:G8"/>
    <mergeCell ref="I8:K8"/>
  </mergeCells>
  <printOptions/>
  <pageMargins left="0.7" right="0.5" top="0.48" bottom="0.5" header="0.5" footer="0.5"/>
  <pageSetup firstPageNumber="7" useFirstPageNumber="1" fitToHeight="4" horizontalDpi="600" verticalDpi="600" orientation="portrait" paperSize="9" scale="86" r:id="rId1"/>
  <headerFooter>
    <oddFooter>&amp;L The accompanying notes are an integral part of these financial statements.
&amp;C&amp;P</oddFooter>
  </headerFooter>
  <rowBreaks count="3" manualBreakCount="3">
    <brk id="44" max="10" man="1"/>
    <brk id="89" max="10" man="1"/>
    <brk id="13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83"/>
  <sheetViews>
    <sheetView zoomScaleSheetLayoutView="55" zoomScalePageLayoutView="0" workbookViewId="0" topLeftCell="A1">
      <selection activeCell="A1" sqref="A1"/>
    </sheetView>
  </sheetViews>
  <sheetFormatPr defaultColWidth="9.140625" defaultRowHeight="20.25" customHeight="1"/>
  <cols>
    <col min="1" max="1" width="43.57421875" style="102" customWidth="1"/>
    <col min="2" max="2" width="11.421875" style="102" customWidth="1"/>
    <col min="3" max="3" width="0.85546875" style="102" customWidth="1"/>
    <col min="4" max="4" width="12.421875" style="102" customWidth="1"/>
    <col min="5" max="5" width="0.9921875" style="102" customWidth="1"/>
    <col min="6" max="6" width="12.421875" style="102" customWidth="1"/>
    <col min="7" max="7" width="0.9921875" style="102" customWidth="1"/>
    <col min="8" max="8" width="11.421875" style="102" customWidth="1"/>
    <col min="9" max="9" width="0.9921875" style="102" customWidth="1"/>
    <col min="10" max="10" width="14.28125" style="102" customWidth="1"/>
    <col min="11" max="11" width="0.9921875" style="102" customWidth="1"/>
    <col min="12" max="12" width="14.28125" style="102" customWidth="1"/>
    <col min="13" max="13" width="0.9921875" style="102" customWidth="1"/>
    <col min="14" max="14" width="10.7109375" style="102" customWidth="1"/>
    <col min="15" max="15" width="0.9921875" style="102" customWidth="1"/>
    <col min="16" max="16" width="13.421875" style="102" customWidth="1"/>
    <col min="17" max="17" width="0.9921875" style="102" customWidth="1"/>
    <col min="18" max="18" width="12.421875" style="102" customWidth="1"/>
    <col min="19" max="19" width="0.9921875" style="102" customWidth="1"/>
    <col min="20" max="20" width="13.421875" style="102" customWidth="1"/>
    <col min="21" max="21" width="0.9921875" style="102" customWidth="1"/>
    <col min="22" max="22" width="12.421875" style="102" customWidth="1"/>
    <col min="23" max="23" width="0.85546875" style="102" customWidth="1"/>
    <col min="24" max="24" width="12.00390625" style="102" customWidth="1"/>
    <col min="25" max="25" width="0.71875" style="102" customWidth="1"/>
    <col min="26" max="26" width="14.57421875" style="102" customWidth="1"/>
    <col min="27" max="27" width="0.85546875" style="102" customWidth="1"/>
    <col min="28" max="28" width="12.421875" style="102" customWidth="1"/>
    <col min="29" max="29" width="0.85546875" style="102" customWidth="1"/>
    <col min="30" max="30" width="13.28125" style="102" customWidth="1"/>
    <col min="31" max="16384" width="9.140625" style="102" customWidth="1"/>
  </cols>
  <sheetData>
    <row r="1" spans="1:3" ht="20.25" customHeight="1">
      <c r="A1" s="125" t="s">
        <v>31</v>
      </c>
      <c r="B1" s="126"/>
      <c r="C1" s="126"/>
    </row>
    <row r="2" ht="20.25" customHeight="1">
      <c r="A2" s="125" t="s">
        <v>32</v>
      </c>
    </row>
    <row r="3" spans="1:22" ht="20.25" customHeight="1">
      <c r="A3" s="127" t="s">
        <v>325</v>
      </c>
      <c r="B3" s="128"/>
      <c r="C3" s="128"/>
      <c r="P3" s="128"/>
      <c r="Q3" s="128"/>
      <c r="R3" s="128"/>
      <c r="T3" s="128"/>
      <c r="U3" s="128"/>
      <c r="V3" s="128"/>
    </row>
    <row r="4" spans="1:30" ht="20.25" customHeight="1">
      <c r="A4" s="128"/>
      <c r="AD4" s="115" t="s">
        <v>134</v>
      </c>
    </row>
    <row r="5" spans="1:30" ht="20.25" customHeight="1">
      <c r="A5" s="8"/>
      <c r="B5" s="246" t="s">
        <v>51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</row>
    <row r="6" spans="1:30" ht="20.25" customHeight="1">
      <c r="A6" s="8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250" t="s">
        <v>135</v>
      </c>
      <c r="S6" s="250"/>
      <c r="T6" s="250"/>
      <c r="U6" s="250"/>
      <c r="V6" s="250"/>
      <c r="W6" s="250"/>
      <c r="X6" s="250"/>
      <c r="Y6" s="91"/>
      <c r="Z6" s="91"/>
      <c r="AA6" s="91"/>
      <c r="AB6" s="91"/>
      <c r="AC6" s="91"/>
      <c r="AD6" s="91"/>
    </row>
    <row r="7" spans="1:30" ht="20.25" customHeight="1">
      <c r="A7" s="8"/>
      <c r="B7" s="8"/>
      <c r="C7" s="8"/>
      <c r="D7" s="8"/>
      <c r="E7" s="35"/>
      <c r="F7" s="35"/>
      <c r="G7" s="35"/>
      <c r="H7" s="35"/>
      <c r="I7" s="35"/>
      <c r="J7" s="62" t="s">
        <v>207</v>
      </c>
      <c r="K7" s="35"/>
      <c r="L7" s="62"/>
      <c r="M7" s="35"/>
      <c r="N7" s="35"/>
      <c r="O7" s="35"/>
      <c r="P7" s="8"/>
      <c r="Q7" s="8"/>
      <c r="R7" s="8"/>
      <c r="S7" s="8"/>
      <c r="T7" s="62" t="s">
        <v>93</v>
      </c>
      <c r="U7" s="35"/>
      <c r="V7" s="8"/>
      <c r="W7" s="35"/>
      <c r="X7" s="35"/>
      <c r="Y7" s="8"/>
      <c r="Z7" s="62" t="s">
        <v>140</v>
      </c>
      <c r="AA7" s="35"/>
      <c r="AB7" s="35"/>
      <c r="AC7" s="35"/>
      <c r="AD7" s="8"/>
    </row>
    <row r="8" spans="1:30" ht="20.25" customHeight="1">
      <c r="A8" s="8"/>
      <c r="B8" s="35" t="s">
        <v>58</v>
      </c>
      <c r="C8" s="35"/>
      <c r="D8" s="35"/>
      <c r="E8" s="35"/>
      <c r="F8" s="35" t="s">
        <v>86</v>
      </c>
      <c r="G8" s="35"/>
      <c r="H8" s="8"/>
      <c r="I8" s="35"/>
      <c r="J8" s="62" t="s">
        <v>208</v>
      </c>
      <c r="K8" s="35"/>
      <c r="L8" s="62" t="s">
        <v>195</v>
      </c>
      <c r="M8" s="35"/>
      <c r="N8" s="8"/>
      <c r="O8" s="35"/>
      <c r="P8" s="35" t="s">
        <v>36</v>
      </c>
      <c r="Q8" s="8"/>
      <c r="R8" s="62" t="s">
        <v>9</v>
      </c>
      <c r="S8" s="35"/>
      <c r="T8" s="35" t="s">
        <v>100</v>
      </c>
      <c r="U8" s="35"/>
      <c r="V8" s="35" t="s">
        <v>64</v>
      </c>
      <c r="W8" s="35"/>
      <c r="X8" s="62" t="s">
        <v>138</v>
      </c>
      <c r="Y8" s="8"/>
      <c r="Z8" s="35" t="s">
        <v>54</v>
      </c>
      <c r="AA8" s="35"/>
      <c r="AB8" s="129" t="s">
        <v>141</v>
      </c>
      <c r="AC8" s="35"/>
      <c r="AD8" s="8"/>
    </row>
    <row r="9" spans="1:30" ht="20.25" customHeight="1">
      <c r="A9" s="8"/>
      <c r="B9" s="35" t="s">
        <v>16</v>
      </c>
      <c r="C9" s="35"/>
      <c r="D9" s="35" t="s">
        <v>79</v>
      </c>
      <c r="E9" s="35"/>
      <c r="F9" s="35" t="s">
        <v>127</v>
      </c>
      <c r="G9" s="35"/>
      <c r="H9" s="62" t="s">
        <v>184</v>
      </c>
      <c r="I9" s="35"/>
      <c r="J9" s="62" t="s">
        <v>204</v>
      </c>
      <c r="K9" s="35"/>
      <c r="L9" s="62" t="s">
        <v>196</v>
      </c>
      <c r="M9" s="35"/>
      <c r="N9" s="35" t="s">
        <v>35</v>
      </c>
      <c r="O9" s="35"/>
      <c r="P9" s="35" t="s">
        <v>104</v>
      </c>
      <c r="Q9" s="8"/>
      <c r="R9" s="62" t="s">
        <v>87</v>
      </c>
      <c r="S9" s="35"/>
      <c r="T9" s="35" t="s">
        <v>223</v>
      </c>
      <c r="U9" s="35"/>
      <c r="V9" s="35" t="s">
        <v>65</v>
      </c>
      <c r="W9" s="35"/>
      <c r="X9" s="35" t="s">
        <v>136</v>
      </c>
      <c r="Y9" s="35"/>
      <c r="Z9" s="62" t="s">
        <v>166</v>
      </c>
      <c r="AA9" s="35"/>
      <c r="AB9" s="93" t="s">
        <v>142</v>
      </c>
      <c r="AC9" s="35"/>
      <c r="AD9" s="35" t="s">
        <v>10</v>
      </c>
    </row>
    <row r="10" spans="1:30" ht="20.25" customHeight="1">
      <c r="A10" s="8"/>
      <c r="B10" s="50" t="s">
        <v>50</v>
      </c>
      <c r="C10" s="35"/>
      <c r="D10" s="50" t="s">
        <v>80</v>
      </c>
      <c r="E10" s="35"/>
      <c r="F10" s="50" t="s">
        <v>80</v>
      </c>
      <c r="G10" s="35"/>
      <c r="H10" s="74" t="s">
        <v>187</v>
      </c>
      <c r="I10" s="35"/>
      <c r="J10" s="74" t="s">
        <v>228</v>
      </c>
      <c r="K10" s="35"/>
      <c r="L10" s="74" t="s">
        <v>197</v>
      </c>
      <c r="M10" s="35"/>
      <c r="N10" s="50" t="s">
        <v>41</v>
      </c>
      <c r="O10" s="35"/>
      <c r="P10" s="50" t="s">
        <v>103</v>
      </c>
      <c r="Q10" s="8"/>
      <c r="R10" s="74" t="s">
        <v>92</v>
      </c>
      <c r="S10" s="35"/>
      <c r="T10" s="50" t="s">
        <v>101</v>
      </c>
      <c r="U10" s="35"/>
      <c r="V10" s="50" t="s">
        <v>87</v>
      </c>
      <c r="W10" s="35"/>
      <c r="X10" s="50" t="s">
        <v>137</v>
      </c>
      <c r="Y10" s="35"/>
      <c r="Z10" s="50" t="s">
        <v>139</v>
      </c>
      <c r="AA10" s="8"/>
      <c r="AB10" s="50" t="s">
        <v>81</v>
      </c>
      <c r="AC10" s="8"/>
      <c r="AD10" s="50" t="s">
        <v>49</v>
      </c>
    </row>
    <row r="11" spans="1:30" ht="20.25" customHeight="1">
      <c r="A11" s="8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</row>
    <row r="12" spans="1:28" s="8" customFormat="1" ht="20.25" customHeight="1">
      <c r="A12" s="30" t="s">
        <v>260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</row>
    <row r="13" spans="1:28" s="8" customFormat="1" ht="20.25" customHeight="1">
      <c r="A13" s="30" t="s">
        <v>261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</row>
    <row r="14" spans="1:30" ht="20.25" customHeight="1">
      <c r="A14" s="30" t="s">
        <v>225</v>
      </c>
      <c r="B14" s="123">
        <v>7742942</v>
      </c>
      <c r="C14" s="124"/>
      <c r="D14" s="123">
        <v>-1135146</v>
      </c>
      <c r="E14" s="124"/>
      <c r="F14" s="123">
        <v>36462883</v>
      </c>
      <c r="G14" s="124"/>
      <c r="H14" s="75">
        <v>3470021</v>
      </c>
      <c r="I14" s="124"/>
      <c r="J14" s="124">
        <v>4042933</v>
      </c>
      <c r="K14" s="124"/>
      <c r="L14" s="124" t="s">
        <v>124</v>
      </c>
      <c r="M14" s="124"/>
      <c r="N14" s="123">
        <v>820666</v>
      </c>
      <c r="O14" s="124"/>
      <c r="P14" s="123">
        <v>60130818</v>
      </c>
      <c r="Q14" s="124"/>
      <c r="R14" s="124">
        <v>7645190</v>
      </c>
      <c r="S14" s="124"/>
      <c r="T14" s="123">
        <v>1379924</v>
      </c>
      <c r="U14" s="124"/>
      <c r="V14" s="123">
        <v>-3027971</v>
      </c>
      <c r="W14" s="124"/>
      <c r="X14" s="124">
        <f>SUM(R14:V14)</f>
        <v>5997143</v>
      </c>
      <c r="Y14" s="124"/>
      <c r="Z14" s="124">
        <v>117532260</v>
      </c>
      <c r="AA14" s="124"/>
      <c r="AB14" s="124">
        <v>46433990</v>
      </c>
      <c r="AC14" s="124"/>
      <c r="AD14" s="124">
        <v>163966250</v>
      </c>
    </row>
    <row r="15" spans="1:30" ht="20.25" customHeight="1">
      <c r="A15" s="30" t="s">
        <v>171</v>
      </c>
      <c r="B15" s="37"/>
      <c r="C15" s="38"/>
      <c r="D15" s="37"/>
      <c r="E15" s="38"/>
      <c r="F15" s="37"/>
      <c r="G15" s="38"/>
      <c r="H15" s="30"/>
      <c r="I15" s="38"/>
      <c r="J15" s="38"/>
      <c r="K15" s="38"/>
      <c r="L15" s="38"/>
      <c r="M15" s="38"/>
      <c r="N15" s="37"/>
      <c r="O15" s="38"/>
      <c r="P15" s="37"/>
      <c r="Q15" s="38"/>
      <c r="R15" s="39"/>
      <c r="S15" s="38"/>
      <c r="T15" s="37"/>
      <c r="U15" s="38"/>
      <c r="V15" s="37"/>
      <c r="W15" s="38"/>
      <c r="X15" s="39"/>
      <c r="Y15" s="38"/>
      <c r="Z15" s="39"/>
      <c r="AA15" s="38"/>
      <c r="AB15" s="39"/>
      <c r="AC15" s="38"/>
      <c r="AD15" s="39"/>
    </row>
    <row r="16" spans="1:30" ht="20.25" customHeight="1">
      <c r="A16" s="30" t="s">
        <v>151</v>
      </c>
      <c r="B16" s="37"/>
      <c r="C16" s="38"/>
      <c r="D16" s="37"/>
      <c r="E16" s="38"/>
      <c r="F16" s="37"/>
      <c r="G16" s="38"/>
      <c r="H16" s="30"/>
      <c r="I16" s="38"/>
      <c r="J16" s="38"/>
      <c r="K16" s="38"/>
      <c r="L16" s="38"/>
      <c r="M16" s="38"/>
      <c r="N16" s="37"/>
      <c r="O16" s="38"/>
      <c r="P16" s="37"/>
      <c r="Q16" s="38"/>
      <c r="R16" s="39"/>
      <c r="S16" s="38"/>
      <c r="T16" s="37"/>
      <c r="U16" s="38"/>
      <c r="V16" s="37"/>
      <c r="W16" s="38"/>
      <c r="X16" s="39"/>
      <c r="Y16" s="38"/>
      <c r="Z16" s="39"/>
      <c r="AA16" s="38"/>
      <c r="AB16" s="39"/>
      <c r="AC16" s="38"/>
      <c r="AD16" s="39"/>
    </row>
    <row r="17" spans="1:30" ht="20.25" customHeight="1">
      <c r="A17" s="130" t="s">
        <v>262</v>
      </c>
      <c r="B17" s="37"/>
      <c r="C17" s="38"/>
      <c r="D17" s="37"/>
      <c r="E17" s="38"/>
      <c r="F17" s="37"/>
      <c r="G17" s="38"/>
      <c r="H17" s="30"/>
      <c r="I17" s="38"/>
      <c r="J17" s="38"/>
      <c r="K17" s="38"/>
      <c r="L17" s="38"/>
      <c r="M17" s="38"/>
      <c r="N17" s="37"/>
      <c r="O17" s="38"/>
      <c r="P17" s="37"/>
      <c r="Q17" s="38"/>
      <c r="R17" s="39"/>
      <c r="S17" s="38"/>
      <c r="T17" s="37"/>
      <c r="U17" s="38"/>
      <c r="V17" s="37"/>
      <c r="W17" s="38"/>
      <c r="X17" s="39"/>
      <c r="Y17" s="38"/>
      <c r="Z17" s="39"/>
      <c r="AA17" s="38"/>
      <c r="AB17" s="39"/>
      <c r="AC17" s="38"/>
      <c r="AD17" s="39"/>
    </row>
    <row r="18" spans="1:30" ht="20.25" customHeight="1">
      <c r="A18" s="57" t="s">
        <v>323</v>
      </c>
      <c r="B18" s="97">
        <f>SUM(B17:B17)</f>
        <v>0</v>
      </c>
      <c r="C18" s="39"/>
      <c r="D18" s="97">
        <f>SUM(D17:D17)</f>
        <v>0</v>
      </c>
      <c r="E18" s="39"/>
      <c r="F18" s="97">
        <f>SUM(F17:F17)</f>
        <v>0</v>
      </c>
      <c r="G18" s="39"/>
      <c r="H18" s="97">
        <f>SUM(H17:H17)</f>
        <v>0</v>
      </c>
      <c r="I18" s="39"/>
      <c r="J18" s="97">
        <f>SUM(J17:J17)</f>
        <v>0</v>
      </c>
      <c r="K18" s="39"/>
      <c r="L18" s="97">
        <f>SUM(L17:L17)</f>
        <v>0</v>
      </c>
      <c r="M18" s="39"/>
      <c r="N18" s="97">
        <f>SUM(N17:N17)</f>
        <v>0</v>
      </c>
      <c r="O18" s="39"/>
      <c r="P18" s="105">
        <v>-3324870</v>
      </c>
      <c r="Q18" s="133"/>
      <c r="R18" s="105">
        <f>SUM(R17:R17)</f>
        <v>0</v>
      </c>
      <c r="S18" s="84"/>
      <c r="T18" s="105">
        <f>SUM(T17:T17)</f>
        <v>0</v>
      </c>
      <c r="U18" s="134"/>
      <c r="V18" s="105">
        <f>SUM(V17:V17)</f>
        <v>0</v>
      </c>
      <c r="W18" s="134"/>
      <c r="X18" s="105">
        <f>SUM(X17:X17)</f>
        <v>0</v>
      </c>
      <c r="Y18" s="134"/>
      <c r="Z18" s="105">
        <v>-3324870</v>
      </c>
      <c r="AA18" s="84"/>
      <c r="AB18" s="105">
        <v>-1738978</v>
      </c>
      <c r="AC18" s="84"/>
      <c r="AD18" s="83">
        <f>Z18+AB18</f>
        <v>-5063848</v>
      </c>
    </row>
    <row r="19" spans="1:30" s="132" customFormat="1" ht="20.25" customHeight="1">
      <c r="A19" s="130" t="s">
        <v>263</v>
      </c>
      <c r="B19" s="97">
        <f>SUM(B18:B18)</f>
        <v>0</v>
      </c>
      <c r="C19" s="39"/>
      <c r="D19" s="97">
        <f>SUM(D18:D18)</f>
        <v>0</v>
      </c>
      <c r="E19" s="39"/>
      <c r="F19" s="97">
        <f>SUM(F18:F18)</f>
        <v>0</v>
      </c>
      <c r="G19" s="39"/>
      <c r="H19" s="97">
        <f>SUM(H18:H18)</f>
        <v>0</v>
      </c>
      <c r="I19" s="39"/>
      <c r="J19" s="97">
        <f>SUM(J18:J18)</f>
        <v>0</v>
      </c>
      <c r="K19" s="39"/>
      <c r="L19" s="97">
        <f>SUM(L18:L18)</f>
        <v>0</v>
      </c>
      <c r="M19" s="39"/>
      <c r="N19" s="97">
        <f>SUM(N18:N18)</f>
        <v>0</v>
      </c>
      <c r="O19" s="39"/>
      <c r="P19" s="97">
        <v>-3324870</v>
      </c>
      <c r="Q19" s="78"/>
      <c r="R19" s="97">
        <f>SUM(R18:R18)</f>
        <v>0</v>
      </c>
      <c r="S19" s="39"/>
      <c r="T19" s="97">
        <f>SUM(T18:T18)</f>
        <v>0</v>
      </c>
      <c r="U19" s="79"/>
      <c r="V19" s="97">
        <f>SUM(V18:V18)</f>
        <v>0</v>
      </c>
      <c r="W19" s="79"/>
      <c r="X19" s="97">
        <f>SUM(X18:X18)</f>
        <v>0</v>
      </c>
      <c r="Y19" s="79"/>
      <c r="Z19" s="97">
        <f>SUM(Z18:Z18)</f>
        <v>-3324870</v>
      </c>
      <c r="AA19" s="39"/>
      <c r="AB19" s="97">
        <v>-1738978</v>
      </c>
      <c r="AC19" s="39"/>
      <c r="AD19" s="97">
        <f>Z19+AB19</f>
        <v>-5063848</v>
      </c>
    </row>
    <row r="20" spans="1:30" ht="20.25" customHeight="1">
      <c r="A20" s="130" t="s">
        <v>185</v>
      </c>
      <c r="B20" s="124"/>
      <c r="C20" s="39"/>
      <c r="D20" s="124"/>
      <c r="E20" s="39"/>
      <c r="F20" s="124"/>
      <c r="G20" s="39"/>
      <c r="H20" s="30"/>
      <c r="I20" s="39"/>
      <c r="J20" s="39"/>
      <c r="K20" s="39"/>
      <c r="L20" s="39"/>
      <c r="M20" s="39"/>
      <c r="N20" s="124"/>
      <c r="O20" s="39"/>
      <c r="P20" s="124"/>
      <c r="Q20" s="78"/>
      <c r="R20" s="124"/>
      <c r="S20" s="39"/>
      <c r="T20" s="124"/>
      <c r="U20" s="79"/>
      <c r="V20" s="124"/>
      <c r="W20" s="79"/>
      <c r="X20" s="124"/>
      <c r="Y20" s="79"/>
      <c r="Z20" s="124"/>
      <c r="AA20" s="39"/>
      <c r="AB20" s="39"/>
      <c r="AC20" s="39"/>
      <c r="AD20" s="39"/>
    </row>
    <row r="21" spans="1:30" ht="20.25" customHeight="1">
      <c r="A21" s="130" t="s">
        <v>264</v>
      </c>
      <c r="B21" s="124"/>
      <c r="C21" s="39"/>
      <c r="D21" s="124"/>
      <c r="E21" s="39"/>
      <c r="F21" s="124"/>
      <c r="G21" s="39"/>
      <c r="H21" s="30"/>
      <c r="I21" s="39"/>
      <c r="J21" s="39"/>
      <c r="K21" s="39"/>
      <c r="L21" s="39"/>
      <c r="M21" s="39"/>
      <c r="N21" s="124"/>
      <c r="O21" s="39"/>
      <c r="P21" s="124"/>
      <c r="Q21" s="78"/>
      <c r="R21" s="124"/>
      <c r="S21" s="39"/>
      <c r="T21" s="124"/>
      <c r="U21" s="79"/>
      <c r="V21" s="124"/>
      <c r="W21" s="79"/>
      <c r="X21" s="124"/>
      <c r="Y21" s="79"/>
      <c r="Z21" s="124"/>
      <c r="AA21" s="39"/>
      <c r="AB21" s="39"/>
      <c r="AC21" s="39"/>
      <c r="AD21" s="39"/>
    </row>
    <row r="22" spans="1:30" ht="20.25" customHeight="1">
      <c r="A22" s="203" t="s">
        <v>324</v>
      </c>
      <c r="B22" s="124"/>
      <c r="C22" s="39"/>
      <c r="D22" s="124"/>
      <c r="E22" s="39"/>
      <c r="F22" s="124"/>
      <c r="G22" s="39"/>
      <c r="H22" s="30"/>
      <c r="I22" s="39"/>
      <c r="J22" s="39"/>
      <c r="K22" s="39"/>
      <c r="L22" s="39"/>
      <c r="M22" s="39"/>
      <c r="N22" s="124"/>
      <c r="O22" s="39"/>
      <c r="P22" s="124"/>
      <c r="Q22" s="78"/>
      <c r="R22" s="124"/>
      <c r="S22" s="39"/>
      <c r="T22" s="124"/>
      <c r="U22" s="79"/>
      <c r="V22" s="124"/>
      <c r="W22" s="79"/>
      <c r="X22" s="124"/>
      <c r="Y22" s="79"/>
      <c r="Z22" s="124"/>
      <c r="AA22" s="39"/>
      <c r="AB22" s="39"/>
      <c r="AC22" s="39"/>
      <c r="AD22" s="39"/>
    </row>
    <row r="23" spans="1:30" ht="20.25" customHeight="1">
      <c r="A23" s="203" t="s">
        <v>265</v>
      </c>
      <c r="B23" s="100" t="s">
        <v>124</v>
      </c>
      <c r="C23" s="84"/>
      <c r="D23" s="100" t="s">
        <v>124</v>
      </c>
      <c r="E23" s="84" t="s">
        <v>124</v>
      </c>
      <c r="F23" s="100" t="s">
        <v>124</v>
      </c>
      <c r="G23" s="39"/>
      <c r="H23" s="100" t="s">
        <v>124</v>
      </c>
      <c r="I23" s="39"/>
      <c r="J23" s="204">
        <v>-2654</v>
      </c>
      <c r="K23" s="39"/>
      <c r="L23" s="84" t="s">
        <v>124</v>
      </c>
      <c r="M23" s="84"/>
      <c r="N23" s="100" t="s">
        <v>124</v>
      </c>
      <c r="O23" s="84"/>
      <c r="P23" s="100" t="s">
        <v>124</v>
      </c>
      <c r="Q23" s="133"/>
      <c r="R23" s="240">
        <v>478</v>
      </c>
      <c r="S23" s="84"/>
      <c r="T23" s="100" t="s">
        <v>124</v>
      </c>
      <c r="U23" s="134"/>
      <c r="V23" s="240">
        <v>233</v>
      </c>
      <c r="W23" s="134"/>
      <c r="X23" s="240">
        <v>711</v>
      </c>
      <c r="Y23" s="134"/>
      <c r="Z23" s="240">
        <f>SUM(B23:P23)+X23</f>
        <v>-1943</v>
      </c>
      <c r="AA23" s="84"/>
      <c r="AB23" s="240">
        <v>1943</v>
      </c>
      <c r="AC23" s="84"/>
      <c r="AD23" s="240">
        <f>SUM(Z23:AB23)</f>
        <v>0</v>
      </c>
    </row>
    <row r="24" spans="1:30" ht="20.25" customHeight="1">
      <c r="A24" s="57" t="s">
        <v>238</v>
      </c>
      <c r="B24" s="82" t="s">
        <v>124</v>
      </c>
      <c r="C24" s="84"/>
      <c r="D24" s="82" t="s">
        <v>124</v>
      </c>
      <c r="E24" s="84"/>
      <c r="F24" s="82" t="s">
        <v>124</v>
      </c>
      <c r="G24" s="84"/>
      <c r="H24" s="82" t="s">
        <v>124</v>
      </c>
      <c r="I24" s="84"/>
      <c r="J24" s="205">
        <v>44891</v>
      </c>
      <c r="K24" s="84"/>
      <c r="L24" s="205">
        <v>-5159</v>
      </c>
      <c r="M24" s="84"/>
      <c r="N24" s="205" t="s">
        <v>124</v>
      </c>
      <c r="O24" s="84"/>
      <c r="P24" s="205" t="s">
        <v>124</v>
      </c>
      <c r="Q24" s="133"/>
      <c r="R24" s="205" t="s">
        <v>124</v>
      </c>
      <c r="S24" s="84"/>
      <c r="T24" s="205" t="s">
        <v>124</v>
      </c>
      <c r="U24" s="134"/>
      <c r="V24" s="205" t="s">
        <v>124</v>
      </c>
      <c r="W24" s="134"/>
      <c r="X24" s="205" t="s">
        <v>124</v>
      </c>
      <c r="Y24" s="134"/>
      <c r="Z24" s="201">
        <f>SUM(B24:P24)</f>
        <v>39732</v>
      </c>
      <c r="AA24" s="206"/>
      <c r="AB24" s="205" t="s">
        <v>124</v>
      </c>
      <c r="AC24" s="206"/>
      <c r="AD24" s="201">
        <f>SUM(Z24:AB24)</f>
        <v>39732</v>
      </c>
    </row>
    <row r="25" spans="1:30" ht="20.25" customHeight="1">
      <c r="A25" s="130" t="s">
        <v>198</v>
      </c>
      <c r="B25" s="124"/>
      <c r="C25" s="39"/>
      <c r="D25" s="124"/>
      <c r="E25" s="39"/>
      <c r="F25" s="124"/>
      <c r="G25" s="39"/>
      <c r="H25" s="124"/>
      <c r="I25" s="39"/>
      <c r="J25" s="39"/>
      <c r="K25" s="39"/>
      <c r="L25" s="39"/>
      <c r="M25" s="39"/>
      <c r="N25" s="124"/>
      <c r="O25" s="39"/>
      <c r="P25" s="124"/>
      <c r="Q25" s="78"/>
      <c r="R25" s="124"/>
      <c r="S25" s="39"/>
      <c r="T25" s="124"/>
      <c r="U25" s="79"/>
      <c r="V25" s="124"/>
      <c r="W25" s="79"/>
      <c r="X25" s="124"/>
      <c r="Y25" s="79"/>
      <c r="Z25" s="124"/>
      <c r="AA25" s="39"/>
      <c r="AB25" s="39"/>
      <c r="AC25" s="39"/>
      <c r="AD25" s="39"/>
    </row>
    <row r="26" spans="1:30" ht="20.25" customHeight="1">
      <c r="A26" s="130" t="s">
        <v>266</v>
      </c>
      <c r="B26" s="97">
        <f>SUM(B24:B24)</f>
        <v>0</v>
      </c>
      <c r="C26" s="39"/>
      <c r="D26" s="97">
        <f>SUM(D24:D24)</f>
        <v>0</v>
      </c>
      <c r="E26" s="39"/>
      <c r="F26" s="97">
        <f>SUM(F24:F24)</f>
        <v>0</v>
      </c>
      <c r="G26" s="39"/>
      <c r="H26" s="97">
        <f>SUM(H24:H24)</f>
        <v>0</v>
      </c>
      <c r="I26" s="39"/>
      <c r="J26" s="97">
        <f>SUM(J23:J24)</f>
        <v>42237</v>
      </c>
      <c r="K26" s="39"/>
      <c r="L26" s="97">
        <f>SUM(L24:L24)</f>
        <v>-5159</v>
      </c>
      <c r="M26" s="39"/>
      <c r="N26" s="97">
        <f>SUM(N24:N24)</f>
        <v>0</v>
      </c>
      <c r="O26" s="39"/>
      <c r="P26" s="97">
        <f>SUM(P24:P24)</f>
        <v>0</v>
      </c>
      <c r="Q26" s="78"/>
      <c r="R26" s="97">
        <f>SUM(R20:R24)</f>
        <v>478</v>
      </c>
      <c r="S26" s="39"/>
      <c r="T26" s="97">
        <f>SUM(T24:T24)</f>
        <v>0</v>
      </c>
      <c r="U26" s="79"/>
      <c r="V26" s="97">
        <f>SUM(V20:V24)</f>
        <v>233</v>
      </c>
      <c r="W26" s="79"/>
      <c r="X26" s="97">
        <f>SUM(X20:X24)</f>
        <v>711</v>
      </c>
      <c r="Y26" s="79"/>
      <c r="Z26" s="97">
        <f>SUM(Z20:Z24)</f>
        <v>37789</v>
      </c>
      <c r="AA26" s="39"/>
      <c r="AB26" s="97">
        <f>SUM(AB20:AB24)</f>
        <v>1943</v>
      </c>
      <c r="AC26" s="39"/>
      <c r="AD26" s="66">
        <f>Z26+AB26</f>
        <v>39732</v>
      </c>
    </row>
    <row r="27" spans="1:30" ht="20.25" customHeight="1">
      <c r="A27" s="30" t="s">
        <v>172</v>
      </c>
      <c r="B27" s="58"/>
      <c r="C27" s="38"/>
      <c r="D27" s="58"/>
      <c r="E27" s="38"/>
      <c r="F27" s="58"/>
      <c r="G27" s="38"/>
      <c r="H27" s="58"/>
      <c r="I27" s="38"/>
      <c r="J27" s="38"/>
      <c r="K27" s="38"/>
      <c r="L27" s="38"/>
      <c r="M27" s="38"/>
      <c r="N27" s="58"/>
      <c r="O27" s="38"/>
      <c r="P27" s="58"/>
      <c r="Q27" s="30"/>
      <c r="R27" s="58"/>
      <c r="S27" s="38"/>
      <c r="T27" s="58"/>
      <c r="U27" s="77"/>
      <c r="V27" s="58"/>
      <c r="W27" s="77"/>
      <c r="X27" s="58"/>
      <c r="Y27" s="77"/>
      <c r="Z27" s="131"/>
      <c r="AA27" s="38"/>
      <c r="AB27" s="52"/>
      <c r="AC27" s="38"/>
      <c r="AD27" s="52"/>
    </row>
    <row r="28" spans="1:30" ht="20.25" customHeight="1">
      <c r="A28" s="30" t="s">
        <v>165</v>
      </c>
      <c r="B28" s="58"/>
      <c r="C28" s="38"/>
      <c r="D28" s="58"/>
      <c r="E28" s="38"/>
      <c r="F28" s="58"/>
      <c r="G28" s="38"/>
      <c r="H28" s="58"/>
      <c r="I28" s="38"/>
      <c r="J28" s="38"/>
      <c r="K28" s="38"/>
      <c r="L28" s="38"/>
      <c r="M28" s="38"/>
      <c r="N28" s="58"/>
      <c r="O28" s="38"/>
      <c r="P28" s="58"/>
      <c r="Q28" s="30"/>
      <c r="R28" s="58"/>
      <c r="S28" s="38"/>
      <c r="T28" s="58"/>
      <c r="U28" s="77"/>
      <c r="V28" s="58"/>
      <c r="W28" s="77"/>
      <c r="X28" s="58"/>
      <c r="Y28" s="77"/>
      <c r="Z28" s="131"/>
      <c r="AA28" s="38"/>
      <c r="AB28" s="52"/>
      <c r="AC28" s="38"/>
      <c r="AD28" s="52"/>
    </row>
    <row r="29" spans="1:30" ht="20.25" customHeight="1">
      <c r="A29" s="30" t="s">
        <v>131</v>
      </c>
      <c r="B29" s="97">
        <f>B19+B26</f>
        <v>0</v>
      </c>
      <c r="C29" s="38"/>
      <c r="D29" s="97">
        <f>D19+D26</f>
        <v>0</v>
      </c>
      <c r="E29" s="38"/>
      <c r="F29" s="97">
        <f>F19+F26</f>
        <v>0</v>
      </c>
      <c r="G29" s="38"/>
      <c r="H29" s="97">
        <f>H19+H26</f>
        <v>0</v>
      </c>
      <c r="I29" s="38"/>
      <c r="J29" s="76">
        <f>J19+J26</f>
        <v>42237</v>
      </c>
      <c r="K29" s="38"/>
      <c r="L29" s="97">
        <f>L19+L26</f>
        <v>-5159</v>
      </c>
      <c r="M29" s="38"/>
      <c r="N29" s="97">
        <f>N19+N26</f>
        <v>0</v>
      </c>
      <c r="O29" s="38"/>
      <c r="P29" s="97">
        <f>P19+P26</f>
        <v>-3324870</v>
      </c>
      <c r="Q29" s="30"/>
      <c r="R29" s="97">
        <f>R19+R26</f>
        <v>478</v>
      </c>
      <c r="S29" s="38"/>
      <c r="T29" s="97">
        <f>T19+T26</f>
        <v>0</v>
      </c>
      <c r="U29" s="97"/>
      <c r="V29" s="97">
        <f>V19+V26</f>
        <v>233</v>
      </c>
      <c r="W29" s="97"/>
      <c r="X29" s="97">
        <f>X19+X26</f>
        <v>711</v>
      </c>
      <c r="Y29" s="77"/>
      <c r="Z29" s="207">
        <f>SUM(Z26,Z19)</f>
        <v>-3287081</v>
      </c>
      <c r="AA29" s="38"/>
      <c r="AB29" s="97">
        <f>AB19+AB26</f>
        <v>-1737035</v>
      </c>
      <c r="AC29" s="38"/>
      <c r="AD29" s="66">
        <f>Z29+AB29</f>
        <v>-5024116</v>
      </c>
    </row>
    <row r="30" spans="1:30" ht="20.25" customHeight="1">
      <c r="A30" s="30" t="s">
        <v>152</v>
      </c>
      <c r="B30" s="58"/>
      <c r="C30" s="38"/>
      <c r="D30" s="58"/>
      <c r="E30" s="38"/>
      <c r="F30" s="58"/>
      <c r="G30" s="38"/>
      <c r="H30" s="58"/>
      <c r="I30" s="38"/>
      <c r="J30" s="38"/>
      <c r="K30" s="38"/>
      <c r="L30" s="38"/>
      <c r="M30" s="38"/>
      <c r="N30" s="58"/>
      <c r="O30" s="38"/>
      <c r="P30" s="58"/>
      <c r="Q30" s="30"/>
      <c r="R30" s="58"/>
      <c r="S30" s="38"/>
      <c r="T30" s="58"/>
      <c r="U30" s="77"/>
      <c r="V30" s="58"/>
      <c r="W30" s="77"/>
      <c r="X30" s="58"/>
      <c r="Y30" s="77"/>
      <c r="Z30" s="131"/>
      <c r="AA30" s="38"/>
      <c r="AB30" s="52"/>
      <c r="AC30" s="38"/>
      <c r="AD30" s="52"/>
    </row>
    <row r="31" spans="1:30" ht="20.25" customHeight="1">
      <c r="A31" s="30" t="s">
        <v>149</v>
      </c>
      <c r="B31" s="58"/>
      <c r="C31" s="38"/>
      <c r="D31" s="58"/>
      <c r="E31" s="38"/>
      <c r="F31" s="58"/>
      <c r="G31" s="38"/>
      <c r="H31" s="58"/>
      <c r="I31" s="38"/>
      <c r="J31" s="38"/>
      <c r="K31" s="38"/>
      <c r="L31" s="38"/>
      <c r="M31" s="38"/>
      <c r="N31" s="58"/>
      <c r="O31" s="38"/>
      <c r="P31" s="58"/>
      <c r="Q31" s="30"/>
      <c r="R31" s="58"/>
      <c r="S31" s="38"/>
      <c r="T31" s="58"/>
      <c r="U31" s="77"/>
      <c r="V31" s="58"/>
      <c r="W31" s="77"/>
      <c r="X31" s="58"/>
      <c r="Y31" s="77"/>
      <c r="Z31" s="131"/>
      <c r="AA31" s="38"/>
      <c r="AB31" s="52"/>
      <c r="AC31" s="38"/>
      <c r="AD31" s="52"/>
    </row>
    <row r="32" spans="1:30" ht="20.25" customHeight="1">
      <c r="A32" s="67" t="s">
        <v>153</v>
      </c>
      <c r="B32" s="100" t="s">
        <v>124</v>
      </c>
      <c r="C32" s="84"/>
      <c r="D32" s="100" t="s">
        <v>124</v>
      </c>
      <c r="E32" s="84"/>
      <c r="F32" s="100" t="s">
        <v>124</v>
      </c>
      <c r="G32" s="84"/>
      <c r="H32" s="100" t="s">
        <v>124</v>
      </c>
      <c r="I32" s="84"/>
      <c r="J32" s="100" t="s">
        <v>124</v>
      </c>
      <c r="K32" s="84"/>
      <c r="L32" s="100" t="s">
        <v>124</v>
      </c>
      <c r="M32" s="84"/>
      <c r="N32" s="100" t="s">
        <v>124</v>
      </c>
      <c r="O32" s="84"/>
      <c r="P32" s="100">
        <v>5939016</v>
      </c>
      <c r="Q32" s="133"/>
      <c r="R32" s="100" t="s">
        <v>124</v>
      </c>
      <c r="S32" s="84"/>
      <c r="T32" s="100" t="s">
        <v>124</v>
      </c>
      <c r="U32" s="134"/>
      <c r="V32" s="100" t="s">
        <v>124</v>
      </c>
      <c r="W32" s="134"/>
      <c r="X32" s="111">
        <f>SUM(R32:V32)</f>
        <v>0</v>
      </c>
      <c r="Y32" s="134"/>
      <c r="Z32" s="111">
        <f>X32+SUM(B32:P32)</f>
        <v>5939016</v>
      </c>
      <c r="AA32" s="84"/>
      <c r="AB32" s="100">
        <v>2163117</v>
      </c>
      <c r="AC32" s="84"/>
      <c r="AD32" s="100">
        <f>SUM(Z32:AB32)</f>
        <v>8102133</v>
      </c>
    </row>
    <row r="33" spans="1:30" ht="20.25" customHeight="1">
      <c r="A33" s="67" t="s">
        <v>154</v>
      </c>
      <c r="B33" s="100"/>
      <c r="C33" s="84"/>
      <c r="D33" s="100"/>
      <c r="E33" s="84"/>
      <c r="F33" s="100"/>
      <c r="G33" s="84"/>
      <c r="H33" s="100"/>
      <c r="I33" s="84"/>
      <c r="J33" s="100"/>
      <c r="K33" s="84"/>
      <c r="L33" s="100"/>
      <c r="M33" s="84"/>
      <c r="N33" s="100"/>
      <c r="O33" s="84"/>
      <c r="P33" s="100"/>
      <c r="Q33" s="133"/>
      <c r="R33" s="111"/>
      <c r="S33" s="84"/>
      <c r="T33" s="111"/>
      <c r="U33" s="134"/>
      <c r="V33" s="111"/>
      <c r="W33" s="134"/>
      <c r="X33" s="111"/>
      <c r="Y33" s="134"/>
      <c r="Z33" s="111"/>
      <c r="AA33" s="84"/>
      <c r="AB33" s="111"/>
      <c r="AC33" s="84"/>
      <c r="AD33" s="111"/>
    </row>
    <row r="34" spans="1:30" ht="20.25" customHeight="1">
      <c r="A34" s="57" t="s">
        <v>315</v>
      </c>
      <c r="B34" s="111">
        <v>0</v>
      </c>
      <c r="C34" s="84"/>
      <c r="D34" s="111">
        <v>0</v>
      </c>
      <c r="E34" s="84"/>
      <c r="F34" s="111">
        <v>0</v>
      </c>
      <c r="G34" s="84"/>
      <c r="H34" s="111">
        <v>0</v>
      </c>
      <c r="I34" s="84"/>
      <c r="J34" s="111">
        <v>0</v>
      </c>
      <c r="K34" s="84"/>
      <c r="L34" s="111">
        <v>0</v>
      </c>
      <c r="M34" s="84"/>
      <c r="N34" s="111">
        <v>0</v>
      </c>
      <c r="O34" s="84"/>
      <c r="P34" s="100">
        <v>979</v>
      </c>
      <c r="Q34" s="133"/>
      <c r="R34" s="111">
        <v>0</v>
      </c>
      <c r="S34" s="84"/>
      <c r="T34" s="111">
        <v>0</v>
      </c>
      <c r="U34" s="134"/>
      <c r="V34" s="111">
        <v>0</v>
      </c>
      <c r="W34" s="134"/>
      <c r="X34" s="111">
        <f>SUM(R34:V34)</f>
        <v>0</v>
      </c>
      <c r="Y34" s="134"/>
      <c r="Z34" s="111">
        <f>X34+SUM(B34:P34)</f>
        <v>979</v>
      </c>
      <c r="AA34" s="84"/>
      <c r="AB34" s="111">
        <v>0</v>
      </c>
      <c r="AC34" s="84"/>
      <c r="AD34" s="111">
        <f>Z34+AB34</f>
        <v>979</v>
      </c>
    </row>
    <row r="35" spans="1:30" ht="20.25" customHeight="1">
      <c r="A35" s="57" t="s">
        <v>194</v>
      </c>
      <c r="B35" s="105">
        <v>0</v>
      </c>
      <c r="C35" s="84"/>
      <c r="D35" s="105">
        <v>0</v>
      </c>
      <c r="E35" s="84"/>
      <c r="F35" s="105">
        <v>0</v>
      </c>
      <c r="G35" s="84"/>
      <c r="H35" s="105">
        <v>0</v>
      </c>
      <c r="I35" s="84"/>
      <c r="J35" s="105">
        <v>0</v>
      </c>
      <c r="K35" s="84"/>
      <c r="L35" s="105">
        <v>0</v>
      </c>
      <c r="M35" s="84"/>
      <c r="N35" s="105">
        <v>0</v>
      </c>
      <c r="O35" s="84"/>
      <c r="P35" s="105">
        <v>0</v>
      </c>
      <c r="Q35" s="133"/>
      <c r="R35" s="105">
        <v>-685</v>
      </c>
      <c r="S35" s="84"/>
      <c r="T35" s="105">
        <v>-1899036</v>
      </c>
      <c r="U35" s="105"/>
      <c r="V35" s="105">
        <v>-617547</v>
      </c>
      <c r="W35" s="105"/>
      <c r="X35" s="82">
        <v>-2517268</v>
      </c>
      <c r="Y35" s="134"/>
      <c r="Z35" s="105">
        <f>X35+SUM(B35:P35)</f>
        <v>-2517268</v>
      </c>
      <c r="AA35" s="84"/>
      <c r="AB35" s="82">
        <v>2799757</v>
      </c>
      <c r="AC35" s="84"/>
      <c r="AD35" s="105">
        <f>SUM(Z35:AB35)</f>
        <v>282489</v>
      </c>
    </row>
    <row r="36" spans="1:30" ht="20.25" customHeight="1">
      <c r="A36" s="30" t="s">
        <v>155</v>
      </c>
      <c r="B36" s="86"/>
      <c r="C36" s="38"/>
      <c r="D36" s="86"/>
      <c r="E36" s="38"/>
      <c r="F36" s="86"/>
      <c r="G36" s="38"/>
      <c r="H36" s="86"/>
      <c r="I36" s="38"/>
      <c r="J36" s="38"/>
      <c r="K36" s="38"/>
      <c r="L36" s="38"/>
      <c r="M36" s="38"/>
      <c r="N36" s="86"/>
      <c r="O36" s="38"/>
      <c r="P36" s="86"/>
      <c r="Q36" s="30"/>
      <c r="R36" s="86"/>
      <c r="S36" s="38"/>
      <c r="T36" s="100"/>
      <c r="U36" s="77"/>
      <c r="V36" s="100"/>
      <c r="W36" s="77"/>
      <c r="X36" s="100"/>
      <c r="Y36" s="77"/>
      <c r="Z36" s="100"/>
      <c r="AA36" s="38"/>
      <c r="AB36" s="100"/>
      <c r="AC36" s="38"/>
      <c r="AD36" s="100"/>
    </row>
    <row r="37" spans="1:30" s="132" customFormat="1" ht="20.25" customHeight="1">
      <c r="A37" s="30" t="s">
        <v>149</v>
      </c>
      <c r="B37" s="97">
        <f>SUM(B32:B35)</f>
        <v>0</v>
      </c>
      <c r="C37" s="39"/>
      <c r="D37" s="97">
        <f>SUM(D32:D35)</f>
        <v>0</v>
      </c>
      <c r="E37" s="39"/>
      <c r="F37" s="97">
        <f>SUM(F32:F35)</f>
        <v>0</v>
      </c>
      <c r="G37" s="39"/>
      <c r="H37" s="97">
        <f>SUM(H32:H35)</f>
        <v>0</v>
      </c>
      <c r="I37" s="39"/>
      <c r="J37" s="97">
        <f>SUM(J32:J35)</f>
        <v>0</v>
      </c>
      <c r="K37" s="39"/>
      <c r="L37" s="97">
        <f>SUM(L32:L35)</f>
        <v>0</v>
      </c>
      <c r="M37" s="39"/>
      <c r="N37" s="97">
        <f>SUM(N32:N35)</f>
        <v>0</v>
      </c>
      <c r="O37" s="39"/>
      <c r="P37" s="97">
        <v>5939995</v>
      </c>
      <c r="Q37" s="78"/>
      <c r="R37" s="97">
        <f>SUM(R32:R35)</f>
        <v>-685</v>
      </c>
      <c r="S37" s="39"/>
      <c r="T37" s="97">
        <f>SUM(T32:T35)</f>
        <v>-1899036</v>
      </c>
      <c r="U37" s="79"/>
      <c r="V37" s="97">
        <f>SUM(V32:V35)</f>
        <v>-617547</v>
      </c>
      <c r="W37" s="79"/>
      <c r="X37" s="97">
        <f>SUM(X32:X35)</f>
        <v>-2517268</v>
      </c>
      <c r="Y37" s="79"/>
      <c r="Z37" s="208">
        <f>SUM(B37:P37)+X37</f>
        <v>3422727</v>
      </c>
      <c r="AA37" s="39"/>
      <c r="AB37" s="97">
        <f>SUM(AB32:AB35)</f>
        <v>4962874</v>
      </c>
      <c r="AC37" s="39"/>
      <c r="AD37" s="208">
        <f>SUM(Z37:AB37)</f>
        <v>8385601</v>
      </c>
    </row>
    <row r="38" spans="1:30" ht="20.25" customHeight="1">
      <c r="A38" s="67" t="s">
        <v>216</v>
      </c>
      <c r="B38" s="135">
        <v>0</v>
      </c>
      <c r="C38" s="81"/>
      <c r="D38" s="135">
        <v>0</v>
      </c>
      <c r="E38" s="84"/>
      <c r="F38" s="135">
        <v>0</v>
      </c>
      <c r="G38" s="84"/>
      <c r="H38" s="135">
        <v>0</v>
      </c>
      <c r="I38" s="84"/>
      <c r="J38" s="135">
        <v>0</v>
      </c>
      <c r="K38" s="84"/>
      <c r="L38" s="135">
        <v>0</v>
      </c>
      <c r="M38" s="84"/>
      <c r="N38" s="135">
        <v>0</v>
      </c>
      <c r="O38" s="84"/>
      <c r="P38" s="136">
        <v>333587</v>
      </c>
      <c r="Q38" s="67"/>
      <c r="R38" s="135">
        <f>-P38</f>
        <v>-333587</v>
      </c>
      <c r="S38" s="81"/>
      <c r="T38" s="135">
        <v>0</v>
      </c>
      <c r="U38" s="122"/>
      <c r="V38" s="135">
        <v>0</v>
      </c>
      <c r="W38" s="122"/>
      <c r="X38" s="135">
        <f>SUM(R38:V38)</f>
        <v>-333587</v>
      </c>
      <c r="Y38" s="122"/>
      <c r="Z38" s="135">
        <v>0</v>
      </c>
      <c r="AA38" s="81"/>
      <c r="AB38" s="135">
        <v>0</v>
      </c>
      <c r="AC38" s="81"/>
      <c r="AD38" s="135">
        <v>0</v>
      </c>
    </row>
    <row r="39" spans="1:30" ht="10.5" customHeight="1">
      <c r="A39" s="67"/>
      <c r="B39" s="111"/>
      <c r="C39" s="81"/>
      <c r="D39" s="111"/>
      <c r="E39" s="84"/>
      <c r="F39" s="111"/>
      <c r="G39" s="84"/>
      <c r="H39" s="111"/>
      <c r="I39" s="84"/>
      <c r="J39" s="111"/>
      <c r="K39" s="84"/>
      <c r="L39" s="111"/>
      <c r="M39" s="84"/>
      <c r="N39" s="111"/>
      <c r="O39" s="84"/>
      <c r="P39" s="100"/>
      <c r="Q39" s="67"/>
      <c r="R39" s="111"/>
      <c r="S39" s="81"/>
      <c r="T39" s="111"/>
      <c r="U39" s="122"/>
      <c r="V39" s="111"/>
      <c r="W39" s="122"/>
      <c r="X39" s="111"/>
      <c r="Y39" s="122"/>
      <c r="Z39" s="111"/>
      <c r="AA39" s="81"/>
      <c r="AB39" s="111"/>
      <c r="AC39" s="81"/>
      <c r="AD39" s="111"/>
    </row>
    <row r="40" spans="1:30" ht="20.25" customHeight="1" thickBot="1">
      <c r="A40" s="30" t="s">
        <v>267</v>
      </c>
      <c r="B40" s="137">
        <f>B14+B29+B37+B38</f>
        <v>7742942</v>
      </c>
      <c r="C40" s="38"/>
      <c r="D40" s="137">
        <f>D14+D29+D37+D38</f>
        <v>-1135146</v>
      </c>
      <c r="E40" s="38"/>
      <c r="F40" s="137">
        <f>F14+F29+F37+F38</f>
        <v>36462883</v>
      </c>
      <c r="G40" s="38"/>
      <c r="H40" s="137">
        <f>H14+H29+H37+H38</f>
        <v>3470021</v>
      </c>
      <c r="I40" s="38"/>
      <c r="J40" s="137">
        <f>J14+J29+J37+J38</f>
        <v>4085170</v>
      </c>
      <c r="K40" s="38"/>
      <c r="L40" s="137">
        <v>-5159</v>
      </c>
      <c r="M40" s="38"/>
      <c r="N40" s="137">
        <f>N14+N29+N37+N38</f>
        <v>820666</v>
      </c>
      <c r="O40" s="38"/>
      <c r="P40" s="137">
        <f>P14+P29+P37+P38</f>
        <v>63079530</v>
      </c>
      <c r="Q40" s="30"/>
      <c r="R40" s="137">
        <f>R14+R29+R37+R38</f>
        <v>7311396</v>
      </c>
      <c r="S40" s="38"/>
      <c r="T40" s="137">
        <f>T14+T29+T37+T38</f>
        <v>-519112</v>
      </c>
      <c r="U40" s="38"/>
      <c r="V40" s="137">
        <f>V14+V29+V37+V38</f>
        <v>-3645285</v>
      </c>
      <c r="W40" s="38"/>
      <c r="X40" s="137">
        <f>X14+X29+X37+X38</f>
        <v>3146999</v>
      </c>
      <c r="Y40" s="38"/>
      <c r="Z40" s="137">
        <f>Z14+Z29+Z37+Z38</f>
        <v>117667906</v>
      </c>
      <c r="AA40" s="38"/>
      <c r="AB40" s="137">
        <f>AB14+AB29+AB37+AB38</f>
        <v>49659829</v>
      </c>
      <c r="AC40" s="38"/>
      <c r="AD40" s="137">
        <f>AD14+AD29+AD37+AD38</f>
        <v>167327735</v>
      </c>
    </row>
    <row r="41" ht="20.25" customHeight="1" thickTop="1"/>
    <row r="43" spans="1:3" ht="20.25" customHeight="1">
      <c r="A43" s="125" t="s">
        <v>31</v>
      </c>
      <c r="B43" s="126"/>
      <c r="C43" s="126"/>
    </row>
    <row r="44" ht="20.25" customHeight="1">
      <c r="A44" s="125" t="s">
        <v>32</v>
      </c>
    </row>
    <row r="45" spans="1:22" ht="20.25" customHeight="1">
      <c r="A45" s="127" t="s">
        <v>325</v>
      </c>
      <c r="B45" s="128"/>
      <c r="C45" s="128"/>
      <c r="P45" s="128"/>
      <c r="Q45" s="128"/>
      <c r="R45" s="128"/>
      <c r="T45" s="128"/>
      <c r="U45" s="128"/>
      <c r="V45" s="128"/>
    </row>
    <row r="46" spans="1:30" ht="20.25" customHeight="1">
      <c r="A46" s="128"/>
      <c r="AD46" s="115" t="s">
        <v>134</v>
      </c>
    </row>
    <row r="47" spans="1:30" ht="20.25" customHeight="1">
      <c r="A47" s="8"/>
      <c r="B47" s="246" t="s">
        <v>51</v>
      </c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</row>
    <row r="48" spans="1:30" ht="20.25" customHeight="1">
      <c r="A48" s="8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250" t="s">
        <v>135</v>
      </c>
      <c r="S48" s="250"/>
      <c r="T48" s="250"/>
      <c r="U48" s="250"/>
      <c r="V48" s="250"/>
      <c r="W48" s="250"/>
      <c r="X48" s="250"/>
      <c r="Y48" s="91"/>
      <c r="Z48" s="91"/>
      <c r="AA48" s="91"/>
      <c r="AB48" s="91"/>
      <c r="AC48" s="91"/>
      <c r="AD48" s="91"/>
    </row>
    <row r="49" spans="1:30" ht="20.25" customHeight="1">
      <c r="A49" s="8"/>
      <c r="B49" s="8"/>
      <c r="C49" s="8"/>
      <c r="D49" s="8"/>
      <c r="E49" s="35"/>
      <c r="F49" s="35"/>
      <c r="G49" s="35"/>
      <c r="H49" s="35"/>
      <c r="I49" s="35"/>
      <c r="J49" s="62" t="s">
        <v>207</v>
      </c>
      <c r="K49" s="35"/>
      <c r="L49" s="62"/>
      <c r="M49" s="35"/>
      <c r="N49" s="35"/>
      <c r="O49" s="35"/>
      <c r="P49" s="8"/>
      <c r="Q49" s="8"/>
      <c r="R49" s="8"/>
      <c r="S49" s="8"/>
      <c r="T49" s="62" t="s">
        <v>93</v>
      </c>
      <c r="U49" s="35"/>
      <c r="V49" s="8"/>
      <c r="W49" s="35"/>
      <c r="X49" s="35"/>
      <c r="Y49" s="8"/>
      <c r="Z49" s="62" t="s">
        <v>140</v>
      </c>
      <c r="AA49" s="35"/>
      <c r="AB49" s="35"/>
      <c r="AC49" s="35"/>
      <c r="AD49" s="8"/>
    </row>
    <row r="50" spans="1:30" ht="20.25" customHeight="1">
      <c r="A50" s="8"/>
      <c r="B50" s="35" t="s">
        <v>58</v>
      </c>
      <c r="C50" s="35"/>
      <c r="D50" s="35"/>
      <c r="E50" s="35"/>
      <c r="F50" s="35" t="s">
        <v>86</v>
      </c>
      <c r="G50" s="35"/>
      <c r="H50" s="8"/>
      <c r="I50" s="35"/>
      <c r="J50" s="62" t="s">
        <v>208</v>
      </c>
      <c r="K50" s="35"/>
      <c r="L50" s="62" t="s">
        <v>195</v>
      </c>
      <c r="M50" s="35"/>
      <c r="N50" s="8"/>
      <c r="O50" s="35"/>
      <c r="P50" s="35" t="s">
        <v>36</v>
      </c>
      <c r="Q50" s="8"/>
      <c r="R50" s="62" t="s">
        <v>9</v>
      </c>
      <c r="S50" s="35"/>
      <c r="T50" s="35" t="s">
        <v>100</v>
      </c>
      <c r="U50" s="35"/>
      <c r="V50" s="35" t="s">
        <v>64</v>
      </c>
      <c r="W50" s="35"/>
      <c r="X50" s="62" t="s">
        <v>138</v>
      </c>
      <c r="Y50" s="8"/>
      <c r="Z50" s="35" t="s">
        <v>54</v>
      </c>
      <c r="AA50" s="35"/>
      <c r="AB50" s="129" t="s">
        <v>141</v>
      </c>
      <c r="AC50" s="35"/>
      <c r="AD50" s="8"/>
    </row>
    <row r="51" spans="1:30" ht="20.25" customHeight="1">
      <c r="A51" s="8"/>
      <c r="B51" s="35" t="s">
        <v>16</v>
      </c>
      <c r="C51" s="35"/>
      <c r="D51" s="35" t="s">
        <v>79</v>
      </c>
      <c r="E51" s="35"/>
      <c r="F51" s="35" t="s">
        <v>127</v>
      </c>
      <c r="G51" s="35"/>
      <c r="H51" s="62" t="s">
        <v>184</v>
      </c>
      <c r="I51" s="35"/>
      <c r="J51" s="62" t="s">
        <v>204</v>
      </c>
      <c r="K51" s="35"/>
      <c r="L51" s="62" t="s">
        <v>196</v>
      </c>
      <c r="M51" s="35"/>
      <c r="N51" s="35" t="s">
        <v>35</v>
      </c>
      <c r="O51" s="35"/>
      <c r="P51" s="35" t="s">
        <v>104</v>
      </c>
      <c r="Q51" s="8"/>
      <c r="R51" s="62" t="s">
        <v>87</v>
      </c>
      <c r="S51" s="35"/>
      <c r="T51" s="35" t="s">
        <v>223</v>
      </c>
      <c r="U51" s="35"/>
      <c r="V51" s="35" t="s">
        <v>65</v>
      </c>
      <c r="W51" s="35"/>
      <c r="X51" s="35" t="s">
        <v>136</v>
      </c>
      <c r="Y51" s="35"/>
      <c r="Z51" s="62" t="s">
        <v>166</v>
      </c>
      <c r="AA51" s="35"/>
      <c r="AB51" s="93" t="s">
        <v>142</v>
      </c>
      <c r="AC51" s="35"/>
      <c r="AD51" s="35" t="s">
        <v>10</v>
      </c>
    </row>
    <row r="52" spans="1:30" ht="20.25" customHeight="1">
      <c r="A52" s="8"/>
      <c r="B52" s="50" t="s">
        <v>50</v>
      </c>
      <c r="C52" s="35"/>
      <c r="D52" s="50" t="s">
        <v>80</v>
      </c>
      <c r="E52" s="35"/>
      <c r="F52" s="50" t="s">
        <v>80</v>
      </c>
      <c r="G52" s="35"/>
      <c r="H52" s="74" t="s">
        <v>187</v>
      </c>
      <c r="I52" s="35"/>
      <c r="J52" s="74" t="s">
        <v>228</v>
      </c>
      <c r="K52" s="35"/>
      <c r="L52" s="74" t="s">
        <v>197</v>
      </c>
      <c r="M52" s="35"/>
      <c r="N52" s="50" t="s">
        <v>41</v>
      </c>
      <c r="O52" s="35"/>
      <c r="P52" s="50" t="s">
        <v>103</v>
      </c>
      <c r="Q52" s="8"/>
      <c r="R52" s="74" t="s">
        <v>92</v>
      </c>
      <c r="S52" s="35"/>
      <c r="T52" s="50" t="s">
        <v>101</v>
      </c>
      <c r="U52" s="35"/>
      <c r="V52" s="50" t="s">
        <v>87</v>
      </c>
      <c r="W52" s="35"/>
      <c r="X52" s="50" t="s">
        <v>137</v>
      </c>
      <c r="Y52" s="35"/>
      <c r="Z52" s="50" t="s">
        <v>139</v>
      </c>
      <c r="AA52" s="8"/>
      <c r="AB52" s="50" t="s">
        <v>81</v>
      </c>
      <c r="AC52" s="8"/>
      <c r="AD52" s="50" t="s">
        <v>49</v>
      </c>
    </row>
    <row r="53" spans="1:30" ht="20.25" customHeight="1">
      <c r="A53" s="8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</row>
    <row r="54" spans="1:30" ht="20.25" customHeight="1">
      <c r="A54" s="30" t="s">
        <v>260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"/>
      <c r="AD54" s="8"/>
    </row>
    <row r="55" spans="1:30" ht="20.25" customHeight="1">
      <c r="A55" s="30" t="s">
        <v>268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"/>
      <c r="AD55" s="8"/>
    </row>
    <row r="56" spans="1:30" ht="20.25" customHeight="1">
      <c r="A56" s="30" t="s">
        <v>237</v>
      </c>
      <c r="B56" s="123">
        <v>7742942</v>
      </c>
      <c r="C56" s="124"/>
      <c r="D56" s="123">
        <v>-1135146</v>
      </c>
      <c r="E56" s="124"/>
      <c r="F56" s="123">
        <v>36462883</v>
      </c>
      <c r="G56" s="124"/>
      <c r="H56" s="75">
        <v>3470021</v>
      </c>
      <c r="I56" s="124"/>
      <c r="J56" s="124">
        <v>3997711</v>
      </c>
      <c r="K56" s="124"/>
      <c r="L56" s="124">
        <v>-5159</v>
      </c>
      <c r="M56" s="124"/>
      <c r="N56" s="123">
        <v>820666</v>
      </c>
      <c r="O56" s="124"/>
      <c r="P56" s="123">
        <v>65919003</v>
      </c>
      <c r="Q56" s="124"/>
      <c r="R56" s="124">
        <v>7272105</v>
      </c>
      <c r="S56" s="124"/>
      <c r="T56" s="123">
        <v>-3145843</v>
      </c>
      <c r="U56" s="124"/>
      <c r="V56" s="123">
        <v>-5034508</v>
      </c>
      <c r="W56" s="124"/>
      <c r="X56" s="124">
        <f>SUM(R56:V56)</f>
        <v>-908246</v>
      </c>
      <c r="Y56" s="124"/>
      <c r="Z56" s="124">
        <f>SUM(X56,B56:P56)</f>
        <v>116364675</v>
      </c>
      <c r="AA56" s="124"/>
      <c r="AB56" s="124">
        <v>57360275</v>
      </c>
      <c r="AC56" s="124"/>
      <c r="AD56" s="124">
        <f>SUM(Z56:AB56)</f>
        <v>173724950</v>
      </c>
    </row>
    <row r="57" spans="1:30" ht="20.25" customHeight="1">
      <c r="A57" s="30" t="s">
        <v>171</v>
      </c>
      <c r="B57" s="37"/>
      <c r="C57" s="38"/>
      <c r="D57" s="37"/>
      <c r="E57" s="38"/>
      <c r="F57" s="37"/>
      <c r="G57" s="38"/>
      <c r="H57" s="30"/>
      <c r="I57" s="38"/>
      <c r="J57" s="38"/>
      <c r="K57" s="38"/>
      <c r="L57" s="38"/>
      <c r="M57" s="38"/>
      <c r="N57" s="37"/>
      <c r="O57" s="38"/>
      <c r="P57" s="37"/>
      <c r="Q57" s="38"/>
      <c r="R57" s="39"/>
      <c r="S57" s="38"/>
      <c r="T57" s="37"/>
      <c r="U57" s="38"/>
      <c r="V57" s="37"/>
      <c r="W57" s="38"/>
      <c r="X57" s="39"/>
      <c r="Y57" s="38"/>
      <c r="Z57" s="39"/>
      <c r="AA57" s="38"/>
      <c r="AB57" s="39"/>
      <c r="AC57" s="38"/>
      <c r="AD57" s="39"/>
    </row>
    <row r="58" spans="1:30" ht="20.25" customHeight="1">
      <c r="A58" s="30" t="s">
        <v>151</v>
      </c>
      <c r="B58" s="37"/>
      <c r="C58" s="38"/>
      <c r="D58" s="37"/>
      <c r="E58" s="38"/>
      <c r="F58" s="37"/>
      <c r="G58" s="38"/>
      <c r="H58" s="30"/>
      <c r="I58" s="38"/>
      <c r="J58" s="38"/>
      <c r="K58" s="38"/>
      <c r="L58" s="38"/>
      <c r="M58" s="38"/>
      <c r="N58" s="37"/>
      <c r="O58" s="38"/>
      <c r="P58" s="37"/>
      <c r="Q58" s="38"/>
      <c r="R58" s="39"/>
      <c r="S58" s="38"/>
      <c r="T58" s="37"/>
      <c r="U58" s="38"/>
      <c r="V58" s="37"/>
      <c r="W58" s="38"/>
      <c r="X58" s="39"/>
      <c r="Y58" s="38"/>
      <c r="Z58" s="39"/>
      <c r="AA58" s="38"/>
      <c r="AB58" s="39"/>
      <c r="AC58" s="38"/>
      <c r="AD58" s="39"/>
    </row>
    <row r="59" spans="1:30" ht="20.25" customHeight="1">
      <c r="A59" s="130" t="s">
        <v>262</v>
      </c>
      <c r="B59" s="37"/>
      <c r="C59" s="38"/>
      <c r="D59" s="37"/>
      <c r="E59" s="38"/>
      <c r="F59" s="37"/>
      <c r="G59" s="38"/>
      <c r="H59" s="30"/>
      <c r="I59" s="38"/>
      <c r="J59" s="38"/>
      <c r="K59" s="38"/>
      <c r="L59" s="38"/>
      <c r="M59" s="38"/>
      <c r="N59" s="37"/>
      <c r="O59" s="38"/>
      <c r="P59" s="37"/>
      <c r="Q59" s="38"/>
      <c r="R59" s="39"/>
      <c r="S59" s="38"/>
      <c r="T59" s="37"/>
      <c r="U59" s="38"/>
      <c r="V59" s="37"/>
      <c r="W59" s="38"/>
      <c r="X59" s="39"/>
      <c r="Y59" s="38"/>
      <c r="Z59" s="39"/>
      <c r="AA59" s="38"/>
      <c r="AB59" s="39"/>
      <c r="AC59" s="38"/>
      <c r="AD59" s="39"/>
    </row>
    <row r="60" spans="1:30" ht="20.25" customHeight="1">
      <c r="A60" s="57" t="s">
        <v>323</v>
      </c>
      <c r="B60" s="97">
        <v>0</v>
      </c>
      <c r="C60" s="39"/>
      <c r="D60" s="97">
        <v>0</v>
      </c>
      <c r="E60" s="39"/>
      <c r="F60" s="97">
        <v>0</v>
      </c>
      <c r="G60" s="39"/>
      <c r="H60" s="97">
        <v>0</v>
      </c>
      <c r="I60" s="39"/>
      <c r="J60" s="97">
        <v>0</v>
      </c>
      <c r="K60" s="39"/>
      <c r="L60" s="97">
        <v>0</v>
      </c>
      <c r="M60" s="39"/>
      <c r="N60" s="97">
        <v>0</v>
      </c>
      <c r="O60" s="39"/>
      <c r="P60" s="105">
        <v>-3324943</v>
      </c>
      <c r="Q60" s="133"/>
      <c r="R60" s="105">
        <v>0</v>
      </c>
      <c r="S60" s="84"/>
      <c r="T60" s="105">
        <v>0</v>
      </c>
      <c r="U60" s="134"/>
      <c r="V60" s="105">
        <v>0</v>
      </c>
      <c r="W60" s="134"/>
      <c r="X60" s="105">
        <v>0</v>
      </c>
      <c r="Y60" s="134"/>
      <c r="Z60" s="105">
        <v>-3324943</v>
      </c>
      <c r="AA60" s="84"/>
      <c r="AB60" s="105">
        <v>-1919488</v>
      </c>
      <c r="AC60" s="84"/>
      <c r="AD60" s="83">
        <v>-5244431</v>
      </c>
    </row>
    <row r="61" spans="1:30" ht="20.25" customHeight="1">
      <c r="A61" s="130" t="s">
        <v>263</v>
      </c>
      <c r="B61" s="97">
        <f>SUM(B60:B60)</f>
        <v>0</v>
      </c>
      <c r="C61" s="39"/>
      <c r="D61" s="97">
        <f>SUM(D60:D60)</f>
        <v>0</v>
      </c>
      <c r="E61" s="39"/>
      <c r="F61" s="97">
        <f>SUM(F60:F60)</f>
        <v>0</v>
      </c>
      <c r="G61" s="39"/>
      <c r="H61" s="97">
        <f>SUM(H60:H60)</f>
        <v>0</v>
      </c>
      <c r="I61" s="39"/>
      <c r="J61" s="97">
        <f>SUM(J60:J60)</f>
        <v>0</v>
      </c>
      <c r="K61" s="39"/>
      <c r="L61" s="97">
        <f>SUM(L60:L60)</f>
        <v>0</v>
      </c>
      <c r="M61" s="39"/>
      <c r="N61" s="97">
        <f>SUM(N60:N60)</f>
        <v>0</v>
      </c>
      <c r="O61" s="39"/>
      <c r="P61" s="97">
        <f>SUM(P60:P60)</f>
        <v>-3324943</v>
      </c>
      <c r="Q61" s="78"/>
      <c r="R61" s="97">
        <f>SUM(R60:R60)</f>
        <v>0</v>
      </c>
      <c r="S61" s="39"/>
      <c r="T61" s="97">
        <f>SUM(T60:T60)</f>
        <v>0</v>
      </c>
      <c r="U61" s="79"/>
      <c r="V61" s="97">
        <f>SUM(V60:V60)</f>
        <v>0</v>
      </c>
      <c r="W61" s="79"/>
      <c r="X61" s="97">
        <f>SUM(X60:X60)</f>
        <v>0</v>
      </c>
      <c r="Y61" s="79"/>
      <c r="Z61" s="97">
        <f>SUM(Z60:Z60)</f>
        <v>-3324943</v>
      </c>
      <c r="AA61" s="39"/>
      <c r="AB61" s="97">
        <f>SUM(AB60:AB60)</f>
        <v>-1919488</v>
      </c>
      <c r="AC61" s="39"/>
      <c r="AD61" s="97">
        <f>SUM(AD60:AD60)</f>
        <v>-5244431</v>
      </c>
    </row>
    <row r="62" spans="1:30" ht="20.25" customHeight="1">
      <c r="A62" s="130" t="s">
        <v>185</v>
      </c>
      <c r="B62" s="124"/>
      <c r="C62" s="39"/>
      <c r="D62" s="124"/>
      <c r="E62" s="39"/>
      <c r="F62" s="124"/>
      <c r="G62" s="39"/>
      <c r="H62" s="30"/>
      <c r="I62" s="39"/>
      <c r="J62" s="39"/>
      <c r="K62" s="39"/>
      <c r="L62" s="39"/>
      <c r="M62" s="39"/>
      <c r="N62" s="124"/>
      <c r="O62" s="39"/>
      <c r="P62" s="124"/>
      <c r="Q62" s="78"/>
      <c r="R62" s="124"/>
      <c r="S62" s="39"/>
      <c r="T62" s="124"/>
      <c r="U62" s="79"/>
      <c r="V62" s="124"/>
      <c r="W62" s="79"/>
      <c r="X62" s="124"/>
      <c r="Y62" s="79"/>
      <c r="Z62" s="124"/>
      <c r="AA62" s="39"/>
      <c r="AB62" s="39"/>
      <c r="AC62" s="39"/>
      <c r="AD62" s="39"/>
    </row>
    <row r="63" spans="1:30" ht="20.25" customHeight="1">
      <c r="A63" s="130" t="s">
        <v>264</v>
      </c>
      <c r="B63" s="124"/>
      <c r="C63" s="39"/>
      <c r="D63" s="124"/>
      <c r="E63" s="39"/>
      <c r="F63" s="124"/>
      <c r="G63" s="39"/>
      <c r="H63" s="30"/>
      <c r="I63" s="39"/>
      <c r="J63" s="39"/>
      <c r="K63" s="39"/>
      <c r="L63" s="39"/>
      <c r="M63" s="39"/>
      <c r="N63" s="124"/>
      <c r="O63" s="39"/>
      <c r="P63" s="124"/>
      <c r="Q63" s="78"/>
      <c r="R63" s="124"/>
      <c r="S63" s="39"/>
      <c r="T63" s="124"/>
      <c r="U63" s="79"/>
      <c r="V63" s="124"/>
      <c r="W63" s="79"/>
      <c r="X63" s="124"/>
      <c r="Y63" s="79"/>
      <c r="Z63" s="124"/>
      <c r="AA63" s="39"/>
      <c r="AB63" s="39"/>
      <c r="AC63" s="39"/>
      <c r="AD63" s="39"/>
    </row>
    <row r="64" spans="1:30" ht="20.25" customHeight="1">
      <c r="A64" s="203" t="s">
        <v>324</v>
      </c>
      <c r="B64" s="124"/>
      <c r="C64" s="39"/>
      <c r="D64" s="124"/>
      <c r="E64" s="39"/>
      <c r="F64" s="124"/>
      <c r="G64" s="39"/>
      <c r="H64" s="30"/>
      <c r="I64" s="39"/>
      <c r="J64" s="39"/>
      <c r="K64" s="39"/>
      <c r="L64" s="39"/>
      <c r="M64" s="39"/>
      <c r="N64" s="124"/>
      <c r="O64" s="39"/>
      <c r="P64" s="124"/>
      <c r="Q64" s="78"/>
      <c r="R64" s="124"/>
      <c r="S64" s="39"/>
      <c r="T64" s="124"/>
      <c r="U64" s="79"/>
      <c r="V64" s="124"/>
      <c r="W64" s="79"/>
      <c r="X64" s="124"/>
      <c r="Y64" s="79"/>
      <c r="Z64" s="124"/>
      <c r="AA64" s="39"/>
      <c r="AB64" s="39"/>
      <c r="AC64" s="39"/>
      <c r="AD64" s="39"/>
    </row>
    <row r="65" spans="1:30" ht="20.25" customHeight="1">
      <c r="A65" s="203" t="s">
        <v>265</v>
      </c>
      <c r="B65" s="204">
        <v>0</v>
      </c>
      <c r="C65" s="204"/>
      <c r="D65" s="204">
        <v>0</v>
      </c>
      <c r="E65" s="204"/>
      <c r="F65" s="204">
        <v>0</v>
      </c>
      <c r="G65" s="204"/>
      <c r="H65" s="204">
        <v>0</v>
      </c>
      <c r="I65" s="204"/>
      <c r="J65" s="204">
        <v>38</v>
      </c>
      <c r="K65" s="204"/>
      <c r="L65" s="204">
        <v>0</v>
      </c>
      <c r="M65" s="204"/>
      <c r="N65" s="204">
        <v>0</v>
      </c>
      <c r="O65" s="204"/>
      <c r="P65" s="204">
        <v>-14</v>
      </c>
      <c r="Q65" s="204"/>
      <c r="R65" s="204">
        <v>232</v>
      </c>
      <c r="S65" s="204"/>
      <c r="T65" s="204">
        <v>0</v>
      </c>
      <c r="U65" s="79"/>
      <c r="V65" s="204">
        <v>70</v>
      </c>
      <c r="W65" s="79"/>
      <c r="X65" s="204">
        <f>SUM(R65:V65)</f>
        <v>302</v>
      </c>
      <c r="Y65" s="79"/>
      <c r="Z65" s="204">
        <f>SUM(X65,B65:P65)</f>
        <v>326</v>
      </c>
      <c r="AA65" s="39"/>
      <c r="AB65" s="204">
        <v>-329</v>
      </c>
      <c r="AC65" s="39"/>
      <c r="AD65" s="204">
        <f>SUM(Z65:AB65)</f>
        <v>-3</v>
      </c>
    </row>
    <row r="66" spans="1:30" ht="20.25" customHeight="1">
      <c r="A66" s="57" t="s">
        <v>238</v>
      </c>
      <c r="B66" s="204">
        <v>0</v>
      </c>
      <c r="C66" s="204"/>
      <c r="D66" s="204">
        <v>0</v>
      </c>
      <c r="E66" s="204"/>
      <c r="F66" s="204">
        <v>0</v>
      </c>
      <c r="G66" s="204"/>
      <c r="H66" s="204">
        <v>0</v>
      </c>
      <c r="I66" s="204"/>
      <c r="J66" s="204">
        <v>3029</v>
      </c>
      <c r="K66" s="204"/>
      <c r="L66" s="204">
        <v>0</v>
      </c>
      <c r="M66" s="204"/>
      <c r="N66" s="204">
        <v>0</v>
      </c>
      <c r="O66" s="204"/>
      <c r="P66" s="204">
        <v>0</v>
      </c>
      <c r="Q66" s="204"/>
      <c r="R66" s="204">
        <v>0</v>
      </c>
      <c r="S66" s="204"/>
      <c r="T66" s="204">
        <v>0</v>
      </c>
      <c r="U66" s="79"/>
      <c r="V66" s="204">
        <v>0</v>
      </c>
      <c r="W66" s="79"/>
      <c r="X66" s="204">
        <v>0</v>
      </c>
      <c r="Y66" s="79"/>
      <c r="Z66" s="204">
        <f>SUM(X66,B66:P66)</f>
        <v>3029</v>
      </c>
      <c r="AA66" s="39"/>
      <c r="AB66" s="204">
        <v>0</v>
      </c>
      <c r="AC66" s="39"/>
      <c r="AD66" s="204">
        <f>SUM(Z66:AB66)</f>
        <v>3029</v>
      </c>
    </row>
    <row r="67" spans="1:30" ht="20.25" customHeight="1">
      <c r="A67" s="203" t="s">
        <v>332</v>
      </c>
      <c r="B67" s="201">
        <v>0</v>
      </c>
      <c r="C67" s="84"/>
      <c r="D67" s="201">
        <v>0</v>
      </c>
      <c r="E67" s="84"/>
      <c r="F67" s="201">
        <v>0</v>
      </c>
      <c r="G67" s="84"/>
      <c r="H67" s="201">
        <v>0</v>
      </c>
      <c r="I67" s="84"/>
      <c r="J67" s="201">
        <v>0</v>
      </c>
      <c r="K67" s="84"/>
      <c r="L67" s="201">
        <v>0</v>
      </c>
      <c r="M67" s="84"/>
      <c r="N67" s="201">
        <v>0</v>
      </c>
      <c r="O67" s="84"/>
      <c r="P67" s="201">
        <v>0</v>
      </c>
      <c r="Q67" s="133"/>
      <c r="R67" s="201">
        <v>0</v>
      </c>
      <c r="S67" s="84"/>
      <c r="T67" s="201">
        <v>0</v>
      </c>
      <c r="U67" s="134"/>
      <c r="V67" s="201">
        <v>0</v>
      </c>
      <c r="W67" s="134"/>
      <c r="X67" s="201">
        <v>0</v>
      </c>
      <c r="Y67" s="134"/>
      <c r="Z67" s="201">
        <v>0</v>
      </c>
      <c r="AA67" s="206"/>
      <c r="AB67" s="201">
        <v>54554</v>
      </c>
      <c r="AC67" s="206"/>
      <c r="AD67" s="201">
        <f>SUM(Z67:AB67)</f>
        <v>54554</v>
      </c>
    </row>
    <row r="68" spans="1:30" ht="20.25" customHeight="1">
      <c r="A68" s="130" t="s">
        <v>198</v>
      </c>
      <c r="B68" s="124"/>
      <c r="C68" s="39"/>
      <c r="D68" s="124"/>
      <c r="E68" s="39"/>
      <c r="F68" s="124"/>
      <c r="G68" s="39"/>
      <c r="H68" s="124"/>
      <c r="I68" s="39"/>
      <c r="J68" s="39"/>
      <c r="K68" s="39"/>
      <c r="L68" s="39"/>
      <c r="M68" s="39"/>
      <c r="N68" s="124"/>
      <c r="O68" s="39"/>
      <c r="P68" s="124"/>
      <c r="Q68" s="78"/>
      <c r="R68" s="124"/>
      <c r="S68" s="39"/>
      <c r="T68" s="124"/>
      <c r="U68" s="79"/>
      <c r="V68" s="124"/>
      <c r="W68" s="79"/>
      <c r="X68" s="124"/>
      <c r="Y68" s="79"/>
      <c r="Z68" s="124"/>
      <c r="AA68" s="39"/>
      <c r="AB68" s="39"/>
      <c r="AC68" s="39"/>
      <c r="AD68" s="39"/>
    </row>
    <row r="69" spans="1:30" ht="20.25" customHeight="1">
      <c r="A69" s="130" t="s">
        <v>266</v>
      </c>
      <c r="B69" s="97">
        <f>SUM(B62:B67)</f>
        <v>0</v>
      </c>
      <c r="C69" s="39"/>
      <c r="D69" s="97">
        <f>SUM(D62:D67)</f>
        <v>0</v>
      </c>
      <c r="E69" s="39"/>
      <c r="F69" s="97">
        <f>SUM(F62:F67)</f>
        <v>0</v>
      </c>
      <c r="G69" s="39"/>
      <c r="H69" s="97">
        <f>SUM(H62:H67)</f>
        <v>0</v>
      </c>
      <c r="I69" s="39"/>
      <c r="J69" s="97">
        <f>SUM(J62:J67)</f>
        <v>3067</v>
      </c>
      <c r="K69" s="39"/>
      <c r="L69" s="97">
        <f>SUM(L62:L67)</f>
        <v>0</v>
      </c>
      <c r="M69" s="39"/>
      <c r="N69" s="97">
        <f>SUM(N62:N67)</f>
        <v>0</v>
      </c>
      <c r="O69" s="39"/>
      <c r="P69" s="97">
        <f>SUM(P62:P67)</f>
        <v>-14</v>
      </c>
      <c r="Q69" s="78"/>
      <c r="R69" s="97">
        <f>SUM(R62:R67)</f>
        <v>232</v>
      </c>
      <c r="S69" s="39"/>
      <c r="T69" s="97">
        <f>SUM(T62:T67)</f>
        <v>0</v>
      </c>
      <c r="U69" s="79"/>
      <c r="V69" s="97">
        <f>SUM(V62:V67)</f>
        <v>70</v>
      </c>
      <c r="W69" s="79"/>
      <c r="X69" s="97">
        <f>SUM(X62:X67)</f>
        <v>302</v>
      </c>
      <c r="Y69" s="79"/>
      <c r="Z69" s="97">
        <f>SUM(Z62:Z67)</f>
        <v>3355</v>
      </c>
      <c r="AA69" s="39"/>
      <c r="AB69" s="97">
        <f>SUM(AB62:AB67)</f>
        <v>54225</v>
      </c>
      <c r="AC69" s="39"/>
      <c r="AD69" s="66">
        <f>Z69+AB69</f>
        <v>57580</v>
      </c>
    </row>
    <row r="70" spans="1:30" ht="20.25" customHeight="1">
      <c r="A70" s="30" t="s">
        <v>172</v>
      </c>
      <c r="B70" s="58"/>
      <c r="C70" s="38"/>
      <c r="D70" s="58"/>
      <c r="E70" s="38"/>
      <c r="F70" s="58"/>
      <c r="G70" s="38"/>
      <c r="H70" s="58"/>
      <c r="I70" s="38"/>
      <c r="J70" s="38"/>
      <c r="K70" s="38"/>
      <c r="L70" s="38"/>
      <c r="M70" s="38"/>
      <c r="N70" s="58"/>
      <c r="O70" s="38"/>
      <c r="P70" s="58"/>
      <c r="Q70" s="30"/>
      <c r="R70" s="58"/>
      <c r="S70" s="38"/>
      <c r="T70" s="58"/>
      <c r="U70" s="77"/>
      <c r="V70" s="58"/>
      <c r="W70" s="77"/>
      <c r="X70" s="58"/>
      <c r="Y70" s="77"/>
      <c r="Z70" s="131"/>
      <c r="AA70" s="38"/>
      <c r="AB70" s="52"/>
      <c r="AC70" s="38"/>
      <c r="AD70" s="52"/>
    </row>
    <row r="71" spans="1:30" ht="20.25" customHeight="1">
      <c r="A71" s="30" t="s">
        <v>165</v>
      </c>
      <c r="B71" s="58"/>
      <c r="C71" s="38"/>
      <c r="D71" s="58"/>
      <c r="E71" s="38"/>
      <c r="F71" s="58"/>
      <c r="G71" s="38"/>
      <c r="H71" s="58"/>
      <c r="I71" s="38"/>
      <c r="J71" s="38"/>
      <c r="K71" s="38"/>
      <c r="L71" s="38"/>
      <c r="M71" s="38"/>
      <c r="N71" s="58"/>
      <c r="O71" s="38"/>
      <c r="P71" s="58"/>
      <c r="Q71" s="30"/>
      <c r="R71" s="58"/>
      <c r="S71" s="38"/>
      <c r="T71" s="58"/>
      <c r="U71" s="77"/>
      <c r="V71" s="58"/>
      <c r="W71" s="77"/>
      <c r="X71" s="58"/>
      <c r="Y71" s="77"/>
      <c r="Z71" s="131"/>
      <c r="AA71" s="38"/>
      <c r="AB71" s="52"/>
      <c r="AC71" s="38"/>
      <c r="AD71" s="52"/>
    </row>
    <row r="72" spans="1:30" ht="20.25" customHeight="1">
      <c r="A72" s="30" t="s">
        <v>131</v>
      </c>
      <c r="B72" s="97">
        <f>B61+B69</f>
        <v>0</v>
      </c>
      <c r="C72" s="38"/>
      <c r="D72" s="97">
        <f>D61+D69</f>
        <v>0</v>
      </c>
      <c r="E72" s="38"/>
      <c r="F72" s="97">
        <f>F61+F69</f>
        <v>0</v>
      </c>
      <c r="G72" s="38"/>
      <c r="H72" s="97">
        <f>H61+H69</f>
        <v>0</v>
      </c>
      <c r="I72" s="38"/>
      <c r="J72" s="76">
        <f>J61+J69</f>
        <v>3067</v>
      </c>
      <c r="K72" s="38"/>
      <c r="L72" s="97">
        <f>L61+L69</f>
        <v>0</v>
      </c>
      <c r="M72" s="38"/>
      <c r="N72" s="97">
        <f>N61+N69</f>
        <v>0</v>
      </c>
      <c r="O72" s="38"/>
      <c r="P72" s="97">
        <f>P61+P69</f>
        <v>-3324957</v>
      </c>
      <c r="Q72" s="30"/>
      <c r="R72" s="97">
        <f>R61+R69</f>
        <v>232</v>
      </c>
      <c r="S72" s="38"/>
      <c r="T72" s="97">
        <f>T61+T69</f>
        <v>0</v>
      </c>
      <c r="U72" s="97"/>
      <c r="V72" s="97">
        <f>V61+V69</f>
        <v>70</v>
      </c>
      <c r="W72" s="97"/>
      <c r="X72" s="97">
        <f>X61+X69</f>
        <v>302</v>
      </c>
      <c r="Y72" s="77"/>
      <c r="Z72" s="97">
        <f>SUM(Z69,Z61)</f>
        <v>-3321588</v>
      </c>
      <c r="AA72" s="38"/>
      <c r="AB72" s="97">
        <f>AB61+AB69</f>
        <v>-1865263</v>
      </c>
      <c r="AC72" s="38"/>
      <c r="AD72" s="66">
        <f>Z72+AB72</f>
        <v>-5186851</v>
      </c>
    </row>
    <row r="73" spans="1:30" ht="20.25" customHeight="1">
      <c r="A73" s="30" t="s">
        <v>152</v>
      </c>
      <c r="B73" s="58"/>
      <c r="C73" s="38"/>
      <c r="D73" s="58"/>
      <c r="E73" s="38"/>
      <c r="F73" s="58"/>
      <c r="G73" s="38"/>
      <c r="H73" s="58"/>
      <c r="I73" s="38"/>
      <c r="J73" s="38"/>
      <c r="K73" s="38"/>
      <c r="L73" s="38"/>
      <c r="M73" s="38"/>
      <c r="N73" s="58"/>
      <c r="O73" s="38"/>
      <c r="P73" s="58"/>
      <c r="Q73" s="30"/>
      <c r="R73" s="58"/>
      <c r="S73" s="38"/>
      <c r="T73" s="58"/>
      <c r="U73" s="77"/>
      <c r="V73" s="58"/>
      <c r="W73" s="77"/>
      <c r="X73" s="58"/>
      <c r="Y73" s="77"/>
      <c r="Z73" s="131"/>
      <c r="AA73" s="38"/>
      <c r="AB73" s="52"/>
      <c r="AC73" s="38"/>
      <c r="AD73" s="52"/>
    </row>
    <row r="74" spans="1:30" ht="20.25" customHeight="1">
      <c r="A74" s="30" t="s">
        <v>149</v>
      </c>
      <c r="B74" s="58"/>
      <c r="C74" s="38"/>
      <c r="D74" s="58"/>
      <c r="E74" s="38"/>
      <c r="F74" s="58"/>
      <c r="G74" s="38"/>
      <c r="H74" s="58"/>
      <c r="I74" s="38"/>
      <c r="J74" s="38"/>
      <c r="K74" s="38"/>
      <c r="L74" s="38"/>
      <c r="M74" s="38"/>
      <c r="N74" s="58"/>
      <c r="O74" s="38"/>
      <c r="P74" s="58"/>
      <c r="Q74" s="30"/>
      <c r="R74" s="58"/>
      <c r="S74" s="38"/>
      <c r="T74" s="58"/>
      <c r="U74" s="77"/>
      <c r="V74" s="58"/>
      <c r="W74" s="77"/>
      <c r="X74" s="58"/>
      <c r="Y74" s="77"/>
      <c r="Z74" s="131"/>
      <c r="AA74" s="38"/>
      <c r="AB74" s="52"/>
      <c r="AC74" s="38"/>
      <c r="AD74" s="52"/>
    </row>
    <row r="75" spans="1:30" ht="20.25" customHeight="1">
      <c r="A75" s="67" t="s">
        <v>153</v>
      </c>
      <c r="B75" s="111">
        <v>0</v>
      </c>
      <c r="C75" s="111"/>
      <c r="D75" s="111">
        <v>0</v>
      </c>
      <c r="E75" s="111"/>
      <c r="F75" s="111">
        <v>0</v>
      </c>
      <c r="G75" s="111"/>
      <c r="H75" s="111">
        <v>0</v>
      </c>
      <c r="I75" s="111"/>
      <c r="J75" s="111">
        <v>0</v>
      </c>
      <c r="K75" s="111"/>
      <c r="L75" s="111">
        <v>0</v>
      </c>
      <c r="M75" s="111"/>
      <c r="N75" s="111">
        <v>0</v>
      </c>
      <c r="O75" s="111"/>
      <c r="P75" s="111">
        <v>7780493</v>
      </c>
      <c r="Q75" s="111"/>
      <c r="R75" s="111">
        <v>0</v>
      </c>
      <c r="S75" s="111"/>
      <c r="T75" s="111">
        <v>0</v>
      </c>
      <c r="U75" s="111"/>
      <c r="V75" s="111">
        <v>0</v>
      </c>
      <c r="W75" s="111"/>
      <c r="X75" s="111">
        <v>0</v>
      </c>
      <c r="Y75" s="111"/>
      <c r="Z75" s="111">
        <v>7780493</v>
      </c>
      <c r="AA75" s="111"/>
      <c r="AB75" s="111">
        <v>3563644</v>
      </c>
      <c r="AC75" s="111"/>
      <c r="AD75" s="111">
        <f>SUM(Z75:AB75)</f>
        <v>11344137</v>
      </c>
    </row>
    <row r="76" spans="1:30" ht="20.25" customHeight="1">
      <c r="A76" s="67" t="s">
        <v>154</v>
      </c>
      <c r="B76" s="100"/>
      <c r="C76" s="84"/>
      <c r="D76" s="100"/>
      <c r="E76" s="84"/>
      <c r="F76" s="100"/>
      <c r="G76" s="84"/>
      <c r="H76" s="100"/>
      <c r="I76" s="84"/>
      <c r="J76" s="100"/>
      <c r="K76" s="84"/>
      <c r="L76" s="100"/>
      <c r="M76" s="84"/>
      <c r="N76" s="100"/>
      <c r="O76" s="84"/>
      <c r="P76" s="100"/>
      <c r="Q76" s="133"/>
      <c r="R76" s="111"/>
      <c r="S76" s="84"/>
      <c r="T76" s="111"/>
      <c r="U76" s="134"/>
      <c r="V76" s="111"/>
      <c r="W76" s="134"/>
      <c r="X76" s="111"/>
      <c r="Y76" s="134"/>
      <c r="Z76" s="111"/>
      <c r="AA76" s="84"/>
      <c r="AB76" s="111"/>
      <c r="AC76" s="84"/>
      <c r="AD76" s="111"/>
    </row>
    <row r="77" spans="1:30" ht="20.25" customHeight="1">
      <c r="A77" s="57" t="s">
        <v>233</v>
      </c>
      <c r="B77" s="111">
        <v>0</v>
      </c>
      <c r="C77" s="84"/>
      <c r="D77" s="111">
        <v>0</v>
      </c>
      <c r="E77" s="84"/>
      <c r="F77" s="111">
        <v>0</v>
      </c>
      <c r="G77" s="84"/>
      <c r="H77" s="111">
        <v>0</v>
      </c>
      <c r="I77" s="84"/>
      <c r="J77" s="111">
        <v>0</v>
      </c>
      <c r="K77" s="84"/>
      <c r="L77" s="111">
        <v>0</v>
      </c>
      <c r="M77" s="84"/>
      <c r="N77" s="111">
        <v>0</v>
      </c>
      <c r="O77" s="84"/>
      <c r="P77" s="100">
        <v>-3231</v>
      </c>
      <c r="Q77" s="133"/>
      <c r="R77" s="111">
        <v>0</v>
      </c>
      <c r="S77" s="84"/>
      <c r="T77" s="111">
        <v>0</v>
      </c>
      <c r="U77" s="134"/>
      <c r="V77" s="111">
        <v>0</v>
      </c>
      <c r="W77" s="134"/>
      <c r="X77" s="111">
        <v>0</v>
      </c>
      <c r="Y77" s="134"/>
      <c r="Z77" s="111">
        <v>-3231</v>
      </c>
      <c r="AA77" s="84"/>
      <c r="AB77" s="111">
        <v>0</v>
      </c>
      <c r="AC77" s="84"/>
      <c r="AD77" s="111">
        <f>Z77+AB77</f>
        <v>-3231</v>
      </c>
    </row>
    <row r="78" spans="1:30" ht="20.25" customHeight="1">
      <c r="A78" s="57" t="s">
        <v>194</v>
      </c>
      <c r="B78" s="105">
        <v>0</v>
      </c>
      <c r="C78" s="84"/>
      <c r="D78" s="105">
        <v>0</v>
      </c>
      <c r="E78" s="84"/>
      <c r="F78" s="105">
        <v>0</v>
      </c>
      <c r="G78" s="84"/>
      <c r="H78" s="105">
        <v>0</v>
      </c>
      <c r="I78" s="84"/>
      <c r="J78" s="105">
        <v>0</v>
      </c>
      <c r="K78" s="84"/>
      <c r="L78" s="105">
        <v>0</v>
      </c>
      <c r="M78" s="84"/>
      <c r="N78" s="105">
        <v>0</v>
      </c>
      <c r="O78" s="84"/>
      <c r="P78" s="105">
        <v>0</v>
      </c>
      <c r="Q78" s="133"/>
      <c r="R78" s="105">
        <v>180575</v>
      </c>
      <c r="S78" s="84"/>
      <c r="T78" s="105">
        <v>381097</v>
      </c>
      <c r="U78" s="105"/>
      <c r="V78" s="105">
        <v>1159942</v>
      </c>
      <c r="W78" s="134"/>
      <c r="X78" s="105">
        <f>SUM(R78:V78)</f>
        <v>1721614</v>
      </c>
      <c r="Y78" s="134"/>
      <c r="Z78" s="105">
        <v>1721614</v>
      </c>
      <c r="AA78" s="84"/>
      <c r="AB78" s="82">
        <v>-1255942</v>
      </c>
      <c r="AC78" s="84"/>
      <c r="AD78" s="105">
        <f>SUM(Z78:AB78)</f>
        <v>465672</v>
      </c>
    </row>
    <row r="79" spans="1:30" ht="20.25" customHeight="1">
      <c r="A79" s="30" t="s">
        <v>155</v>
      </c>
      <c r="B79" s="86"/>
      <c r="C79" s="38"/>
      <c r="D79" s="86"/>
      <c r="E79" s="38"/>
      <c r="F79" s="86"/>
      <c r="G79" s="38"/>
      <c r="H79" s="86"/>
      <c r="I79" s="38"/>
      <c r="J79" s="38"/>
      <c r="K79" s="38"/>
      <c r="L79" s="38"/>
      <c r="M79" s="38"/>
      <c r="N79" s="86"/>
      <c r="O79" s="38"/>
      <c r="P79" s="86"/>
      <c r="Q79" s="30"/>
      <c r="R79" s="86"/>
      <c r="S79" s="38"/>
      <c r="T79" s="100"/>
      <c r="U79" s="77"/>
      <c r="V79" s="100"/>
      <c r="W79" s="77"/>
      <c r="X79" s="100"/>
      <c r="Y79" s="77"/>
      <c r="Z79" s="100"/>
      <c r="AA79" s="38"/>
      <c r="AB79" s="100"/>
      <c r="AC79" s="38"/>
      <c r="AD79" s="100"/>
    </row>
    <row r="80" spans="1:30" ht="20.25" customHeight="1">
      <c r="A80" s="30" t="s">
        <v>149</v>
      </c>
      <c r="B80" s="97">
        <f>SUM(B75:B78)</f>
        <v>0</v>
      </c>
      <c r="C80" s="39"/>
      <c r="D80" s="97">
        <f>SUM(D75:D78)</f>
        <v>0</v>
      </c>
      <c r="E80" s="39"/>
      <c r="F80" s="97">
        <f>SUM(F75:F78)</f>
        <v>0</v>
      </c>
      <c r="G80" s="39"/>
      <c r="H80" s="97">
        <f>SUM(H75:H78)</f>
        <v>0</v>
      </c>
      <c r="I80" s="39"/>
      <c r="J80" s="97">
        <f>SUM(J75:J78)</f>
        <v>0</v>
      </c>
      <c r="K80" s="39"/>
      <c r="L80" s="97">
        <f>SUM(L75:L78)</f>
        <v>0</v>
      </c>
      <c r="M80" s="39"/>
      <c r="N80" s="97">
        <f>SUM(N75:N78)</f>
        <v>0</v>
      </c>
      <c r="O80" s="39"/>
      <c r="P80" s="97">
        <f>SUM(P75:P78)</f>
        <v>7777262</v>
      </c>
      <c r="Q80" s="78"/>
      <c r="R80" s="97">
        <f>SUM(R75:R78)</f>
        <v>180575</v>
      </c>
      <c r="S80" s="39"/>
      <c r="T80" s="97">
        <f>SUM(T75:T78)</f>
        <v>381097</v>
      </c>
      <c r="U80" s="79"/>
      <c r="V80" s="97">
        <f>SUM(V75:V78)</f>
        <v>1159942</v>
      </c>
      <c r="W80" s="79"/>
      <c r="X80" s="97">
        <f>SUM(X75:X78)</f>
        <v>1721614</v>
      </c>
      <c r="Y80" s="79"/>
      <c r="Z80" s="97">
        <f>SUM(Z75:Z78)</f>
        <v>9498876</v>
      </c>
      <c r="AA80" s="39"/>
      <c r="AB80" s="97">
        <f>SUM(AB75:AB78)</f>
        <v>2307702</v>
      </c>
      <c r="AC80" s="39"/>
      <c r="AD80" s="208">
        <f>SUM(Z80:AB80)</f>
        <v>11806578</v>
      </c>
    </row>
    <row r="81" spans="1:30" ht="20.25" customHeight="1">
      <c r="A81" s="67" t="s">
        <v>216</v>
      </c>
      <c r="B81" s="135">
        <v>0</v>
      </c>
      <c r="C81" s="81"/>
      <c r="D81" s="135">
        <v>0</v>
      </c>
      <c r="E81" s="84"/>
      <c r="F81" s="135">
        <v>0</v>
      </c>
      <c r="G81" s="84"/>
      <c r="H81" s="135">
        <v>0</v>
      </c>
      <c r="I81" s="84"/>
      <c r="J81" s="135">
        <v>0</v>
      </c>
      <c r="K81" s="84"/>
      <c r="L81" s="135">
        <v>0</v>
      </c>
      <c r="M81" s="84"/>
      <c r="N81" s="135">
        <v>0</v>
      </c>
      <c r="O81" s="84"/>
      <c r="P81" s="136">
        <v>6584</v>
      </c>
      <c r="Q81" s="67"/>
      <c r="R81" s="135">
        <v>-6584</v>
      </c>
      <c r="S81" s="81"/>
      <c r="T81" s="135">
        <v>0</v>
      </c>
      <c r="U81" s="122"/>
      <c r="V81" s="135">
        <v>0</v>
      </c>
      <c r="W81" s="122"/>
      <c r="X81" s="135">
        <f>SUM(R81:V81)</f>
        <v>-6584</v>
      </c>
      <c r="Y81" s="122"/>
      <c r="Z81" s="135">
        <v>0</v>
      </c>
      <c r="AA81" s="81"/>
      <c r="AB81" s="135">
        <v>0</v>
      </c>
      <c r="AC81" s="81"/>
      <c r="AD81" s="135">
        <v>0</v>
      </c>
    </row>
    <row r="82" spans="1:30" ht="20.25" customHeight="1">
      <c r="A82" s="67"/>
      <c r="B82" s="111"/>
      <c r="C82" s="81"/>
      <c r="D82" s="111"/>
      <c r="E82" s="84"/>
      <c r="F82" s="111"/>
      <c r="G82" s="84"/>
      <c r="H82" s="111"/>
      <c r="I82" s="84"/>
      <c r="J82" s="111"/>
      <c r="K82" s="84"/>
      <c r="L82" s="111"/>
      <c r="M82" s="84"/>
      <c r="N82" s="111"/>
      <c r="O82" s="84"/>
      <c r="P82" s="100"/>
      <c r="Q82" s="67"/>
      <c r="R82" s="111"/>
      <c r="S82" s="81"/>
      <c r="T82" s="111"/>
      <c r="U82" s="122"/>
      <c r="V82" s="111"/>
      <c r="W82" s="122"/>
      <c r="X82" s="111"/>
      <c r="Y82" s="122"/>
      <c r="Z82" s="111"/>
      <c r="AA82" s="81"/>
      <c r="AB82" s="111"/>
      <c r="AC82" s="81"/>
      <c r="AD82" s="111"/>
    </row>
    <row r="83" spans="1:30" ht="20.25" customHeight="1" thickBot="1">
      <c r="A83" s="30" t="s">
        <v>269</v>
      </c>
      <c r="B83" s="137">
        <f>B56+B72+B80+B81</f>
        <v>7742942</v>
      </c>
      <c r="C83" s="38"/>
      <c r="D83" s="137">
        <f>D56+D72+D80+D81</f>
        <v>-1135146</v>
      </c>
      <c r="E83" s="38"/>
      <c r="F83" s="137">
        <f>F56+F72+F80+F81</f>
        <v>36462883</v>
      </c>
      <c r="G83" s="38"/>
      <c r="H83" s="137">
        <f>H56+H72+H80+H81</f>
        <v>3470021</v>
      </c>
      <c r="I83" s="38"/>
      <c r="J83" s="137">
        <f>J56+J72+J80+J81</f>
        <v>4000778</v>
      </c>
      <c r="K83" s="38"/>
      <c r="L83" s="137">
        <f>L56+L72+L80+L81</f>
        <v>-5159</v>
      </c>
      <c r="M83" s="38"/>
      <c r="N83" s="137">
        <f>N56+N72+N80+N81</f>
        <v>820666</v>
      </c>
      <c r="O83" s="38"/>
      <c r="P83" s="137">
        <f>P56+P72+P80+P81</f>
        <v>70377892</v>
      </c>
      <c r="Q83" s="30"/>
      <c r="R83" s="137">
        <f>R56+R72+R80+R81</f>
        <v>7446328</v>
      </c>
      <c r="S83" s="38"/>
      <c r="T83" s="137">
        <f>T56+T72+T80+T81</f>
        <v>-2764746</v>
      </c>
      <c r="U83" s="38"/>
      <c r="V83" s="137">
        <f>V56+V72+V80+V81</f>
        <v>-3874496</v>
      </c>
      <c r="W83" s="38"/>
      <c r="X83" s="137">
        <f>X56+X72+X80+X81</f>
        <v>807086</v>
      </c>
      <c r="Y83" s="38"/>
      <c r="Z83" s="137">
        <f>Z56+Z72+Z80+Z81</f>
        <v>122541963</v>
      </c>
      <c r="AA83" s="38"/>
      <c r="AB83" s="137">
        <f>AB56+AB72+AB80+AB81</f>
        <v>57802714</v>
      </c>
      <c r="AC83" s="38"/>
      <c r="AD83" s="137">
        <f>AD56+AD72+AD80+AD81</f>
        <v>180344677</v>
      </c>
    </row>
    <row r="84" ht="20.25" customHeight="1" thickTop="1"/>
  </sheetData>
  <sheetProtection/>
  <mergeCells count="4">
    <mergeCell ref="B5:AD5"/>
    <mergeCell ref="R6:X6"/>
    <mergeCell ref="B47:AD47"/>
    <mergeCell ref="R48:X48"/>
  </mergeCells>
  <printOptions/>
  <pageMargins left="0.8" right="0.8" top="0.48" bottom="0.5" header="0.5" footer="0.5"/>
  <pageSetup firstPageNumber="11" useFirstPageNumber="1" fitToHeight="2" horizontalDpi="600" verticalDpi="600" orientation="landscape" paperSize="9" scale="53" r:id="rId1"/>
  <headerFooter>
    <oddFooter>&amp;LThe accompanying notes are an integral part of these financial statements.
&amp;C&amp;P</oddFooter>
  </headerFooter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43"/>
  <sheetViews>
    <sheetView showGridLines="0" zoomScaleSheetLayoutView="70" zoomScalePageLayoutView="0" workbookViewId="0" topLeftCell="A1">
      <selection activeCell="A1" sqref="A1"/>
    </sheetView>
  </sheetViews>
  <sheetFormatPr defaultColWidth="9.140625" defaultRowHeight="20.25" customHeight="1"/>
  <cols>
    <col min="1" max="1" width="39.00390625" style="3" customWidth="1"/>
    <col min="2" max="2" width="7.57421875" style="3" customWidth="1"/>
    <col min="3" max="3" width="1.421875" style="3" customWidth="1"/>
    <col min="4" max="4" width="15.57421875" style="3" customWidth="1"/>
    <col min="5" max="5" width="1.421875" style="3" customWidth="1"/>
    <col min="6" max="6" width="15.57421875" style="3" customWidth="1"/>
    <col min="7" max="7" width="1.421875" style="3" customWidth="1"/>
    <col min="8" max="8" width="15.57421875" style="3" customWidth="1"/>
    <col min="9" max="9" width="1.421875" style="3" customWidth="1"/>
    <col min="10" max="10" width="15.57421875" style="3" customWidth="1"/>
    <col min="11" max="11" width="1.421875" style="3" customWidth="1"/>
    <col min="12" max="12" width="15.57421875" style="3" customWidth="1"/>
    <col min="13" max="13" width="1.421875" style="3" customWidth="1"/>
    <col min="14" max="14" width="15.57421875" style="3" customWidth="1"/>
    <col min="15" max="15" width="1.421875" style="3" customWidth="1"/>
    <col min="16" max="16" width="15.57421875" style="3" customWidth="1"/>
    <col min="17" max="17" width="1.421875" style="3" customWidth="1"/>
    <col min="18" max="18" width="15.57421875" style="3" customWidth="1"/>
    <col min="19" max="19" width="1.421875" style="3" customWidth="1"/>
    <col min="20" max="20" width="15.57421875" style="3" customWidth="1"/>
    <col min="21" max="16384" width="9.140625" style="3" customWidth="1"/>
  </cols>
  <sheetData>
    <row r="1" spans="1:17" ht="20.25" customHeight="1">
      <c r="A1" s="41" t="s">
        <v>31</v>
      </c>
      <c r="B1" s="41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20.25" customHeight="1">
      <c r="A2" s="41" t="s">
        <v>32</v>
      </c>
      <c r="B2" s="41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0.25" customHeight="1">
      <c r="A3" s="42" t="s">
        <v>325</v>
      </c>
      <c r="B3" s="42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20" s="2" customFormat="1" ht="20.25" customHeight="1">
      <c r="A4" s="43"/>
      <c r="B4" s="4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59" t="s">
        <v>134</v>
      </c>
    </row>
    <row r="5" spans="1:20" s="2" customFormat="1" ht="20.25" customHeight="1">
      <c r="A5" s="44"/>
      <c r="B5" s="44"/>
      <c r="D5" s="251" t="s">
        <v>52</v>
      </c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</row>
    <row r="6" spans="1:20" s="2" customFormat="1" ht="16.5" customHeight="1">
      <c r="A6" s="44"/>
      <c r="B6" s="44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252" t="s">
        <v>135</v>
      </c>
      <c r="Q6" s="252"/>
      <c r="R6" s="252"/>
      <c r="S6" s="16"/>
      <c r="T6" s="16"/>
    </row>
    <row r="7" spans="1:20" s="2" customFormat="1" ht="16.5" customHeight="1">
      <c r="A7" s="45"/>
      <c r="B7" s="45"/>
      <c r="C7" s="3"/>
      <c r="D7" s="4" t="s">
        <v>58</v>
      </c>
      <c r="E7" s="4"/>
      <c r="F7" s="4" t="s">
        <v>86</v>
      </c>
      <c r="G7" s="4"/>
      <c r="H7" s="3"/>
      <c r="I7" s="4"/>
      <c r="J7" s="62" t="s">
        <v>195</v>
      </c>
      <c r="K7" s="4"/>
      <c r="L7" s="3"/>
      <c r="M7" s="4"/>
      <c r="N7" s="35" t="s">
        <v>36</v>
      </c>
      <c r="O7" s="4"/>
      <c r="P7" s="4" t="s">
        <v>9</v>
      </c>
      <c r="Q7" s="4"/>
      <c r="R7" s="61" t="s">
        <v>138</v>
      </c>
      <c r="S7" s="4"/>
      <c r="T7" s="4"/>
    </row>
    <row r="8" spans="1:20" s="2" customFormat="1" ht="15" customHeight="1">
      <c r="A8" s="45"/>
      <c r="B8" s="45"/>
      <c r="C8" s="3"/>
      <c r="D8" s="4" t="s">
        <v>16</v>
      </c>
      <c r="E8" s="4"/>
      <c r="F8" s="4" t="s">
        <v>128</v>
      </c>
      <c r="G8" s="4"/>
      <c r="H8" s="61" t="s">
        <v>184</v>
      </c>
      <c r="I8" s="4"/>
      <c r="J8" s="61" t="s">
        <v>196</v>
      </c>
      <c r="K8" s="4"/>
      <c r="L8" s="4" t="s">
        <v>35</v>
      </c>
      <c r="M8" s="4"/>
      <c r="N8" s="35" t="s">
        <v>104</v>
      </c>
      <c r="O8" s="4"/>
      <c r="P8" s="4" t="s">
        <v>87</v>
      </c>
      <c r="Q8" s="4"/>
      <c r="R8" s="4" t="s">
        <v>136</v>
      </c>
      <c r="S8" s="4"/>
      <c r="T8" s="4" t="s">
        <v>179</v>
      </c>
    </row>
    <row r="9" spans="1:20" ht="15.75" customHeight="1">
      <c r="A9" s="45"/>
      <c r="B9" s="209" t="s">
        <v>43</v>
      </c>
      <c r="D9" s="49" t="s">
        <v>50</v>
      </c>
      <c r="E9" s="4"/>
      <c r="F9" s="49" t="s">
        <v>80</v>
      </c>
      <c r="G9" s="4"/>
      <c r="H9" s="63" t="s">
        <v>187</v>
      </c>
      <c r="I9" s="4"/>
      <c r="J9" s="74" t="s">
        <v>197</v>
      </c>
      <c r="K9" s="4"/>
      <c r="L9" s="49" t="s">
        <v>41</v>
      </c>
      <c r="M9" s="4"/>
      <c r="N9" s="50" t="s">
        <v>103</v>
      </c>
      <c r="O9" s="4"/>
      <c r="P9" s="49" t="s">
        <v>92</v>
      </c>
      <c r="Q9" s="4"/>
      <c r="R9" s="49" t="s">
        <v>137</v>
      </c>
      <c r="S9" s="4"/>
      <c r="T9" s="49" t="s">
        <v>49</v>
      </c>
    </row>
    <row r="10" spans="1:20" s="2" customFormat="1" ht="4.5" customHeight="1">
      <c r="A10" s="46"/>
      <c r="B10" s="4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ht="18.75" customHeight="1">
      <c r="A11" s="46" t="s">
        <v>273</v>
      </c>
    </row>
    <row r="12" spans="1:20" ht="18.75" customHeight="1">
      <c r="A12" s="2" t="s">
        <v>225</v>
      </c>
      <c r="D12" s="69">
        <v>7742942</v>
      </c>
      <c r="E12" s="73"/>
      <c r="F12" s="69">
        <v>35572855</v>
      </c>
      <c r="G12" s="69"/>
      <c r="H12" s="69">
        <v>3470021</v>
      </c>
      <c r="I12" s="70"/>
      <c r="J12" s="69">
        <v>428671</v>
      </c>
      <c r="K12" s="70"/>
      <c r="L12" s="69">
        <v>820666</v>
      </c>
      <c r="M12" s="70"/>
      <c r="N12" s="69">
        <v>32244832</v>
      </c>
      <c r="O12" s="70"/>
      <c r="P12" s="69">
        <v>1280169</v>
      </c>
      <c r="Q12" s="70"/>
      <c r="R12" s="32">
        <v>1280169</v>
      </c>
      <c r="S12" s="70"/>
      <c r="T12" s="32">
        <f>R12+D12+F12+H12+J12+L12+N12</f>
        <v>81560156</v>
      </c>
    </row>
    <row r="13" spans="1:20" ht="18.75" customHeight="1">
      <c r="A13" s="2" t="s">
        <v>171</v>
      </c>
      <c r="D13" s="69"/>
      <c r="E13" s="73"/>
      <c r="F13" s="69"/>
      <c r="G13" s="69"/>
      <c r="H13" s="69"/>
      <c r="I13" s="70"/>
      <c r="J13" s="69"/>
      <c r="K13" s="70"/>
      <c r="L13" s="69"/>
      <c r="M13" s="70"/>
      <c r="N13" s="69"/>
      <c r="O13" s="70"/>
      <c r="P13" s="69"/>
      <c r="Q13" s="70"/>
      <c r="R13" s="32"/>
      <c r="S13" s="70"/>
      <c r="T13" s="69"/>
    </row>
    <row r="14" spans="1:20" ht="18.75" customHeight="1">
      <c r="A14" s="2" t="s">
        <v>151</v>
      </c>
      <c r="D14" s="69"/>
      <c r="E14" s="73"/>
      <c r="F14" s="69"/>
      <c r="G14" s="69"/>
      <c r="H14" s="69"/>
      <c r="I14" s="70"/>
      <c r="J14" s="69"/>
      <c r="K14" s="70"/>
      <c r="L14" s="69"/>
      <c r="M14" s="70"/>
      <c r="N14" s="69"/>
      <c r="O14" s="70"/>
      <c r="P14" s="69"/>
      <c r="Q14" s="70"/>
      <c r="R14" s="32"/>
      <c r="S14" s="70"/>
      <c r="T14" s="69"/>
    </row>
    <row r="15" spans="1:20" ht="18.75" customHeight="1">
      <c r="A15" s="210" t="s">
        <v>270</v>
      </c>
      <c r="D15" s="69"/>
      <c r="E15" s="73"/>
      <c r="F15" s="69"/>
      <c r="G15" s="69"/>
      <c r="H15" s="69"/>
      <c r="I15" s="70"/>
      <c r="J15" s="69"/>
      <c r="K15" s="70"/>
      <c r="L15" s="69"/>
      <c r="M15" s="70"/>
      <c r="N15" s="69"/>
      <c r="O15" s="70"/>
      <c r="P15" s="69"/>
      <c r="Q15" s="70"/>
      <c r="R15" s="69"/>
      <c r="S15" s="70"/>
      <c r="T15" s="69"/>
    </row>
    <row r="16" spans="1:20" ht="18.75" customHeight="1">
      <c r="A16" s="203" t="s">
        <v>326</v>
      </c>
      <c r="B16" s="14">
        <v>18</v>
      </c>
      <c r="D16" s="71">
        <v>0</v>
      </c>
      <c r="E16" s="72"/>
      <c r="F16" s="71">
        <v>0</v>
      </c>
      <c r="G16" s="54"/>
      <c r="H16" s="71">
        <v>0</v>
      </c>
      <c r="I16" s="68"/>
      <c r="J16" s="71">
        <v>0</v>
      </c>
      <c r="K16" s="68"/>
      <c r="L16" s="71">
        <v>0</v>
      </c>
      <c r="M16" s="68"/>
      <c r="N16" s="56">
        <v>-3484324</v>
      </c>
      <c r="O16" s="68"/>
      <c r="P16" s="71">
        <v>0</v>
      </c>
      <c r="Q16" s="68"/>
      <c r="R16" s="71">
        <f>SUM(P16)</f>
        <v>0</v>
      </c>
      <c r="S16" s="68"/>
      <c r="T16" s="56">
        <f>R16+SUM(D16:N16)</f>
        <v>-3484324</v>
      </c>
    </row>
    <row r="17" spans="1:20" ht="18.75" customHeight="1">
      <c r="A17" s="210" t="s">
        <v>271</v>
      </c>
      <c r="D17" s="69"/>
      <c r="E17" s="73"/>
      <c r="F17" s="69"/>
      <c r="G17" s="69"/>
      <c r="H17" s="69"/>
      <c r="I17" s="70"/>
      <c r="J17" s="69"/>
      <c r="K17" s="70"/>
      <c r="L17" s="69"/>
      <c r="M17" s="70"/>
      <c r="N17" s="69"/>
      <c r="O17" s="70"/>
      <c r="P17" s="69"/>
      <c r="Q17" s="70"/>
      <c r="R17" s="32"/>
      <c r="S17" s="70"/>
      <c r="T17" s="69"/>
    </row>
    <row r="18" spans="1:20" s="2" customFormat="1" ht="18.75" customHeight="1">
      <c r="A18" s="210" t="s">
        <v>272</v>
      </c>
      <c r="D18" s="33">
        <v>0</v>
      </c>
      <c r="E18" s="73"/>
      <c r="F18" s="33">
        <v>0</v>
      </c>
      <c r="G18" s="69"/>
      <c r="H18" s="33">
        <v>0</v>
      </c>
      <c r="I18" s="70"/>
      <c r="J18" s="33">
        <v>0</v>
      </c>
      <c r="K18" s="70"/>
      <c r="L18" s="33">
        <v>0</v>
      </c>
      <c r="M18" s="70"/>
      <c r="N18" s="211">
        <f>SUM(N16:N17)</f>
        <v>-3484324</v>
      </c>
      <c r="O18" s="70"/>
      <c r="P18" s="33">
        <v>0</v>
      </c>
      <c r="Q18" s="70"/>
      <c r="R18" s="33">
        <f>SUM(P18)</f>
        <v>0</v>
      </c>
      <c r="S18" s="70"/>
      <c r="T18" s="211">
        <f>R18+SUM(D18:N18)</f>
        <v>-3484324</v>
      </c>
    </row>
    <row r="19" spans="1:20" ht="18.75" customHeight="1">
      <c r="A19" s="2" t="s">
        <v>172</v>
      </c>
      <c r="D19" s="69"/>
      <c r="E19" s="73"/>
      <c r="F19" s="69"/>
      <c r="G19" s="69"/>
      <c r="H19" s="69"/>
      <c r="I19" s="70"/>
      <c r="J19" s="69"/>
      <c r="K19" s="70"/>
      <c r="L19" s="69"/>
      <c r="M19" s="70"/>
      <c r="N19" s="69"/>
      <c r="O19" s="70"/>
      <c r="P19" s="69"/>
      <c r="Q19" s="70"/>
      <c r="R19" s="32"/>
      <c r="S19" s="70"/>
      <c r="T19" s="69"/>
    </row>
    <row r="20" spans="1:20" ht="18.75" customHeight="1">
      <c r="A20" s="2" t="s">
        <v>165</v>
      </c>
      <c r="D20" s="69"/>
      <c r="E20" s="73"/>
      <c r="F20" s="69"/>
      <c r="G20" s="69"/>
      <c r="H20" s="69"/>
      <c r="I20" s="70"/>
      <c r="J20" s="69"/>
      <c r="K20" s="70"/>
      <c r="L20" s="69"/>
      <c r="M20" s="70"/>
      <c r="N20" s="69"/>
      <c r="O20" s="70"/>
      <c r="P20" s="69"/>
      <c r="Q20" s="70"/>
      <c r="R20" s="32"/>
      <c r="S20" s="70"/>
      <c r="T20" s="69"/>
    </row>
    <row r="21" spans="1:20" s="2" customFormat="1" ht="18.75" customHeight="1">
      <c r="A21" s="30" t="s">
        <v>131</v>
      </c>
      <c r="D21" s="33">
        <v>0</v>
      </c>
      <c r="E21" s="73"/>
      <c r="F21" s="33">
        <v>0</v>
      </c>
      <c r="G21" s="69"/>
      <c r="H21" s="33">
        <v>0</v>
      </c>
      <c r="I21" s="70"/>
      <c r="J21" s="33">
        <v>0</v>
      </c>
      <c r="K21" s="70"/>
      <c r="L21" s="33">
        <v>0</v>
      </c>
      <c r="M21" s="70"/>
      <c r="N21" s="211">
        <f>N18</f>
        <v>-3484324</v>
      </c>
      <c r="O21" s="70"/>
      <c r="P21" s="33">
        <v>0</v>
      </c>
      <c r="Q21" s="70"/>
      <c r="R21" s="33">
        <f>SUM(P21)</f>
        <v>0</v>
      </c>
      <c r="S21" s="70"/>
      <c r="T21" s="211">
        <f>R21+SUM(D21:N21)</f>
        <v>-3484324</v>
      </c>
    </row>
    <row r="22" spans="1:20" ht="18.75" customHeight="1">
      <c r="A22" s="30" t="s">
        <v>205</v>
      </c>
      <c r="B22" s="46"/>
      <c r="C22" s="2"/>
      <c r="D22" s="53"/>
      <c r="E22" s="19"/>
      <c r="F22" s="53"/>
      <c r="G22" s="53"/>
      <c r="H22" s="53"/>
      <c r="I22" s="9"/>
      <c r="J22" s="53"/>
      <c r="K22" s="9"/>
      <c r="L22" s="53"/>
      <c r="M22" s="9"/>
      <c r="N22" s="69"/>
      <c r="O22" s="9"/>
      <c r="P22" s="53"/>
      <c r="Q22" s="9"/>
      <c r="R22" s="53"/>
      <c r="S22" s="19"/>
      <c r="T22" s="69"/>
    </row>
    <row r="23" spans="1:20" ht="18.75" customHeight="1">
      <c r="A23" s="57" t="s">
        <v>153</v>
      </c>
      <c r="D23" s="71">
        <v>0</v>
      </c>
      <c r="E23" s="72"/>
      <c r="F23" s="71">
        <v>0</v>
      </c>
      <c r="G23" s="54"/>
      <c r="H23" s="71">
        <v>0</v>
      </c>
      <c r="I23" s="68"/>
      <c r="J23" s="71">
        <v>0</v>
      </c>
      <c r="K23" s="68"/>
      <c r="L23" s="71">
        <v>0</v>
      </c>
      <c r="M23" s="68"/>
      <c r="N23" s="56">
        <v>3703115</v>
      </c>
      <c r="O23" s="68"/>
      <c r="P23" s="71">
        <v>0</v>
      </c>
      <c r="Q23" s="68"/>
      <c r="R23" s="71">
        <v>0</v>
      </c>
      <c r="S23" s="68"/>
      <c r="T23" s="71">
        <f>SUM(D23:P23)</f>
        <v>3703115</v>
      </c>
    </row>
    <row r="24" spans="1:20" ht="18.75" customHeight="1">
      <c r="A24" s="30" t="s">
        <v>155</v>
      </c>
      <c r="D24" s="80"/>
      <c r="E24" s="72"/>
      <c r="F24" s="80"/>
      <c r="G24" s="54"/>
      <c r="H24" s="80"/>
      <c r="I24" s="68"/>
      <c r="J24" s="80"/>
      <c r="K24" s="68"/>
      <c r="L24" s="80"/>
      <c r="M24" s="68"/>
      <c r="N24" s="54"/>
      <c r="O24" s="68"/>
      <c r="P24" s="80"/>
      <c r="Q24" s="68"/>
      <c r="R24" s="80"/>
      <c r="S24" s="68"/>
      <c r="T24" s="80"/>
    </row>
    <row r="25" spans="1:20" ht="18.75" customHeight="1">
      <c r="A25" s="30" t="s">
        <v>149</v>
      </c>
      <c r="B25" s="2"/>
      <c r="C25" s="2"/>
      <c r="D25" s="33">
        <f>SUM(D23:D24)</f>
        <v>0</v>
      </c>
      <c r="E25" s="73"/>
      <c r="F25" s="33">
        <f>SUM(F23:F24)</f>
        <v>0</v>
      </c>
      <c r="G25" s="69"/>
      <c r="H25" s="33">
        <f>SUM(H23:H24)</f>
        <v>0</v>
      </c>
      <c r="I25" s="70"/>
      <c r="J25" s="33">
        <f>SUM(J23:J24)</f>
        <v>0</v>
      </c>
      <c r="K25" s="70"/>
      <c r="L25" s="33">
        <f>SUM(L23:L24)</f>
        <v>0</v>
      </c>
      <c r="M25" s="70"/>
      <c r="N25" s="33">
        <f>SUM(N23:N24)</f>
        <v>3703115</v>
      </c>
      <c r="O25" s="70"/>
      <c r="P25" s="33">
        <f>SUM(P23:P24)</f>
        <v>0</v>
      </c>
      <c r="Q25" s="70"/>
      <c r="R25" s="33">
        <f>SUM(R23:R24)</f>
        <v>0</v>
      </c>
      <c r="S25" s="70"/>
      <c r="T25" s="33">
        <f>SUM(T23:T24)</f>
        <v>3703115</v>
      </c>
    </row>
    <row r="26" spans="1:20" ht="18.75" customHeight="1" thickBot="1">
      <c r="A26" s="2" t="s">
        <v>267</v>
      </c>
      <c r="D26" s="107">
        <f>SUM(D12:D23)</f>
        <v>7742942</v>
      </c>
      <c r="F26" s="107">
        <f>SUM(F12:F23)</f>
        <v>35572855</v>
      </c>
      <c r="H26" s="107">
        <f>SUM(H12:H23)</f>
        <v>3470021</v>
      </c>
      <c r="J26" s="107">
        <f>SUM(J12:J23)</f>
        <v>428671</v>
      </c>
      <c r="L26" s="107">
        <f>SUM(L12:L23)</f>
        <v>820666</v>
      </c>
      <c r="N26" s="107">
        <f>SUM(N12,N18,N25)</f>
        <v>32463623</v>
      </c>
      <c r="P26" s="107">
        <f>SUM(P12:P23)</f>
        <v>1280169</v>
      </c>
      <c r="R26" s="107">
        <f>SUM(R12:R23)</f>
        <v>1280169</v>
      </c>
      <c r="T26" s="107">
        <f>SUM(T12,T18,T25)</f>
        <v>81778947</v>
      </c>
    </row>
    <row r="27" ht="20.25" customHeight="1" thickTop="1"/>
    <row r="28" ht="20.25" customHeight="1">
      <c r="A28" s="46" t="s">
        <v>274</v>
      </c>
    </row>
    <row r="29" spans="1:20" ht="20.25" customHeight="1">
      <c r="A29" s="2" t="s">
        <v>237</v>
      </c>
      <c r="D29" s="69">
        <v>7742942</v>
      </c>
      <c r="E29" s="69">
        <f aca="true" t="shared" si="0" ref="E29:Q29">E26</f>
        <v>0</v>
      </c>
      <c r="F29" s="69">
        <v>35572855</v>
      </c>
      <c r="G29" s="69">
        <f t="shared" si="0"/>
        <v>0</v>
      </c>
      <c r="H29" s="69">
        <v>3470021</v>
      </c>
      <c r="I29" s="69">
        <f t="shared" si="0"/>
        <v>0</v>
      </c>
      <c r="J29" s="69">
        <v>490423</v>
      </c>
      <c r="K29" s="69">
        <f t="shared" si="0"/>
        <v>0</v>
      </c>
      <c r="L29" s="69">
        <v>820666</v>
      </c>
      <c r="M29" s="69">
        <f t="shared" si="0"/>
        <v>0</v>
      </c>
      <c r="N29" s="69">
        <v>37712076</v>
      </c>
      <c r="O29" s="69">
        <f t="shared" si="0"/>
        <v>0</v>
      </c>
      <c r="P29" s="69">
        <v>1279923</v>
      </c>
      <c r="Q29" s="69">
        <f t="shared" si="0"/>
        <v>0</v>
      </c>
      <c r="R29" s="69">
        <f>P29</f>
        <v>1279923</v>
      </c>
      <c r="S29" s="70"/>
      <c r="T29" s="32">
        <f>R29+D29+F29+H29+J29+L29+N29</f>
        <v>87088906</v>
      </c>
    </row>
    <row r="30" spans="1:20" ht="20.25" customHeight="1">
      <c r="A30" s="2" t="s">
        <v>171</v>
      </c>
      <c r="D30" s="69"/>
      <c r="E30" s="73"/>
      <c r="F30" s="69"/>
      <c r="G30" s="69"/>
      <c r="H30" s="69"/>
      <c r="I30" s="70"/>
      <c r="J30" s="69"/>
      <c r="K30" s="70"/>
      <c r="L30" s="69"/>
      <c r="M30" s="70"/>
      <c r="N30" s="69"/>
      <c r="O30" s="70"/>
      <c r="P30" s="69"/>
      <c r="Q30" s="70"/>
      <c r="R30" s="32"/>
      <c r="S30" s="70"/>
      <c r="T30" s="69"/>
    </row>
    <row r="31" spans="1:20" ht="20.25" customHeight="1">
      <c r="A31" s="2" t="s">
        <v>151</v>
      </c>
      <c r="D31" s="69"/>
      <c r="E31" s="73"/>
      <c r="F31" s="69"/>
      <c r="G31" s="69"/>
      <c r="H31" s="69"/>
      <c r="I31" s="70"/>
      <c r="J31" s="69"/>
      <c r="K31" s="70"/>
      <c r="L31" s="69"/>
      <c r="M31" s="70"/>
      <c r="N31" s="69"/>
      <c r="O31" s="70"/>
      <c r="P31" s="69"/>
      <c r="Q31" s="70"/>
      <c r="R31" s="32"/>
      <c r="S31" s="70"/>
      <c r="T31" s="69"/>
    </row>
    <row r="32" spans="1:20" ht="20.25" customHeight="1">
      <c r="A32" s="210" t="s">
        <v>270</v>
      </c>
      <c r="D32" s="69"/>
      <c r="E32" s="73"/>
      <c r="F32" s="69"/>
      <c r="G32" s="69"/>
      <c r="H32" s="69"/>
      <c r="I32" s="70"/>
      <c r="J32" s="69"/>
      <c r="K32" s="70"/>
      <c r="L32" s="69"/>
      <c r="M32" s="70"/>
      <c r="N32" s="69"/>
      <c r="O32" s="70"/>
      <c r="P32" s="69"/>
      <c r="Q32" s="70"/>
      <c r="R32" s="69"/>
      <c r="S32" s="70"/>
      <c r="T32" s="69"/>
    </row>
    <row r="33" spans="1:20" ht="20.25" customHeight="1">
      <c r="A33" s="203" t="s">
        <v>326</v>
      </c>
      <c r="B33" s="14">
        <v>18</v>
      </c>
      <c r="D33" s="71">
        <v>0</v>
      </c>
      <c r="E33" s="72"/>
      <c r="F33" s="71">
        <v>0</v>
      </c>
      <c r="G33" s="54"/>
      <c r="H33" s="71">
        <v>0</v>
      </c>
      <c r="I33" s="68"/>
      <c r="J33" s="71">
        <v>0</v>
      </c>
      <c r="K33" s="68"/>
      <c r="L33" s="71">
        <v>0</v>
      </c>
      <c r="M33" s="68"/>
      <c r="N33" s="56">
        <v>-3484324</v>
      </c>
      <c r="O33" s="68"/>
      <c r="P33" s="71">
        <v>0</v>
      </c>
      <c r="Q33" s="68"/>
      <c r="R33" s="71">
        <f>SUM(P33)</f>
        <v>0</v>
      </c>
      <c r="S33" s="68"/>
      <c r="T33" s="56">
        <f>R33+SUM(D33:N33)</f>
        <v>-3484324</v>
      </c>
    </row>
    <row r="34" spans="1:20" ht="20.25" customHeight="1">
      <c r="A34" s="210" t="s">
        <v>271</v>
      </c>
      <c r="D34" s="69"/>
      <c r="E34" s="73"/>
      <c r="F34" s="69"/>
      <c r="G34" s="69"/>
      <c r="H34" s="69"/>
      <c r="I34" s="70"/>
      <c r="J34" s="69"/>
      <c r="K34" s="70"/>
      <c r="L34" s="69"/>
      <c r="M34" s="70"/>
      <c r="N34" s="69"/>
      <c r="O34" s="70"/>
      <c r="P34" s="69"/>
      <c r="Q34" s="70"/>
      <c r="R34" s="32"/>
      <c r="S34" s="70"/>
      <c r="T34" s="69"/>
    </row>
    <row r="35" spans="1:20" ht="20.25" customHeight="1">
      <c r="A35" s="210" t="s">
        <v>272</v>
      </c>
      <c r="B35" s="2"/>
      <c r="C35" s="2"/>
      <c r="D35" s="33">
        <v>0</v>
      </c>
      <c r="E35" s="73"/>
      <c r="F35" s="33">
        <v>0</v>
      </c>
      <c r="G35" s="69"/>
      <c r="H35" s="33">
        <v>0</v>
      </c>
      <c r="I35" s="70"/>
      <c r="J35" s="33">
        <v>0</v>
      </c>
      <c r="K35" s="70"/>
      <c r="L35" s="33">
        <v>0</v>
      </c>
      <c r="M35" s="70"/>
      <c r="N35" s="211">
        <f>SUM(N33:N34)</f>
        <v>-3484324</v>
      </c>
      <c r="O35" s="70"/>
      <c r="P35" s="33">
        <v>0</v>
      </c>
      <c r="Q35" s="70"/>
      <c r="R35" s="33">
        <f>SUM(P35)</f>
        <v>0</v>
      </c>
      <c r="S35" s="70"/>
      <c r="T35" s="211">
        <f>R35+SUM(D35:N35)</f>
        <v>-3484324</v>
      </c>
    </row>
    <row r="36" spans="1:20" ht="20.25" customHeight="1">
      <c r="A36" s="2" t="s">
        <v>172</v>
      </c>
      <c r="D36" s="69"/>
      <c r="E36" s="73"/>
      <c r="F36" s="69"/>
      <c r="G36" s="69"/>
      <c r="H36" s="69"/>
      <c r="I36" s="70"/>
      <c r="J36" s="69"/>
      <c r="K36" s="70"/>
      <c r="L36" s="69"/>
      <c r="M36" s="70"/>
      <c r="N36" s="69"/>
      <c r="O36" s="70"/>
      <c r="P36" s="69"/>
      <c r="Q36" s="70"/>
      <c r="R36" s="32"/>
      <c r="S36" s="70"/>
      <c r="T36" s="69"/>
    </row>
    <row r="37" spans="1:20" ht="20.25" customHeight="1">
      <c r="A37" s="2" t="s">
        <v>165</v>
      </c>
      <c r="D37" s="69"/>
      <c r="E37" s="73"/>
      <c r="F37" s="69"/>
      <c r="G37" s="69"/>
      <c r="H37" s="69"/>
      <c r="I37" s="70"/>
      <c r="J37" s="69"/>
      <c r="K37" s="70"/>
      <c r="L37" s="69"/>
      <c r="M37" s="70"/>
      <c r="N37" s="69"/>
      <c r="O37" s="70"/>
      <c r="P37" s="69"/>
      <c r="Q37" s="70"/>
      <c r="R37" s="32"/>
      <c r="S37" s="70"/>
      <c r="T37" s="69"/>
    </row>
    <row r="38" spans="1:20" ht="20.25" customHeight="1">
      <c r="A38" s="30" t="s">
        <v>131</v>
      </c>
      <c r="B38" s="2"/>
      <c r="C38" s="2"/>
      <c r="D38" s="33">
        <v>0</v>
      </c>
      <c r="E38" s="73"/>
      <c r="F38" s="33">
        <v>0</v>
      </c>
      <c r="G38" s="69"/>
      <c r="H38" s="33">
        <v>0</v>
      </c>
      <c r="I38" s="70"/>
      <c r="J38" s="33">
        <v>0</v>
      </c>
      <c r="K38" s="70"/>
      <c r="L38" s="33">
        <v>0</v>
      </c>
      <c r="M38" s="70"/>
      <c r="N38" s="211">
        <f>N35</f>
        <v>-3484324</v>
      </c>
      <c r="O38" s="70"/>
      <c r="P38" s="33">
        <v>0</v>
      </c>
      <c r="Q38" s="70"/>
      <c r="R38" s="33">
        <f>SUM(P38)</f>
        <v>0</v>
      </c>
      <c r="S38" s="70"/>
      <c r="T38" s="211">
        <f>R38+SUM(D38:N38)</f>
        <v>-3484324</v>
      </c>
    </row>
    <row r="39" spans="1:20" ht="20.25" customHeight="1">
      <c r="A39" s="30" t="s">
        <v>205</v>
      </c>
      <c r="B39" s="46"/>
      <c r="C39" s="2"/>
      <c r="D39" s="53"/>
      <c r="E39" s="19"/>
      <c r="F39" s="53"/>
      <c r="G39" s="53"/>
      <c r="H39" s="53"/>
      <c r="I39" s="9"/>
      <c r="J39" s="53"/>
      <c r="K39" s="9"/>
      <c r="L39" s="53"/>
      <c r="M39" s="9"/>
      <c r="N39" s="69"/>
      <c r="O39" s="9"/>
      <c r="P39" s="53"/>
      <c r="Q39" s="9"/>
      <c r="R39" s="53"/>
      <c r="S39" s="19"/>
      <c r="T39" s="69"/>
    </row>
    <row r="40" spans="1:20" ht="20.25" customHeight="1">
      <c r="A40" s="57" t="s">
        <v>153</v>
      </c>
      <c r="D40" s="71">
        <v>0</v>
      </c>
      <c r="E40" s="72"/>
      <c r="F40" s="71">
        <v>0</v>
      </c>
      <c r="G40" s="54"/>
      <c r="H40" s="71">
        <v>0</v>
      </c>
      <c r="I40" s="68"/>
      <c r="J40" s="71">
        <v>0</v>
      </c>
      <c r="K40" s="68"/>
      <c r="L40" s="71">
        <v>0</v>
      </c>
      <c r="M40" s="68"/>
      <c r="N40" s="56">
        <v>4612730</v>
      </c>
      <c r="O40" s="68"/>
      <c r="P40" s="71">
        <v>0</v>
      </c>
      <c r="Q40" s="68"/>
      <c r="R40" s="71">
        <v>0</v>
      </c>
      <c r="S40" s="68"/>
      <c r="T40" s="71">
        <f>SUM(D40:P40)</f>
        <v>4612730</v>
      </c>
    </row>
    <row r="41" spans="1:20" ht="20.25" customHeight="1">
      <c r="A41" s="30" t="s">
        <v>155</v>
      </c>
      <c r="D41" s="80"/>
      <c r="E41" s="72"/>
      <c r="F41" s="80"/>
      <c r="G41" s="54"/>
      <c r="H41" s="80"/>
      <c r="I41" s="68"/>
      <c r="J41" s="80"/>
      <c r="K41" s="68"/>
      <c r="L41" s="80"/>
      <c r="M41" s="68"/>
      <c r="N41" s="54"/>
      <c r="O41" s="68"/>
      <c r="P41" s="80"/>
      <c r="Q41" s="68"/>
      <c r="R41" s="80"/>
      <c r="S41" s="68"/>
      <c r="T41" s="80"/>
    </row>
    <row r="42" spans="1:20" ht="20.25" customHeight="1">
      <c r="A42" s="30" t="s">
        <v>149</v>
      </c>
      <c r="B42" s="2"/>
      <c r="C42" s="2"/>
      <c r="D42" s="33">
        <f>SUM(D40:D41)</f>
        <v>0</v>
      </c>
      <c r="E42" s="73"/>
      <c r="F42" s="33">
        <f>SUM(F40:F41)</f>
        <v>0</v>
      </c>
      <c r="G42" s="69"/>
      <c r="H42" s="33">
        <f>SUM(H40:H41)</f>
        <v>0</v>
      </c>
      <c r="I42" s="70"/>
      <c r="J42" s="33">
        <f>SUM(J40:J41)</f>
        <v>0</v>
      </c>
      <c r="K42" s="70"/>
      <c r="L42" s="33">
        <f>SUM(L40:L41)</f>
        <v>0</v>
      </c>
      <c r="M42" s="70"/>
      <c r="N42" s="33">
        <f>SUM(N40:N41)</f>
        <v>4612730</v>
      </c>
      <c r="O42" s="70"/>
      <c r="P42" s="33">
        <f>SUM(P40:P41)</f>
        <v>0</v>
      </c>
      <c r="Q42" s="70"/>
      <c r="R42" s="33">
        <f>SUM(R40:R41)</f>
        <v>0</v>
      </c>
      <c r="S42" s="70"/>
      <c r="T42" s="33">
        <f>SUM(T40:T41)</f>
        <v>4612730</v>
      </c>
    </row>
    <row r="43" spans="1:20" ht="20.25" customHeight="1" thickBot="1">
      <c r="A43" s="2" t="s">
        <v>269</v>
      </c>
      <c r="D43" s="107">
        <f>SUM(D29:D40)</f>
        <v>7742942</v>
      </c>
      <c r="F43" s="107">
        <f>SUM(F29:F40)</f>
        <v>35572855</v>
      </c>
      <c r="H43" s="107">
        <f>SUM(H29:H40)</f>
        <v>3470021</v>
      </c>
      <c r="J43" s="107">
        <f>SUM(J29:J40)</f>
        <v>490423</v>
      </c>
      <c r="L43" s="107">
        <f>SUM(L29:L40)</f>
        <v>820666</v>
      </c>
      <c r="N43" s="107">
        <f>SUM(N29,N35,N42)</f>
        <v>38840482</v>
      </c>
      <c r="P43" s="107">
        <f>SUM(P29:P40)</f>
        <v>1279923</v>
      </c>
      <c r="R43" s="107">
        <f>SUM(R29:R40)</f>
        <v>1279923</v>
      </c>
      <c r="T43" s="107">
        <f>SUM(T29,T35,T42)</f>
        <v>88217312</v>
      </c>
    </row>
    <row r="44" ht="20.25" customHeight="1" thickTop="1"/>
  </sheetData>
  <sheetProtection/>
  <mergeCells count="2">
    <mergeCell ref="D5:T5"/>
    <mergeCell ref="P6:R6"/>
  </mergeCells>
  <printOptions/>
  <pageMargins left="0.8" right="0.8" top="0.48" bottom="0.5" header="0.5" footer="0.5"/>
  <pageSetup firstPageNumber="13" useFirstPageNumber="1" fitToHeight="2" horizontalDpi="600" verticalDpi="600" orientation="landscape" paperSize="9" scale="65" r:id="rId1"/>
  <headerFooter>
    <oddFooter>&amp;L The accompanying notes are an integral part of these financial statements.
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59"/>
  <sheetViews>
    <sheetView showGridLines="0" zoomScaleSheetLayoutView="55" zoomScalePageLayoutView="70" workbookViewId="0" topLeftCell="A1">
      <selection activeCell="A1" sqref="A1"/>
    </sheetView>
  </sheetViews>
  <sheetFormatPr defaultColWidth="9.140625" defaultRowHeight="20.25" customHeight="1"/>
  <cols>
    <col min="1" max="1" width="3.28125" style="13" customWidth="1"/>
    <col min="2" max="2" width="35.00390625" style="13" customWidth="1"/>
    <col min="3" max="3" width="4.140625" style="20" customWidth="1"/>
    <col min="4" max="4" width="0.9921875" style="1" customWidth="1"/>
    <col min="5" max="5" width="13.57421875" style="1" customWidth="1"/>
    <col min="6" max="6" width="0.9921875" style="1" customWidth="1"/>
    <col min="7" max="7" width="13.57421875" style="1" customWidth="1"/>
    <col min="8" max="8" width="0.9921875" style="11" customWidth="1"/>
    <col min="9" max="9" width="13.57421875" style="1" customWidth="1"/>
    <col min="10" max="10" width="0.9921875" style="11" customWidth="1"/>
    <col min="11" max="11" width="13.57421875" style="1" customWidth="1"/>
    <col min="12" max="16384" width="9.140625" style="1" customWidth="1"/>
  </cols>
  <sheetData>
    <row r="1" spans="1:11" s="17" customFormat="1" ht="18.75" customHeight="1">
      <c r="A1" s="21" t="s">
        <v>29</v>
      </c>
      <c r="B1" s="6"/>
      <c r="C1" s="14"/>
      <c r="D1" s="29"/>
      <c r="E1" s="34"/>
      <c r="F1" s="10"/>
      <c r="G1" s="34"/>
      <c r="H1" s="10"/>
      <c r="I1" s="34"/>
      <c r="J1" s="10"/>
      <c r="K1" s="34"/>
    </row>
    <row r="2" spans="1:3" s="65" customFormat="1" ht="18.75" customHeight="1">
      <c r="A2" s="21" t="s">
        <v>30</v>
      </c>
      <c r="B2" s="21"/>
      <c r="C2" s="14"/>
    </row>
    <row r="3" spans="1:11" s="65" customFormat="1" ht="18.75" customHeight="1">
      <c r="A3" s="23" t="s">
        <v>245</v>
      </c>
      <c r="B3" s="23"/>
      <c r="C3" s="14"/>
      <c r="D3" s="3"/>
      <c r="E3" s="3"/>
      <c r="F3" s="3"/>
      <c r="G3" s="3"/>
      <c r="H3" s="3"/>
      <c r="I3" s="3"/>
      <c r="J3" s="3"/>
      <c r="K3" s="3"/>
    </row>
    <row r="4" spans="1:11" s="194" customFormat="1" ht="18.75" customHeight="1">
      <c r="A4" s="6"/>
      <c r="B4" s="6"/>
      <c r="C4" s="14"/>
      <c r="D4" s="3"/>
      <c r="E4" s="3"/>
      <c r="F4" s="3"/>
      <c r="G4" s="3"/>
      <c r="H4" s="3"/>
      <c r="I4" s="3"/>
      <c r="J4" s="3"/>
      <c r="K4" s="3"/>
    </row>
    <row r="5" spans="1:11" s="65" customFormat="1" ht="18.75" customHeight="1">
      <c r="A5" s="6"/>
      <c r="B5" s="6"/>
      <c r="C5" s="14"/>
      <c r="D5" s="3"/>
      <c r="E5" s="3"/>
      <c r="F5" s="3"/>
      <c r="G5" s="3"/>
      <c r="H5" s="3"/>
      <c r="I5" s="3"/>
      <c r="J5" s="3"/>
      <c r="K5" s="59" t="s">
        <v>134</v>
      </c>
    </row>
    <row r="6" spans="1:11" s="65" customFormat="1" ht="18.75" customHeight="1">
      <c r="A6" s="6"/>
      <c r="B6" s="6"/>
      <c r="C6" s="14"/>
      <c r="D6" s="3"/>
      <c r="E6" s="256" t="s">
        <v>0</v>
      </c>
      <c r="F6" s="256"/>
      <c r="G6" s="256"/>
      <c r="H6" s="16"/>
      <c r="I6" s="256" t="s">
        <v>42</v>
      </c>
      <c r="J6" s="256"/>
      <c r="K6" s="256"/>
    </row>
    <row r="7" spans="1:11" s="194" customFormat="1" ht="18.75" customHeight="1">
      <c r="A7" s="6"/>
      <c r="B7" s="6"/>
      <c r="C7" s="14"/>
      <c r="D7" s="3"/>
      <c r="E7" s="251" t="s">
        <v>8</v>
      </c>
      <c r="F7" s="251"/>
      <c r="G7" s="251"/>
      <c r="H7" s="16"/>
      <c r="I7" s="251" t="s">
        <v>8</v>
      </c>
      <c r="J7" s="251"/>
      <c r="K7" s="251"/>
    </row>
    <row r="8" spans="1:11" s="194" customFormat="1" ht="18.75" customHeight="1">
      <c r="A8" s="6"/>
      <c r="B8" s="6"/>
      <c r="C8" s="14"/>
      <c r="D8" s="3"/>
      <c r="E8" s="257" t="s">
        <v>257</v>
      </c>
      <c r="F8" s="257"/>
      <c r="G8" s="257"/>
      <c r="H8" s="27"/>
      <c r="I8" s="257" t="s">
        <v>257</v>
      </c>
      <c r="J8" s="257"/>
      <c r="K8" s="257"/>
    </row>
    <row r="9" spans="1:11" s="194" customFormat="1" ht="18.75" customHeight="1">
      <c r="A9" s="6"/>
      <c r="B9" s="6"/>
      <c r="C9" s="1"/>
      <c r="D9" s="3"/>
      <c r="E9" s="253" t="s">
        <v>247</v>
      </c>
      <c r="F9" s="254"/>
      <c r="G9" s="254"/>
      <c r="H9" s="27"/>
      <c r="I9" s="253" t="s">
        <v>247</v>
      </c>
      <c r="J9" s="254"/>
      <c r="K9" s="254"/>
    </row>
    <row r="10" spans="1:11" s="194" customFormat="1" ht="18.75" customHeight="1">
      <c r="A10" s="6"/>
      <c r="B10" s="6"/>
      <c r="C10" s="14" t="s">
        <v>43</v>
      </c>
      <c r="D10" s="3"/>
      <c r="E10" s="60" t="s">
        <v>236</v>
      </c>
      <c r="F10" s="27"/>
      <c r="G10" s="60" t="s">
        <v>224</v>
      </c>
      <c r="H10" s="27"/>
      <c r="I10" s="60" t="s">
        <v>236</v>
      </c>
      <c r="J10" s="27"/>
      <c r="K10" s="60" t="s">
        <v>224</v>
      </c>
    </row>
    <row r="11" spans="1:11" s="65" customFormat="1" ht="18.75" customHeight="1">
      <c r="A11" s="258" t="s">
        <v>28</v>
      </c>
      <c r="B11" s="258"/>
      <c r="C11" s="258"/>
      <c r="D11" s="258"/>
      <c r="E11" s="185"/>
      <c r="F11" s="185"/>
      <c r="G11" s="185"/>
      <c r="H11" s="185"/>
      <c r="I11" s="185"/>
      <c r="J11" s="185"/>
      <c r="K11" s="185"/>
    </row>
    <row r="12" spans="1:11" s="65" customFormat="1" ht="18.75" customHeight="1">
      <c r="A12" s="114" t="s">
        <v>72</v>
      </c>
      <c r="B12" s="31"/>
      <c r="C12" s="31"/>
      <c r="D12" s="31"/>
      <c r="E12" s="80">
        <v>11344137</v>
      </c>
      <c r="F12" s="80"/>
      <c r="G12" s="80">
        <v>8102133</v>
      </c>
      <c r="H12" s="80"/>
      <c r="I12" s="80">
        <v>4612730</v>
      </c>
      <c r="J12" s="80"/>
      <c r="K12" s="80">
        <v>3703115</v>
      </c>
    </row>
    <row r="13" spans="1:11" s="65" customFormat="1" ht="18.75" customHeight="1">
      <c r="A13" s="18" t="s">
        <v>78</v>
      </c>
      <c r="B13" s="18"/>
      <c r="C13" s="14"/>
      <c r="D13" s="184"/>
      <c r="E13" s="80"/>
      <c r="F13" s="80"/>
      <c r="G13" s="80"/>
      <c r="H13" s="80"/>
      <c r="I13" s="80"/>
      <c r="J13" s="80"/>
      <c r="K13" s="80"/>
    </row>
    <row r="14" spans="1:11" s="65" customFormat="1" ht="18.75" customHeight="1">
      <c r="A14" s="114" t="s">
        <v>122</v>
      </c>
      <c r="B14" s="114"/>
      <c r="C14" s="14"/>
      <c r="D14" s="184"/>
      <c r="E14" s="80">
        <v>5927435</v>
      </c>
      <c r="F14" s="80"/>
      <c r="G14" s="80">
        <v>4773451</v>
      </c>
      <c r="H14" s="111"/>
      <c r="I14" s="80">
        <v>913224</v>
      </c>
      <c r="J14" s="111"/>
      <c r="K14" s="80">
        <v>1039194</v>
      </c>
    </row>
    <row r="15" spans="1:11" s="65" customFormat="1" ht="18.75" customHeight="1">
      <c r="A15" s="114" t="s">
        <v>123</v>
      </c>
      <c r="B15" s="114"/>
      <c r="C15" s="14"/>
      <c r="D15" s="184"/>
      <c r="E15" s="80">
        <v>607991</v>
      </c>
      <c r="F15" s="80"/>
      <c r="G15" s="80">
        <v>559010</v>
      </c>
      <c r="H15" s="111"/>
      <c r="I15" s="80">
        <v>4228</v>
      </c>
      <c r="J15" s="111"/>
      <c r="K15" s="80">
        <v>4573</v>
      </c>
    </row>
    <row r="16" spans="1:11" s="65" customFormat="1" ht="18.75" customHeight="1">
      <c r="A16" s="114" t="s">
        <v>308</v>
      </c>
      <c r="B16" s="114"/>
      <c r="C16" s="14"/>
      <c r="D16" s="184"/>
      <c r="E16" s="80">
        <v>2458847</v>
      </c>
      <c r="F16" s="80"/>
      <c r="G16" s="80">
        <v>2139771</v>
      </c>
      <c r="H16" s="111"/>
      <c r="I16" s="80">
        <v>67107</v>
      </c>
      <c r="J16" s="111"/>
      <c r="K16" s="80">
        <v>73627</v>
      </c>
    </row>
    <row r="17" spans="1:10" s="65" customFormat="1" ht="18.75" customHeight="1">
      <c r="A17" s="55" t="s">
        <v>314</v>
      </c>
      <c r="B17" s="114"/>
      <c r="C17" s="14"/>
      <c r="D17" s="184"/>
      <c r="E17" s="80"/>
      <c r="F17" s="80"/>
      <c r="G17" s="80"/>
      <c r="H17" s="111"/>
      <c r="J17" s="111"/>
    </row>
    <row r="18" spans="1:2" s="65" customFormat="1" ht="18.75" customHeight="1">
      <c r="A18" s="55" t="s">
        <v>316</v>
      </c>
      <c r="B18" s="114"/>
    </row>
    <row r="19" spans="1:11" s="65" customFormat="1" ht="18.75" customHeight="1">
      <c r="A19" s="55" t="s">
        <v>317</v>
      </c>
      <c r="B19" s="114"/>
      <c r="C19" s="14">
        <v>5</v>
      </c>
      <c r="D19" s="184"/>
      <c r="E19" s="80">
        <v>100550</v>
      </c>
      <c r="F19" s="80"/>
      <c r="G19" s="80">
        <v>18775</v>
      </c>
      <c r="H19" s="80"/>
      <c r="I19" s="80">
        <v>15228</v>
      </c>
      <c r="J19" s="80"/>
      <c r="K19" s="80">
        <v>-1763</v>
      </c>
    </row>
    <row r="20" spans="1:10" s="65" customFormat="1" ht="18.75" customHeight="1">
      <c r="A20" s="55" t="s">
        <v>318</v>
      </c>
      <c r="B20" s="114"/>
      <c r="C20" s="14"/>
      <c r="D20" s="184"/>
      <c r="E20" s="80"/>
      <c r="F20" s="80"/>
      <c r="G20" s="80"/>
      <c r="H20" s="80"/>
      <c r="J20" s="80"/>
    </row>
    <row r="21" spans="1:11" s="65" customFormat="1" ht="18.75" customHeight="1">
      <c r="A21" s="203" t="s">
        <v>319</v>
      </c>
      <c r="B21" s="114"/>
      <c r="C21" s="14"/>
      <c r="D21" s="184"/>
      <c r="E21" s="80">
        <v>35982</v>
      </c>
      <c r="F21" s="80"/>
      <c r="G21" s="80">
        <v>197561</v>
      </c>
      <c r="H21" s="80"/>
      <c r="I21" s="80">
        <v>5422</v>
      </c>
      <c r="J21" s="80"/>
      <c r="K21" s="80">
        <v>129222</v>
      </c>
    </row>
    <row r="22" spans="1:11" s="65" customFormat="1" ht="18.75" customHeight="1">
      <c r="A22" s="114" t="s">
        <v>27</v>
      </c>
      <c r="B22" s="114"/>
      <c r="C22" s="14"/>
      <c r="D22" s="184"/>
      <c r="E22" s="80">
        <v>-354313</v>
      </c>
      <c r="F22" s="80"/>
      <c r="G22" s="80">
        <v>-322575</v>
      </c>
      <c r="H22" s="80"/>
      <c r="I22" s="80">
        <v>-2192943</v>
      </c>
      <c r="J22" s="80"/>
      <c r="K22" s="80">
        <v>-1615056</v>
      </c>
    </row>
    <row r="23" spans="1:11" s="65" customFormat="1" ht="18.75" customHeight="1">
      <c r="A23" s="114" t="s">
        <v>180</v>
      </c>
      <c r="B23" s="114"/>
      <c r="C23" s="14"/>
      <c r="D23" s="184"/>
      <c r="E23" s="80">
        <v>-29903</v>
      </c>
      <c r="F23" s="80"/>
      <c r="G23" s="80">
        <v>-67980</v>
      </c>
      <c r="H23" s="80"/>
      <c r="I23" s="80">
        <v>-6111677</v>
      </c>
      <c r="J23" s="80"/>
      <c r="K23" s="80">
        <v>-5624608</v>
      </c>
    </row>
    <row r="24" spans="1:11" s="65" customFormat="1" ht="18.75" customHeight="1">
      <c r="A24" s="114" t="s">
        <v>85</v>
      </c>
      <c r="B24" s="114"/>
      <c r="C24" s="14"/>
      <c r="D24" s="184"/>
      <c r="E24" s="80">
        <v>5187165</v>
      </c>
      <c r="F24" s="80"/>
      <c r="G24" s="80">
        <v>4538452</v>
      </c>
      <c r="H24" s="80"/>
      <c r="I24" s="80">
        <v>1806091</v>
      </c>
      <c r="J24" s="80"/>
      <c r="K24" s="80">
        <v>1606858</v>
      </c>
    </row>
    <row r="25" spans="1:11" s="65" customFormat="1" ht="18.75" customHeight="1">
      <c r="A25" s="55" t="s">
        <v>250</v>
      </c>
      <c r="B25" s="114"/>
      <c r="C25" s="14" t="s">
        <v>307</v>
      </c>
      <c r="D25" s="184"/>
      <c r="E25" s="80">
        <v>-1471827</v>
      </c>
      <c r="F25" s="80"/>
      <c r="G25" s="80">
        <v>-4754596</v>
      </c>
      <c r="H25" s="80"/>
      <c r="I25" s="196" t="s">
        <v>124</v>
      </c>
      <c r="J25" s="80"/>
      <c r="K25" s="196" t="s">
        <v>124</v>
      </c>
    </row>
    <row r="26" spans="1:11" s="65" customFormat="1" ht="18.75" customHeight="1">
      <c r="A26" s="114" t="s">
        <v>162</v>
      </c>
      <c r="B26" s="114"/>
      <c r="C26" s="14"/>
      <c r="D26" s="184"/>
      <c r="E26" s="80">
        <v>364496</v>
      </c>
      <c r="F26" s="80"/>
      <c r="G26" s="80">
        <v>305102</v>
      </c>
      <c r="H26" s="80"/>
      <c r="I26" s="196">
        <v>98656</v>
      </c>
      <c r="J26" s="80"/>
      <c r="K26" s="196">
        <v>97264</v>
      </c>
    </row>
    <row r="27" spans="1:11" s="65" customFormat="1" ht="18.75" customHeight="1">
      <c r="A27" s="55" t="s">
        <v>275</v>
      </c>
      <c r="B27" s="114"/>
      <c r="C27" s="14"/>
      <c r="D27" s="184"/>
      <c r="E27" s="80"/>
      <c r="F27" s="80"/>
      <c r="G27" s="80"/>
      <c r="I27" s="212"/>
      <c r="K27" s="212"/>
    </row>
    <row r="28" spans="1:11" s="65" customFormat="1" ht="18.75" customHeight="1">
      <c r="A28" s="55" t="s">
        <v>217</v>
      </c>
      <c r="B28" s="114"/>
      <c r="C28" s="14"/>
      <c r="D28" s="184"/>
      <c r="E28" s="80"/>
      <c r="F28" s="80"/>
      <c r="G28" s="80"/>
      <c r="I28" s="212"/>
      <c r="K28" s="212"/>
    </row>
    <row r="29" spans="1:11" s="65" customFormat="1" ht="18.75" customHeight="1">
      <c r="A29" s="64" t="s">
        <v>227</v>
      </c>
      <c r="B29" s="114"/>
      <c r="C29" s="14"/>
      <c r="D29" s="184"/>
      <c r="E29" s="80">
        <v>184241</v>
      </c>
      <c r="F29" s="80"/>
      <c r="G29" s="80">
        <v>-828865</v>
      </c>
      <c r="H29" s="80"/>
      <c r="I29" s="80">
        <v>49365</v>
      </c>
      <c r="J29" s="80"/>
      <c r="K29" s="80">
        <v>8442</v>
      </c>
    </row>
    <row r="30" spans="1:11" s="65" customFormat="1" ht="18.75" customHeight="1">
      <c r="A30" s="55" t="s">
        <v>320</v>
      </c>
      <c r="B30" s="114"/>
      <c r="C30" s="14"/>
      <c r="D30" s="184"/>
      <c r="E30" s="80"/>
      <c r="F30" s="80"/>
      <c r="G30" s="80"/>
      <c r="H30" s="80"/>
      <c r="I30" s="80"/>
      <c r="J30" s="80"/>
      <c r="K30" s="80"/>
    </row>
    <row r="31" spans="1:11" s="65" customFormat="1" ht="18.75" customHeight="1">
      <c r="A31" s="55" t="s">
        <v>276</v>
      </c>
      <c r="B31" s="114"/>
      <c r="C31" s="14"/>
      <c r="D31" s="184"/>
      <c r="E31" s="196">
        <v>-1878</v>
      </c>
      <c r="F31" s="80"/>
      <c r="G31" s="196">
        <v>-325</v>
      </c>
      <c r="H31" s="80"/>
      <c r="I31" s="196" t="s">
        <v>124</v>
      </c>
      <c r="J31" s="80"/>
      <c r="K31" s="111">
        <v>-325</v>
      </c>
    </row>
    <row r="32" spans="1:11" s="65" customFormat="1" ht="18.75" customHeight="1">
      <c r="A32" s="55" t="s">
        <v>331</v>
      </c>
      <c r="B32" s="114"/>
      <c r="C32" s="14"/>
      <c r="D32" s="184"/>
      <c r="E32" s="80">
        <v>96336</v>
      </c>
      <c r="F32" s="80"/>
      <c r="G32" s="80">
        <v>-195032</v>
      </c>
      <c r="H32" s="80"/>
      <c r="I32" s="80">
        <v>-83175</v>
      </c>
      <c r="J32" s="80"/>
      <c r="K32" s="80">
        <v>-447005</v>
      </c>
    </row>
    <row r="33" spans="1:11" s="65" customFormat="1" ht="18.75" customHeight="1">
      <c r="A33" s="55" t="s">
        <v>277</v>
      </c>
      <c r="B33" s="7"/>
      <c r="C33" s="14"/>
      <c r="D33" s="184"/>
      <c r="E33" s="80"/>
      <c r="F33" s="80"/>
      <c r="G33" s="80"/>
      <c r="H33" s="80"/>
      <c r="I33" s="80"/>
      <c r="J33" s="80"/>
      <c r="K33" s="80"/>
    </row>
    <row r="34" spans="1:11" s="65" customFormat="1" ht="18.75" customHeight="1">
      <c r="A34" s="55" t="s">
        <v>278</v>
      </c>
      <c r="B34" s="7"/>
      <c r="C34" s="14"/>
      <c r="D34" s="184"/>
      <c r="E34" s="80">
        <v>-875383</v>
      </c>
      <c r="F34" s="80"/>
      <c r="G34" s="80">
        <v>261995</v>
      </c>
      <c r="H34" s="80"/>
      <c r="I34" s="196">
        <v>0</v>
      </c>
      <c r="J34" s="196"/>
      <c r="K34" s="196" t="s">
        <v>124</v>
      </c>
    </row>
    <row r="35" spans="1:11" s="89" customFormat="1" ht="18.75" customHeight="1">
      <c r="A35" s="55" t="s">
        <v>248</v>
      </c>
      <c r="B35" s="114"/>
      <c r="C35" s="14"/>
      <c r="D35" s="184"/>
      <c r="E35" s="80"/>
      <c r="F35" s="80"/>
      <c r="G35" s="80"/>
      <c r="H35" s="111"/>
      <c r="I35" s="110"/>
      <c r="J35" s="111"/>
      <c r="K35" s="110"/>
    </row>
    <row r="36" spans="1:11" s="89" customFormat="1" ht="18.75" customHeight="1">
      <c r="A36" s="55" t="s">
        <v>249</v>
      </c>
      <c r="B36" s="114"/>
      <c r="C36" s="14"/>
      <c r="D36" s="184"/>
      <c r="E36" s="196" t="s">
        <v>124</v>
      </c>
      <c r="F36" s="80"/>
      <c r="G36" s="80">
        <v>-235758</v>
      </c>
      <c r="H36" s="111"/>
      <c r="I36" s="213" t="s">
        <v>124</v>
      </c>
      <c r="J36" s="111"/>
      <c r="K36" s="213" t="s">
        <v>124</v>
      </c>
    </row>
    <row r="37" spans="1:11" s="194" customFormat="1" ht="18.75" customHeight="1">
      <c r="A37" s="55" t="s">
        <v>251</v>
      </c>
      <c r="B37" s="114"/>
      <c r="D37" s="184"/>
      <c r="I37" s="196"/>
      <c r="J37" s="196"/>
      <c r="K37" s="196"/>
    </row>
    <row r="38" spans="1:11" s="194" customFormat="1" ht="18.75" customHeight="1">
      <c r="A38" s="55" t="s">
        <v>279</v>
      </c>
      <c r="B38" s="114"/>
      <c r="C38" s="14" t="s">
        <v>252</v>
      </c>
      <c r="D38" s="184"/>
      <c r="E38" s="80">
        <v>-3218114</v>
      </c>
      <c r="F38" s="80"/>
      <c r="G38" s="80">
        <v>-2496928</v>
      </c>
      <c r="H38" s="111"/>
      <c r="I38" s="196" t="s">
        <v>124</v>
      </c>
      <c r="J38" s="196"/>
      <c r="K38" s="196" t="s">
        <v>124</v>
      </c>
    </row>
    <row r="39" spans="1:11" s="194" customFormat="1" ht="18.75" customHeight="1">
      <c r="A39" s="55" t="s">
        <v>170</v>
      </c>
      <c r="B39" s="114"/>
      <c r="C39" s="14">
        <v>14</v>
      </c>
      <c r="D39" s="184"/>
      <c r="E39" s="71">
        <v>4814955</v>
      </c>
      <c r="F39" s="80"/>
      <c r="G39" s="71">
        <v>1368542</v>
      </c>
      <c r="H39" s="80"/>
      <c r="I39" s="71">
        <v>1304963</v>
      </c>
      <c r="J39" s="80"/>
      <c r="K39" s="71">
        <v>-420280</v>
      </c>
    </row>
    <row r="40" spans="1:11" s="194" customFormat="1" ht="18.75" customHeight="1">
      <c r="A40" s="114"/>
      <c r="B40" s="114"/>
      <c r="C40" s="14"/>
      <c r="D40" s="184"/>
      <c r="E40" s="80">
        <f>SUM(E11:E39)</f>
        <v>25170717</v>
      </c>
      <c r="F40" s="80">
        <f>SUM(F12:F39)</f>
        <v>0</v>
      </c>
      <c r="G40" s="80">
        <f>SUM(G11:G39)</f>
        <v>13362733</v>
      </c>
      <c r="H40" s="80"/>
      <c r="I40" s="80">
        <f>SUM(I11:I39)</f>
        <v>489219</v>
      </c>
      <c r="J40" s="80">
        <f>SUM(J12:J39)</f>
        <v>0</v>
      </c>
      <c r="K40" s="80">
        <f>SUM(K11:K39)</f>
        <v>-1446742</v>
      </c>
    </row>
    <row r="41" spans="1:11" s="194" customFormat="1" ht="6.75" customHeight="1">
      <c r="A41" s="114"/>
      <c r="B41" s="114"/>
      <c r="C41" s="14"/>
      <c r="D41" s="184"/>
      <c r="E41" s="80"/>
      <c r="F41" s="80"/>
      <c r="G41" s="80"/>
      <c r="H41" s="80"/>
      <c r="I41" s="80"/>
      <c r="J41" s="80"/>
      <c r="K41" s="80"/>
    </row>
    <row r="42" spans="1:11" s="65" customFormat="1" ht="18.75" customHeight="1">
      <c r="A42" s="18" t="s">
        <v>116</v>
      </c>
      <c r="B42" s="18"/>
      <c r="C42" s="14"/>
      <c r="D42" s="184"/>
      <c r="E42" s="80"/>
      <c r="F42" s="80"/>
      <c r="G42" s="80"/>
      <c r="H42" s="80"/>
      <c r="I42" s="80"/>
      <c r="J42" s="80"/>
      <c r="K42" s="80"/>
    </row>
    <row r="43" spans="1:10" s="65" customFormat="1" ht="18.75" customHeight="1">
      <c r="A43" s="18" t="s">
        <v>117</v>
      </c>
      <c r="B43" s="18"/>
      <c r="C43" s="14"/>
      <c r="D43" s="184"/>
      <c r="E43" s="80"/>
      <c r="F43" s="80"/>
      <c r="G43" s="80"/>
      <c r="H43" s="80"/>
      <c r="J43" s="80"/>
    </row>
    <row r="44" spans="1:11" s="65" customFormat="1" ht="18.75" customHeight="1">
      <c r="A44" s="114" t="s">
        <v>69</v>
      </c>
      <c r="B44" s="114"/>
      <c r="C44" s="14"/>
      <c r="D44" s="184"/>
      <c r="E44" s="80">
        <v>468317</v>
      </c>
      <c r="F44" s="80"/>
      <c r="G44" s="80">
        <v>1216757</v>
      </c>
      <c r="H44" s="80"/>
      <c r="I44" s="80">
        <v>72173</v>
      </c>
      <c r="J44" s="80"/>
      <c r="K44" s="80">
        <v>465016</v>
      </c>
    </row>
    <row r="45" spans="1:11" s="65" customFormat="1" ht="18.75" customHeight="1">
      <c r="A45" s="114" t="s">
        <v>3</v>
      </c>
      <c r="B45" s="114"/>
      <c r="C45" s="14"/>
      <c r="D45" s="184"/>
      <c r="E45" s="80">
        <v>2606547</v>
      </c>
      <c r="F45" s="80"/>
      <c r="G45" s="80">
        <v>-5435757</v>
      </c>
      <c r="H45" s="80"/>
      <c r="I45" s="80">
        <v>856379</v>
      </c>
      <c r="J45" s="80"/>
      <c r="K45" s="80">
        <v>-1551498</v>
      </c>
    </row>
    <row r="46" spans="1:11" s="65" customFormat="1" ht="18.75" customHeight="1">
      <c r="A46" s="55" t="s">
        <v>190</v>
      </c>
      <c r="B46" s="114"/>
      <c r="C46" s="14"/>
      <c r="D46" s="184"/>
      <c r="E46" s="80">
        <v>-3334016</v>
      </c>
      <c r="F46" s="80"/>
      <c r="G46" s="80">
        <v>-2380430</v>
      </c>
      <c r="H46" s="80"/>
      <c r="I46" s="80">
        <v>-277411</v>
      </c>
      <c r="J46" s="80"/>
      <c r="K46" s="80">
        <v>236003</v>
      </c>
    </row>
    <row r="47" s="65" customFormat="1" ht="18.75" customHeight="1"/>
    <row r="48" s="65" customFormat="1" ht="18.75" customHeight="1"/>
    <row r="49" spans="1:11" s="65" customFormat="1" ht="18.75" customHeight="1">
      <c r="A49" s="21" t="s">
        <v>29</v>
      </c>
      <c r="B49" s="21"/>
      <c r="C49" s="14"/>
      <c r="D49" s="184"/>
      <c r="E49" s="80"/>
      <c r="F49" s="80"/>
      <c r="G49" s="80"/>
      <c r="H49" s="80"/>
      <c r="I49" s="80"/>
      <c r="J49" s="80"/>
      <c r="K49" s="80"/>
    </row>
    <row r="50" spans="1:11" s="65" customFormat="1" ht="18.75" customHeight="1">
      <c r="A50" s="21" t="s">
        <v>30</v>
      </c>
      <c r="B50" s="21"/>
      <c r="C50" s="14"/>
      <c r="D50" s="184"/>
      <c r="E50" s="80"/>
      <c r="F50" s="80"/>
      <c r="G50" s="80"/>
      <c r="H50" s="80"/>
      <c r="I50" s="80"/>
      <c r="J50" s="80"/>
      <c r="K50" s="80"/>
    </row>
    <row r="51" spans="1:11" s="65" customFormat="1" ht="18.75" customHeight="1">
      <c r="A51" s="23" t="s">
        <v>245</v>
      </c>
      <c r="B51" s="23"/>
      <c r="C51" s="14"/>
      <c r="D51" s="3"/>
      <c r="E51" s="3"/>
      <c r="F51" s="3"/>
      <c r="G51" s="3"/>
      <c r="H51" s="3"/>
      <c r="I51" s="3"/>
      <c r="J51" s="3"/>
      <c r="K51" s="3"/>
    </row>
    <row r="52" spans="1:11" s="65" customFormat="1" ht="18.75" customHeight="1">
      <c r="A52" s="6"/>
      <c r="B52" s="6"/>
      <c r="C52" s="14"/>
      <c r="D52" s="3"/>
      <c r="E52" s="3"/>
      <c r="F52" s="3"/>
      <c r="G52" s="3"/>
      <c r="H52" s="3"/>
      <c r="I52" s="3"/>
      <c r="J52" s="3"/>
      <c r="K52" s="59" t="s">
        <v>134</v>
      </c>
    </row>
    <row r="53" spans="1:11" s="65" customFormat="1" ht="18.75" customHeight="1">
      <c r="A53" s="6"/>
      <c r="B53" s="6"/>
      <c r="C53" s="14"/>
      <c r="D53" s="3"/>
      <c r="E53" s="256" t="s">
        <v>0</v>
      </c>
      <c r="F53" s="256"/>
      <c r="G53" s="256"/>
      <c r="H53" s="16"/>
      <c r="I53" s="256" t="s">
        <v>42</v>
      </c>
      <c r="J53" s="256"/>
      <c r="K53" s="256"/>
    </row>
    <row r="54" spans="1:11" s="194" customFormat="1" ht="18.75" customHeight="1">
      <c r="A54" s="6"/>
      <c r="B54" s="6"/>
      <c r="C54" s="14"/>
      <c r="D54" s="3"/>
      <c r="E54" s="251" t="s">
        <v>8</v>
      </c>
      <c r="F54" s="251"/>
      <c r="G54" s="251"/>
      <c r="H54" s="16"/>
      <c r="I54" s="251" t="s">
        <v>8</v>
      </c>
      <c r="J54" s="251"/>
      <c r="K54" s="251"/>
    </row>
    <row r="55" spans="1:11" s="194" customFormat="1" ht="18.75" customHeight="1">
      <c r="A55" s="6"/>
      <c r="B55" s="6"/>
      <c r="C55" s="14"/>
      <c r="D55" s="3"/>
      <c r="E55" s="257" t="s">
        <v>257</v>
      </c>
      <c r="F55" s="257"/>
      <c r="G55" s="257"/>
      <c r="H55" s="27"/>
      <c r="I55" s="257" t="s">
        <v>257</v>
      </c>
      <c r="J55" s="257"/>
      <c r="K55" s="257"/>
    </row>
    <row r="56" spans="1:11" s="194" customFormat="1" ht="18.75" customHeight="1">
      <c r="A56" s="6"/>
      <c r="B56" s="6"/>
      <c r="C56" s="1"/>
      <c r="D56" s="3"/>
      <c r="E56" s="253" t="s">
        <v>247</v>
      </c>
      <c r="F56" s="254"/>
      <c r="G56" s="254"/>
      <c r="H56" s="27"/>
      <c r="I56" s="253" t="s">
        <v>247</v>
      </c>
      <c r="J56" s="254"/>
      <c r="K56" s="254"/>
    </row>
    <row r="57" spans="1:11" s="194" customFormat="1" ht="18.75" customHeight="1">
      <c r="A57" s="6"/>
      <c r="B57" s="6"/>
      <c r="C57" s="14" t="s">
        <v>43</v>
      </c>
      <c r="D57" s="3"/>
      <c r="E57" s="60" t="s">
        <v>236</v>
      </c>
      <c r="F57" s="27"/>
      <c r="G57" s="60" t="s">
        <v>224</v>
      </c>
      <c r="H57" s="27"/>
      <c r="I57" s="60" t="s">
        <v>236</v>
      </c>
      <c r="J57" s="27"/>
      <c r="K57" s="60" t="s">
        <v>224</v>
      </c>
    </row>
    <row r="58" spans="1:11" s="194" customFormat="1" ht="18.75" customHeight="1">
      <c r="A58" s="258" t="s">
        <v>173</v>
      </c>
      <c r="B58" s="258"/>
      <c r="C58" s="258"/>
      <c r="D58" s="258"/>
      <c r="E58" s="258"/>
      <c r="F58" s="14"/>
      <c r="G58" s="14"/>
      <c r="H58" s="14"/>
      <c r="I58" s="14"/>
      <c r="J58" s="14"/>
      <c r="K58" s="14"/>
    </row>
    <row r="59" spans="1:11" s="194" customFormat="1" ht="18.75" customHeight="1">
      <c r="A59" s="31" t="s">
        <v>174</v>
      </c>
      <c r="C59" s="31"/>
      <c r="D59" s="31"/>
      <c r="E59" s="31"/>
      <c r="F59" s="14"/>
      <c r="G59" s="31"/>
      <c r="H59" s="14"/>
      <c r="I59" s="14"/>
      <c r="J59" s="14"/>
      <c r="K59" s="14"/>
    </row>
    <row r="60" spans="1:11" s="194" customFormat="1" ht="18.75" customHeight="1">
      <c r="A60" s="114" t="s">
        <v>4</v>
      </c>
      <c r="B60" s="114"/>
      <c r="C60" s="14"/>
      <c r="D60" s="184"/>
      <c r="E60" s="80">
        <v>-3097319</v>
      </c>
      <c r="F60" s="80"/>
      <c r="G60" s="80">
        <v>-2097798</v>
      </c>
      <c r="H60" s="80"/>
      <c r="I60" s="80">
        <v>715151</v>
      </c>
      <c r="J60" s="80"/>
      <c r="K60" s="80">
        <v>-262853</v>
      </c>
    </row>
    <row r="61" spans="1:11" s="194" customFormat="1" ht="18.75" customHeight="1">
      <c r="A61" s="114" t="s">
        <v>5</v>
      </c>
      <c r="B61" s="114"/>
      <c r="C61" s="14"/>
      <c r="D61" s="184"/>
      <c r="E61" s="80">
        <v>676532</v>
      </c>
      <c r="F61" s="80"/>
      <c r="G61" s="80">
        <v>512664</v>
      </c>
      <c r="H61" s="80"/>
      <c r="I61" s="80">
        <v>10744</v>
      </c>
      <c r="J61" s="80"/>
      <c r="K61" s="80">
        <v>216</v>
      </c>
    </row>
    <row r="62" spans="1:11" s="65" customFormat="1" ht="18.75" customHeight="1">
      <c r="A62" s="114" t="s">
        <v>7</v>
      </c>
      <c r="B62" s="114"/>
      <c r="C62" s="14"/>
      <c r="D62" s="184"/>
      <c r="E62" s="80">
        <v>-598459</v>
      </c>
      <c r="F62" s="80"/>
      <c r="G62" s="80">
        <v>-6461952</v>
      </c>
      <c r="H62" s="80"/>
      <c r="I62" s="80">
        <v>-173828</v>
      </c>
      <c r="J62" s="80"/>
      <c r="K62" s="80">
        <v>-327360</v>
      </c>
    </row>
    <row r="63" spans="1:11" s="65" customFormat="1" ht="18.75" customHeight="1">
      <c r="A63" s="114" t="s">
        <v>6</v>
      </c>
      <c r="B63" s="114"/>
      <c r="C63" s="14"/>
      <c r="D63" s="184"/>
      <c r="E63" s="80">
        <v>2753296</v>
      </c>
      <c r="F63" s="80"/>
      <c r="G63" s="80">
        <v>2153745</v>
      </c>
      <c r="H63" s="80"/>
      <c r="I63" s="80">
        <v>-221455</v>
      </c>
      <c r="J63" s="80"/>
      <c r="K63" s="80">
        <v>420163</v>
      </c>
    </row>
    <row r="64" spans="1:11" s="65" customFormat="1" ht="18.75" customHeight="1">
      <c r="A64" s="55" t="s">
        <v>243</v>
      </c>
      <c r="B64" s="114"/>
      <c r="C64" s="14"/>
      <c r="D64" s="184"/>
      <c r="E64" s="80">
        <v>-575277</v>
      </c>
      <c r="F64" s="80"/>
      <c r="G64" s="80">
        <v>-45719</v>
      </c>
      <c r="H64" s="80"/>
      <c r="I64" s="111">
        <v>-7067</v>
      </c>
      <c r="J64" s="80"/>
      <c r="K64" s="111">
        <v>-1723</v>
      </c>
    </row>
    <row r="65" spans="1:11" s="65" customFormat="1" ht="18.75" customHeight="1">
      <c r="A65" s="114" t="s">
        <v>39</v>
      </c>
      <c r="B65" s="114"/>
      <c r="C65" s="14"/>
      <c r="D65" s="184"/>
      <c r="E65" s="71">
        <v>-2522092</v>
      </c>
      <c r="F65" s="80"/>
      <c r="G65" s="71">
        <v>-2590923</v>
      </c>
      <c r="H65" s="80"/>
      <c r="I65" s="71">
        <v>-24391</v>
      </c>
      <c r="J65" s="80"/>
      <c r="K65" s="71">
        <v>-27263</v>
      </c>
    </row>
    <row r="66" spans="1:11" s="65" customFormat="1" ht="18.75" customHeight="1">
      <c r="A66" s="6" t="s">
        <v>220</v>
      </c>
      <c r="B66" s="114"/>
      <c r="C66" s="14"/>
      <c r="D66" s="184"/>
      <c r="E66" s="80"/>
      <c r="F66" s="80"/>
      <c r="G66" s="80"/>
      <c r="H66" s="80"/>
      <c r="I66" s="80"/>
      <c r="J66" s="80"/>
      <c r="K66" s="80"/>
    </row>
    <row r="67" spans="1:11" s="65" customFormat="1" ht="18.75" customHeight="1">
      <c r="A67" s="6" t="s">
        <v>244</v>
      </c>
      <c r="B67" s="6"/>
      <c r="C67" s="14"/>
      <c r="D67" s="184"/>
      <c r="E67" s="33">
        <f>E40+E44+E45+E46+E60+E61+E62+E63+E64+E65</f>
        <v>21548246</v>
      </c>
      <c r="F67" s="32"/>
      <c r="G67" s="33">
        <f>G40+G44+G45+G46+G60+G61+G62+G63+G64+G65</f>
        <v>-1766680</v>
      </c>
      <c r="H67" s="80"/>
      <c r="I67" s="33">
        <f>I40+I44+I45+I46+I60+I61+I62+I63+I64+I65</f>
        <v>1439514</v>
      </c>
      <c r="J67" s="32">
        <f>SUM(J44:J65)+J40</f>
        <v>0</v>
      </c>
      <c r="K67" s="33">
        <f>K40+K44+K45+K46+K60+K61+K62+K63+K64+K65</f>
        <v>-2496041</v>
      </c>
    </row>
    <row r="68" spans="1:10" s="65" customFormat="1" ht="9" customHeight="1">
      <c r="A68" s="6"/>
      <c r="B68" s="6"/>
      <c r="C68" s="14"/>
      <c r="H68" s="80"/>
      <c r="J68" s="80"/>
    </row>
    <row r="69" spans="1:11" s="65" customFormat="1" ht="18.75" customHeight="1">
      <c r="A69" s="15" t="s">
        <v>102</v>
      </c>
      <c r="B69" s="15"/>
      <c r="C69" s="14"/>
      <c r="D69" s="184"/>
      <c r="E69" s="185"/>
      <c r="F69" s="185"/>
      <c r="G69" s="185"/>
      <c r="H69" s="80"/>
      <c r="I69" s="185"/>
      <c r="J69" s="80"/>
      <c r="K69" s="185"/>
    </row>
    <row r="70" spans="1:11" s="65" customFormat="1" ht="18.75" customHeight="1">
      <c r="A70" s="114" t="s">
        <v>62</v>
      </c>
      <c r="B70" s="114"/>
      <c r="C70" s="14"/>
      <c r="D70" s="184"/>
      <c r="E70" s="80">
        <v>333803</v>
      </c>
      <c r="F70" s="80"/>
      <c r="G70" s="80">
        <v>296008</v>
      </c>
      <c r="H70" s="80"/>
      <c r="I70" s="80">
        <v>2192841</v>
      </c>
      <c r="J70" s="80"/>
      <c r="K70" s="80">
        <v>1613058</v>
      </c>
    </row>
    <row r="71" spans="1:11" s="65" customFormat="1" ht="18.75" customHeight="1">
      <c r="A71" s="114" t="s">
        <v>125</v>
      </c>
      <c r="B71" s="114"/>
      <c r="C71" s="14"/>
      <c r="D71" s="184"/>
      <c r="E71" s="80">
        <v>3346633</v>
      </c>
      <c r="F71" s="80"/>
      <c r="G71" s="80">
        <v>2516572</v>
      </c>
      <c r="H71" s="80"/>
      <c r="I71" s="80">
        <v>12038663</v>
      </c>
      <c r="J71" s="80"/>
      <c r="K71" s="80">
        <v>6957271</v>
      </c>
    </row>
    <row r="72" spans="1:11" s="65" customFormat="1" ht="18.75" customHeight="1">
      <c r="A72" s="55" t="s">
        <v>311</v>
      </c>
      <c r="B72" s="114"/>
      <c r="C72" s="14"/>
      <c r="D72" s="184"/>
      <c r="E72" s="196"/>
      <c r="F72" s="80"/>
      <c r="G72" s="196"/>
      <c r="H72" s="80"/>
      <c r="I72" s="80"/>
      <c r="J72" s="80"/>
      <c r="K72" s="80"/>
    </row>
    <row r="73" spans="1:11" s="65" customFormat="1" ht="18.75" customHeight="1">
      <c r="A73" s="55" t="s">
        <v>105</v>
      </c>
      <c r="B73" s="114"/>
      <c r="C73" s="14"/>
      <c r="D73" s="184"/>
      <c r="E73" s="196" t="s">
        <v>124</v>
      </c>
      <c r="F73" s="80"/>
      <c r="G73" s="196" t="s">
        <v>124</v>
      </c>
      <c r="H73" s="80"/>
      <c r="I73" s="80">
        <v>-12635928</v>
      </c>
      <c r="J73" s="80"/>
      <c r="K73" s="80">
        <v>-13862329</v>
      </c>
    </row>
    <row r="74" spans="1:11" s="65" customFormat="1" ht="18.75" customHeight="1">
      <c r="A74" s="64" t="s">
        <v>312</v>
      </c>
      <c r="B74" s="106"/>
      <c r="C74" s="14"/>
      <c r="D74" s="184"/>
      <c r="E74" s="80">
        <v>1187330</v>
      </c>
      <c r="F74" s="80"/>
      <c r="G74" s="80">
        <v>-785477</v>
      </c>
      <c r="H74" s="80"/>
      <c r="I74" s="196">
        <v>0</v>
      </c>
      <c r="J74" s="80"/>
      <c r="K74" s="196">
        <v>0</v>
      </c>
    </row>
    <row r="75" spans="1:11" s="65" customFormat="1" ht="18.75" customHeight="1">
      <c r="A75" s="114" t="s">
        <v>94</v>
      </c>
      <c r="B75" s="114"/>
      <c r="C75" s="14"/>
      <c r="D75" s="184"/>
      <c r="E75" s="80">
        <v>-4910017</v>
      </c>
      <c r="F75" s="80"/>
      <c r="G75" s="80">
        <v>-6112814</v>
      </c>
      <c r="H75" s="80"/>
      <c r="I75" s="80">
        <v>-13274924</v>
      </c>
      <c r="J75" s="80"/>
      <c r="K75" s="80">
        <v>-3677787</v>
      </c>
    </row>
    <row r="76" spans="1:11" s="65" customFormat="1" ht="18.75" customHeight="1">
      <c r="A76" s="114" t="s">
        <v>158</v>
      </c>
      <c r="B76" s="114"/>
      <c r="C76" s="14"/>
      <c r="D76" s="184"/>
      <c r="E76" s="80">
        <v>2867699</v>
      </c>
      <c r="F76" s="80"/>
      <c r="G76" s="80">
        <v>7921418</v>
      </c>
      <c r="H76" s="80"/>
      <c r="I76" s="196" t="s">
        <v>124</v>
      </c>
      <c r="J76" s="80"/>
      <c r="K76" s="196" t="s">
        <v>124</v>
      </c>
    </row>
    <row r="77" spans="1:11" s="65" customFormat="1" ht="18.75" customHeight="1">
      <c r="A77" s="55" t="s">
        <v>280</v>
      </c>
      <c r="B77" s="114"/>
      <c r="C77" s="14"/>
      <c r="D77" s="184"/>
      <c r="E77" s="80"/>
      <c r="F77" s="80"/>
      <c r="G77" s="80"/>
      <c r="H77" s="80"/>
      <c r="I77" s="196"/>
      <c r="J77" s="80"/>
      <c r="K77" s="196"/>
    </row>
    <row r="78" spans="1:11" s="65" customFormat="1" ht="18.75" customHeight="1">
      <c r="A78" s="55" t="s">
        <v>281</v>
      </c>
      <c r="B78" s="114"/>
      <c r="C78" s="14">
        <v>3</v>
      </c>
      <c r="D78" s="184"/>
      <c r="E78" s="80">
        <v>-81632</v>
      </c>
      <c r="F78" s="80"/>
      <c r="G78" s="80">
        <v>-2787532</v>
      </c>
      <c r="H78" s="80"/>
      <c r="I78" s="196" t="s">
        <v>124</v>
      </c>
      <c r="J78" s="80"/>
      <c r="K78" s="196" t="s">
        <v>124</v>
      </c>
    </row>
    <row r="79" spans="1:10" s="65" customFormat="1" ht="18.75" customHeight="1">
      <c r="A79" s="55" t="s">
        <v>282</v>
      </c>
      <c r="B79" s="114"/>
      <c r="C79" s="14"/>
      <c r="D79" s="184"/>
      <c r="E79" s="196"/>
      <c r="F79" s="196"/>
      <c r="G79" s="196"/>
      <c r="H79" s="80"/>
      <c r="J79" s="80"/>
    </row>
    <row r="80" spans="1:11" s="65" customFormat="1" ht="18.75" customHeight="1">
      <c r="A80" s="55" t="s">
        <v>105</v>
      </c>
      <c r="B80" s="114"/>
      <c r="C80" s="14"/>
      <c r="D80" s="184"/>
      <c r="E80" s="196">
        <v>0</v>
      </c>
      <c r="F80" s="196"/>
      <c r="G80" s="196" t="s">
        <v>124</v>
      </c>
      <c r="H80" s="80"/>
      <c r="I80" s="80">
        <v>16639919</v>
      </c>
      <c r="J80" s="80"/>
      <c r="K80" s="80">
        <v>68877</v>
      </c>
    </row>
    <row r="81" spans="1:11" s="194" customFormat="1" ht="18.75" customHeight="1">
      <c r="A81" s="114" t="s">
        <v>283</v>
      </c>
      <c r="B81" s="114"/>
      <c r="C81" s="14"/>
      <c r="D81" s="184"/>
      <c r="E81" s="80"/>
      <c r="F81" s="80"/>
      <c r="G81" s="80"/>
      <c r="H81" s="80"/>
      <c r="I81" s="65"/>
      <c r="J81" s="80"/>
      <c r="K81" s="65"/>
    </row>
    <row r="82" spans="1:11" s="194" customFormat="1" ht="18.75" customHeight="1">
      <c r="A82" s="55" t="s">
        <v>284</v>
      </c>
      <c r="B82" s="114"/>
      <c r="C82" s="14"/>
      <c r="D82" s="184"/>
      <c r="E82" s="80">
        <v>-8823470</v>
      </c>
      <c r="F82" s="80"/>
      <c r="G82" s="80">
        <v>-11078597</v>
      </c>
      <c r="H82" s="80"/>
      <c r="I82" s="80">
        <v>-440741</v>
      </c>
      <c r="J82" s="80"/>
      <c r="K82" s="80">
        <v>-636248</v>
      </c>
    </row>
    <row r="83" spans="1:11" s="194" customFormat="1" ht="18.75" customHeight="1">
      <c r="A83" s="214" t="s">
        <v>285</v>
      </c>
      <c r="B83" s="114"/>
      <c r="C83" s="14"/>
      <c r="D83" s="184"/>
      <c r="E83" s="80"/>
      <c r="F83" s="80"/>
      <c r="G83" s="80"/>
      <c r="H83" s="80"/>
      <c r="I83" s="80"/>
      <c r="J83" s="80"/>
      <c r="K83" s="80"/>
    </row>
    <row r="84" spans="1:11" s="194" customFormat="1" ht="18.75" customHeight="1">
      <c r="A84" s="214" t="s">
        <v>218</v>
      </c>
      <c r="B84" s="114"/>
      <c r="C84" s="14"/>
      <c r="D84" s="184"/>
      <c r="E84" s="80">
        <v>116252</v>
      </c>
      <c r="F84" s="80"/>
      <c r="G84" s="80">
        <v>1313501</v>
      </c>
      <c r="H84" s="80"/>
      <c r="I84" s="80">
        <v>11533</v>
      </c>
      <c r="J84" s="80"/>
      <c r="K84" s="80">
        <v>3833</v>
      </c>
    </row>
    <row r="85" spans="1:11" s="194" customFormat="1" ht="18.75" customHeight="1">
      <c r="A85" s="114" t="s">
        <v>161</v>
      </c>
      <c r="B85" s="114"/>
      <c r="C85" s="14"/>
      <c r="D85" s="184"/>
      <c r="E85" s="80">
        <v>-134587</v>
      </c>
      <c r="F85" s="80"/>
      <c r="G85" s="80">
        <v>-100278</v>
      </c>
      <c r="H85" s="80"/>
      <c r="I85" s="80">
        <v>-1838</v>
      </c>
      <c r="J85" s="80"/>
      <c r="K85" s="80">
        <v>-306</v>
      </c>
    </row>
    <row r="86" spans="1:11" s="194" customFormat="1" ht="18.75" customHeight="1">
      <c r="A86" s="55" t="s">
        <v>306</v>
      </c>
      <c r="B86" s="114"/>
      <c r="C86" s="14"/>
      <c r="D86" s="184"/>
      <c r="E86" s="196" t="s">
        <v>124</v>
      </c>
      <c r="F86" s="80"/>
      <c r="G86" s="196" t="s">
        <v>124</v>
      </c>
      <c r="H86" s="80"/>
      <c r="I86" s="196">
        <v>6</v>
      </c>
      <c r="J86" s="196"/>
      <c r="K86" s="196" t="s">
        <v>124</v>
      </c>
    </row>
    <row r="87" spans="1:11" s="194" customFormat="1" ht="18.75" customHeight="1">
      <c r="A87" s="55" t="s">
        <v>201</v>
      </c>
      <c r="B87" s="114"/>
      <c r="C87" s="14"/>
      <c r="D87" s="184"/>
      <c r="E87" s="80">
        <v>-182983</v>
      </c>
      <c r="F87" s="80"/>
      <c r="G87" s="80">
        <v>-1543391</v>
      </c>
      <c r="H87" s="80"/>
      <c r="I87" s="196" t="s">
        <v>124</v>
      </c>
      <c r="J87" s="196"/>
      <c r="K87" s="196" t="s">
        <v>124</v>
      </c>
    </row>
    <row r="88" spans="1:11" s="194" customFormat="1" ht="18.75" customHeight="1">
      <c r="A88" s="6" t="s">
        <v>220</v>
      </c>
      <c r="B88" s="114"/>
      <c r="C88" s="14"/>
      <c r="D88" s="184"/>
      <c r="E88" s="215"/>
      <c r="F88" s="80"/>
      <c r="G88" s="215"/>
      <c r="H88" s="80"/>
      <c r="I88" s="215"/>
      <c r="J88" s="80"/>
      <c r="K88" s="215"/>
    </row>
    <row r="89" spans="1:11" s="194" customFormat="1" ht="18.75" customHeight="1">
      <c r="A89" s="6" t="s">
        <v>286</v>
      </c>
      <c r="B89" s="6"/>
      <c r="C89" s="14"/>
      <c r="D89" s="184"/>
      <c r="E89" s="216">
        <f>SUM(E70:E87)</f>
        <v>-6280972</v>
      </c>
      <c r="F89" s="80"/>
      <c r="G89" s="216">
        <f>SUM(G70:G87)</f>
        <v>-10360590</v>
      </c>
      <c r="H89" s="80"/>
      <c r="I89" s="216">
        <f>SUM(I70:I87)</f>
        <v>4529531</v>
      </c>
      <c r="J89" s="80"/>
      <c r="K89" s="216">
        <f>SUM(K70:K87)</f>
        <v>-9533631</v>
      </c>
    </row>
    <row r="90" spans="2:11" s="194" customFormat="1" ht="9" customHeight="1">
      <c r="B90" s="6"/>
      <c r="C90" s="14"/>
      <c r="D90" s="184"/>
      <c r="E90" s="217"/>
      <c r="F90" s="80"/>
      <c r="G90" s="217"/>
      <c r="H90" s="80"/>
      <c r="I90" s="217"/>
      <c r="J90" s="80"/>
      <c r="K90" s="217"/>
    </row>
    <row r="91" spans="1:11" s="194" customFormat="1" ht="18.75" customHeight="1">
      <c r="A91" s="15" t="s">
        <v>23</v>
      </c>
      <c r="B91" s="15"/>
      <c r="C91" s="14"/>
      <c r="D91" s="184"/>
      <c r="E91" s="185"/>
      <c r="F91" s="185"/>
      <c r="G91" s="185"/>
      <c r="H91" s="185"/>
      <c r="I91" s="185"/>
      <c r="J91" s="185"/>
      <c r="K91" s="185"/>
    </row>
    <row r="92" spans="1:11" s="194" customFormat="1" ht="18.75" customHeight="1">
      <c r="A92" s="114" t="s">
        <v>99</v>
      </c>
      <c r="B92" s="114"/>
      <c r="C92" s="14"/>
      <c r="D92" s="184"/>
      <c r="E92" s="111">
        <v>-4971319</v>
      </c>
      <c r="F92" s="80"/>
      <c r="G92" s="111">
        <v>-3878345</v>
      </c>
      <c r="H92" s="80"/>
      <c r="I92" s="111">
        <v>-1813782</v>
      </c>
      <c r="J92" s="80"/>
      <c r="K92" s="111">
        <v>-1525655</v>
      </c>
    </row>
    <row r="93" spans="1:11" s="194" customFormat="1" ht="18.75" customHeight="1">
      <c r="A93" s="64" t="s">
        <v>327</v>
      </c>
      <c r="B93" s="106"/>
      <c r="C93" s="14"/>
      <c r="D93" s="184"/>
      <c r="E93" s="65"/>
      <c r="F93" s="80"/>
      <c r="G93" s="65"/>
      <c r="H93" s="80"/>
      <c r="I93" s="65"/>
      <c r="J93" s="80"/>
      <c r="K93" s="65"/>
    </row>
    <row r="94" spans="1:11" s="194" customFormat="1" ht="18.75" customHeight="1">
      <c r="A94" s="55" t="s">
        <v>63</v>
      </c>
      <c r="B94" s="114"/>
      <c r="C94" s="14"/>
      <c r="D94" s="184"/>
      <c r="E94" s="111">
        <v>-21052008</v>
      </c>
      <c r="F94" s="80"/>
      <c r="G94" s="111">
        <v>609957</v>
      </c>
      <c r="H94" s="80"/>
      <c r="I94" s="196">
        <v>-7132158</v>
      </c>
      <c r="J94" s="196"/>
      <c r="K94" s="196" t="s">
        <v>124</v>
      </c>
    </row>
    <row r="95" s="194" customFormat="1" ht="18.75" customHeight="1"/>
    <row r="96" spans="1:11" s="65" customFormat="1" ht="18.75" customHeight="1">
      <c r="A96" s="114"/>
      <c r="B96" s="114"/>
      <c r="C96" s="14"/>
      <c r="D96" s="184"/>
      <c r="E96" s="196"/>
      <c r="F96" s="80"/>
      <c r="G96" s="196"/>
      <c r="H96" s="80"/>
      <c r="I96" s="80"/>
      <c r="J96" s="80"/>
      <c r="K96" s="80"/>
    </row>
    <row r="97" spans="1:11" s="65" customFormat="1" ht="18.75" customHeight="1">
      <c r="A97" s="21" t="s">
        <v>29</v>
      </c>
      <c r="B97" s="21"/>
      <c r="C97" s="14"/>
      <c r="D97" s="184"/>
      <c r="E97" s="80"/>
      <c r="F97" s="80"/>
      <c r="G97" s="80"/>
      <c r="H97" s="80"/>
      <c r="I97" s="80"/>
      <c r="J97" s="80"/>
      <c r="K97" s="80"/>
    </row>
    <row r="98" spans="1:11" s="65" customFormat="1" ht="18.75" customHeight="1">
      <c r="A98" s="21" t="s">
        <v>30</v>
      </c>
      <c r="B98" s="21"/>
      <c r="C98" s="14"/>
      <c r="D98" s="184"/>
      <c r="E98" s="80"/>
      <c r="F98" s="80"/>
      <c r="G98" s="80"/>
      <c r="H98" s="80"/>
      <c r="I98" s="80"/>
      <c r="J98" s="80"/>
      <c r="K98" s="80"/>
    </row>
    <row r="99" spans="1:11" s="65" customFormat="1" ht="18.75" customHeight="1">
      <c r="A99" s="23" t="s">
        <v>245</v>
      </c>
      <c r="B99" s="23"/>
      <c r="C99" s="14"/>
      <c r="D99" s="3"/>
      <c r="E99" s="3"/>
      <c r="F99" s="3"/>
      <c r="G99" s="3"/>
      <c r="H99" s="3"/>
      <c r="I99" s="3"/>
      <c r="J99" s="3"/>
      <c r="K99" s="3"/>
    </row>
    <row r="100" spans="1:11" s="65" customFormat="1" ht="18.75" customHeight="1">
      <c r="A100" s="6"/>
      <c r="B100" s="6"/>
      <c r="C100" s="14"/>
      <c r="D100" s="3"/>
      <c r="E100" s="3"/>
      <c r="F100" s="3"/>
      <c r="G100" s="3"/>
      <c r="H100" s="3"/>
      <c r="I100" s="3"/>
      <c r="J100" s="3"/>
      <c r="K100" s="3"/>
    </row>
    <row r="101" spans="1:11" s="65" customFormat="1" ht="18.75" customHeight="1">
      <c r="A101" s="6"/>
      <c r="B101" s="6"/>
      <c r="C101" s="14"/>
      <c r="D101" s="3"/>
      <c r="E101" s="3"/>
      <c r="F101" s="3"/>
      <c r="G101" s="3"/>
      <c r="H101" s="3"/>
      <c r="I101" s="3"/>
      <c r="J101" s="3"/>
      <c r="K101" s="59" t="s">
        <v>134</v>
      </c>
    </row>
    <row r="102" spans="1:11" s="65" customFormat="1" ht="18.75" customHeight="1">
      <c r="A102" s="6"/>
      <c r="B102" s="6"/>
      <c r="C102" s="14"/>
      <c r="D102" s="3"/>
      <c r="E102" s="256" t="s">
        <v>0</v>
      </c>
      <c r="F102" s="256"/>
      <c r="G102" s="256"/>
      <c r="H102" s="16"/>
      <c r="I102" s="256" t="s">
        <v>42</v>
      </c>
      <c r="J102" s="256"/>
      <c r="K102" s="256"/>
    </row>
    <row r="103" spans="1:11" s="194" customFormat="1" ht="18.75" customHeight="1">
      <c r="A103" s="6"/>
      <c r="B103" s="6"/>
      <c r="C103" s="14"/>
      <c r="D103" s="3"/>
      <c r="E103" s="251" t="s">
        <v>8</v>
      </c>
      <c r="F103" s="251"/>
      <c r="G103" s="251"/>
      <c r="H103" s="16"/>
      <c r="I103" s="251" t="s">
        <v>8</v>
      </c>
      <c r="J103" s="251"/>
      <c r="K103" s="251"/>
    </row>
    <row r="104" spans="1:11" s="194" customFormat="1" ht="18.75" customHeight="1">
      <c r="A104" s="6"/>
      <c r="B104" s="6"/>
      <c r="C104" s="14"/>
      <c r="D104" s="3"/>
      <c r="E104" s="257" t="s">
        <v>257</v>
      </c>
      <c r="F104" s="257"/>
      <c r="G104" s="257"/>
      <c r="H104" s="27"/>
      <c r="I104" s="257" t="s">
        <v>257</v>
      </c>
      <c r="J104" s="257"/>
      <c r="K104" s="257"/>
    </row>
    <row r="105" spans="1:11" s="194" customFormat="1" ht="18.75" customHeight="1">
      <c r="A105" s="6"/>
      <c r="B105" s="6"/>
      <c r="C105" s="1"/>
      <c r="D105" s="3"/>
      <c r="E105" s="253" t="s">
        <v>247</v>
      </c>
      <c r="F105" s="254"/>
      <c r="G105" s="254"/>
      <c r="H105" s="27"/>
      <c r="I105" s="253" t="s">
        <v>247</v>
      </c>
      <c r="J105" s="254"/>
      <c r="K105" s="254"/>
    </row>
    <row r="106" spans="1:11" s="194" customFormat="1" ht="18.75" customHeight="1">
      <c r="A106" s="6"/>
      <c r="B106" s="6"/>
      <c r="C106" s="14"/>
      <c r="D106" s="3"/>
      <c r="E106" s="60" t="s">
        <v>236</v>
      </c>
      <c r="F106" s="27"/>
      <c r="G106" s="60" t="s">
        <v>224</v>
      </c>
      <c r="H106" s="27"/>
      <c r="I106" s="60" t="s">
        <v>236</v>
      </c>
      <c r="J106" s="27"/>
      <c r="K106" s="60" t="s">
        <v>224</v>
      </c>
    </row>
    <row r="107" s="65" customFormat="1" ht="18.75" customHeight="1">
      <c r="A107" s="15" t="s">
        <v>23</v>
      </c>
    </row>
    <row r="108" s="65" customFormat="1" ht="18.75" customHeight="1">
      <c r="A108" s="31" t="s">
        <v>174</v>
      </c>
    </row>
    <row r="109" spans="1:11" s="65" customFormat="1" ht="18.75" customHeight="1">
      <c r="A109" s="55" t="s">
        <v>287</v>
      </c>
      <c r="B109" s="114"/>
      <c r="C109" s="14"/>
      <c r="D109" s="184"/>
      <c r="E109" s="111">
        <v>1219316</v>
      </c>
      <c r="F109" s="80"/>
      <c r="G109" s="111">
        <v>2920697</v>
      </c>
      <c r="H109" s="80"/>
      <c r="I109" s="80">
        <v>-2534017</v>
      </c>
      <c r="J109" s="80"/>
      <c r="K109" s="80">
        <v>2920697</v>
      </c>
    </row>
    <row r="110" spans="1:11" s="65" customFormat="1" ht="18.75" customHeight="1">
      <c r="A110" s="64" t="s">
        <v>313</v>
      </c>
      <c r="B110" s="12"/>
      <c r="C110" s="14"/>
      <c r="D110" s="184"/>
      <c r="E110" s="111"/>
      <c r="F110" s="80"/>
      <c r="G110" s="111"/>
      <c r="H110" s="80"/>
      <c r="I110" s="196"/>
      <c r="J110" s="196"/>
      <c r="K110" s="196"/>
    </row>
    <row r="111" spans="1:11" s="65" customFormat="1" ht="18.75" customHeight="1">
      <c r="A111" s="64" t="s">
        <v>328</v>
      </c>
      <c r="B111" s="12"/>
      <c r="C111" s="14"/>
      <c r="D111" s="184"/>
      <c r="E111" s="196">
        <v>-31529</v>
      </c>
      <c r="F111" s="80"/>
      <c r="G111" s="196">
        <v>-246151</v>
      </c>
      <c r="H111" s="80"/>
      <c r="I111" s="196" t="s">
        <v>124</v>
      </c>
      <c r="J111" s="196"/>
      <c r="K111" s="196" t="s">
        <v>124</v>
      </c>
    </row>
    <row r="112" spans="1:11" s="65" customFormat="1" ht="18.75" customHeight="1">
      <c r="A112" s="114" t="s">
        <v>288</v>
      </c>
      <c r="B112" s="114"/>
      <c r="C112" s="14"/>
      <c r="D112" s="184"/>
      <c r="F112" s="80"/>
      <c r="H112" s="80"/>
      <c r="I112" s="196"/>
      <c r="J112" s="196"/>
      <c r="K112" s="196"/>
    </row>
    <row r="113" spans="1:11" s="65" customFormat="1" ht="18.75" customHeight="1">
      <c r="A113" s="114" t="s">
        <v>289</v>
      </c>
      <c r="B113" s="114"/>
      <c r="C113" s="14"/>
      <c r="D113" s="184"/>
      <c r="E113" s="111">
        <v>-9709</v>
      </c>
      <c r="F113" s="80"/>
      <c r="G113" s="111">
        <v>-2954</v>
      </c>
      <c r="H113" s="80"/>
      <c r="I113" s="196" t="s">
        <v>124</v>
      </c>
      <c r="J113" s="196"/>
      <c r="K113" s="196" t="s">
        <v>124</v>
      </c>
    </row>
    <row r="114" spans="1:10" s="65" customFormat="1" ht="18.75" customHeight="1">
      <c r="A114" s="114" t="s">
        <v>109</v>
      </c>
      <c r="B114" s="114"/>
      <c r="C114" s="14"/>
      <c r="D114" s="184"/>
      <c r="F114" s="80"/>
      <c r="H114" s="80"/>
      <c r="J114" s="80"/>
    </row>
    <row r="115" spans="1:11" s="65" customFormat="1" ht="18.75" customHeight="1">
      <c r="A115" s="114" t="s">
        <v>63</v>
      </c>
      <c r="B115" s="114"/>
      <c r="C115" s="14"/>
      <c r="D115" s="184"/>
      <c r="E115" s="111">
        <v>9220203</v>
      </c>
      <c r="F115" s="80"/>
      <c r="G115" s="111">
        <v>2538633</v>
      </c>
      <c r="H115" s="80"/>
      <c r="I115" s="196" t="s">
        <v>124</v>
      </c>
      <c r="J115" s="196"/>
      <c r="K115" s="196" t="s">
        <v>124</v>
      </c>
    </row>
    <row r="116" spans="1:10" s="65" customFormat="1" ht="18.75" customHeight="1">
      <c r="A116" s="114" t="s">
        <v>110</v>
      </c>
      <c r="B116" s="114"/>
      <c r="C116" s="14"/>
      <c r="D116" s="184"/>
      <c r="F116" s="80"/>
      <c r="H116" s="80"/>
      <c r="J116" s="80"/>
    </row>
    <row r="117" spans="1:11" s="65" customFormat="1" ht="18.75" customHeight="1">
      <c r="A117" s="114" t="s">
        <v>111</v>
      </c>
      <c r="B117" s="114"/>
      <c r="C117" s="14"/>
      <c r="D117" s="184"/>
      <c r="E117" s="111">
        <v>-6006976</v>
      </c>
      <c r="F117" s="80"/>
      <c r="G117" s="111">
        <v>-3752161</v>
      </c>
      <c r="H117" s="80"/>
      <c r="I117" s="111">
        <v>-308200</v>
      </c>
      <c r="J117" s="80"/>
      <c r="K117" s="111">
        <v>-308200</v>
      </c>
    </row>
    <row r="118" spans="1:11" s="65" customFormat="1" ht="18.75" customHeight="1">
      <c r="A118" s="114" t="s">
        <v>132</v>
      </c>
      <c r="B118" s="114"/>
      <c r="C118" s="14"/>
      <c r="D118" s="184"/>
      <c r="E118" s="80">
        <v>25060000</v>
      </c>
      <c r="F118" s="80"/>
      <c r="G118" s="80">
        <v>12000000</v>
      </c>
      <c r="H118" s="80"/>
      <c r="I118" s="111">
        <v>9060000</v>
      </c>
      <c r="J118" s="80"/>
      <c r="K118" s="111">
        <v>12000000</v>
      </c>
    </row>
    <row r="119" spans="1:11" s="65" customFormat="1" ht="18.75" customHeight="1">
      <c r="A119" s="114" t="s">
        <v>242</v>
      </c>
      <c r="B119" s="114"/>
      <c r="C119" s="14"/>
      <c r="D119" s="184"/>
      <c r="E119" s="80">
        <v>-16885878</v>
      </c>
      <c r="F119" s="80"/>
      <c r="G119" s="80">
        <v>-2000000</v>
      </c>
      <c r="H119" s="80"/>
      <c r="I119" s="111">
        <v>-6060000</v>
      </c>
      <c r="J119" s="80"/>
      <c r="K119" s="111">
        <v>-2000000</v>
      </c>
    </row>
    <row r="120" spans="1:11" s="65" customFormat="1" ht="18.75" customHeight="1">
      <c r="A120" s="55" t="s">
        <v>290</v>
      </c>
      <c r="B120" s="114"/>
      <c r="C120" s="14"/>
      <c r="D120" s="184"/>
      <c r="E120" s="196">
        <v>-235237</v>
      </c>
      <c r="F120" s="80"/>
      <c r="G120" s="196">
        <v>-310635</v>
      </c>
      <c r="H120" s="80"/>
      <c r="I120" s="80">
        <v>-5694</v>
      </c>
      <c r="J120" s="80"/>
      <c r="K120" s="80">
        <v>-6709</v>
      </c>
    </row>
    <row r="121" spans="1:11" s="65" customFormat="1" ht="18.75" customHeight="1">
      <c r="A121" s="55" t="s">
        <v>310</v>
      </c>
      <c r="B121" s="114"/>
      <c r="C121" s="14"/>
      <c r="D121" s="184"/>
      <c r="E121" s="196">
        <v>54554</v>
      </c>
      <c r="F121" s="80"/>
      <c r="G121" s="196">
        <v>0</v>
      </c>
      <c r="H121" s="80"/>
      <c r="I121" s="80">
        <v>0</v>
      </c>
      <c r="J121" s="80"/>
      <c r="K121" s="80">
        <v>0</v>
      </c>
    </row>
    <row r="122" spans="1:11" s="65" customFormat="1" ht="18.75" customHeight="1">
      <c r="A122" s="55" t="s">
        <v>291</v>
      </c>
      <c r="B122" s="114"/>
      <c r="C122" s="14"/>
      <c r="D122" s="184"/>
      <c r="E122" s="196"/>
      <c r="F122" s="80"/>
      <c r="G122" s="196"/>
      <c r="H122" s="80"/>
      <c r="I122" s="80"/>
      <c r="J122" s="80"/>
      <c r="K122" s="80"/>
    </row>
    <row r="123" spans="1:11" s="194" customFormat="1" ht="18.75" customHeight="1">
      <c r="A123" s="55" t="s">
        <v>292</v>
      </c>
      <c r="B123" s="114"/>
      <c r="C123" s="14"/>
      <c r="D123" s="184"/>
      <c r="E123" s="80"/>
      <c r="F123" s="65"/>
      <c r="G123" s="80"/>
      <c r="H123" s="80"/>
      <c r="I123" s="80"/>
      <c r="J123" s="80"/>
      <c r="K123" s="80"/>
    </row>
    <row r="124" spans="1:11" s="65" customFormat="1" ht="18.75" customHeight="1">
      <c r="A124" s="55" t="s">
        <v>293</v>
      </c>
      <c r="B124" s="114"/>
      <c r="C124" s="14"/>
      <c r="D124" s="184"/>
      <c r="E124" s="196">
        <v>-3324842</v>
      </c>
      <c r="F124" s="80"/>
      <c r="G124" s="196">
        <v>-3424771</v>
      </c>
      <c r="H124" s="80"/>
      <c r="I124" s="80">
        <v>-3484223</v>
      </c>
      <c r="J124" s="80"/>
      <c r="K124" s="80">
        <v>-3480125</v>
      </c>
    </row>
    <row r="125" spans="1:11" s="65" customFormat="1" ht="18.75" customHeight="1">
      <c r="A125" s="55" t="s">
        <v>294</v>
      </c>
      <c r="B125" s="114"/>
      <c r="C125" s="14"/>
      <c r="D125" s="184"/>
      <c r="E125" s="196"/>
      <c r="F125" s="80"/>
      <c r="G125" s="196"/>
      <c r="H125" s="80"/>
      <c r="I125" s="80"/>
      <c r="J125" s="80"/>
      <c r="K125" s="80"/>
    </row>
    <row r="126" spans="1:11" s="65" customFormat="1" ht="18.75" customHeight="1">
      <c r="A126" s="55" t="s">
        <v>246</v>
      </c>
      <c r="B126" s="114"/>
      <c r="C126" s="14"/>
      <c r="D126" s="184"/>
      <c r="E126" s="196">
        <v>-1912828</v>
      </c>
      <c r="F126" s="80"/>
      <c r="G126" s="196">
        <v>-1738978</v>
      </c>
      <c r="H126" s="80"/>
      <c r="I126" s="196" t="s">
        <v>124</v>
      </c>
      <c r="J126" s="196"/>
      <c r="K126" s="196" t="s">
        <v>124</v>
      </c>
    </row>
    <row r="127" spans="1:11" s="65" customFormat="1" ht="18.75" customHeight="1">
      <c r="A127" s="55" t="s">
        <v>295</v>
      </c>
      <c r="B127" s="114"/>
      <c r="C127" s="14"/>
      <c r="D127" s="184"/>
      <c r="E127" s="196"/>
      <c r="F127" s="80"/>
      <c r="G127" s="196"/>
      <c r="H127" s="80"/>
      <c r="I127" s="80"/>
      <c r="J127" s="80"/>
      <c r="K127" s="80"/>
    </row>
    <row r="128" spans="1:11" s="65" customFormat="1" ht="18.75" customHeight="1">
      <c r="A128" s="64" t="s">
        <v>296</v>
      </c>
      <c r="B128" s="114"/>
      <c r="C128" s="14"/>
      <c r="D128" s="184"/>
      <c r="E128" s="195">
        <v>0</v>
      </c>
      <c r="F128" s="80"/>
      <c r="G128" s="195">
        <v>-18150</v>
      </c>
      <c r="H128" s="80"/>
      <c r="I128" s="71">
        <v>0</v>
      </c>
      <c r="J128" s="80"/>
      <c r="K128" s="71">
        <v>0</v>
      </c>
    </row>
    <row r="129" spans="1:11" s="65" customFormat="1" ht="18.75" customHeight="1">
      <c r="A129" s="51" t="s">
        <v>219</v>
      </c>
      <c r="B129" s="114"/>
      <c r="C129" s="14"/>
      <c r="D129" s="184"/>
      <c r="E129" s="196"/>
      <c r="F129" s="80"/>
      <c r="G129" s="196"/>
      <c r="H129" s="80"/>
      <c r="I129" s="80"/>
      <c r="J129" s="80"/>
      <c r="K129" s="80"/>
    </row>
    <row r="130" spans="1:11" s="194" customFormat="1" ht="18.75" customHeight="1">
      <c r="A130" s="2" t="s">
        <v>329</v>
      </c>
      <c r="C130" s="65"/>
      <c r="D130" s="65"/>
      <c r="E130" s="218">
        <f>SUM(E107:E128)+SUM(E92:E96)</f>
        <v>-18876253</v>
      </c>
      <c r="F130" s="80">
        <f>SUM(F92:G128)</f>
        <v>2697142</v>
      </c>
      <c r="G130" s="218">
        <f>SUM(G107:G128)+SUM(G92:G96)</f>
        <v>2697142</v>
      </c>
      <c r="H130" s="32"/>
      <c r="I130" s="218">
        <f>SUM(I107:I128)+SUM(I92:I96)</f>
        <v>-12278074</v>
      </c>
      <c r="J130" s="80"/>
      <c r="K130" s="218">
        <f>SUM(K107:K128)+SUM(K92:K96)</f>
        <v>7600008</v>
      </c>
    </row>
    <row r="131" spans="1:11" s="65" customFormat="1" ht="18.75" customHeight="1">
      <c r="A131" s="114"/>
      <c r="B131" s="114"/>
      <c r="C131" s="14"/>
      <c r="D131" s="184"/>
      <c r="E131" s="80"/>
      <c r="F131" s="80"/>
      <c r="G131" s="80"/>
      <c r="H131" s="80"/>
      <c r="I131" s="80"/>
      <c r="J131" s="80"/>
      <c r="K131" s="80"/>
    </row>
    <row r="132" spans="1:11" s="65" customFormat="1" ht="18.75" customHeight="1">
      <c r="A132" s="6" t="s">
        <v>321</v>
      </c>
      <c r="B132" s="6"/>
      <c r="C132" s="14"/>
      <c r="D132" s="184"/>
      <c r="E132" s="217">
        <f>E130+E89+E67</f>
        <v>-3608979</v>
      </c>
      <c r="F132" s="111"/>
      <c r="G132" s="217">
        <f>G130+G89+G67</f>
        <v>-9430128</v>
      </c>
      <c r="H132" s="219"/>
      <c r="I132" s="217">
        <f>I130+I89+I67</f>
        <v>-6309029</v>
      </c>
      <c r="J132" s="219"/>
      <c r="K132" s="217">
        <f>K130+K89+K67</f>
        <v>-4429664</v>
      </c>
    </row>
    <row r="133" spans="1:11" s="65" customFormat="1" ht="18.75" customHeight="1">
      <c r="A133" s="114" t="s">
        <v>175</v>
      </c>
      <c r="B133" s="6"/>
      <c r="C133" s="14"/>
      <c r="D133" s="184"/>
      <c r="E133" s="217"/>
      <c r="F133" s="111"/>
      <c r="G133" s="217"/>
      <c r="H133" s="219"/>
      <c r="I133" s="217"/>
      <c r="J133" s="219"/>
      <c r="K133" s="217"/>
    </row>
    <row r="134" spans="1:11" s="65" customFormat="1" ht="18.75" customHeight="1">
      <c r="A134" s="114" t="s">
        <v>176</v>
      </c>
      <c r="B134" s="114"/>
      <c r="C134" s="14"/>
      <c r="D134" s="184"/>
      <c r="E134" s="80">
        <v>32387481</v>
      </c>
      <c r="F134" s="111"/>
      <c r="G134" s="80">
        <v>31923565</v>
      </c>
      <c r="H134" s="80"/>
      <c r="I134" s="80">
        <v>17393118</v>
      </c>
      <c r="J134" s="80"/>
      <c r="K134" s="80">
        <v>13691168</v>
      </c>
    </row>
    <row r="135" spans="1:11" s="65" customFormat="1" ht="18.75" customHeight="1">
      <c r="A135" s="114" t="s">
        <v>112</v>
      </c>
      <c r="B135" s="114"/>
      <c r="C135" s="14"/>
      <c r="D135" s="184"/>
      <c r="E135" s="111"/>
      <c r="F135" s="111"/>
      <c r="G135" s="111"/>
      <c r="H135" s="80"/>
      <c r="I135" s="111"/>
      <c r="J135" s="80"/>
      <c r="K135" s="111"/>
    </row>
    <row r="136" spans="1:11" s="65" customFormat="1" ht="18.75" customHeight="1">
      <c r="A136" s="114" t="s">
        <v>113</v>
      </c>
      <c r="B136" s="114"/>
      <c r="C136" s="14"/>
      <c r="D136" s="184"/>
      <c r="E136" s="105">
        <v>-177900</v>
      </c>
      <c r="F136" s="111"/>
      <c r="G136" s="105">
        <v>659245</v>
      </c>
      <c r="H136" s="80"/>
      <c r="I136" s="105">
        <v>-5397</v>
      </c>
      <c r="J136" s="111"/>
      <c r="K136" s="105">
        <v>194306</v>
      </c>
    </row>
    <row r="137" spans="1:11" s="65" customFormat="1" ht="18.75" customHeight="1">
      <c r="A137" s="6" t="s">
        <v>177</v>
      </c>
      <c r="B137" s="114"/>
      <c r="C137" s="14"/>
      <c r="D137" s="184"/>
      <c r="E137" s="111"/>
      <c r="F137" s="111"/>
      <c r="G137" s="111"/>
      <c r="H137" s="111"/>
      <c r="I137" s="122"/>
      <c r="J137" s="111"/>
      <c r="K137" s="122"/>
    </row>
    <row r="138" spans="1:11" s="65" customFormat="1" ht="18.75" customHeight="1" thickBot="1">
      <c r="A138" s="6" t="s">
        <v>178</v>
      </c>
      <c r="B138" s="6"/>
      <c r="C138" s="28"/>
      <c r="D138" s="29"/>
      <c r="E138" s="220">
        <f>SUM(E132:E137)</f>
        <v>28600602</v>
      </c>
      <c r="F138" s="47"/>
      <c r="G138" s="220">
        <f>SUM(G132:G137)</f>
        <v>23152682</v>
      </c>
      <c r="H138" s="47"/>
      <c r="I138" s="48">
        <f>SUM(I132:I137)</f>
        <v>11078692</v>
      </c>
      <c r="J138" s="47"/>
      <c r="K138" s="48">
        <f>SUM(K132:K137)</f>
        <v>9455810</v>
      </c>
    </row>
    <row r="139" spans="1:11" s="65" customFormat="1" ht="18.75" customHeight="1" thickTop="1">
      <c r="A139" s="114"/>
      <c r="B139" s="114"/>
      <c r="C139" s="14"/>
      <c r="D139" s="184"/>
      <c r="E139" s="80"/>
      <c r="F139" s="80"/>
      <c r="G139" s="80"/>
      <c r="H139" s="80"/>
      <c r="I139" s="80"/>
      <c r="J139" s="80"/>
      <c r="K139" s="80"/>
    </row>
    <row r="140" spans="1:11" s="65" customFormat="1" ht="18.75" customHeight="1">
      <c r="A140" s="21" t="s">
        <v>29</v>
      </c>
      <c r="B140" s="21"/>
      <c r="C140" s="14"/>
      <c r="D140" s="184"/>
      <c r="E140" s="80"/>
      <c r="F140" s="80"/>
      <c r="G140" s="80"/>
      <c r="H140" s="80"/>
      <c r="I140" s="80"/>
      <c r="J140" s="80"/>
      <c r="K140" s="80"/>
    </row>
    <row r="141" spans="1:11" s="65" customFormat="1" ht="18.75" customHeight="1">
      <c r="A141" s="21" t="s">
        <v>30</v>
      </c>
      <c r="B141" s="21"/>
      <c r="C141" s="14"/>
      <c r="D141" s="184"/>
      <c r="E141" s="80"/>
      <c r="F141" s="80"/>
      <c r="G141" s="80"/>
      <c r="H141" s="80"/>
      <c r="I141" s="80"/>
      <c r="J141" s="80"/>
      <c r="K141" s="80"/>
    </row>
    <row r="142" spans="1:11" s="65" customFormat="1" ht="18.75" customHeight="1">
      <c r="A142" s="23" t="s">
        <v>245</v>
      </c>
      <c r="B142" s="23"/>
      <c r="C142" s="14"/>
      <c r="D142" s="3"/>
      <c r="E142" s="3"/>
      <c r="F142" s="3"/>
      <c r="G142" s="3"/>
      <c r="H142" s="3"/>
      <c r="I142" s="3"/>
      <c r="J142" s="3"/>
      <c r="K142" s="3"/>
    </row>
    <row r="143" spans="1:11" s="65" customFormat="1" ht="18.75" customHeight="1">
      <c r="A143" s="6"/>
      <c r="B143" s="6"/>
      <c r="C143" s="14"/>
      <c r="D143" s="3"/>
      <c r="E143" s="3"/>
      <c r="F143" s="3"/>
      <c r="G143" s="3"/>
      <c r="H143" s="3"/>
      <c r="I143" s="3"/>
      <c r="J143" s="3"/>
      <c r="K143" s="3"/>
    </row>
    <row r="144" spans="1:11" s="65" customFormat="1" ht="18.75" customHeight="1">
      <c r="A144" s="6"/>
      <c r="B144" s="6"/>
      <c r="C144" s="14"/>
      <c r="D144" s="3"/>
      <c r="E144" s="3"/>
      <c r="F144" s="3"/>
      <c r="G144" s="3"/>
      <c r="H144" s="3"/>
      <c r="I144" s="3"/>
      <c r="J144" s="3"/>
      <c r="K144" s="59" t="s">
        <v>134</v>
      </c>
    </row>
    <row r="145" spans="1:11" s="65" customFormat="1" ht="18.75" customHeight="1">
      <c r="A145" s="6"/>
      <c r="B145" s="6"/>
      <c r="C145" s="14"/>
      <c r="D145" s="3"/>
      <c r="E145" s="256" t="s">
        <v>0</v>
      </c>
      <c r="F145" s="256"/>
      <c r="G145" s="256"/>
      <c r="H145" s="16"/>
      <c r="I145" s="256" t="s">
        <v>42</v>
      </c>
      <c r="J145" s="256"/>
      <c r="K145" s="256"/>
    </row>
    <row r="146" spans="1:11" s="194" customFormat="1" ht="18.75" customHeight="1">
      <c r="A146" s="6"/>
      <c r="B146" s="6"/>
      <c r="C146" s="14"/>
      <c r="D146" s="3"/>
      <c r="E146" s="251" t="s">
        <v>8</v>
      </c>
      <c r="F146" s="251"/>
      <c r="G146" s="251"/>
      <c r="H146" s="16"/>
      <c r="I146" s="251" t="s">
        <v>8</v>
      </c>
      <c r="J146" s="251"/>
      <c r="K146" s="251"/>
    </row>
    <row r="147" spans="1:11" s="194" customFormat="1" ht="18.75" customHeight="1">
      <c r="A147" s="6"/>
      <c r="B147" s="6"/>
      <c r="C147" s="14"/>
      <c r="D147" s="3"/>
      <c r="E147" s="257" t="s">
        <v>257</v>
      </c>
      <c r="F147" s="257"/>
      <c r="G147" s="257"/>
      <c r="H147" s="27"/>
      <c r="I147" s="257" t="s">
        <v>257</v>
      </c>
      <c r="J147" s="257"/>
      <c r="K147" s="257"/>
    </row>
    <row r="148" spans="1:11" s="194" customFormat="1" ht="18.75" customHeight="1">
      <c r="A148" s="6"/>
      <c r="B148" s="6"/>
      <c r="C148" s="1"/>
      <c r="D148" s="3"/>
      <c r="E148" s="253" t="s">
        <v>247</v>
      </c>
      <c r="F148" s="254"/>
      <c r="G148" s="254"/>
      <c r="H148" s="27"/>
      <c r="I148" s="253" t="s">
        <v>247</v>
      </c>
      <c r="J148" s="254"/>
      <c r="K148" s="254"/>
    </row>
    <row r="149" spans="1:11" s="194" customFormat="1" ht="18.75" customHeight="1">
      <c r="A149" s="6"/>
      <c r="B149" s="6"/>
      <c r="C149" s="14"/>
      <c r="D149" s="3"/>
      <c r="E149" s="60" t="s">
        <v>236</v>
      </c>
      <c r="F149" s="27"/>
      <c r="G149" s="60" t="s">
        <v>224</v>
      </c>
      <c r="H149" s="27"/>
      <c r="I149" s="60" t="s">
        <v>236</v>
      </c>
      <c r="J149" s="27"/>
      <c r="K149" s="60" t="s">
        <v>224</v>
      </c>
    </row>
    <row r="150" spans="1:11" s="65" customFormat="1" ht="18.75" customHeight="1">
      <c r="A150" s="15" t="s">
        <v>297</v>
      </c>
      <c r="B150" s="15"/>
      <c r="C150" s="14"/>
      <c r="D150" s="184"/>
      <c r="E150" s="81"/>
      <c r="F150" s="81"/>
      <c r="G150" s="81"/>
      <c r="H150" s="81"/>
      <c r="I150" s="81"/>
      <c r="J150" s="81"/>
      <c r="K150" s="81"/>
    </row>
    <row r="151" spans="1:11" s="65" customFormat="1" ht="18.75" customHeight="1">
      <c r="A151" s="15" t="s">
        <v>298</v>
      </c>
      <c r="B151" s="15"/>
      <c r="C151" s="14"/>
      <c r="D151" s="184"/>
      <c r="E151" s="81"/>
      <c r="F151" s="81"/>
      <c r="G151" s="81"/>
      <c r="H151" s="81"/>
      <c r="I151" s="81"/>
      <c r="J151" s="81"/>
      <c r="K151" s="81"/>
    </row>
    <row r="152" spans="1:11" s="65" customFormat="1" ht="18.75" customHeight="1">
      <c r="A152" s="112" t="s">
        <v>209</v>
      </c>
      <c r="B152" s="2" t="s">
        <v>1</v>
      </c>
      <c r="C152" s="14"/>
      <c r="D152" s="184"/>
      <c r="E152" s="81"/>
      <c r="F152" s="81"/>
      <c r="G152" s="81"/>
      <c r="H152" s="81"/>
      <c r="I152" s="81"/>
      <c r="J152" s="81"/>
      <c r="K152" s="81"/>
    </row>
    <row r="153" spans="2:11" s="65" customFormat="1" ht="18.75" customHeight="1">
      <c r="B153" s="113" t="s">
        <v>210</v>
      </c>
      <c r="C153" s="14"/>
      <c r="D153" s="184"/>
      <c r="E153" s="111"/>
      <c r="F153" s="111"/>
      <c r="G153" s="111"/>
      <c r="H153" s="111"/>
      <c r="I153" s="111"/>
      <c r="J153" s="111"/>
      <c r="K153" s="111"/>
    </row>
    <row r="154" spans="2:11" s="65" customFormat="1" ht="18.75" customHeight="1">
      <c r="B154" s="114" t="s">
        <v>1</v>
      </c>
      <c r="C154" s="14"/>
      <c r="D154" s="184"/>
      <c r="E154" s="221">
        <v>31192583</v>
      </c>
      <c r="F154" s="80"/>
      <c r="G154" s="221">
        <v>25008889</v>
      </c>
      <c r="H154" s="80"/>
      <c r="I154" s="221">
        <v>11085644</v>
      </c>
      <c r="J154" s="80"/>
      <c r="K154" s="221">
        <v>9462487</v>
      </c>
    </row>
    <row r="155" spans="2:11" s="65" customFormat="1" ht="18.75" customHeight="1">
      <c r="B155" s="114" t="s">
        <v>211</v>
      </c>
      <c r="C155" s="14"/>
      <c r="D155" s="184"/>
      <c r="E155" s="222">
        <v>-2591981</v>
      </c>
      <c r="F155" s="80"/>
      <c r="G155" s="222">
        <v>-1856207</v>
      </c>
      <c r="H155" s="80"/>
      <c r="I155" s="222">
        <v>-6952</v>
      </c>
      <c r="J155" s="80"/>
      <c r="K155" s="222">
        <v>-6677</v>
      </c>
    </row>
    <row r="156" spans="2:11" s="2" customFormat="1" ht="18.75" customHeight="1" thickBot="1">
      <c r="B156" s="6" t="s">
        <v>212</v>
      </c>
      <c r="C156" s="28"/>
      <c r="D156" s="29"/>
      <c r="E156" s="223">
        <f>E138</f>
        <v>28600602</v>
      </c>
      <c r="F156" s="219"/>
      <c r="G156" s="223">
        <f>G138</f>
        <v>23152682</v>
      </c>
      <c r="H156" s="219"/>
      <c r="I156" s="223">
        <f>SUM(I154:I155)</f>
        <v>11078692</v>
      </c>
      <c r="J156" s="219"/>
      <c r="K156" s="223">
        <f>SUM(K154:K155)</f>
        <v>9455810</v>
      </c>
    </row>
    <row r="157" s="194" customFormat="1" ht="18.75" customHeight="1" thickTop="1"/>
    <row r="158" spans="1:11" ht="18.75" customHeight="1">
      <c r="A158" s="112" t="s">
        <v>213</v>
      </c>
      <c r="B158" s="112" t="s">
        <v>214</v>
      </c>
      <c r="D158" s="65"/>
      <c r="E158" s="65"/>
      <c r="F158" s="65"/>
      <c r="G158" s="65"/>
      <c r="H158" s="65"/>
      <c r="I158" s="65"/>
      <c r="J158" s="65"/>
      <c r="K158" s="65"/>
    </row>
    <row r="159" spans="2:11" s="224" customFormat="1" ht="44.25" customHeight="1">
      <c r="B159" s="255" t="s">
        <v>330</v>
      </c>
      <c r="C159" s="255"/>
      <c r="D159" s="255"/>
      <c r="E159" s="255"/>
      <c r="F159" s="255"/>
      <c r="G159" s="255"/>
      <c r="H159" s="255"/>
      <c r="I159" s="255"/>
      <c r="J159" s="255"/>
      <c r="K159" s="255"/>
    </row>
  </sheetData>
  <sheetProtection/>
  <mergeCells count="35">
    <mergeCell ref="A11:D11"/>
    <mergeCell ref="E53:G53"/>
    <mergeCell ref="I53:K53"/>
    <mergeCell ref="E55:G55"/>
    <mergeCell ref="I55:K55"/>
    <mergeCell ref="E6:G6"/>
    <mergeCell ref="I6:K6"/>
    <mergeCell ref="E7:G7"/>
    <mergeCell ref="E8:G8"/>
    <mergeCell ref="I7:K7"/>
    <mergeCell ref="E54:G54"/>
    <mergeCell ref="I54:K54"/>
    <mergeCell ref="I8:K8"/>
    <mergeCell ref="E9:G9"/>
    <mergeCell ref="I9:K9"/>
    <mergeCell ref="E147:G147"/>
    <mergeCell ref="E56:G56"/>
    <mergeCell ref="I56:K56"/>
    <mergeCell ref="A58:E58"/>
    <mergeCell ref="E102:G102"/>
    <mergeCell ref="I102:K102"/>
    <mergeCell ref="E103:G103"/>
    <mergeCell ref="I103:K103"/>
    <mergeCell ref="E105:G105"/>
    <mergeCell ref="I105:K105"/>
    <mergeCell ref="I147:K147"/>
    <mergeCell ref="E104:G104"/>
    <mergeCell ref="I104:K104"/>
    <mergeCell ref="E148:G148"/>
    <mergeCell ref="I148:K148"/>
    <mergeCell ref="B159:K159"/>
    <mergeCell ref="E145:G145"/>
    <mergeCell ref="I145:K145"/>
    <mergeCell ref="E146:G146"/>
    <mergeCell ref="I146:K146"/>
  </mergeCells>
  <printOptions/>
  <pageMargins left="0.7" right="0.5" top="0.48" bottom="0.5" header="0.5" footer="0.5"/>
  <pageSetup firstPageNumber="14" useFirstPageNumber="1" fitToHeight="4" horizontalDpi="600" verticalDpi="600" orientation="portrait" paperSize="9" scale="91" r:id="rId1"/>
  <headerFooter>
    <oddFooter>&amp;L
 The accompanying notes are an integral part of these financial statements.
&amp;C&amp;P</oddFooter>
  </headerFooter>
  <rowBreaks count="3" manualBreakCount="3">
    <brk id="48" max="255" man="1"/>
    <brk id="96" max="255" man="1"/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kkamtang</dc:creator>
  <cp:keywords/>
  <dc:description/>
  <cp:lastModifiedBy>Ganittha, Thirasophitlert</cp:lastModifiedBy>
  <cp:lastPrinted>2016-08-08T07:38:51Z</cp:lastPrinted>
  <dcterms:created xsi:type="dcterms:W3CDTF">2005-02-11T01:43:17Z</dcterms:created>
  <dcterms:modified xsi:type="dcterms:W3CDTF">2016-08-11T10:33:43Z</dcterms:modified>
  <cp:category/>
  <cp:version/>
  <cp:contentType/>
  <cp:contentStatus/>
</cp:coreProperties>
</file>