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FS" sheetId="1" r:id="rId1"/>
    <sheet name="ส่วนของผู้ถือหุ้น" sheetId="2" r:id="rId2"/>
    <sheet name="กระแสเงินสด" sheetId="3" r:id="rId3"/>
  </sheets>
  <definedNames>
    <definedName name="_xlnm.Print_Area" localSheetId="2">'กระแสเงินสด'!$A$1:$H$170</definedName>
    <definedName name="_xlnm.Print_Area" localSheetId="1">'ส่วนของผู้ถือหุ้น'!$A$1:$X$94</definedName>
  </definedNames>
  <calcPr fullCalcOnLoad="1"/>
</workbook>
</file>

<file path=xl/sharedStrings.xml><?xml version="1.0" encoding="utf-8"?>
<sst xmlns="http://schemas.openxmlformats.org/spreadsheetml/2006/main" count="1054" uniqueCount="315">
  <si>
    <t>บริษัท เจริญโภคภัณฑ์อาหาร จำกัด (มหาชน) และบริษัทย่อย</t>
  </si>
  <si>
    <t xml:space="preserve">งบดุล </t>
  </si>
  <si>
    <t>สินทรัพย์</t>
  </si>
  <si>
    <t>พันบาท</t>
  </si>
  <si>
    <t>งบการเงินรวม</t>
  </si>
  <si>
    <t>งบการเงินเฉพาะบริษัท</t>
  </si>
  <si>
    <t>ณ วันที่ 31</t>
  </si>
  <si>
    <t>ธันวาคม 2547</t>
  </si>
  <si>
    <t>"ยังไม่ได้ตรวจสอบ"</t>
  </si>
  <si>
    <t>หมายเหตุ</t>
  </si>
  <si>
    <t>"สอบทานแล้ว"</t>
  </si>
  <si>
    <t>"ตรวจสอบแล้ว"</t>
  </si>
  <si>
    <t xml:space="preserve">สินทรัพย์หมุนเวียน </t>
  </si>
  <si>
    <t>เงินสดและรายการเทียบเท่าเงินสด</t>
  </si>
  <si>
    <t>เงินลงทุนชั่วคราว</t>
  </si>
  <si>
    <t>-</t>
  </si>
  <si>
    <t xml:space="preserve">ลูกหนี้การค้าและลูกหนี้อื่น  </t>
  </si>
  <si>
    <t xml:space="preserve">บริษัทย่อย </t>
  </si>
  <si>
    <t>บริษัทร่วมและบริษัทที่เกี่ยวข้องกัน</t>
  </si>
  <si>
    <t>บริษัทอื่นและบุคคล</t>
  </si>
  <si>
    <t xml:space="preserve">หัก  ค่าเผื่อหนี้สงสัยจะสูญ    </t>
  </si>
  <si>
    <t>ดอกเบี้ยค้างรับจากบริษัทย่อย</t>
  </si>
  <si>
    <t>เงินให้กู้ยืมระยะยาวแก่บริษัทย่อยที่ถึง</t>
  </si>
  <si>
    <t>กำหนดชำระภายในหนึ่งปี</t>
  </si>
  <si>
    <t xml:space="preserve">สินค้าคงเหลือ - สุทธิ  </t>
  </si>
  <si>
    <t xml:space="preserve">สินทรัพย์หมุนเวียนอื่น </t>
  </si>
  <si>
    <t>ลูกหนี้ภาษีมูลค่าเพิ่ม</t>
  </si>
  <si>
    <t>ค่าสินค้าจ่ายล่วงหน้า</t>
  </si>
  <si>
    <t>ค่าใช้จ่ายจ่ายล่วงหน้า</t>
  </si>
  <si>
    <t>อื่น ๆ</t>
  </si>
  <si>
    <t>รวมสินทรัพย์หมุนเวียน</t>
  </si>
  <si>
    <t>สินทรัพย์  (ต่อ)</t>
  </si>
  <si>
    <t>สินทรัพย์ไม่หมุนเวียน</t>
  </si>
  <si>
    <t>เงินลงทุนซึ่งบันทึกโดยวิธีส่วนได้เสีย</t>
  </si>
  <si>
    <t>บริษัทย่อย</t>
  </si>
  <si>
    <t xml:space="preserve">บริษัทร่วม </t>
  </si>
  <si>
    <t>เงินลงทุนระยะยาวอื่น</t>
  </si>
  <si>
    <t xml:space="preserve">บริษัทที่เกี่ยวข้องกันและอื่น ๆ </t>
  </si>
  <si>
    <t>- ในราคาทุน - สุทธิ</t>
  </si>
  <si>
    <t xml:space="preserve">ที่ดินที่มีไว้เพื่อโครงการในอนาคต </t>
  </si>
  <si>
    <t xml:space="preserve">ในราคาประเมิน </t>
  </si>
  <si>
    <t>ในราคาทุน</t>
  </si>
  <si>
    <t>เงินให้กู้ยืมระยะยาวแก่บริษัทย่อย-สุทธิ</t>
  </si>
  <si>
    <t>จากส่วนที่ถึงกำหนดชำระภายในหนึ่งปี</t>
  </si>
  <si>
    <t>ที่ดิน อาคารและอุปกรณ์</t>
  </si>
  <si>
    <t>สินทรัพย์ไม่มีตัวตน</t>
  </si>
  <si>
    <t>สินทรัพย์ไม่หมุนเวียนอื่น</t>
  </si>
  <si>
    <t xml:space="preserve">สินทรัพย์ภาษีเงินได้รอตัดบัญชี  </t>
  </si>
  <si>
    <t xml:space="preserve">ภาษีเงินได้จ่ายล่วงหน้า  </t>
  </si>
  <si>
    <t>เงินฝากที่มีข้อจำกัดในการใช้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</si>
  <si>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</si>
  <si>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</si>
  <si>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</si>
  <si>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</si>
  <si>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เงินเบิกเกินบัญชีและเงินกู้ยืม</t>
  </si>
  <si>
    <t xml:space="preserve">จากสถาบันการเงิน </t>
  </si>
  <si>
    <t>เจ้าหนี้การค้าและเจ้าหนี้อื่น</t>
  </si>
  <si>
    <t>หนี้สินระยะยาวที่ถึงกำหนดชำระ</t>
  </si>
  <si>
    <t>ภายในหนึ่งปี</t>
  </si>
  <si>
    <t>เงินกู้ยืมระยะยาว</t>
  </si>
  <si>
    <t>หุ้นกู้</t>
  </si>
  <si>
    <t>หนี้สินภายใต้สัญญาเช่าการเงิน</t>
  </si>
  <si>
    <t>หนี้สินหมุนเวียนอื่น</t>
  </si>
  <si>
    <t>เงินปันผลค้างจ่าย</t>
  </si>
  <si>
    <t xml:space="preserve">ภาษีเงินได้ค้างจ่าย </t>
  </si>
  <si>
    <t>ดอกเบี้ยค้างจ่าย</t>
  </si>
  <si>
    <t>รวมหนี้สินหมุนเวียน</t>
  </si>
  <si>
    <t>หนี้สินและส่วนของผู้ถือหุ้น (ต่อ)</t>
  </si>
  <si>
    <t xml:space="preserve">หนี้สินไม่หมุนเวียน </t>
  </si>
  <si>
    <t>หนี้สินระยะยาว-สุทธิจากส่วนที่</t>
  </si>
  <si>
    <t>ถึงกำหนดชำระภายในหนึ่งปี</t>
  </si>
  <si>
    <t xml:space="preserve">หนี้สินภายใต้สัญญาเช่าการเงิน  </t>
  </si>
  <si>
    <t xml:space="preserve">หนี้สินภาษีเงินได้รอตัดบัญชี  </t>
  </si>
  <si>
    <t>ขาดทุนสุทธิของบริษัทย่อยที่เกินกว่า</t>
  </si>
  <si>
    <t>มูลค่าเงินลงทุน</t>
  </si>
  <si>
    <t>รวมหนี้สินไม่หมุนเวียน</t>
  </si>
  <si>
    <t>รวมหนี้สิน</t>
  </si>
  <si>
    <t>ส่วนของผู้ถือหุ้น</t>
  </si>
  <si>
    <t xml:space="preserve">ทุนเรือนหุ้น-หุ้นสามัญ </t>
  </si>
  <si>
    <t>8,206,664,000 หุ้น  ในปี 2548 และปี 2547</t>
  </si>
  <si>
    <t>หุ้นที่ออกและรับชำระเต็มมูลค่าแล้ว</t>
  </si>
  <si>
    <t>5,727,562,476 หุ้น ในปี 2547</t>
  </si>
  <si>
    <t xml:space="preserve">เงินรับล่วงหน้าค่าจองซื้อหุ้นเพิ่มทุน </t>
  </si>
  <si>
    <t>ใบสำคัญแสดงสิทธิ</t>
  </si>
  <si>
    <t>ส่วนเกินทุน</t>
  </si>
  <si>
    <t>ส่วนเกินมูลค่าหุ้นสามัญ</t>
  </si>
  <si>
    <t>ส่วนเกินทุนจากการตีราคาที่ดิน</t>
  </si>
  <si>
    <t>ส่วนเกินทุนจากส่วนได้ในบริษัทร่วม</t>
  </si>
  <si>
    <t>ส่วนเกินทุนจากการเปลี่ยนแปลง</t>
  </si>
  <si>
    <t>มูลค่าเงินลงทุนในหลักทรัพย์เผื่อขาย</t>
  </si>
  <si>
    <t xml:space="preserve">ในส่วนของบริษัท </t>
  </si>
  <si>
    <t>ผลต่างจากการแปลงค่างบการเงิน</t>
  </si>
  <si>
    <t>กำไรสะสม</t>
  </si>
  <si>
    <t>จัดสรรเพื่อสำรองตามกฎหมาย</t>
  </si>
  <si>
    <t>ที่ยังไม่ได้จัดสรร</t>
  </si>
  <si>
    <t>รวมส่วนของผู้ถือหุ้นบริษัทใหญ่</t>
  </si>
  <si>
    <t>หัก  ทุนเรือนหุ้นที่ถือเป็นหุ้นทุน</t>
  </si>
  <si>
    <t>รับซื้อคืนจำนวน 328,820,600 หุ้น</t>
  </si>
  <si>
    <t>ในปี 2548 และ ปี 2547 - ราคาทุน</t>
  </si>
  <si>
    <t>ส่วนของผู้ถือหุ้นบริษัทใหญ่ - สุทธิ</t>
  </si>
  <si>
    <t xml:space="preserve">ส่วนของผู้ถือหุ้นส่วนน้อย  </t>
  </si>
  <si>
    <t>รวมส่วนของผู้ถือหุ้น</t>
  </si>
  <si>
    <t>รวมหนี้สินและส่วนของผู้ถือหุ้น</t>
  </si>
  <si>
    <t>ณ วันที่ 30</t>
  </si>
  <si>
    <t>มิถุนายน 2548</t>
  </si>
  <si>
    <t>ณ วันที่ 30 มิถุนายน 2548 และวันที่ 31 ธันวาคม 2547</t>
  </si>
  <si>
    <r>
      <t xml:space="preserve">บริษัท เจริญโภคภัณฑ์อาหาร จำกัด </t>
    </r>
    <r>
      <rPr>
        <b/>
        <sz val="16"/>
        <rFont val="Angsana New"/>
        <family val="1"/>
      </rPr>
      <t>(</t>
    </r>
    <r>
      <rPr>
        <b/>
        <sz val="16"/>
        <rFont val="AngsanaUPC"/>
        <family val="1"/>
      </rPr>
      <t>มหาชน</t>
    </r>
    <r>
      <rPr>
        <b/>
        <sz val="16"/>
        <rFont val="Angsana New"/>
        <family val="1"/>
      </rPr>
      <t xml:space="preserve">) </t>
    </r>
    <r>
      <rPr>
        <b/>
        <sz val="16"/>
        <rFont val="AngsanaUPC"/>
        <family val="1"/>
      </rPr>
      <t>และบริษัทย่อย</t>
    </r>
  </si>
  <si>
    <t>งบกำไรขาดทุน</t>
  </si>
  <si>
    <r>
      <t>สำหรับแต่ละงวดสามเดือนสิ้นสุดวันที่ 30 มิถุนายน 254</t>
    </r>
    <r>
      <rPr>
        <b/>
        <sz val="16"/>
        <rFont val="Angsana New"/>
        <family val="1"/>
      </rPr>
      <t>8</t>
    </r>
    <r>
      <rPr>
        <b/>
        <sz val="16"/>
        <rFont val="AngsanaUPC"/>
        <family val="1"/>
      </rPr>
      <t xml:space="preserve"> และ 254</t>
    </r>
    <r>
      <rPr>
        <b/>
        <sz val="16"/>
        <rFont val="Angsana New"/>
        <family val="1"/>
      </rPr>
      <t>7</t>
    </r>
  </si>
  <si>
    <t xml:space="preserve">รายได้ </t>
  </si>
  <si>
    <t>รายได้จากการขายสุทธิ</t>
  </si>
  <si>
    <t>รายได้จากการให้บริการ</t>
  </si>
  <si>
    <t>ส่วนแบ่งกำไรจากเงินลงทุน</t>
  </si>
  <si>
    <t xml:space="preserve">ตามวิธีส่วนได้เสีย </t>
  </si>
  <si>
    <t>บริษัทร่วม</t>
  </si>
  <si>
    <t>รายได้อื่น</t>
  </si>
  <si>
    <t>กำไรจากการจำหน่ายเงินลงทุน</t>
  </si>
  <si>
    <t>กำไรจากอัตราแลกเปลี่ยน</t>
  </si>
  <si>
    <r>
      <t xml:space="preserve">เงินตราต่างประเทศ </t>
    </r>
    <r>
      <rPr>
        <sz val="15"/>
        <rFont val="Angsana New"/>
        <family val="1"/>
      </rPr>
      <t xml:space="preserve">- </t>
    </r>
    <r>
      <rPr>
        <sz val="15"/>
        <rFont val="AngsanaUPC"/>
        <family val="1"/>
      </rPr>
      <t>สุทธิจาก</t>
    </r>
  </si>
  <si>
    <t>ค่าธรรมเนียม</t>
  </si>
  <si>
    <t>ดอกเบี้ยรับ</t>
  </si>
  <si>
    <t>รวมรายได้</t>
  </si>
  <si>
    <t xml:space="preserve">ค่าใช้จ่าย </t>
  </si>
  <si>
    <t xml:space="preserve"> </t>
  </si>
  <si>
    <t>ต้นทุนขาย</t>
  </si>
  <si>
    <t xml:space="preserve">ค่าใช้จ่ายในการขายและบริหาร </t>
  </si>
  <si>
    <t>ส่วนแบ่งขาดทุนจากเงินลงทุน</t>
  </si>
  <si>
    <t>ตามวิธีส่วนได้เสีย</t>
  </si>
  <si>
    <t>ขาดทุนจากอัตราแลกเปลี่ยนเงินตรา</t>
  </si>
  <si>
    <t>ต่างประเทศและค่าธรรมเนียม</t>
  </si>
  <si>
    <t>ค่าตอบแทนกรรมการ</t>
  </si>
  <si>
    <t>รวมค่าใช้จ่าย</t>
  </si>
  <si>
    <t>กำไรก่อนดอกเบี้ยจ่ายและภาษีเงินได้</t>
  </si>
  <si>
    <t>ดอกเบี้ยจ่าย</t>
  </si>
  <si>
    <t>ขาดทุนจากการเปลี่ยนแปลงมูลค่า</t>
  </si>
  <si>
    <t>ของรายการที่เป็นตัวเงิน-สุทธิ</t>
  </si>
  <si>
    <t xml:space="preserve">ภาษีเงินได้ </t>
  </si>
  <si>
    <t>กำไรหลังภาษีเงินได้</t>
  </si>
  <si>
    <t>กำไรสุทธิส่วนที่เป็นของผู้ถือหุ้นส่วนน้อย</t>
  </si>
  <si>
    <t>กำไรสุทธิ</t>
  </si>
  <si>
    <r>
      <t xml:space="preserve">กำไรต่อหุ้นขั้นพื้นฐาน  </t>
    </r>
    <r>
      <rPr>
        <b/>
        <sz val="15"/>
        <rFont val="Angsana New"/>
        <family val="1"/>
      </rPr>
      <t>(</t>
    </r>
    <r>
      <rPr>
        <b/>
        <sz val="15"/>
        <rFont val="AngsanaUPC"/>
        <family val="1"/>
      </rPr>
      <t>บาท</t>
    </r>
    <r>
      <rPr>
        <b/>
        <sz val="15"/>
        <rFont val="Angsana New"/>
        <family val="1"/>
      </rPr>
      <t>)</t>
    </r>
  </si>
  <si>
    <r>
      <t xml:space="preserve">เงินตราต่างประเทศ </t>
    </r>
    <r>
      <rPr>
        <sz val="15"/>
        <rFont val="Angsana New"/>
        <family val="1"/>
      </rPr>
      <t xml:space="preserve">– </t>
    </r>
    <r>
      <rPr>
        <sz val="15"/>
        <rFont val="AngsanaUPC"/>
        <family val="1"/>
      </rPr>
      <t>สุทธิจาก</t>
    </r>
  </si>
  <si>
    <t xml:space="preserve">เงินปันผลรับ </t>
  </si>
  <si>
    <r>
      <t xml:space="preserve">กำไรต่อหุ้นขั้นพื้นฐาน </t>
    </r>
    <r>
      <rPr>
        <b/>
        <sz val="15"/>
        <rFont val="Angsana New"/>
        <family val="1"/>
      </rPr>
      <t>(</t>
    </r>
    <r>
      <rPr>
        <b/>
        <sz val="15"/>
        <rFont val="AngsanaUPC"/>
        <family val="1"/>
      </rPr>
      <t>บาท</t>
    </r>
    <r>
      <rPr>
        <b/>
        <sz val="15"/>
        <rFont val="Angsana New"/>
        <family val="1"/>
      </rPr>
      <t>)</t>
    </r>
  </si>
  <si>
    <t>“ยังไม่ได้ตรวจสอบ”</t>
  </si>
  <si>
    <t xml:space="preserve"> “สอบทานแล้ว”</t>
  </si>
  <si>
    <r>
      <t>สำหรับแต่ละงวดหกเดือนสิ้นสุดวันที่ 30 มิถุนายน 254</t>
    </r>
    <r>
      <rPr>
        <b/>
        <sz val="16"/>
        <rFont val="Angsana New"/>
        <family val="1"/>
      </rPr>
      <t>8</t>
    </r>
    <r>
      <rPr>
        <b/>
        <sz val="16"/>
        <rFont val="AngsanaUPC"/>
        <family val="1"/>
      </rPr>
      <t xml:space="preserve"> และ 254</t>
    </r>
    <r>
      <rPr>
        <b/>
        <sz val="16"/>
        <rFont val="Angsana New"/>
        <family val="1"/>
      </rPr>
      <t>7</t>
    </r>
  </si>
  <si>
    <r>
      <t xml:space="preserve"> บริษัท เจริญโภคภัณฑ์อาหาร จำกัด </t>
    </r>
    <r>
      <rPr>
        <b/>
        <sz val="16"/>
        <rFont val="Angsana New"/>
        <family val="1"/>
      </rPr>
      <t>(</t>
    </r>
    <r>
      <rPr>
        <b/>
        <sz val="16"/>
        <rFont val="AngsanaUPC"/>
        <family val="1"/>
      </rPr>
      <t>มหาชน</t>
    </r>
    <r>
      <rPr>
        <b/>
        <sz val="16"/>
        <rFont val="Angsana New"/>
        <family val="1"/>
      </rPr>
      <t xml:space="preserve">) </t>
    </r>
    <r>
      <rPr>
        <b/>
        <sz val="16"/>
        <rFont val="AngsanaUPC"/>
        <family val="1"/>
      </rPr>
      <t>และบริษัทย่อย</t>
    </r>
  </si>
  <si>
    <t>งบกระแสเงินสด</t>
  </si>
  <si>
    <r>
      <t xml:space="preserve">สำหรับแต่ละงวดหกเดือนสิ้นสุดวันที่ </t>
    </r>
    <r>
      <rPr>
        <b/>
        <sz val="16"/>
        <rFont val="Angsana New"/>
        <family val="1"/>
      </rPr>
      <t>30</t>
    </r>
    <r>
      <rPr>
        <b/>
        <sz val="16"/>
        <rFont val="AngsanaUPC"/>
        <family val="1"/>
      </rPr>
      <t xml:space="preserve"> มิถุนายน </t>
    </r>
    <r>
      <rPr>
        <b/>
        <sz val="16"/>
        <rFont val="Angsana New"/>
        <family val="1"/>
      </rPr>
      <t>254</t>
    </r>
    <r>
      <rPr>
        <b/>
        <sz val="16"/>
        <rFont val="AngsanaUPC"/>
        <family val="1"/>
      </rPr>
      <t xml:space="preserve">8 และ </t>
    </r>
    <r>
      <rPr>
        <b/>
        <sz val="16"/>
        <rFont val="Angsana New"/>
        <family val="1"/>
      </rPr>
      <t>254</t>
    </r>
    <r>
      <rPr>
        <b/>
        <sz val="16"/>
        <rFont val="AngsanaUPC"/>
        <family val="1"/>
      </rPr>
      <t>7</t>
    </r>
  </si>
  <si>
    <t>กระแสเงินสดจากกิจกรรมดำเนินงาน</t>
  </si>
  <si>
    <t>รายการปรับปรุงกระทบกำไรสุทธิ</t>
  </si>
  <si>
    <r>
      <t xml:space="preserve">เป็นเงินสดรับ </t>
    </r>
    <r>
      <rPr>
        <sz val="15"/>
        <rFont val="Angsana New"/>
        <family val="1"/>
      </rPr>
      <t>(</t>
    </r>
    <r>
      <rPr>
        <sz val="15"/>
        <rFont val="AngsanaUPC"/>
        <family val="1"/>
      </rPr>
      <t>จ่าย</t>
    </r>
    <r>
      <rPr>
        <sz val="15"/>
        <rFont val="Angsana New"/>
        <family val="1"/>
      </rPr>
      <t xml:space="preserve">) </t>
    </r>
    <r>
      <rPr>
        <sz val="15"/>
        <rFont val="AngsanaUPC"/>
        <family val="1"/>
      </rPr>
      <t>จากกิจกรรมดำเนินงาน</t>
    </r>
  </si>
  <si>
    <r>
      <t>ค่าเสื่อมราคาและรายจ่าย</t>
    </r>
    <r>
      <rPr>
        <sz val="15"/>
        <rFont val="Angsana New"/>
        <family val="1"/>
      </rPr>
      <t>/</t>
    </r>
    <r>
      <rPr>
        <sz val="15"/>
        <rFont val="AngsanaUPC"/>
        <family val="1"/>
      </rPr>
      <t xml:space="preserve">รายได้ตัดบัญชี </t>
    </r>
    <r>
      <rPr>
        <sz val="15"/>
        <rFont val="Angsana New"/>
        <family val="1"/>
      </rPr>
      <t xml:space="preserve">– </t>
    </r>
    <r>
      <rPr>
        <sz val="15"/>
        <rFont val="AngsanaUPC"/>
        <family val="1"/>
      </rPr>
      <t>สุทธิ</t>
    </r>
  </si>
  <si>
    <r>
      <t xml:space="preserve">ค่าเผื่อ </t>
    </r>
    <r>
      <rPr>
        <sz val="15"/>
        <rFont val="Angsana New"/>
        <family val="1"/>
      </rPr>
      <t>(</t>
    </r>
    <r>
      <rPr>
        <sz val="15"/>
        <rFont val="AngsanaUPC"/>
        <family val="1"/>
      </rPr>
      <t>โอนกลับค่าเผื่อ</t>
    </r>
    <r>
      <rPr>
        <sz val="15"/>
        <rFont val="Angsana New"/>
        <family val="1"/>
      </rPr>
      <t xml:space="preserve">) </t>
    </r>
    <r>
      <rPr>
        <sz val="15"/>
        <rFont val="AngsanaUPC"/>
        <family val="1"/>
      </rPr>
      <t>หนี้สงสัยจะสูญ</t>
    </r>
  </si>
  <si>
    <r>
      <t xml:space="preserve">ตามวิธีส่วนได้เสีย </t>
    </r>
    <r>
      <rPr>
        <sz val="15"/>
        <rFont val="Angsana New"/>
        <family val="1"/>
      </rPr>
      <t xml:space="preserve">– </t>
    </r>
    <r>
      <rPr>
        <sz val="15"/>
        <rFont val="AngsanaUPC"/>
        <family val="1"/>
      </rPr>
      <t>สุทธิ</t>
    </r>
  </si>
  <si>
    <t xml:space="preserve">บริษัทย่อยและบริษัทร่วม </t>
  </si>
  <si>
    <r>
      <t xml:space="preserve">และเงินลงทุนระยะยาว </t>
    </r>
    <r>
      <rPr>
        <sz val="15"/>
        <rFont val="Angsana New"/>
        <family val="1"/>
      </rPr>
      <t>–</t>
    </r>
    <r>
      <rPr>
        <sz val="15"/>
        <rFont val="AngsanaUPC"/>
        <family val="1"/>
      </rPr>
      <t xml:space="preserve"> สุทธิ</t>
    </r>
  </si>
  <si>
    <r>
      <t>ภาษีเงินได้รอตัดบัญชีลดลง</t>
    </r>
    <r>
      <rPr>
        <sz val="15"/>
        <rFont val="Angsana New"/>
        <family val="1"/>
      </rPr>
      <t>(</t>
    </r>
    <r>
      <rPr>
        <sz val="15"/>
        <rFont val="AngsanaUPC"/>
        <family val="1"/>
      </rPr>
      <t>เพิ่มขึ้น</t>
    </r>
    <r>
      <rPr>
        <sz val="15"/>
        <rFont val="Angsana New"/>
        <family val="1"/>
      </rPr>
      <t xml:space="preserve">)  - </t>
    </r>
    <r>
      <rPr>
        <sz val="15"/>
        <rFont val="AngsanaUPC"/>
        <family val="1"/>
      </rPr>
      <t>สุทธิ</t>
    </r>
  </si>
  <si>
    <t>กำไรจากการดำเนินงานก่อนการ</t>
  </si>
  <si>
    <t>เปลี่ยนแปลงในสินทรัพย์และหนี้สินดำเนินงาน</t>
  </si>
  <si>
    <r>
      <t xml:space="preserve">สินทรัพย์ดำเนินงานลดลง </t>
    </r>
    <r>
      <rPr>
        <sz val="15"/>
        <rFont val="Angsana New"/>
        <family val="1"/>
      </rPr>
      <t>(</t>
    </r>
    <r>
      <rPr>
        <sz val="15"/>
        <rFont val="AngsanaUPC"/>
        <family val="1"/>
      </rPr>
      <t>เพิ่มขึ้น</t>
    </r>
    <r>
      <rPr>
        <sz val="15"/>
        <rFont val="Angsana New"/>
        <family val="1"/>
      </rPr>
      <t>):</t>
    </r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</si>
  <si>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</si>
  <si>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</si>
  <si>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</si>
  <si>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>งบกระแสเงินสด (ต่อ)</t>
  </si>
  <si>
    <r>
      <t xml:space="preserve">หนี้สินดำเนินงานเพิ่มขึ้น </t>
    </r>
    <r>
      <rPr>
        <sz val="15"/>
        <rFont val="Angsana New"/>
        <family val="1"/>
      </rPr>
      <t>(</t>
    </r>
    <r>
      <rPr>
        <sz val="15"/>
        <rFont val="AngsanaUPC"/>
        <family val="1"/>
      </rPr>
      <t>ลดลง</t>
    </r>
    <r>
      <rPr>
        <sz val="15"/>
        <rFont val="Angsana New"/>
        <family val="1"/>
      </rPr>
      <t>):</t>
    </r>
  </si>
  <si>
    <t xml:space="preserve">เจ้าหนี้การค้าและเจ้าหนี้อื่น </t>
  </si>
  <si>
    <t>ภาษีเงินได้ค้างจ่าย</t>
  </si>
  <si>
    <r>
      <t xml:space="preserve">เงินสดสุทธิได้มาจาก </t>
    </r>
    <r>
      <rPr>
        <b/>
        <sz val="15"/>
        <rFont val="Angsana New"/>
        <family val="1"/>
      </rPr>
      <t>(</t>
    </r>
    <r>
      <rPr>
        <b/>
        <sz val="15"/>
        <rFont val="AngsanaUPC"/>
        <family val="1"/>
      </rPr>
      <t>ใช้ไปใน</t>
    </r>
    <r>
      <rPr>
        <b/>
        <sz val="15"/>
        <rFont val="Angsana New"/>
        <family val="1"/>
      </rPr>
      <t xml:space="preserve">) </t>
    </r>
    <r>
      <rPr>
        <b/>
        <sz val="15"/>
        <rFont val="AngsanaUPC"/>
        <family val="1"/>
      </rPr>
      <t>กิจกรรมดำเนินงาน</t>
    </r>
  </si>
  <si>
    <t>กระแสเงินสดจากกิจกรรมลงทุน</t>
  </si>
  <si>
    <t>เงินรับจากการจำหน่ายสินทรัพย์ถาวรและเงินลงทุนระยะยาว</t>
  </si>
  <si>
    <t>เงินรับจากการจำหน่ายสินทรัพย์ไม่มีตัวตน</t>
  </si>
  <si>
    <t>เงินรับจากการจำหน่ายสินทรัพย์รอการขาย</t>
  </si>
  <si>
    <t>ซื้อที่ดิน อาคารและอุปกรณ์เพิ่มขึ้น</t>
  </si>
  <si>
    <t>ซื้อสินทรัพย์ไม่มีตัวตนเพิ่มขึ้น</t>
  </si>
  <si>
    <t>ซื้อเงินลงทุนระยะยาวเพิ่มขึ้น</t>
  </si>
  <si>
    <t>เงินปันผลรับจากบริษัทย่อยและบริษัทร่วม</t>
  </si>
  <si>
    <t>ของบริษัทย่อย</t>
  </si>
  <si>
    <t>เงินสดสุทธิใช้ไปในกิจกรรมลงทุน</t>
  </si>
  <si>
    <t>กระแสเงินสดจากกิจกรรมจัดหาเงิน</t>
  </si>
  <si>
    <t>เงินสดรับจากการออกและจองซื้อหุ้นเพิ่มทุน</t>
  </si>
  <si>
    <t>ค่าใช้จ่ายในการออกหุ้นสามัญเพิ่มทุน</t>
  </si>
  <si>
    <t>เงินสดปันผลจ่ายของบริษัทและบริษัทย่อย</t>
  </si>
  <si>
    <t>สุทธิจากส่วนที่จ่ายให้บริษัทย่อย</t>
  </si>
  <si>
    <r>
      <t>(</t>
    </r>
    <r>
      <rPr>
        <sz val="15"/>
        <rFont val="AngsanaUPC"/>
        <family val="1"/>
      </rPr>
      <t>สำหรับหุ้นทุนรับซื้อคืน</t>
    </r>
    <r>
      <rPr>
        <sz val="15"/>
        <rFont val="Angsana New"/>
        <family val="1"/>
      </rPr>
      <t xml:space="preserve">) </t>
    </r>
    <r>
      <rPr>
        <sz val="15"/>
        <rFont val="AngsanaUPC"/>
        <family val="1"/>
      </rPr>
      <t>และบริษัทใหญ่</t>
    </r>
  </si>
  <si>
    <r>
      <t xml:space="preserve">เงินกู้ยืมระยะสั้นจากสถาบันการเงินเพิ่มขึ้น </t>
    </r>
    <r>
      <rPr>
        <sz val="15"/>
        <rFont val="Angsana New"/>
        <family val="1"/>
      </rPr>
      <t>(</t>
    </r>
    <r>
      <rPr>
        <sz val="15"/>
        <rFont val="AngsanaUPC"/>
        <family val="1"/>
      </rPr>
      <t>ลดลง</t>
    </r>
    <r>
      <rPr>
        <sz val="15"/>
        <rFont val="Angsana New"/>
        <family val="1"/>
      </rPr>
      <t>)</t>
    </r>
  </si>
  <si>
    <t>เงินกู้ยืมระยะยาวจากสถาบันการเงินเพิ่มขึ้น</t>
  </si>
  <si>
    <t>ชำระคืนเงินกู้ยืมระยะยาว</t>
  </si>
  <si>
    <t>ชำระคืนหุ้นกู้</t>
  </si>
  <si>
    <t>ชำระหนี้สินภายใต้สัญญาเช่า</t>
  </si>
  <si>
    <t>เงินสดสุทธิได้มาจากกิจกรรมจัดหาเงิน</t>
  </si>
  <si>
    <t>ผลกระทบจากอัตราแลกเปลี่ยนในเงินสด</t>
  </si>
  <si>
    <t>และรายการเทียบเท่าเงินสด</t>
  </si>
  <si>
    <t xml:space="preserve">เงินสดและรายการเทียบเท่าเงินสด ณ วันต้นงวด  </t>
  </si>
  <si>
    <t xml:space="preserve">เงินสดและรายการเทียบเท่าเงินสด ณ วันสิ้นงวด </t>
  </si>
  <si>
    <t>ข้อมูลงบกระแสเงินสดเปิดเผยเพิ่มเติม</t>
  </si>
  <si>
    <r>
      <t xml:space="preserve">1.   </t>
    </r>
    <r>
      <rPr>
        <sz val="15"/>
        <rFont val="AngsanaUPC"/>
        <family val="1"/>
      </rPr>
      <t xml:space="preserve">เงินสดและรายการเทียบเท่าเงินสด </t>
    </r>
  </si>
  <si>
    <t>ณ วันสิ้นงวด</t>
  </si>
  <si>
    <t>รายการนี้ประกอบด้วย</t>
  </si>
  <si>
    <t>เงินเบิกเกินบัญชีธนาคาร</t>
  </si>
  <si>
    <t>สุทธิ</t>
  </si>
  <si>
    <r>
      <t xml:space="preserve">2.   </t>
    </r>
    <r>
      <rPr>
        <sz val="15"/>
        <rFont val="AngsanaUPC"/>
        <family val="1"/>
      </rPr>
      <t>เงินสดจ่ายระหว่างงวด</t>
    </r>
  </si>
  <si>
    <t>ภาษีเงินได้</t>
  </si>
  <si>
    <t xml:space="preserve">          </t>
  </si>
  <si>
    <t xml:space="preserve"> “ยังไม่ได้ตรวจสอบ”</t>
  </si>
  <si>
    <r>
      <t xml:space="preserve">      </t>
    </r>
  </si>
  <si>
    <t>“สอบทานแล้ว”</t>
  </si>
  <si>
    <t>ค่าเผื่อ(โอนกลับค่าเผื่อ)ขาดทุนจากมูลค่าที่ลดลงของสินค้า</t>
  </si>
  <si>
    <t xml:space="preserve">ส่วนของผู้ถือหุ้นส่วนน้อยในกำไรสุทธิของบริษัทย่อย </t>
  </si>
  <si>
    <t>3.  รายการที่มิใช่เงินสด</t>
  </si>
  <si>
    <t>ลูกหนี้การค้าและอื่น ๆ - สุทธิ</t>
  </si>
  <si>
    <t>เงินกู้ยืมจากสถาบันการเงิน</t>
  </si>
  <si>
    <t>เจ้าหนี้การค้าและอื่น ๆ</t>
  </si>
  <si>
    <t>หนี้สินหมุนเวียนอื่นและหนี้สินอื่น</t>
  </si>
  <si>
    <t>หนี้สินไม่หมุนเวียนอื่น</t>
  </si>
  <si>
    <t>สินทรัพย์สุทธิของบริษัทย่อยส่วนที่เป็นของผู้ถือหุ้นส่วนน้อย</t>
  </si>
  <si>
    <t>สินทรัพย์สุทธิของบริษัทย่อยส่วนที่เป็นของบริษัทใหญ่</t>
  </si>
  <si>
    <t>หัก  สินทรัพย์สุทธิของบริษัทย่อยส่วนที่เกินมูลค่าเงินลงทุน</t>
  </si>
  <si>
    <t>รวมราคาซื้อ</t>
  </si>
  <si>
    <t xml:space="preserve">หัก  เงินสดและรายการเทียบเท่าเงินสดของบริษัทย่อย </t>
  </si>
  <si>
    <r>
      <t xml:space="preserve">บริษัท เจริญโภคภัณฑ์อาหาร จำกัด </t>
    </r>
    <r>
      <rPr>
        <b/>
        <sz val="16"/>
        <color indexed="8"/>
        <rFont val="Angsana New"/>
        <family val="1"/>
      </rPr>
      <t>(</t>
    </r>
    <r>
      <rPr>
        <b/>
        <sz val="16"/>
        <color indexed="8"/>
        <rFont val="AngsanaUPC"/>
        <family val="1"/>
      </rPr>
      <t>มหาชน</t>
    </r>
    <r>
      <rPr>
        <b/>
        <sz val="16"/>
        <color indexed="8"/>
        <rFont val="Angsana New"/>
        <family val="1"/>
      </rPr>
      <t xml:space="preserve">) </t>
    </r>
    <r>
      <rPr>
        <b/>
        <sz val="16"/>
        <color indexed="8"/>
        <rFont val="AngsanaUPC"/>
        <family val="1"/>
      </rPr>
      <t>และบริษัทย่อย</t>
    </r>
  </si>
  <si>
    <t>งบแสดงการเปลี่ยนแปลงส่วนของผู้ถือหุ้น - งบการเงินรวม</t>
  </si>
  <si>
    <r>
      <t>ส่วนเกิน</t>
    </r>
    <r>
      <rPr>
        <sz val="15"/>
        <color indexed="8"/>
        <rFont val="Angsana New"/>
        <family val="1"/>
      </rPr>
      <t xml:space="preserve"> </t>
    </r>
  </si>
  <si>
    <t>(ต่ำกว่า) ทุนจาก</t>
  </si>
  <si>
    <t xml:space="preserve"> ทุนเรือนหุ้น</t>
  </si>
  <si>
    <t>การเปลี่ยนแปลง</t>
  </si>
  <si>
    <t>ผลต่างจากการ</t>
  </si>
  <si>
    <t>ทุนเรือนหุ้นที่</t>
  </si>
  <si>
    <t>ส่วนของ</t>
  </si>
  <si>
    <t>ค่าจองซื้อหุ้น</t>
  </si>
  <si>
    <t>ส่วนเกิน</t>
  </si>
  <si>
    <t>จากการ</t>
  </si>
  <si>
    <t>จากส่วนได้</t>
  </si>
  <si>
    <t>แปลงค่า</t>
  </si>
  <si>
    <t>ถือเป็นหุ้นทุน</t>
  </si>
  <si>
    <t>ผู้ถือหุ้น</t>
  </si>
  <si>
    <t>ในบริษัทร่วม</t>
  </si>
  <si>
    <r>
      <t xml:space="preserve">เงินปันผลจ่าย </t>
    </r>
    <r>
      <rPr>
        <sz val="15"/>
        <color indexed="8"/>
        <rFont val="Angsana New"/>
        <family val="1"/>
      </rPr>
      <t xml:space="preserve">– </t>
    </r>
    <r>
      <rPr>
        <sz val="15"/>
        <color indexed="8"/>
        <rFont val="AngsanaUPC"/>
        <family val="1"/>
      </rPr>
      <t>สุทธิ</t>
    </r>
  </si>
  <si>
    <t>จากเงินปันผลจ่ายสำหรับหุ้นทุน</t>
  </si>
  <si>
    <t>ส่วนของผู้ถือหุ้นส่วนน้อยในบริษัทย่อย</t>
  </si>
  <si>
    <t>ผู้ถือหุ้นส่วนน้อยขายหุ้นให้แก่บริษัทใหญ่</t>
  </si>
  <si>
    <r>
      <t xml:space="preserve">ยอดคงเหลือ ณ วันที่  </t>
    </r>
    <r>
      <rPr>
        <b/>
        <sz val="15"/>
        <color indexed="8"/>
        <rFont val="Angsana New"/>
        <family val="1"/>
      </rPr>
      <t>30</t>
    </r>
    <r>
      <rPr>
        <b/>
        <sz val="15"/>
        <color indexed="8"/>
        <rFont val="AngsanaUPC"/>
        <family val="1"/>
      </rPr>
      <t xml:space="preserve"> มิถุนายน </t>
    </r>
    <r>
      <rPr>
        <b/>
        <sz val="15"/>
        <color indexed="8"/>
        <rFont val="Angsana New"/>
        <family val="1"/>
      </rPr>
      <t>2547</t>
    </r>
  </si>
  <si>
    <r>
      <t xml:space="preserve"> </t>
    </r>
    <r>
      <rPr>
        <sz val="15"/>
        <color indexed="8"/>
        <rFont val="Angsana New"/>
        <family val="1"/>
      </rPr>
      <t xml:space="preserve"> </t>
    </r>
    <r>
      <rPr>
        <sz val="15"/>
        <color indexed="8"/>
        <rFont val="AngsanaUPC"/>
        <family val="1"/>
      </rPr>
      <t xml:space="preserve"> กำไรสะสม</t>
    </r>
    <r>
      <rPr>
        <sz val="15"/>
        <color indexed="8"/>
        <rFont val="Angsana New"/>
        <family val="1"/>
      </rPr>
      <t xml:space="preserve"> </t>
    </r>
  </si>
  <si>
    <r>
      <t>ชำระแล้ว</t>
    </r>
    <r>
      <rPr>
        <sz val="15"/>
        <color indexed="8"/>
        <rFont val="Angsana New"/>
        <family val="1"/>
      </rPr>
      <t xml:space="preserve"> </t>
    </r>
  </si>
  <si>
    <t>ที่ออกและ</t>
  </si>
  <si>
    <r>
      <t>เพิ่มทุน</t>
    </r>
    <r>
      <rPr>
        <sz val="15"/>
        <color indexed="8"/>
        <rFont val="Angsana New"/>
        <family val="1"/>
      </rPr>
      <t xml:space="preserve"> </t>
    </r>
  </si>
  <si>
    <r>
      <t>ตีราคาที่ดิน</t>
    </r>
    <r>
      <rPr>
        <sz val="15"/>
        <color indexed="8"/>
        <rFont val="Angsana New"/>
        <family val="1"/>
      </rPr>
      <t xml:space="preserve"> </t>
    </r>
  </si>
  <si>
    <r>
      <t>ในหลักทรัพย์</t>
    </r>
    <r>
      <rPr>
        <sz val="15"/>
        <color indexed="8"/>
        <rFont val="Angsana New"/>
        <family val="1"/>
      </rPr>
      <t xml:space="preserve"> </t>
    </r>
  </si>
  <si>
    <r>
      <t>งบการเงิน</t>
    </r>
    <r>
      <rPr>
        <sz val="15"/>
        <color indexed="8"/>
        <rFont val="Angsana New"/>
        <family val="1"/>
      </rPr>
      <t xml:space="preserve"> </t>
    </r>
  </si>
  <si>
    <r>
      <t>รับซื้อคืน</t>
    </r>
    <r>
      <rPr>
        <sz val="15"/>
        <color indexed="8"/>
        <rFont val="Angsana New"/>
        <family val="1"/>
      </rPr>
      <t xml:space="preserve"> </t>
    </r>
  </si>
  <si>
    <r>
      <t>ส่วนน้อย</t>
    </r>
    <r>
      <rPr>
        <sz val="15"/>
        <color indexed="8"/>
        <rFont val="Angsana New"/>
        <family val="1"/>
      </rPr>
      <t xml:space="preserve"> </t>
    </r>
  </si>
  <si>
    <r>
      <t>รวม</t>
    </r>
    <r>
      <rPr>
        <sz val="15"/>
        <color indexed="8"/>
        <rFont val="Angsana New"/>
        <family val="1"/>
      </rPr>
      <t xml:space="preserve"> </t>
    </r>
  </si>
  <si>
    <r>
      <t xml:space="preserve">ยอดคงเหลือ ณ วันที่  </t>
    </r>
    <r>
      <rPr>
        <b/>
        <sz val="15"/>
        <color indexed="8"/>
        <rFont val="Angsana New"/>
        <family val="1"/>
      </rPr>
      <t>30</t>
    </r>
    <r>
      <rPr>
        <b/>
        <sz val="15"/>
        <color indexed="8"/>
        <rFont val="AngsanaUPC"/>
        <family val="1"/>
      </rPr>
      <t xml:space="preserve"> มิถุนายน </t>
    </r>
    <r>
      <rPr>
        <b/>
        <sz val="15"/>
        <color indexed="8"/>
        <rFont val="Angsana New"/>
        <family val="1"/>
      </rPr>
      <t>2548</t>
    </r>
  </si>
  <si>
    <t>ยอดคงเหลือ ณ วันที่ 1 มกราคม 2548</t>
  </si>
  <si>
    <t>ยอดคงเหลือ ณ วันที่ 1 มกราคม 2547</t>
  </si>
  <si>
    <t>งบแสดงการเปลี่ยนแปลงส่วนของผู้ถือหุ้น - งบการเงินรวม (ต่อ)</t>
  </si>
  <si>
    <t>งบแสดงการเปลี่ยนแปลงส่วนของผู้ถือหุ้น - งบการเงินเฉพาะบริษัท (ต่อ)</t>
  </si>
  <si>
    <t xml:space="preserve">งบแสดงการเปลี่ยนแปลงส่วนของผู้ถือหุ้น - งบการเงินเฉพาะบริษัท </t>
  </si>
  <si>
    <t>รับซื้อคืน (หมายเหตุ 11)</t>
  </si>
  <si>
    <t>ออกจำหน่ายหุ้นสามัญ</t>
  </si>
  <si>
    <t>(หมายเหตุ 10)</t>
  </si>
  <si>
    <r>
      <t>ยอดคงเหลือ ณ วันที่</t>
    </r>
    <r>
      <rPr>
        <b/>
        <sz val="15"/>
        <color indexed="8"/>
        <rFont val="Angsana New"/>
        <family val="1"/>
      </rPr>
      <t xml:space="preserve"> </t>
    </r>
    <r>
      <rPr>
        <b/>
        <sz val="15"/>
        <color indexed="8"/>
        <rFont val="AngsanaUPC"/>
        <family val="1"/>
      </rPr>
      <t>1 มกราคม 2547</t>
    </r>
  </si>
  <si>
    <r>
      <t>ยอดคงเหลือ ณ วันที่</t>
    </r>
    <r>
      <rPr>
        <b/>
        <sz val="15"/>
        <color indexed="8"/>
        <rFont val="Angsana New"/>
        <family val="1"/>
      </rPr>
      <t xml:space="preserve"> </t>
    </r>
    <r>
      <rPr>
        <b/>
        <sz val="15"/>
        <color indexed="8"/>
        <rFont val="AngsanaUPC"/>
        <family val="1"/>
      </rPr>
      <t>1 มกราคม 254</t>
    </r>
    <r>
      <rPr>
        <b/>
        <sz val="15"/>
        <color indexed="8"/>
        <rFont val="Angsana New"/>
        <family val="1"/>
      </rPr>
      <t>8</t>
    </r>
  </si>
  <si>
    <t>เงินรับล่วงหน้าค่าจองซื้อหุ้นเพิ่มทุน (หมายเหตุ 10 )</t>
  </si>
  <si>
    <t xml:space="preserve">ใบสำคัญแสดงสิทธิที่จะซื้อหุ้น (หมายเหตุ 10) </t>
  </si>
  <si>
    <t>สำหรับหุ้นทุนรับซื้อคืน (หมายเหตุ 11)</t>
  </si>
  <si>
    <t>เงินปันผลจ่าย - สุทธิ่จากเงินปันผลจ่าย</t>
  </si>
  <si>
    <t>4.  เมื่อวันที่ 29 มกราคม 2547 บริษัทย่อยของบริษัท (CPFI) ได้ชำระเงินค่าซื้อหุ้นสามัญของ C.P. Standart Gida Sanayi ve Ticaret A.S. (CPS) ให้แก่ Charoen Pokphand Development (Turkey) Limited (CPD) อันเป็นผลให้บริษัทดังกล่าวข้างต้นกลายเป็นบริษัทย่อยแห่งใหม่</t>
  </si>
  <si>
    <t>สินทรัพย์หมุนเวียนอื่นและสินทรัพย์ไม่หมุนเวียนอื่น</t>
  </si>
  <si>
    <t xml:space="preserve">ใบสำคัญแสดงสิทธิที่จะซื้อหุ้น </t>
  </si>
  <si>
    <t>ยอดคงเหลือ ณ วันที่ 30 มิถุนายน 2547</t>
  </si>
  <si>
    <r>
      <t xml:space="preserve">บริษัท เจริญโภคภัณฑ์อาหาร จำกัด </t>
    </r>
    <r>
      <rPr>
        <b/>
        <sz val="17"/>
        <color indexed="8"/>
        <rFont val="Angsana New"/>
        <family val="1"/>
      </rPr>
      <t>(</t>
    </r>
    <r>
      <rPr>
        <b/>
        <sz val="17"/>
        <color indexed="8"/>
        <rFont val="AngsanaUPC"/>
        <family val="1"/>
      </rPr>
      <t>มหาชน</t>
    </r>
    <r>
      <rPr>
        <b/>
        <sz val="17"/>
        <color indexed="8"/>
        <rFont val="Angsana New"/>
        <family val="1"/>
      </rPr>
      <t xml:space="preserve">) </t>
    </r>
    <r>
      <rPr>
        <b/>
        <sz val="17"/>
        <color indexed="8"/>
        <rFont val="AngsanaUPC"/>
        <family val="1"/>
      </rPr>
      <t>และบริษัทย่อย</t>
    </r>
  </si>
  <si>
    <t>5,730,976,886 หุ้น  ในปี 2548 และ</t>
  </si>
  <si>
    <r>
      <t xml:space="preserve">กำไรต่อหุ้นปรับลด  </t>
    </r>
    <r>
      <rPr>
        <b/>
        <sz val="15"/>
        <rFont val="Angsana New"/>
        <family val="1"/>
      </rPr>
      <t>(</t>
    </r>
    <r>
      <rPr>
        <b/>
        <sz val="15"/>
        <rFont val="AngsanaUPC"/>
        <family val="1"/>
      </rPr>
      <t>บาท</t>
    </r>
    <r>
      <rPr>
        <b/>
        <sz val="15"/>
        <rFont val="Angsana New"/>
        <family val="1"/>
      </rPr>
      <t>)</t>
    </r>
  </si>
  <si>
    <t>กำไร(ขาดทุน)จากการเปลี่ยนแปลงมูลค่า</t>
  </si>
  <si>
    <t>ใบสำคัญ</t>
  </si>
  <si>
    <t>แสดงสิทธิ</t>
  </si>
  <si>
    <r>
      <t>ที่จะซื้อหุ้น</t>
    </r>
    <r>
      <rPr>
        <sz val="15"/>
        <color indexed="8"/>
        <rFont val="Angsana New"/>
        <family val="1"/>
      </rPr>
      <t xml:space="preserve"> </t>
    </r>
  </si>
  <si>
    <t>มูลค่าหุ้น</t>
  </si>
  <si>
    <r>
      <t>สามัญ</t>
    </r>
    <r>
      <rPr>
        <sz val="15"/>
        <color indexed="8"/>
        <rFont val="Angsana New"/>
        <family val="1"/>
      </rPr>
      <t xml:space="preserve"> </t>
    </r>
  </si>
  <si>
    <t>ประมาณการหนี้สิน</t>
  </si>
  <si>
    <t>ผลกระทบจากการแปลงค่าที่เกิดขึ้นแล้วของเงินลงทุนสุทธิ</t>
  </si>
  <si>
    <t>ในหน่วยงานต่างประเทศ</t>
  </si>
  <si>
    <t>และขายใบสำคัญแสดงสิทธิที่จะซื้อหุ้น</t>
  </si>
  <si>
    <t>เงินสดรับจากการออกหุ้นกู้</t>
  </si>
  <si>
    <t>ผลต่างตามสัญญาแลกเปลี่ยนอัตราดอกเบี้ยที่ยังไม่เกิดขึ้นจริง</t>
  </si>
  <si>
    <t>ผลขาดทุน(กำไร)จากอัตราแลกเปลี่ยนเงินตราต่างประเทศ</t>
  </si>
  <si>
    <t>ที่ยังไม่เกิดขึ้นจริง</t>
  </si>
  <si>
    <r>
      <t xml:space="preserve">เงินให้กู้ยืมระยะยาวแก่บริษัทย่อยลดลง </t>
    </r>
  </si>
  <si>
    <t>บวก  สินทรัพย์สุทธิของบริษัทย่อยส่วนที่เกินมูลค่าเงินลงทุน</t>
  </si>
  <si>
    <t>หัก    เงินลงทุนก่อนวันซื้อกิจการ</t>
  </si>
  <si>
    <r>
      <t>สำหรับแต่ละงวดหกเดือน  สิ้นสุดวันที่ 30 มิถุนายน 254</t>
    </r>
    <r>
      <rPr>
        <b/>
        <sz val="17"/>
        <color indexed="8"/>
        <rFont val="Angsana New"/>
        <family val="1"/>
      </rPr>
      <t>8</t>
    </r>
    <r>
      <rPr>
        <b/>
        <sz val="17"/>
        <color indexed="8"/>
        <rFont val="AngsanaUPC"/>
        <family val="1"/>
      </rPr>
      <t xml:space="preserve"> และ 254</t>
    </r>
    <r>
      <rPr>
        <b/>
        <sz val="17"/>
        <color indexed="8"/>
        <rFont val="Angsana New"/>
        <family val="1"/>
      </rPr>
      <t>7</t>
    </r>
  </si>
  <si>
    <t>ล่วงหน้า</t>
  </si>
  <si>
    <t>เงินรับ</t>
  </si>
  <si>
    <r>
      <t>สำหรับแต่ละงวดหกเดือน  สิ้นสุดวันที่ 30 มิถุนายน 254</t>
    </r>
    <r>
      <rPr>
        <b/>
        <sz val="16"/>
        <color indexed="8"/>
        <rFont val="Angsana New"/>
        <family val="1"/>
      </rPr>
      <t>8</t>
    </r>
    <r>
      <rPr>
        <b/>
        <sz val="16"/>
        <color indexed="8"/>
        <rFont val="AngsanaUPC"/>
        <family val="1"/>
      </rPr>
      <t xml:space="preserve"> และ 254</t>
    </r>
    <r>
      <rPr>
        <b/>
        <sz val="16"/>
        <color indexed="8"/>
        <rFont val="Angsana New"/>
        <family val="1"/>
      </rPr>
      <t>7</t>
    </r>
  </si>
  <si>
    <t>เงินสดและรายการเทียบเท่าเงินสดเพิ่มขึ้น - สุทธิ</t>
  </si>
  <si>
    <t>ขาดทุนจากการตีราคาที่ดินลดลง</t>
  </si>
  <si>
    <t>ขาดทุน(กำไร)จากการจำหน่ายสินทรัพย์ถาวร</t>
  </si>
  <si>
    <t>บริษัทและบริษัทย่อยบางแห่งได้ซื้อสินทรัพย์ถาวรมูลค่ารวมประมาณ 31 ล้านบาท ในปี 2548 และ 5 ล้านบาท ในปี 2547  โดยการทำสัญญาเช่าการเงิน</t>
  </si>
  <si>
    <t>3, 5</t>
  </si>
  <si>
    <t>6.1, 6.2</t>
  </si>
  <si>
    <t>กระแสเงินสดได้มาจากการซื้อบริษัทย่อย</t>
  </si>
  <si>
    <t>5.  เมื่อวันที่ 1 เมษายน 2548 บริษัทย่อยของบริษัท (CPIN) ได้ชำระเงินค่าซื้อหุ้นสามัญเพิ่มทุน Charoen Pokphand (India) Private Limited (CP INDIA) อันเป็นผลให้บริษัทดังกล่าวข้างต้น กลายเป็นบริษัทย่อยแห่งใหม่</t>
  </si>
  <si>
    <t>มูลค่าหุ้นละ 1 บาท ทุนจดทะเบียน</t>
  </si>
  <si>
    <t>รายละเอียดของสินทรัพย์สุทธิของบริษัทย่อยใหม่ดังกล่าว ณ วันที่ซื้อบริษัทย่อย  สรุปดังนี้</t>
  </si>
  <si>
    <t>รายละเอียดของสินทรัพย์สุทธิของบริษัทย่อยใหม่ดังกล่าว ณ วันที่ซื้อบริษัทย่อย สรุปดังนี้</t>
  </si>
  <si>
    <r>
      <t>ส่วนแบ่ง</t>
    </r>
    <r>
      <rPr>
        <sz val="15"/>
        <rFont val="AngsanaUPC"/>
        <family val="1"/>
      </rPr>
      <t>กำไร</t>
    </r>
    <r>
      <rPr>
        <sz val="15"/>
        <rFont val="AngsanaUPC"/>
        <family val="1"/>
      </rPr>
      <t>จากเงินลงทุน</t>
    </r>
  </si>
  <si>
    <t>เงินสดที่ได้ (จ่าย) จากการซื้อบริษัทย่อยสุทธิจากเงินสด</t>
  </si>
  <si>
    <t>กระแสเงินสดจ่ายจากการซื้อบริษัทย่อย</t>
  </si>
  <si>
    <t>เจ้าหนี้บริษัทย่อย</t>
  </si>
  <si>
    <t>เงินสดและเงินฝากสถาบันการเงิน</t>
  </si>
  <si>
    <t>ออกจำหน่ายหุ้นสามัญ (หมายเหตุ 10)</t>
  </si>
  <si>
    <t>บริษัทย่อยในต่างประเทศแห่งหนึ่ง    (CP USA)  ได้ขายสินทรัพย์ถาวรส่วนใหญ่ออกไป    โดยผู้ซื้อได้จ่ายชำระค่าสินทรัพย์ดังกล่าวเป็นเงินสดให้แก่ CP USA  ด้วยจำนวนที่หักภาระผูกพันที่ผู้ซื้อจะต้องจ่ายตามสัญญาเช่าการเงิน ซื้อซึ่งผู้ตกลงที่จะรับโอนไปพร้อมกับสินทรัพย์ที่ซื้อไปนั้น โดยภาระผูกพันดังกล่าวมีจำนวนประมาณ 169 ล้านบาท</t>
  </si>
  <si>
    <t>3, 6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</si>
</sst>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#,##0\ ;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\ ;\(#,##0.00\)"/>
  </numFmts>
  <fonts count="23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b/>
      <sz val="15"/>
      <name val="Angsana New"/>
      <family val="1"/>
    </font>
    <font>
      <b/>
      <sz val="5"/>
      <name val="Angsana New"/>
      <family val="1"/>
    </font>
    <font>
      <b/>
      <sz val="10"/>
      <name val="Angsana New"/>
      <family val="1"/>
    </font>
    <font>
      <sz val="8"/>
      <name val="Arial"/>
      <family val="0"/>
    </font>
    <font>
      <b/>
      <sz val="16"/>
      <name val="AngsanaUPC"/>
      <family val="1"/>
    </font>
    <font>
      <sz val="16"/>
      <name val="Angsana New"/>
      <family val="1"/>
    </font>
    <font>
      <sz val="15"/>
      <name val="AngsanaUPC"/>
      <family val="1"/>
    </font>
    <font>
      <b/>
      <sz val="15"/>
      <name val="AngsanaUPC"/>
      <family val="1"/>
    </font>
    <font>
      <i/>
      <sz val="15"/>
      <name val="Angsana New"/>
      <family val="1"/>
    </font>
    <font>
      <b/>
      <sz val="16"/>
      <color indexed="8"/>
      <name val="AngsanaUPC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u val="single"/>
      <sz val="15"/>
      <color indexed="8"/>
      <name val="Angsana New"/>
      <family val="1"/>
    </font>
    <font>
      <sz val="15"/>
      <color indexed="8"/>
      <name val="AngsanaUPC"/>
      <family val="1"/>
    </font>
    <font>
      <b/>
      <sz val="15"/>
      <color indexed="8"/>
      <name val="Angsana New"/>
      <family val="1"/>
    </font>
    <font>
      <b/>
      <sz val="15"/>
      <color indexed="8"/>
      <name val="AngsanaUPC"/>
      <family val="1"/>
    </font>
    <font>
      <b/>
      <sz val="17"/>
      <color indexed="8"/>
      <name val="AngsanaUPC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37" fontId="0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0" xfId="0" applyNumberFormat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3" xfId="0" applyNumberFormat="1" applyFont="1" applyBorder="1" applyAlignment="1">
      <alignment horizontal="right"/>
    </xf>
    <xf numFmtId="178" fontId="0" fillId="0" borderId="0" xfId="0" applyNumberFormat="1" applyAlignment="1" quotePrefix="1">
      <alignment horizontal="center"/>
    </xf>
    <xf numFmtId="178" fontId="9" fillId="0" borderId="0" xfId="0" applyNumberFormat="1" applyFont="1" applyAlignment="1">
      <alignment horizontal="right"/>
    </xf>
    <xf numFmtId="178" fontId="0" fillId="0" borderId="1" xfId="0" applyNumberFormat="1" applyBorder="1" applyAlignment="1" quotePrefix="1">
      <alignment horizontal="center"/>
    </xf>
    <xf numFmtId="178" fontId="0" fillId="0" borderId="2" xfId="0" applyNumberFormat="1" applyFont="1" applyBorder="1" applyAlignment="1">
      <alignment horizontal="right"/>
    </xf>
    <xf numFmtId="183" fontId="0" fillId="0" borderId="0" xfId="0" applyNumberFormat="1" applyFont="1" applyAlignment="1">
      <alignment/>
    </xf>
    <xf numFmtId="183" fontId="0" fillId="0" borderId="2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78" fontId="0" fillId="0" borderId="0" xfId="0" applyNumberFormat="1" applyBorder="1" applyAlignment="1" quotePrefix="1">
      <alignment horizontal="center"/>
    </xf>
    <xf numFmtId="178" fontId="9" fillId="0" borderId="1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/>
    </xf>
    <xf numFmtId="183" fontId="0" fillId="0" borderId="0" xfId="0" applyNumberFormat="1" applyFont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178" fontId="11" fillId="0" borderId="0" xfId="0" applyNumberFormat="1" applyFont="1" applyAlignment="1">
      <alignment horizontal="right"/>
    </xf>
    <xf numFmtId="178" fontId="0" fillId="0" borderId="1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3" xfId="0" applyNumberFormat="1" applyFont="1" applyBorder="1" applyAlignment="1">
      <alignment horizontal="right"/>
    </xf>
    <xf numFmtId="178" fontId="0" fillId="0" borderId="1" xfId="0" applyNumberFormat="1" applyFont="1" applyBorder="1" applyAlignment="1" quotePrefix="1">
      <alignment horizontal="center"/>
    </xf>
    <xf numFmtId="178" fontId="0" fillId="0" borderId="3" xfId="0" applyNumberFormat="1" applyBorder="1" applyAlignment="1">
      <alignment horizontal="right"/>
    </xf>
    <xf numFmtId="178" fontId="0" fillId="0" borderId="4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78" fontId="0" fillId="0" borderId="0" xfId="0" applyNumberFormat="1" applyFont="1" applyAlignment="1">
      <alignment/>
    </xf>
    <xf numFmtId="178" fontId="0" fillId="0" borderId="1" xfId="0" applyNumberFormat="1" applyFont="1" applyBorder="1" applyAlignment="1">
      <alignment/>
    </xf>
    <xf numFmtId="178" fontId="0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178" fontId="14" fillId="0" borderId="0" xfId="0" applyNumberFormat="1" applyFont="1" applyAlignment="1">
      <alignment horizontal="right"/>
    </xf>
    <xf numFmtId="178" fontId="16" fillId="0" borderId="0" xfId="0" applyNumberFormat="1" applyFont="1" applyAlignment="1">
      <alignment horizontal="right"/>
    </xf>
    <xf numFmtId="178" fontId="15" fillId="0" borderId="0" xfId="0" applyNumberFormat="1" applyFont="1" applyAlignment="1">
      <alignment horizontal="right"/>
    </xf>
    <xf numFmtId="178" fontId="14" fillId="0" borderId="0" xfId="0" applyNumberFormat="1" applyFont="1" applyBorder="1" applyAlignment="1">
      <alignment horizontal="right"/>
    </xf>
    <xf numFmtId="178" fontId="14" fillId="0" borderId="0" xfId="0" applyNumberFormat="1" applyFont="1" applyAlignment="1" quotePrefix="1">
      <alignment horizontal="center"/>
    </xf>
    <xf numFmtId="178" fontId="14" fillId="0" borderId="4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top" wrapText="1"/>
    </xf>
    <xf numFmtId="178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183" fontId="0" fillId="0" borderId="2" xfId="0" applyNumberFormat="1" applyFont="1" applyBorder="1" applyAlignment="1">
      <alignment/>
    </xf>
    <xf numFmtId="37" fontId="14" fillId="0" borderId="1" xfId="0" applyNumberFormat="1" applyFont="1" applyBorder="1" applyAlignment="1">
      <alignment horizontal="right" vertical="top" wrapText="1"/>
    </xf>
    <xf numFmtId="37" fontId="14" fillId="0" borderId="0" xfId="0" applyNumberFormat="1" applyFont="1" applyAlignment="1">
      <alignment horizontal="right" vertical="top" wrapText="1"/>
    </xf>
    <xf numFmtId="37" fontId="0" fillId="0" borderId="0" xfId="0" applyNumberFormat="1" applyAlignment="1">
      <alignment/>
    </xf>
    <xf numFmtId="37" fontId="14" fillId="0" borderId="4" xfId="0" applyNumberFormat="1" applyFont="1" applyBorder="1" applyAlignment="1">
      <alignment horizontal="right" vertical="top" wrapText="1"/>
    </xf>
    <xf numFmtId="37" fontId="0" fillId="0" borderId="4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6" fillId="0" borderId="0" xfId="0" applyNumberFormat="1" applyFont="1" applyAlignment="1">
      <alignment horizontal="right" vertical="top" wrapText="1"/>
    </xf>
    <xf numFmtId="37" fontId="14" fillId="0" borderId="0" xfId="0" applyNumberFormat="1" applyFont="1" applyAlignment="1" quotePrefix="1">
      <alignment horizontal="center" vertical="top" wrapText="1"/>
    </xf>
    <xf numFmtId="178" fontId="14" fillId="0" borderId="4" xfId="0" applyNumberFormat="1" applyFont="1" applyBorder="1" applyAlignment="1" quotePrefix="1">
      <alignment horizontal="right"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37" fontId="0" fillId="0" borderId="0" xfId="0" applyNumberFormat="1" applyAlignment="1" quotePrefix="1">
      <alignment horizontal="center"/>
    </xf>
    <xf numFmtId="37" fontId="0" fillId="0" borderId="1" xfId="0" applyNumberFormat="1" applyBorder="1" applyAlignment="1" quotePrefix="1">
      <alignment horizontal="center"/>
    </xf>
    <xf numFmtId="37" fontId="0" fillId="0" borderId="2" xfId="0" applyNumberFormat="1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83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78" fontId="14" fillId="0" borderId="0" xfId="0" applyNumberFormat="1" applyFont="1" applyAlignment="1" quotePrefix="1">
      <alignment/>
    </xf>
    <xf numFmtId="178" fontId="14" fillId="0" borderId="0" xfId="0" applyNumberFormat="1" applyFont="1" applyAlignment="1">
      <alignment/>
    </xf>
    <xf numFmtId="38" fontId="0" fillId="0" borderId="0" xfId="0" applyNumberFormat="1" applyAlignment="1">
      <alignment/>
    </xf>
    <xf numFmtId="178" fontId="0" fillId="0" borderId="0" xfId="0" applyNumberFormat="1" applyAlignment="1">
      <alignment/>
    </xf>
    <xf numFmtId="38" fontId="0" fillId="0" borderId="1" xfId="0" applyNumberFormat="1" applyBorder="1" applyAlignment="1">
      <alignment/>
    </xf>
    <xf numFmtId="38" fontId="0" fillId="0" borderId="4" xfId="0" applyNumberFormat="1" applyBorder="1" applyAlignment="1">
      <alignment/>
    </xf>
    <xf numFmtId="37" fontId="14" fillId="0" borderId="4" xfId="0" applyNumberFormat="1" applyFont="1" applyBorder="1" applyAlignment="1" quotePrefix="1">
      <alignment horizontal="center" vertical="top" wrapText="1"/>
    </xf>
    <xf numFmtId="178" fontId="0" fillId="0" borderId="0" xfId="0" applyNumberFormat="1" applyAlignment="1" quotePrefix="1">
      <alignment horizontal="right"/>
    </xf>
    <xf numFmtId="178" fontId="0" fillId="0" borderId="1" xfId="0" applyNumberFormat="1" applyBorder="1" applyAlignment="1">
      <alignment horizontal="right"/>
    </xf>
    <xf numFmtId="178" fontId="0" fillId="0" borderId="0" xfId="0" applyNumberFormat="1" applyAlignment="1">
      <alignment horizontal="center"/>
    </xf>
    <xf numFmtId="178" fontId="0" fillId="0" borderId="0" xfId="0" applyNumberFormat="1" applyAlignment="1" quotePrefix="1">
      <alignment/>
    </xf>
    <xf numFmtId="0" fontId="22" fillId="0" borderId="0" xfId="0" applyFont="1" applyAlignment="1">
      <alignment horizontal="justify" vertical="justify"/>
    </xf>
    <xf numFmtId="0" fontId="7" fillId="0" borderId="0" xfId="0" applyFont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left"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justify" vertical="distributed"/>
    </xf>
    <xf numFmtId="0" fontId="0" fillId="0" borderId="0" xfId="0" applyFont="1" applyAlignment="1">
      <alignment horizontal="left" vertical="distributed"/>
    </xf>
    <xf numFmtId="0" fontId="22" fillId="0" borderId="0" xfId="0" applyFont="1" applyAlignment="1">
      <alignment horizontal="justify" vertical="justify"/>
    </xf>
    <xf numFmtId="0" fontId="22" fillId="0" borderId="0" xfId="0" applyFont="1" applyAlignment="1">
      <alignment/>
    </xf>
    <xf numFmtId="0" fontId="0" fillId="0" borderId="0" xfId="0" applyFont="1" applyAlignment="1">
      <alignment horizontal="justify" vertical="distributed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showGridLines="0" tabSelected="1" zoomScaleSheetLayoutView="80" workbookViewId="0" topLeftCell="A1">
      <selection activeCell="A9" sqref="A9"/>
    </sheetView>
  </sheetViews>
  <sheetFormatPr defaultColWidth="9.140625" defaultRowHeight="22.5" customHeight="1"/>
  <cols>
    <col min="1" max="1" width="35.140625" style="21" customWidth="1"/>
    <col min="2" max="2" width="8.57421875" style="22" customWidth="1"/>
    <col min="3" max="3" width="1.1484375" style="21" customWidth="1"/>
    <col min="4" max="4" width="16.00390625" style="21" customWidth="1"/>
    <col min="5" max="5" width="0.85546875" style="21" customWidth="1"/>
    <col min="6" max="6" width="14.140625" style="21" customWidth="1"/>
    <col min="7" max="7" width="1.1484375" style="21" customWidth="1"/>
    <col min="8" max="8" width="16.421875" style="21" customWidth="1"/>
    <col min="9" max="9" width="0.85546875" style="21" customWidth="1"/>
    <col min="10" max="10" width="13.7109375" style="21" customWidth="1"/>
    <col min="11" max="16384" width="9.140625" style="21" customWidth="1"/>
  </cols>
  <sheetData>
    <row r="1" spans="1:2" s="3" customFormat="1" ht="22.5" customHeight="1">
      <c r="A1" s="1" t="s">
        <v>0</v>
      </c>
      <c r="B1" s="2"/>
    </row>
    <row r="2" spans="1:2" s="3" customFormat="1" ht="22.5" customHeight="1">
      <c r="A2" s="1" t="s">
        <v>1</v>
      </c>
      <c r="B2" s="2"/>
    </row>
    <row r="3" spans="1:2" s="3" customFormat="1" ht="22.5" customHeight="1">
      <c r="A3" s="1" t="s">
        <v>105</v>
      </c>
      <c r="B3" s="2"/>
    </row>
    <row r="4" spans="1:2" s="3" customFormat="1" ht="22.5" customHeight="1">
      <c r="A4" s="1"/>
      <c r="B4" s="2"/>
    </row>
    <row r="5" spans="1:2" s="3" customFormat="1" ht="22.5" customHeight="1">
      <c r="A5" s="1" t="s">
        <v>2</v>
      </c>
      <c r="B5" s="2"/>
    </row>
    <row r="6" spans="1:10" s="3" customFormat="1" ht="22.5" customHeight="1">
      <c r="A6" s="4"/>
      <c r="B6" s="22"/>
      <c r="C6" s="5"/>
      <c r="D6" s="131" t="s">
        <v>3</v>
      </c>
      <c r="E6" s="131"/>
      <c r="F6" s="131"/>
      <c r="G6" s="131"/>
      <c r="H6" s="131"/>
      <c r="I6" s="131"/>
      <c r="J6" s="131"/>
    </row>
    <row r="7" spans="1:10" s="3" customFormat="1" ht="22.5" customHeight="1">
      <c r="A7" s="4"/>
      <c r="B7" s="5"/>
      <c r="C7" s="5"/>
      <c r="D7" s="130" t="s">
        <v>4</v>
      </c>
      <c r="E7" s="130"/>
      <c r="F7" s="130"/>
      <c r="G7" s="5"/>
      <c r="H7" s="130" t="s">
        <v>5</v>
      </c>
      <c r="I7" s="130"/>
      <c r="J7" s="130"/>
    </row>
    <row r="8" spans="1:10" s="3" customFormat="1" ht="22.5" customHeight="1">
      <c r="A8" s="4"/>
      <c r="B8" s="5"/>
      <c r="C8" s="5"/>
      <c r="D8" s="5" t="s">
        <v>103</v>
      </c>
      <c r="E8" s="5"/>
      <c r="F8" s="5" t="s">
        <v>6</v>
      </c>
      <c r="G8" s="5"/>
      <c r="H8" s="5" t="s">
        <v>103</v>
      </c>
      <c r="I8" s="5"/>
      <c r="J8" s="5" t="s">
        <v>6</v>
      </c>
    </row>
    <row r="9" spans="1:10" s="3" customFormat="1" ht="22.5" customHeight="1">
      <c r="A9" s="4"/>
      <c r="B9" s="5"/>
      <c r="C9" s="5"/>
      <c r="D9" s="5" t="s">
        <v>104</v>
      </c>
      <c r="E9" s="5"/>
      <c r="F9" s="5" t="s">
        <v>7</v>
      </c>
      <c r="G9" s="5"/>
      <c r="H9" s="5" t="s">
        <v>104</v>
      </c>
      <c r="I9" s="5"/>
      <c r="J9" s="5" t="s">
        <v>7</v>
      </c>
    </row>
    <row r="10" spans="1:10" s="3" customFormat="1" ht="22.5" customHeight="1">
      <c r="A10" s="4"/>
      <c r="B10" s="5"/>
      <c r="C10" s="5"/>
      <c r="D10" s="5" t="s">
        <v>8</v>
      </c>
      <c r="E10" s="5"/>
      <c r="F10" s="5"/>
      <c r="G10" s="5"/>
      <c r="H10" s="5" t="s">
        <v>8</v>
      </c>
      <c r="I10" s="5"/>
      <c r="J10" s="5"/>
    </row>
    <row r="11" spans="1:10" s="3" customFormat="1" ht="22.5" customHeight="1">
      <c r="A11" s="4"/>
      <c r="B11" s="7" t="s">
        <v>9</v>
      </c>
      <c r="C11" s="5"/>
      <c r="D11" s="7" t="s">
        <v>10</v>
      </c>
      <c r="E11" s="5"/>
      <c r="F11" s="7" t="s">
        <v>11</v>
      </c>
      <c r="G11" s="5"/>
      <c r="H11" s="7" t="s">
        <v>10</v>
      </c>
      <c r="I11" s="5"/>
      <c r="J11" s="7" t="s">
        <v>11</v>
      </c>
    </row>
    <row r="12" spans="1:10" s="3" customFormat="1" ht="22.5" customHeight="1">
      <c r="A12" s="8" t="s">
        <v>12</v>
      </c>
      <c r="B12" s="2"/>
      <c r="D12" s="9"/>
      <c r="E12" s="9"/>
      <c r="F12" s="9"/>
      <c r="G12" s="9"/>
      <c r="H12" s="9"/>
      <c r="I12" s="9"/>
      <c r="J12" s="9"/>
    </row>
    <row r="13" spans="1:10" s="3" customFormat="1" ht="22.5" customHeight="1">
      <c r="A13" s="4" t="s">
        <v>13</v>
      </c>
      <c r="B13" s="2"/>
      <c r="D13" s="10">
        <v>3852246</v>
      </c>
      <c r="E13" s="10"/>
      <c r="F13" s="10">
        <v>1544073</v>
      </c>
      <c r="G13" s="10"/>
      <c r="H13" s="10">
        <v>1873577</v>
      </c>
      <c r="I13" s="10"/>
      <c r="J13" s="10">
        <v>179778</v>
      </c>
    </row>
    <row r="14" spans="1:10" s="3" customFormat="1" ht="22.5" customHeight="1">
      <c r="A14" s="4" t="s">
        <v>14</v>
      </c>
      <c r="B14" s="2"/>
      <c r="D14" s="10">
        <v>1358323</v>
      </c>
      <c r="E14" s="10"/>
      <c r="F14" s="10">
        <v>317338</v>
      </c>
      <c r="G14" s="10"/>
      <c r="H14" s="10">
        <v>1050000</v>
      </c>
      <c r="I14" s="11"/>
      <c r="J14" s="11" t="s">
        <v>15</v>
      </c>
    </row>
    <row r="15" spans="1:10" s="3" customFormat="1" ht="22.5" customHeight="1">
      <c r="A15" s="4" t="s">
        <v>16</v>
      </c>
      <c r="B15" s="2"/>
      <c r="D15" s="10"/>
      <c r="E15" s="10"/>
      <c r="F15" s="10"/>
      <c r="G15" s="10"/>
      <c r="H15" s="10"/>
      <c r="I15" s="10"/>
      <c r="J15" s="10"/>
    </row>
    <row r="16" spans="1:10" s="3" customFormat="1" ht="22.5" customHeight="1">
      <c r="A16" s="4" t="s">
        <v>17</v>
      </c>
      <c r="B16" s="2">
        <v>3</v>
      </c>
      <c r="D16" s="11" t="s">
        <v>15</v>
      </c>
      <c r="E16" s="11"/>
      <c r="F16" s="11" t="s">
        <v>15</v>
      </c>
      <c r="G16" s="10"/>
      <c r="H16" s="12">
        <v>1423132</v>
      </c>
      <c r="I16" s="12"/>
      <c r="J16" s="12">
        <v>1089420</v>
      </c>
    </row>
    <row r="17" spans="1:10" s="3" customFormat="1" ht="22.5" customHeight="1">
      <c r="A17" s="4" t="s">
        <v>18</v>
      </c>
      <c r="B17" s="2">
        <v>3</v>
      </c>
      <c r="D17" s="10">
        <v>1371732</v>
      </c>
      <c r="E17" s="10"/>
      <c r="F17" s="10">
        <v>1275225</v>
      </c>
      <c r="G17" s="10"/>
      <c r="H17" s="10">
        <v>387357</v>
      </c>
      <c r="I17" s="10"/>
      <c r="J17" s="10">
        <v>330153</v>
      </c>
    </row>
    <row r="18" spans="1:10" s="3" customFormat="1" ht="22.5" customHeight="1">
      <c r="A18" s="4" t="s">
        <v>19</v>
      </c>
      <c r="B18" s="2"/>
      <c r="D18" s="10">
        <v>10143211</v>
      </c>
      <c r="E18" s="10"/>
      <c r="F18" s="10">
        <v>7983810</v>
      </c>
      <c r="G18" s="10"/>
      <c r="H18" s="10">
        <v>3837916</v>
      </c>
      <c r="I18" s="10"/>
      <c r="J18" s="10">
        <v>1623023</v>
      </c>
    </row>
    <row r="19" spans="1:10" s="3" customFormat="1" ht="22.5" customHeight="1">
      <c r="A19" s="4" t="s">
        <v>20</v>
      </c>
      <c r="B19" s="2">
        <v>4</v>
      </c>
      <c r="D19" s="13">
        <v>-287015</v>
      </c>
      <c r="E19" s="13"/>
      <c r="F19" s="13">
        <v>-252424</v>
      </c>
      <c r="G19" s="13"/>
      <c r="H19" s="13">
        <v>-9806</v>
      </c>
      <c r="I19" s="13"/>
      <c r="J19" s="13">
        <v>-14810</v>
      </c>
    </row>
    <row r="20" spans="1:10" s="3" customFormat="1" ht="22.5" customHeight="1">
      <c r="A20" s="4" t="s">
        <v>21</v>
      </c>
      <c r="B20" s="2">
        <v>3</v>
      </c>
      <c r="D20" s="11" t="s">
        <v>15</v>
      </c>
      <c r="E20" s="11"/>
      <c r="F20" s="11" t="s">
        <v>15</v>
      </c>
      <c r="G20" s="10"/>
      <c r="H20" s="10">
        <v>22652</v>
      </c>
      <c r="I20" s="10"/>
      <c r="J20" s="10">
        <v>33869</v>
      </c>
    </row>
    <row r="21" spans="1:10" s="3" customFormat="1" ht="22.5" customHeight="1">
      <c r="A21" s="4" t="s">
        <v>22</v>
      </c>
      <c r="B21" s="2"/>
      <c r="D21" s="11"/>
      <c r="E21" s="11"/>
      <c r="F21" s="11"/>
      <c r="G21" s="10"/>
      <c r="H21" s="10"/>
      <c r="I21" s="10"/>
      <c r="J21" s="10"/>
    </row>
    <row r="22" spans="1:10" s="3" customFormat="1" ht="22.5" customHeight="1">
      <c r="A22" s="4" t="s">
        <v>23</v>
      </c>
      <c r="B22" s="2" t="s">
        <v>300</v>
      </c>
      <c r="D22" s="11" t="s">
        <v>15</v>
      </c>
      <c r="E22" s="11"/>
      <c r="F22" s="11" t="s">
        <v>15</v>
      </c>
      <c r="G22" s="10"/>
      <c r="H22" s="10">
        <v>1667096</v>
      </c>
      <c r="I22" s="10"/>
      <c r="J22" s="10">
        <v>1511167</v>
      </c>
    </row>
    <row r="23" spans="1:10" s="3" customFormat="1" ht="22.5" customHeight="1">
      <c r="A23" s="4" t="s">
        <v>24</v>
      </c>
      <c r="B23" s="2"/>
      <c r="D23" s="10">
        <v>20020793</v>
      </c>
      <c r="E23" s="10"/>
      <c r="F23" s="10">
        <v>18307310</v>
      </c>
      <c r="G23" s="10"/>
      <c r="H23" s="10">
        <v>6577498</v>
      </c>
      <c r="I23" s="10"/>
      <c r="J23" s="10">
        <v>3695027</v>
      </c>
    </row>
    <row r="24" spans="1:10" s="3" customFormat="1" ht="22.5" customHeight="1">
      <c r="A24" s="4" t="s">
        <v>25</v>
      </c>
      <c r="B24" s="2"/>
      <c r="D24" s="10"/>
      <c r="E24" s="10"/>
      <c r="F24" s="10"/>
      <c r="G24" s="10"/>
      <c r="H24" s="10"/>
      <c r="I24" s="10"/>
      <c r="J24" s="10"/>
    </row>
    <row r="25" spans="1:10" s="3" customFormat="1" ht="22.5" customHeight="1">
      <c r="A25" s="4" t="s">
        <v>26</v>
      </c>
      <c r="B25" s="2"/>
      <c r="D25" s="10">
        <v>175518</v>
      </c>
      <c r="E25" s="10"/>
      <c r="F25" s="10">
        <v>126842</v>
      </c>
      <c r="G25" s="10"/>
      <c r="H25" s="10">
        <v>79383</v>
      </c>
      <c r="I25" s="10"/>
      <c r="J25" s="10">
        <v>30190</v>
      </c>
    </row>
    <row r="26" spans="1:10" s="3" customFormat="1" ht="22.5" customHeight="1">
      <c r="A26" s="4" t="s">
        <v>27</v>
      </c>
      <c r="B26" s="2"/>
      <c r="D26" s="10">
        <v>49243</v>
      </c>
      <c r="E26" s="10"/>
      <c r="F26" s="10">
        <v>55206</v>
      </c>
      <c r="G26" s="10"/>
      <c r="H26" s="11" t="s">
        <v>15</v>
      </c>
      <c r="I26" s="11"/>
      <c r="J26" s="11" t="s">
        <v>15</v>
      </c>
    </row>
    <row r="27" spans="1:10" s="3" customFormat="1" ht="22.5" customHeight="1">
      <c r="A27" s="4" t="s">
        <v>28</v>
      </c>
      <c r="B27" s="2"/>
      <c r="D27" s="10">
        <v>249426</v>
      </c>
      <c r="E27" s="10"/>
      <c r="F27" s="10">
        <v>277317</v>
      </c>
      <c r="G27" s="10"/>
      <c r="H27" s="10">
        <v>187936</v>
      </c>
      <c r="I27" s="10"/>
      <c r="J27" s="10">
        <v>227001</v>
      </c>
    </row>
    <row r="28" spans="1:10" s="3" customFormat="1" ht="22.5" customHeight="1">
      <c r="A28" s="4" t="s">
        <v>29</v>
      </c>
      <c r="B28" s="2"/>
      <c r="D28" s="14">
        <v>406515</v>
      </c>
      <c r="E28" s="10"/>
      <c r="F28" s="14">
        <f>859933-F25-F26-F27</f>
        <v>400568</v>
      </c>
      <c r="G28" s="10"/>
      <c r="H28" s="14">
        <v>72838</v>
      </c>
      <c r="I28" s="10"/>
      <c r="J28" s="14">
        <f>311637-J25-J27</f>
        <v>54446</v>
      </c>
    </row>
    <row r="29" spans="1:10" s="3" customFormat="1" ht="22.5" customHeight="1">
      <c r="A29" s="8" t="s">
        <v>30</v>
      </c>
      <c r="B29" s="2"/>
      <c r="D29" s="14">
        <f>SUM(D12:D28)</f>
        <v>37339992</v>
      </c>
      <c r="E29" s="10"/>
      <c r="F29" s="14">
        <f>SUM(F12:F28)</f>
        <v>30035265</v>
      </c>
      <c r="G29" s="10"/>
      <c r="H29" s="14">
        <f>SUM(H12:H28)</f>
        <v>17169579</v>
      </c>
      <c r="I29" s="10"/>
      <c r="J29" s="14">
        <f>SUM(J13:J28)</f>
        <v>8759264</v>
      </c>
    </row>
    <row r="30" spans="1:2" s="3" customFormat="1" ht="22.5" customHeight="1">
      <c r="A30" s="1" t="s">
        <v>0</v>
      </c>
      <c r="B30" s="2"/>
    </row>
    <row r="31" spans="1:2" s="3" customFormat="1" ht="22.5" customHeight="1">
      <c r="A31" s="1" t="s">
        <v>1</v>
      </c>
      <c r="B31" s="2"/>
    </row>
    <row r="32" spans="1:2" s="3" customFormat="1" ht="22.5" customHeight="1">
      <c r="A32" s="1" t="s">
        <v>105</v>
      </c>
      <c r="B32" s="2"/>
    </row>
    <row r="33" spans="1:2" s="3" customFormat="1" ht="22.5" customHeight="1">
      <c r="A33" s="1"/>
      <c r="B33" s="2"/>
    </row>
    <row r="34" spans="1:2" s="3" customFormat="1" ht="22.5" customHeight="1">
      <c r="A34" s="1" t="s">
        <v>31</v>
      </c>
      <c r="B34" s="2"/>
    </row>
    <row r="35" spans="1:10" s="3" customFormat="1" ht="22.5" customHeight="1">
      <c r="A35" s="4"/>
      <c r="B35" s="22"/>
      <c r="C35" s="5"/>
      <c r="D35" s="131" t="s">
        <v>3</v>
      </c>
      <c r="E35" s="131"/>
      <c r="F35" s="131"/>
      <c r="G35" s="131"/>
      <c r="H35" s="131"/>
      <c r="I35" s="131"/>
      <c r="J35" s="131"/>
    </row>
    <row r="36" spans="1:10" s="3" customFormat="1" ht="22.5" customHeight="1">
      <c r="A36" s="4"/>
      <c r="B36" s="5"/>
      <c r="C36" s="5"/>
      <c r="D36" s="130" t="s">
        <v>4</v>
      </c>
      <c r="E36" s="130"/>
      <c r="F36" s="130"/>
      <c r="G36" s="5"/>
      <c r="H36" s="130" t="s">
        <v>5</v>
      </c>
      <c r="I36" s="130"/>
      <c r="J36" s="130"/>
    </row>
    <row r="37" spans="1:10" s="3" customFormat="1" ht="22.5" customHeight="1">
      <c r="A37" s="4"/>
      <c r="B37" s="5"/>
      <c r="C37" s="5"/>
      <c r="D37" s="5" t="s">
        <v>103</v>
      </c>
      <c r="E37" s="5"/>
      <c r="F37" s="5" t="s">
        <v>6</v>
      </c>
      <c r="G37" s="5"/>
      <c r="H37" s="5" t="s">
        <v>103</v>
      </c>
      <c r="I37" s="5"/>
      <c r="J37" s="5" t="s">
        <v>6</v>
      </c>
    </row>
    <row r="38" spans="1:10" s="3" customFormat="1" ht="22.5" customHeight="1">
      <c r="A38" s="4"/>
      <c r="B38" s="5"/>
      <c r="C38" s="5"/>
      <c r="D38" s="5" t="s">
        <v>104</v>
      </c>
      <c r="E38" s="5"/>
      <c r="F38" s="5" t="s">
        <v>7</v>
      </c>
      <c r="G38" s="5"/>
      <c r="H38" s="5" t="s">
        <v>104</v>
      </c>
      <c r="I38" s="5"/>
      <c r="J38" s="5" t="s">
        <v>7</v>
      </c>
    </row>
    <row r="39" spans="1:10" s="3" customFormat="1" ht="22.5" customHeight="1">
      <c r="A39" s="4"/>
      <c r="B39" s="5"/>
      <c r="C39" s="5"/>
      <c r="D39" s="5" t="s">
        <v>8</v>
      </c>
      <c r="E39" s="5"/>
      <c r="F39" s="5"/>
      <c r="G39" s="5"/>
      <c r="H39" s="5" t="s">
        <v>8</v>
      </c>
      <c r="I39" s="5"/>
      <c r="J39" s="5"/>
    </row>
    <row r="40" spans="1:10" s="3" customFormat="1" ht="22.5" customHeight="1">
      <c r="A40" s="4"/>
      <c r="B40" s="7" t="s">
        <v>9</v>
      </c>
      <c r="C40" s="5"/>
      <c r="D40" s="7" t="s">
        <v>10</v>
      </c>
      <c r="E40" s="5"/>
      <c r="F40" s="7" t="s">
        <v>11</v>
      </c>
      <c r="G40" s="5"/>
      <c r="H40" s="7" t="s">
        <v>10</v>
      </c>
      <c r="I40" s="5"/>
      <c r="J40" s="7" t="s">
        <v>11</v>
      </c>
    </row>
    <row r="41" spans="1:10" s="3" customFormat="1" ht="22.5" customHeight="1">
      <c r="A41" s="8" t="s">
        <v>32</v>
      </c>
      <c r="B41" s="2"/>
      <c r="D41" s="9"/>
      <c r="E41" s="9"/>
      <c r="F41" s="9"/>
      <c r="G41" s="9"/>
      <c r="H41" s="9"/>
      <c r="I41" s="9"/>
      <c r="J41" s="9"/>
    </row>
    <row r="42" spans="1:10" s="3" customFormat="1" ht="22.5" customHeight="1">
      <c r="A42" s="4" t="s">
        <v>33</v>
      </c>
      <c r="B42" s="2"/>
      <c r="D42" s="10"/>
      <c r="E42" s="10"/>
      <c r="F42" s="10"/>
      <c r="G42" s="10"/>
      <c r="H42" s="10"/>
      <c r="I42" s="10"/>
      <c r="J42" s="10"/>
    </row>
    <row r="43" spans="1:10" s="3" customFormat="1" ht="22.5" customHeight="1">
      <c r="A43" s="4" t="s">
        <v>34</v>
      </c>
      <c r="B43" s="2">
        <v>6.2</v>
      </c>
      <c r="D43" s="11" t="s">
        <v>15</v>
      </c>
      <c r="E43" s="11"/>
      <c r="F43" s="11" t="s">
        <v>15</v>
      </c>
      <c r="G43" s="10"/>
      <c r="H43" s="10">
        <v>28964384</v>
      </c>
      <c r="I43" s="10"/>
      <c r="J43" s="10">
        <f>25631380</f>
        <v>25631380</v>
      </c>
    </row>
    <row r="44" spans="1:10" s="3" customFormat="1" ht="22.5" customHeight="1">
      <c r="A44" s="4" t="s">
        <v>35</v>
      </c>
      <c r="B44" s="2" t="s">
        <v>301</v>
      </c>
      <c r="D44" s="10">
        <v>6621498</v>
      </c>
      <c r="E44" s="10"/>
      <c r="F44" s="10">
        <v>5983465</v>
      </c>
      <c r="G44" s="10"/>
      <c r="H44" s="10">
        <v>859104</v>
      </c>
      <c r="I44" s="10"/>
      <c r="J44" s="10">
        <v>717577</v>
      </c>
    </row>
    <row r="45" spans="1:10" s="3" customFormat="1" ht="22.5" customHeight="1">
      <c r="A45" s="4" t="s">
        <v>36</v>
      </c>
      <c r="B45" s="2"/>
      <c r="D45" s="10"/>
      <c r="E45" s="10"/>
      <c r="F45" s="10"/>
      <c r="G45" s="10"/>
      <c r="H45" s="10"/>
      <c r="I45" s="10"/>
      <c r="J45" s="10"/>
    </row>
    <row r="46" spans="1:2" s="3" customFormat="1" ht="22.5" customHeight="1">
      <c r="A46" s="4" t="s">
        <v>37</v>
      </c>
      <c r="B46" s="2"/>
    </row>
    <row r="47" spans="1:10" s="3" customFormat="1" ht="22.5" customHeight="1">
      <c r="A47" s="4" t="s">
        <v>38</v>
      </c>
      <c r="B47" s="2">
        <v>6.3</v>
      </c>
      <c r="D47" s="10">
        <v>1798572</v>
      </c>
      <c r="E47" s="10"/>
      <c r="F47" s="10">
        <v>2431384</v>
      </c>
      <c r="G47" s="10"/>
      <c r="H47" s="10">
        <v>1087736</v>
      </c>
      <c r="I47" s="10"/>
      <c r="J47" s="10">
        <v>868402</v>
      </c>
    </row>
    <row r="48" spans="1:10" s="3" customFormat="1" ht="22.5" customHeight="1">
      <c r="A48" s="4" t="s">
        <v>39</v>
      </c>
      <c r="B48" s="2"/>
      <c r="D48" s="10"/>
      <c r="E48" s="10"/>
      <c r="F48" s="10"/>
      <c r="G48" s="10"/>
      <c r="H48" s="10"/>
      <c r="I48" s="10"/>
      <c r="J48" s="10"/>
    </row>
    <row r="49" spans="1:10" s="3" customFormat="1" ht="22.5" customHeight="1">
      <c r="A49" s="4" t="s">
        <v>40</v>
      </c>
      <c r="B49" s="2">
        <v>7</v>
      </c>
      <c r="D49" s="10">
        <v>1488895</v>
      </c>
      <c r="E49" s="10"/>
      <c r="F49" s="10">
        <v>1410617</v>
      </c>
      <c r="G49" s="10"/>
      <c r="H49" s="10">
        <v>97150</v>
      </c>
      <c r="I49" s="10"/>
      <c r="J49" s="10">
        <v>87736</v>
      </c>
    </row>
    <row r="50" spans="1:10" s="3" customFormat="1" ht="22.5" customHeight="1">
      <c r="A50" s="4" t="s">
        <v>41</v>
      </c>
      <c r="B50" s="2"/>
      <c r="D50" s="10">
        <v>9850</v>
      </c>
      <c r="E50" s="10"/>
      <c r="F50" s="10">
        <v>40074</v>
      </c>
      <c r="G50" s="10"/>
      <c r="H50" s="11" t="s">
        <v>15</v>
      </c>
      <c r="I50" s="11"/>
      <c r="J50" s="11" t="s">
        <v>15</v>
      </c>
    </row>
    <row r="51" spans="1:10" s="3" customFormat="1" ht="22.5" customHeight="1">
      <c r="A51" s="4" t="s">
        <v>42</v>
      </c>
      <c r="B51" s="2"/>
      <c r="D51" s="10"/>
      <c r="E51" s="10"/>
      <c r="F51" s="10"/>
      <c r="G51" s="10"/>
      <c r="H51" s="10"/>
      <c r="I51" s="10"/>
      <c r="J51" s="10"/>
    </row>
    <row r="52" spans="1:10" s="3" customFormat="1" ht="22.5" customHeight="1">
      <c r="A52" s="4" t="s">
        <v>43</v>
      </c>
      <c r="B52" s="2" t="s">
        <v>300</v>
      </c>
      <c r="D52" s="11" t="s">
        <v>15</v>
      </c>
      <c r="E52" s="11"/>
      <c r="F52" s="11" t="s">
        <v>15</v>
      </c>
      <c r="G52" s="10"/>
      <c r="H52" s="10">
        <v>2271204</v>
      </c>
      <c r="I52" s="10"/>
      <c r="J52" s="10">
        <v>3273251</v>
      </c>
    </row>
    <row r="53" spans="1:10" s="3" customFormat="1" ht="22.5" customHeight="1">
      <c r="A53" s="4" t="s">
        <v>44</v>
      </c>
      <c r="B53" s="2">
        <v>7</v>
      </c>
      <c r="D53" s="13">
        <v>34141427</v>
      </c>
      <c r="E53" s="13"/>
      <c r="F53" s="13">
        <f>6798164+2062505+22217537</f>
        <v>31078206</v>
      </c>
      <c r="G53" s="13"/>
      <c r="H53" s="13">
        <v>14027913</v>
      </c>
      <c r="I53" s="13"/>
      <c r="J53" s="13">
        <f>1260268+1511183+9913813</f>
        <v>12685264</v>
      </c>
    </row>
    <row r="54" spans="1:10" s="3" customFormat="1" ht="22.5" customHeight="1">
      <c r="A54" s="4" t="s">
        <v>45</v>
      </c>
      <c r="B54" s="2"/>
      <c r="D54" s="10">
        <v>-608360</v>
      </c>
      <c r="E54" s="10"/>
      <c r="F54" s="10">
        <f>-790571-38814+81928+178416</f>
        <v>-569041</v>
      </c>
      <c r="G54" s="10"/>
      <c r="H54" s="10">
        <v>9412</v>
      </c>
      <c r="I54" s="10"/>
      <c r="J54" s="10">
        <v>8321</v>
      </c>
    </row>
    <row r="55" spans="1:10" s="3" customFormat="1" ht="22.5" customHeight="1">
      <c r="A55" s="8"/>
      <c r="B55" s="2"/>
      <c r="D55" s="13"/>
      <c r="E55" s="10"/>
      <c r="F55" s="13"/>
      <c r="G55" s="10"/>
      <c r="H55" s="13"/>
      <c r="I55" s="10"/>
      <c r="J55" s="13"/>
    </row>
    <row r="56" spans="1:10" s="3" customFormat="1" ht="22.5" customHeight="1">
      <c r="A56" s="4" t="s">
        <v>46</v>
      </c>
      <c r="B56" s="2"/>
      <c r="D56" s="10"/>
      <c r="E56" s="10"/>
      <c r="F56" s="10"/>
      <c r="G56" s="10"/>
      <c r="H56" s="10"/>
      <c r="I56" s="10"/>
      <c r="J56" s="10"/>
    </row>
    <row r="57" spans="1:10" s="3" customFormat="1" ht="22.5" customHeight="1">
      <c r="A57" s="4" t="s">
        <v>47</v>
      </c>
      <c r="B57" s="2">
        <v>13</v>
      </c>
      <c r="D57" s="10">
        <v>1579919</v>
      </c>
      <c r="E57" s="10"/>
      <c r="F57" s="10">
        <v>1603458</v>
      </c>
      <c r="G57" s="10"/>
      <c r="H57" s="10">
        <v>1105131</v>
      </c>
      <c r="I57" s="10"/>
      <c r="J57" s="10">
        <v>1080209</v>
      </c>
    </row>
    <row r="58" spans="1:10" s="3" customFormat="1" ht="22.5" customHeight="1">
      <c r="A58" s="4" t="s">
        <v>48</v>
      </c>
      <c r="B58" s="2"/>
      <c r="D58" s="10">
        <v>36024</v>
      </c>
      <c r="E58" s="10"/>
      <c r="F58" s="10">
        <v>80751</v>
      </c>
      <c r="G58" s="10"/>
      <c r="H58" s="10">
        <v>2765</v>
      </c>
      <c r="I58" s="10"/>
      <c r="J58" s="10">
        <v>10365</v>
      </c>
    </row>
    <row r="59" spans="1:10" s="3" customFormat="1" ht="22.5" customHeight="1">
      <c r="A59" s="4" t="s">
        <v>49</v>
      </c>
      <c r="B59" s="2"/>
      <c r="D59" s="10">
        <v>45759</v>
      </c>
      <c r="E59" s="10"/>
      <c r="F59" s="10">
        <v>42403</v>
      </c>
      <c r="G59" s="10"/>
      <c r="H59" s="11" t="s">
        <v>15</v>
      </c>
      <c r="I59" s="11"/>
      <c r="J59" s="11" t="s">
        <v>15</v>
      </c>
    </row>
    <row r="60" spans="1:10" s="3" customFormat="1" ht="22.5" customHeight="1">
      <c r="A60" s="4" t="s">
        <v>29</v>
      </c>
      <c r="B60" s="2"/>
      <c r="D60" s="14">
        <v>133140</v>
      </c>
      <c r="E60" s="10"/>
      <c r="F60" s="14">
        <v>81408</v>
      </c>
      <c r="G60" s="10"/>
      <c r="H60" s="14">
        <v>71540</v>
      </c>
      <c r="I60" s="10"/>
      <c r="J60" s="14">
        <v>41672</v>
      </c>
    </row>
    <row r="61" spans="1:10" s="3" customFormat="1" ht="22.5" customHeight="1">
      <c r="A61" s="8" t="s">
        <v>50</v>
      </c>
      <c r="B61" s="2"/>
      <c r="D61" s="14">
        <f>SUM(D42:D60)</f>
        <v>45246724</v>
      </c>
      <c r="E61" s="10"/>
      <c r="F61" s="14">
        <f>SUM(F42:F60)</f>
        <v>42182725</v>
      </c>
      <c r="G61" s="10"/>
      <c r="H61" s="14">
        <f>SUM(H42:H60)</f>
        <v>48496339</v>
      </c>
      <c r="I61" s="10"/>
      <c r="J61" s="14">
        <f>SUM(J42:J60)</f>
        <v>44404177</v>
      </c>
    </row>
    <row r="62" spans="1:10" s="3" customFormat="1" ht="22.5" customHeight="1">
      <c r="A62" s="4"/>
      <c r="B62" s="2"/>
      <c r="D62" s="10"/>
      <c r="E62" s="10"/>
      <c r="F62" s="10"/>
      <c r="G62" s="10"/>
      <c r="H62" s="10"/>
      <c r="I62" s="10"/>
      <c r="J62" s="10"/>
    </row>
    <row r="63" spans="1:10" s="3" customFormat="1" ht="22.5" customHeight="1" thickBot="1">
      <c r="A63" s="8" t="s">
        <v>51</v>
      </c>
      <c r="B63" s="2"/>
      <c r="D63" s="15">
        <f>+D61+D29</f>
        <v>82586716</v>
      </c>
      <c r="E63" s="10"/>
      <c r="F63" s="15">
        <f>+F61+F29</f>
        <v>72217990</v>
      </c>
      <c r="G63" s="10"/>
      <c r="H63" s="15">
        <f>+H61+H29</f>
        <v>65665918</v>
      </c>
      <c r="I63" s="10"/>
      <c r="J63" s="15">
        <f>+J61+J29</f>
        <v>53163441</v>
      </c>
    </row>
    <row r="64" spans="1:2" s="3" customFormat="1" ht="22.5" customHeight="1" thickTop="1">
      <c r="A64" s="1" t="s">
        <v>0</v>
      </c>
      <c r="B64" s="2"/>
    </row>
    <row r="65" spans="1:2" s="3" customFormat="1" ht="22.5" customHeight="1">
      <c r="A65" s="1" t="s">
        <v>1</v>
      </c>
      <c r="B65" s="2"/>
    </row>
    <row r="66" spans="1:2" s="3" customFormat="1" ht="22.5" customHeight="1">
      <c r="A66" s="1" t="s">
        <v>105</v>
      </c>
      <c r="B66" s="2"/>
    </row>
    <row r="67" spans="1:2" s="3" customFormat="1" ht="22.5" customHeight="1">
      <c r="A67" s="16"/>
      <c r="B67" s="2"/>
    </row>
    <row r="68" spans="1:2" s="3" customFormat="1" ht="22.5" customHeight="1">
      <c r="A68" s="1" t="s">
        <v>52</v>
      </c>
      <c r="B68" s="2"/>
    </row>
    <row r="69" spans="1:10" s="3" customFormat="1" ht="22.5" customHeight="1">
      <c r="A69" s="4"/>
      <c r="B69" s="22"/>
      <c r="C69" s="5"/>
      <c r="D69" s="131" t="s">
        <v>3</v>
      </c>
      <c r="E69" s="131"/>
      <c r="F69" s="131"/>
      <c r="G69" s="131"/>
      <c r="H69" s="131"/>
      <c r="I69" s="131"/>
      <c r="J69" s="131"/>
    </row>
    <row r="70" spans="1:10" s="3" customFormat="1" ht="22.5" customHeight="1">
      <c r="A70" s="4"/>
      <c r="B70" s="5"/>
      <c r="C70" s="5"/>
      <c r="D70" s="130" t="s">
        <v>4</v>
      </c>
      <c r="E70" s="130"/>
      <c r="F70" s="130"/>
      <c r="G70" s="5"/>
      <c r="H70" s="130" t="s">
        <v>5</v>
      </c>
      <c r="I70" s="130"/>
      <c r="J70" s="130"/>
    </row>
    <row r="71" spans="1:10" s="3" customFormat="1" ht="22.5" customHeight="1">
      <c r="A71" s="4"/>
      <c r="B71" s="5"/>
      <c r="C71" s="5"/>
      <c r="D71" s="5" t="s">
        <v>103</v>
      </c>
      <c r="E71" s="5"/>
      <c r="F71" s="5" t="s">
        <v>6</v>
      </c>
      <c r="G71" s="5"/>
      <c r="H71" s="5" t="s">
        <v>103</v>
      </c>
      <c r="I71" s="5"/>
      <c r="J71" s="5" t="s">
        <v>6</v>
      </c>
    </row>
    <row r="72" spans="1:10" s="3" customFormat="1" ht="22.5" customHeight="1">
      <c r="A72" s="4"/>
      <c r="B72" s="5"/>
      <c r="C72" s="5"/>
      <c r="D72" s="5" t="s">
        <v>104</v>
      </c>
      <c r="E72" s="5"/>
      <c r="F72" s="5" t="s">
        <v>7</v>
      </c>
      <c r="G72" s="5"/>
      <c r="H72" s="5" t="s">
        <v>104</v>
      </c>
      <c r="I72" s="5"/>
      <c r="J72" s="5" t="s">
        <v>7</v>
      </c>
    </row>
    <row r="73" spans="1:10" s="3" customFormat="1" ht="22.5" customHeight="1">
      <c r="A73" s="4"/>
      <c r="B73" s="5"/>
      <c r="C73" s="5"/>
      <c r="D73" s="5" t="s">
        <v>8</v>
      </c>
      <c r="E73" s="5"/>
      <c r="F73" s="5"/>
      <c r="G73" s="5"/>
      <c r="H73" s="5" t="s">
        <v>8</v>
      </c>
      <c r="I73" s="5"/>
      <c r="J73" s="5"/>
    </row>
    <row r="74" spans="1:10" s="3" customFormat="1" ht="22.5" customHeight="1">
      <c r="A74" s="4"/>
      <c r="B74" s="7" t="s">
        <v>9</v>
      </c>
      <c r="C74" s="5"/>
      <c r="D74" s="7" t="s">
        <v>10</v>
      </c>
      <c r="E74" s="5"/>
      <c r="F74" s="7" t="s">
        <v>11</v>
      </c>
      <c r="G74" s="5"/>
      <c r="H74" s="7" t="s">
        <v>10</v>
      </c>
      <c r="I74" s="5"/>
      <c r="J74" s="7" t="s">
        <v>11</v>
      </c>
    </row>
    <row r="75" spans="1:10" s="3" customFormat="1" ht="22.5" customHeight="1">
      <c r="A75" s="8" t="s">
        <v>53</v>
      </c>
      <c r="B75" s="2"/>
      <c r="D75" s="9"/>
      <c r="E75" s="9"/>
      <c r="F75" s="9"/>
      <c r="G75" s="9"/>
      <c r="H75" s="9"/>
      <c r="I75" s="9"/>
      <c r="J75" s="9"/>
    </row>
    <row r="76" spans="1:10" s="3" customFormat="1" ht="22.5" customHeight="1">
      <c r="A76" s="4" t="s">
        <v>54</v>
      </c>
      <c r="B76" s="2"/>
      <c r="D76" s="10"/>
      <c r="E76" s="10"/>
      <c r="F76" s="10"/>
      <c r="G76" s="10"/>
      <c r="H76" s="10"/>
      <c r="I76" s="10"/>
      <c r="J76" s="10"/>
    </row>
    <row r="77" spans="1:10" s="3" customFormat="1" ht="22.5" customHeight="1">
      <c r="A77" s="4" t="s">
        <v>55</v>
      </c>
      <c r="B77" s="2"/>
      <c r="D77" s="10">
        <v>12678986</v>
      </c>
      <c r="E77" s="10"/>
      <c r="F77" s="10">
        <v>12417040</v>
      </c>
      <c r="G77" s="10"/>
      <c r="H77" s="10">
        <v>4213207</v>
      </c>
      <c r="I77" s="10"/>
      <c r="J77" s="10">
        <v>2233341</v>
      </c>
    </row>
    <row r="78" spans="1:10" s="3" customFormat="1" ht="22.5" customHeight="1">
      <c r="A78" s="4" t="s">
        <v>56</v>
      </c>
      <c r="B78" s="2"/>
      <c r="D78" s="10"/>
      <c r="E78" s="10"/>
      <c r="F78" s="10"/>
      <c r="G78" s="10"/>
      <c r="H78" s="10"/>
      <c r="I78" s="10"/>
      <c r="J78" s="10"/>
    </row>
    <row r="79" spans="1:10" s="3" customFormat="1" ht="22.5" customHeight="1">
      <c r="A79" s="4" t="s">
        <v>17</v>
      </c>
      <c r="B79" s="2">
        <v>3</v>
      </c>
      <c r="D79" s="11" t="s">
        <v>15</v>
      </c>
      <c r="E79" s="11"/>
      <c r="F79" s="11" t="s">
        <v>15</v>
      </c>
      <c r="G79" s="10"/>
      <c r="H79" s="12">
        <v>775244</v>
      </c>
      <c r="I79" s="12"/>
      <c r="J79" s="12">
        <v>198325</v>
      </c>
    </row>
    <row r="80" spans="1:10" s="3" customFormat="1" ht="22.5" customHeight="1">
      <c r="A80" s="4" t="s">
        <v>18</v>
      </c>
      <c r="B80" s="2">
        <v>3</v>
      </c>
      <c r="D80" s="10">
        <v>639055</v>
      </c>
      <c r="E80" s="10"/>
      <c r="F80" s="10">
        <v>545580</v>
      </c>
      <c r="G80" s="10"/>
      <c r="H80" s="10">
        <v>319705</v>
      </c>
      <c r="I80" s="10"/>
      <c r="J80" s="10">
        <v>160153</v>
      </c>
    </row>
    <row r="81" spans="1:10" s="3" customFormat="1" ht="22.5" customHeight="1">
      <c r="A81" s="4" t="s">
        <v>19</v>
      </c>
      <c r="B81" s="2"/>
      <c r="D81" s="10">
        <v>4426491</v>
      </c>
      <c r="E81" s="10"/>
      <c r="F81" s="10">
        <v>4403785</v>
      </c>
      <c r="G81" s="10"/>
      <c r="H81" s="10">
        <v>1612819</v>
      </c>
      <c r="I81" s="10"/>
      <c r="J81" s="10">
        <v>1152077</v>
      </c>
    </row>
    <row r="82" spans="1:10" s="3" customFormat="1" ht="22.5" customHeight="1">
      <c r="A82" s="4" t="s">
        <v>310</v>
      </c>
      <c r="B82" s="2" t="s">
        <v>314</v>
      </c>
      <c r="D82" s="11" t="s">
        <v>15</v>
      </c>
      <c r="E82" s="11"/>
      <c r="F82" s="11" t="s">
        <v>15</v>
      </c>
      <c r="G82" s="10"/>
      <c r="H82" s="10">
        <v>1050000</v>
      </c>
      <c r="I82" s="10"/>
      <c r="J82" s="11" t="s">
        <v>15</v>
      </c>
    </row>
    <row r="83" spans="1:10" s="3" customFormat="1" ht="22.5" customHeight="1">
      <c r="A83" s="4" t="s">
        <v>57</v>
      </c>
      <c r="B83" s="2"/>
      <c r="D83" s="10"/>
      <c r="E83" s="10"/>
      <c r="F83" s="10"/>
      <c r="G83" s="10"/>
      <c r="H83" s="10"/>
      <c r="I83" s="10"/>
      <c r="J83" s="10"/>
    </row>
    <row r="84" spans="1:10" s="3" customFormat="1" ht="22.5" customHeight="1">
      <c r="A84" s="4" t="s">
        <v>58</v>
      </c>
      <c r="B84" s="2"/>
      <c r="D84" s="10"/>
      <c r="E84" s="10"/>
      <c r="F84" s="10"/>
      <c r="G84" s="10"/>
      <c r="H84" s="10"/>
      <c r="I84" s="10"/>
      <c r="J84" s="10"/>
    </row>
    <row r="85" spans="1:10" s="3" customFormat="1" ht="22.5" customHeight="1">
      <c r="A85" s="4" t="s">
        <v>59</v>
      </c>
      <c r="B85" s="2">
        <v>8</v>
      </c>
      <c r="D85" s="10">
        <v>3933382</v>
      </c>
      <c r="E85" s="10"/>
      <c r="F85" s="10">
        <v>797239</v>
      </c>
      <c r="G85" s="10"/>
      <c r="H85" s="10">
        <v>3468800</v>
      </c>
      <c r="I85" s="10"/>
      <c r="J85" s="10">
        <v>390000</v>
      </c>
    </row>
    <row r="86" spans="1:10" s="3" customFormat="1" ht="22.5" customHeight="1">
      <c r="A86" s="4" t="s">
        <v>60</v>
      </c>
      <c r="B86" s="2">
        <v>9</v>
      </c>
      <c r="D86" s="10">
        <v>2380000</v>
      </c>
      <c r="E86" s="10"/>
      <c r="F86" s="10">
        <v>3780000</v>
      </c>
      <c r="G86" s="10"/>
      <c r="H86" s="10">
        <v>2380000</v>
      </c>
      <c r="I86" s="10"/>
      <c r="J86" s="10">
        <v>3780000</v>
      </c>
    </row>
    <row r="87" spans="1:10" s="3" customFormat="1" ht="22.5" customHeight="1">
      <c r="A87" s="4" t="s">
        <v>61</v>
      </c>
      <c r="B87" s="2"/>
      <c r="D87" s="10">
        <v>19438</v>
      </c>
      <c r="E87" s="10"/>
      <c r="F87" s="10">
        <v>18206</v>
      </c>
      <c r="G87" s="10"/>
      <c r="H87" s="10">
        <v>3059</v>
      </c>
      <c r="I87" s="10"/>
      <c r="J87" s="10">
        <v>327</v>
      </c>
    </row>
    <row r="88" spans="1:10" s="3" customFormat="1" ht="22.5" customHeight="1">
      <c r="A88" s="4" t="s">
        <v>62</v>
      </c>
      <c r="B88" s="2"/>
      <c r="D88" s="10"/>
      <c r="E88" s="10"/>
      <c r="F88" s="10"/>
      <c r="G88" s="10"/>
      <c r="H88" s="10"/>
      <c r="I88" s="10"/>
      <c r="J88" s="10"/>
    </row>
    <row r="89" spans="1:10" s="3" customFormat="1" ht="22.5" customHeight="1">
      <c r="A89" s="4" t="s">
        <v>63</v>
      </c>
      <c r="B89" s="2"/>
      <c r="D89" s="10">
        <v>37363</v>
      </c>
      <c r="E89" s="10"/>
      <c r="F89" s="10">
        <v>56747</v>
      </c>
      <c r="G89" s="10"/>
      <c r="H89" s="10">
        <v>55106</v>
      </c>
      <c r="I89" s="10"/>
      <c r="J89" s="10">
        <v>55088</v>
      </c>
    </row>
    <row r="90" spans="1:10" s="3" customFormat="1" ht="22.5" customHeight="1">
      <c r="A90" s="4" t="s">
        <v>64</v>
      </c>
      <c r="B90" s="2"/>
      <c r="D90" s="10">
        <v>799989</v>
      </c>
      <c r="E90" s="10"/>
      <c r="F90" s="10">
        <v>375623</v>
      </c>
      <c r="G90" s="10"/>
      <c r="H90" s="11" t="s">
        <v>15</v>
      </c>
      <c r="I90" s="11"/>
      <c r="J90" s="11" t="s">
        <v>15</v>
      </c>
    </row>
    <row r="91" spans="1:10" s="3" customFormat="1" ht="22.5" customHeight="1">
      <c r="A91" s="4" t="s">
        <v>65</v>
      </c>
      <c r="B91" s="2"/>
      <c r="D91" s="10">
        <v>150409</v>
      </c>
      <c r="E91" s="10"/>
      <c r="F91" s="10">
        <v>137529</v>
      </c>
      <c r="G91" s="10"/>
      <c r="H91" s="10">
        <v>119663</v>
      </c>
      <c r="I91" s="10"/>
      <c r="J91" s="10">
        <v>102256</v>
      </c>
    </row>
    <row r="92" spans="1:10" s="3" customFormat="1" ht="22.5" customHeight="1">
      <c r="A92" s="4" t="s">
        <v>29</v>
      </c>
      <c r="B92" s="2"/>
      <c r="D92" s="14">
        <v>2369178</v>
      </c>
      <c r="E92" s="10"/>
      <c r="F92" s="14">
        <v>1507403</v>
      </c>
      <c r="G92" s="10"/>
      <c r="H92" s="14">
        <v>410535</v>
      </c>
      <c r="I92" s="10"/>
      <c r="J92" s="14">
        <v>119483</v>
      </c>
    </row>
    <row r="93" spans="1:10" s="3" customFormat="1" ht="22.5" customHeight="1">
      <c r="A93" s="8" t="s">
        <v>66</v>
      </c>
      <c r="B93" s="2"/>
      <c r="D93" s="14">
        <f>SUM(D77:D92)</f>
        <v>27434291</v>
      </c>
      <c r="E93" s="10"/>
      <c r="F93" s="14">
        <f>SUM(F77:F92)</f>
        <v>24039152</v>
      </c>
      <c r="G93" s="10"/>
      <c r="H93" s="14">
        <f>SUM(H77:H92)</f>
        <v>14408138</v>
      </c>
      <c r="I93" s="10"/>
      <c r="J93" s="14">
        <f>SUM(J77:J92)</f>
        <v>8191050</v>
      </c>
    </row>
    <row r="94" spans="1:2" s="3" customFormat="1" ht="22.5" customHeight="1">
      <c r="A94" s="1" t="s">
        <v>0</v>
      </c>
      <c r="B94" s="2"/>
    </row>
    <row r="95" spans="1:2" s="3" customFormat="1" ht="22.5" customHeight="1">
      <c r="A95" s="1" t="s">
        <v>1</v>
      </c>
      <c r="B95" s="2"/>
    </row>
    <row r="96" spans="1:2" s="3" customFormat="1" ht="22.5" customHeight="1">
      <c r="A96" s="1" t="s">
        <v>105</v>
      </c>
      <c r="B96" s="2"/>
    </row>
    <row r="97" spans="1:2" s="3" customFormat="1" ht="22.5" customHeight="1">
      <c r="A97" s="17"/>
      <c r="B97" s="2"/>
    </row>
    <row r="98" spans="1:2" s="3" customFormat="1" ht="22.5" customHeight="1">
      <c r="A98" s="1" t="s">
        <v>67</v>
      </c>
      <c r="B98" s="2"/>
    </row>
    <row r="99" spans="1:10" s="3" customFormat="1" ht="22.5" customHeight="1">
      <c r="A99" s="4"/>
      <c r="B99" s="22"/>
      <c r="C99" s="5"/>
      <c r="D99" s="131" t="s">
        <v>3</v>
      </c>
      <c r="E99" s="131"/>
      <c r="F99" s="131"/>
      <c r="G99" s="131"/>
      <c r="H99" s="131"/>
      <c r="I99" s="131"/>
      <c r="J99" s="131"/>
    </row>
    <row r="100" spans="1:10" s="3" customFormat="1" ht="22.5" customHeight="1">
      <c r="A100" s="4"/>
      <c r="B100" s="5"/>
      <c r="C100" s="5"/>
      <c r="D100" s="130" t="s">
        <v>4</v>
      </c>
      <c r="E100" s="130"/>
      <c r="F100" s="130"/>
      <c r="G100" s="5"/>
      <c r="H100" s="130" t="s">
        <v>5</v>
      </c>
      <c r="I100" s="130"/>
      <c r="J100" s="130"/>
    </row>
    <row r="101" spans="1:10" s="3" customFormat="1" ht="22.5" customHeight="1">
      <c r="A101" s="4"/>
      <c r="B101" s="5"/>
      <c r="C101" s="5"/>
      <c r="D101" s="5" t="s">
        <v>103</v>
      </c>
      <c r="E101" s="5"/>
      <c r="F101" s="5" t="s">
        <v>6</v>
      </c>
      <c r="G101" s="5"/>
      <c r="H101" s="5" t="s">
        <v>103</v>
      </c>
      <c r="I101" s="5"/>
      <c r="J101" s="5" t="s">
        <v>6</v>
      </c>
    </row>
    <row r="102" spans="1:10" s="3" customFormat="1" ht="22.5" customHeight="1">
      <c r="A102" s="4"/>
      <c r="B102" s="5"/>
      <c r="C102" s="5"/>
      <c r="D102" s="5" t="s">
        <v>104</v>
      </c>
      <c r="E102" s="5"/>
      <c r="F102" s="5" t="s">
        <v>7</v>
      </c>
      <c r="G102" s="5"/>
      <c r="H102" s="5" t="s">
        <v>104</v>
      </c>
      <c r="I102" s="5"/>
      <c r="J102" s="5" t="s">
        <v>7</v>
      </c>
    </row>
    <row r="103" spans="1:10" s="3" customFormat="1" ht="22.5" customHeight="1">
      <c r="A103" s="4"/>
      <c r="B103" s="5"/>
      <c r="C103" s="5"/>
      <c r="D103" s="5" t="s">
        <v>8</v>
      </c>
      <c r="E103" s="5"/>
      <c r="F103" s="5"/>
      <c r="G103" s="5"/>
      <c r="H103" s="5" t="s">
        <v>8</v>
      </c>
      <c r="I103" s="5"/>
      <c r="J103" s="5"/>
    </row>
    <row r="104" spans="1:10" s="3" customFormat="1" ht="22.5" customHeight="1">
      <c r="A104" s="4"/>
      <c r="B104" s="7" t="s">
        <v>9</v>
      </c>
      <c r="C104" s="5"/>
      <c r="D104" s="7" t="s">
        <v>10</v>
      </c>
      <c r="E104" s="5"/>
      <c r="F104" s="7" t="s">
        <v>11</v>
      </c>
      <c r="G104" s="5"/>
      <c r="H104" s="7" t="s">
        <v>10</v>
      </c>
      <c r="I104" s="5"/>
      <c r="J104" s="7" t="s">
        <v>11</v>
      </c>
    </row>
    <row r="105" spans="1:10" s="3" customFormat="1" ht="22.5" customHeight="1">
      <c r="A105" s="8" t="s">
        <v>68</v>
      </c>
      <c r="B105" s="2"/>
      <c r="D105" s="9"/>
      <c r="E105" s="9"/>
      <c r="F105" s="9"/>
      <c r="G105" s="9"/>
      <c r="H105" s="9"/>
      <c r="I105" s="9"/>
      <c r="J105" s="9"/>
    </row>
    <row r="106" spans="1:10" s="3" customFormat="1" ht="22.5" customHeight="1">
      <c r="A106" s="4" t="s">
        <v>69</v>
      </c>
      <c r="B106" s="2"/>
      <c r="D106" s="10"/>
      <c r="E106" s="10"/>
      <c r="F106" s="10"/>
      <c r="G106" s="10"/>
      <c r="H106" s="10"/>
      <c r="I106" s="10"/>
      <c r="J106" s="10"/>
    </row>
    <row r="107" spans="1:2" s="3" customFormat="1" ht="22.5" customHeight="1">
      <c r="A107" s="4" t="s">
        <v>70</v>
      </c>
      <c r="B107" s="2"/>
    </row>
    <row r="108" spans="1:10" s="3" customFormat="1" ht="22.5" customHeight="1">
      <c r="A108" s="4" t="s">
        <v>59</v>
      </c>
      <c r="B108" s="2">
        <v>8</v>
      </c>
      <c r="D108" s="10">
        <v>3719656</v>
      </c>
      <c r="E108" s="10"/>
      <c r="F108" s="10">
        <v>6740368</v>
      </c>
      <c r="G108" s="10"/>
      <c r="H108" s="10">
        <v>2888800</v>
      </c>
      <c r="I108" s="10"/>
      <c r="J108" s="10">
        <v>5987600</v>
      </c>
    </row>
    <row r="109" spans="1:10" s="3" customFormat="1" ht="22.5" customHeight="1">
      <c r="A109" s="4" t="s">
        <v>60</v>
      </c>
      <c r="B109" s="2">
        <v>9</v>
      </c>
      <c r="D109" s="10">
        <v>10000000</v>
      </c>
      <c r="E109" s="10"/>
      <c r="F109" s="10">
        <v>7190000</v>
      </c>
      <c r="G109" s="10"/>
      <c r="H109" s="10">
        <v>10000000</v>
      </c>
      <c r="I109" s="10"/>
      <c r="J109" s="10">
        <v>7190000</v>
      </c>
    </row>
    <row r="110" spans="1:10" s="3" customFormat="1" ht="22.5" customHeight="1">
      <c r="A110" s="4" t="s">
        <v>71</v>
      </c>
      <c r="B110" s="2"/>
      <c r="D110" s="10">
        <v>21114</v>
      </c>
      <c r="E110" s="10"/>
      <c r="F110" s="10">
        <v>11742</v>
      </c>
      <c r="G110" s="10"/>
      <c r="H110" s="10">
        <v>2906</v>
      </c>
      <c r="I110" s="10"/>
      <c r="J110" s="10">
        <v>3465</v>
      </c>
    </row>
    <row r="111" spans="1:10" s="3" customFormat="1" ht="22.5" customHeight="1">
      <c r="A111" s="4" t="s">
        <v>72</v>
      </c>
      <c r="B111" s="2">
        <v>13</v>
      </c>
      <c r="D111" s="10">
        <v>3051061</v>
      </c>
      <c r="E111" s="10"/>
      <c r="F111" s="10">
        <v>2482477</v>
      </c>
      <c r="G111" s="10"/>
      <c r="H111" s="10">
        <v>540026</v>
      </c>
      <c r="I111" s="10"/>
      <c r="J111" s="10">
        <v>345464</v>
      </c>
    </row>
    <row r="112" spans="1:10" s="3" customFormat="1" ht="22.5" customHeight="1">
      <c r="A112" s="4" t="s">
        <v>73</v>
      </c>
      <c r="B112" s="2"/>
      <c r="D112" s="10"/>
      <c r="E112" s="10"/>
      <c r="F112" s="10"/>
      <c r="G112" s="10"/>
      <c r="H112" s="10"/>
      <c r="I112" s="10"/>
      <c r="J112" s="10"/>
    </row>
    <row r="113" spans="1:11" s="3" customFormat="1" ht="22.5" customHeight="1">
      <c r="A113" s="4" t="s">
        <v>74</v>
      </c>
      <c r="B113" s="2">
        <v>6.2</v>
      </c>
      <c r="D113" s="18" t="s">
        <v>15</v>
      </c>
      <c r="E113" s="18"/>
      <c r="F113" s="18" t="s">
        <v>15</v>
      </c>
      <c r="G113" s="13"/>
      <c r="H113" s="10">
        <v>270719</v>
      </c>
      <c r="I113" s="13"/>
      <c r="J113" s="13">
        <v>238297</v>
      </c>
      <c r="K113" s="19"/>
    </row>
    <row r="114" spans="1:10" s="3" customFormat="1" ht="22.5" customHeight="1">
      <c r="A114" s="4" t="s">
        <v>29</v>
      </c>
      <c r="B114" s="2"/>
      <c r="D114" s="14">
        <v>149444</v>
      </c>
      <c r="E114" s="10"/>
      <c r="F114" s="14">
        <v>125833</v>
      </c>
      <c r="G114" s="10"/>
      <c r="H114" s="20" t="s">
        <v>15</v>
      </c>
      <c r="I114" s="11"/>
      <c r="J114" s="20" t="s">
        <v>15</v>
      </c>
    </row>
    <row r="115" spans="1:10" s="3" customFormat="1" ht="22.5" customHeight="1">
      <c r="A115" s="8" t="s">
        <v>75</v>
      </c>
      <c r="B115" s="2"/>
      <c r="D115" s="14">
        <f>SUM(D108:D114)</f>
        <v>16941275</v>
      </c>
      <c r="E115" s="10"/>
      <c r="F115" s="14">
        <f>SUM(F108:F114)</f>
        <v>16550420</v>
      </c>
      <c r="G115" s="10"/>
      <c r="H115" s="14">
        <f>SUM(H108:H114)</f>
        <v>13702451</v>
      </c>
      <c r="I115" s="10"/>
      <c r="J115" s="14">
        <f>SUM(J108:J114)</f>
        <v>13764826</v>
      </c>
    </row>
    <row r="116" spans="1:10" s="3" customFormat="1" ht="22.5" customHeight="1">
      <c r="A116" s="8"/>
      <c r="B116" s="2"/>
      <c r="D116" s="10"/>
      <c r="E116" s="10"/>
      <c r="F116" s="10"/>
      <c r="G116" s="10"/>
      <c r="H116" s="10"/>
      <c r="I116" s="10"/>
      <c r="J116" s="10"/>
    </row>
    <row r="117" spans="1:10" s="3" customFormat="1" ht="22.5" customHeight="1">
      <c r="A117" s="8" t="s">
        <v>76</v>
      </c>
      <c r="B117" s="2"/>
      <c r="D117" s="14">
        <f>SUM(D93+D115)</f>
        <v>44375566</v>
      </c>
      <c r="E117" s="10"/>
      <c r="F117" s="14">
        <f>SUM(F93+F115)</f>
        <v>40589572</v>
      </c>
      <c r="G117" s="10"/>
      <c r="H117" s="14">
        <f>+H115+H93</f>
        <v>28110589</v>
      </c>
      <c r="I117" s="10"/>
      <c r="J117" s="14">
        <f>+J115+J93</f>
        <v>21955876</v>
      </c>
    </row>
    <row r="118" spans="1:10" s="3" customFormat="1" ht="22.5" customHeight="1">
      <c r="A118" s="8"/>
      <c r="B118" s="2"/>
      <c r="D118" s="13"/>
      <c r="E118" s="10"/>
      <c r="F118" s="13"/>
      <c r="G118" s="10"/>
      <c r="H118" s="13"/>
      <c r="I118" s="10"/>
      <c r="J118" s="13"/>
    </row>
    <row r="119" spans="1:10" s="3" customFormat="1" ht="22.5" customHeight="1">
      <c r="A119" s="8" t="s">
        <v>77</v>
      </c>
      <c r="B119" s="2"/>
      <c r="D119" s="10"/>
      <c r="E119" s="10"/>
      <c r="F119" s="10"/>
      <c r="G119" s="10"/>
      <c r="H119" s="10"/>
      <c r="I119" s="10"/>
      <c r="J119" s="10"/>
    </row>
    <row r="120" spans="1:10" s="3" customFormat="1" ht="22.5" customHeight="1">
      <c r="A120" s="4" t="s">
        <v>78</v>
      </c>
      <c r="B120" s="2"/>
      <c r="D120" s="10"/>
      <c r="E120" s="10"/>
      <c r="F120" s="10"/>
      <c r="G120" s="10"/>
      <c r="H120" s="10"/>
      <c r="I120" s="10"/>
      <c r="J120" s="10"/>
    </row>
    <row r="121" spans="1:10" s="3" customFormat="1" ht="22.5" customHeight="1">
      <c r="A121" s="4" t="s">
        <v>304</v>
      </c>
      <c r="B121" s="2"/>
      <c r="D121" s="10"/>
      <c r="E121" s="10"/>
      <c r="F121" s="10"/>
      <c r="G121" s="10"/>
      <c r="H121" s="10"/>
      <c r="I121" s="10"/>
      <c r="J121" s="10"/>
    </row>
    <row r="122" spans="1:10" s="3" customFormat="1" ht="22.5" customHeight="1">
      <c r="A122" s="4" t="s">
        <v>79</v>
      </c>
      <c r="B122" s="2"/>
      <c r="D122" s="10"/>
      <c r="E122" s="10"/>
      <c r="F122" s="10"/>
      <c r="G122" s="10"/>
      <c r="H122" s="10"/>
      <c r="I122" s="10"/>
      <c r="J122" s="10"/>
    </row>
    <row r="123" spans="1:10" s="3" customFormat="1" ht="22.5" customHeight="1">
      <c r="A123" s="4" t="s">
        <v>80</v>
      </c>
      <c r="B123" s="2"/>
      <c r="D123" s="10"/>
      <c r="E123" s="10"/>
      <c r="F123" s="10"/>
      <c r="G123" s="10"/>
      <c r="H123" s="10"/>
      <c r="I123" s="10"/>
      <c r="J123" s="10"/>
    </row>
    <row r="124" spans="1:10" s="3" customFormat="1" ht="22.5" customHeight="1">
      <c r="A124" s="4" t="s">
        <v>273</v>
      </c>
      <c r="B124" s="2"/>
      <c r="D124" s="10"/>
      <c r="E124" s="10"/>
      <c r="F124" s="10"/>
      <c r="G124" s="10"/>
      <c r="H124" s="10"/>
      <c r="I124" s="10"/>
      <c r="J124" s="10"/>
    </row>
    <row r="125" spans="1:10" s="3" customFormat="1" ht="22.5" customHeight="1">
      <c r="A125" s="4" t="s">
        <v>81</v>
      </c>
      <c r="B125" s="2">
        <v>10</v>
      </c>
      <c r="D125" s="10">
        <v>5730977</v>
      </c>
      <c r="E125" s="10"/>
      <c r="F125" s="10">
        <v>5727562</v>
      </c>
      <c r="G125" s="10"/>
      <c r="H125" s="10">
        <v>5730977</v>
      </c>
      <c r="I125" s="10"/>
      <c r="J125" s="10">
        <v>5727562</v>
      </c>
    </row>
    <row r="126" spans="1:10" s="3" customFormat="1" ht="22.5" customHeight="1">
      <c r="A126" s="4" t="s">
        <v>82</v>
      </c>
      <c r="B126" s="2">
        <v>10</v>
      </c>
      <c r="D126" s="10">
        <v>2049773</v>
      </c>
      <c r="E126" s="10"/>
      <c r="F126" s="10">
        <v>1160</v>
      </c>
      <c r="G126" s="10"/>
      <c r="H126" s="10">
        <v>2049773</v>
      </c>
      <c r="I126" s="10"/>
      <c r="J126" s="10">
        <v>1160</v>
      </c>
    </row>
    <row r="127" spans="1:2" s="3" customFormat="1" ht="22.5" customHeight="1">
      <c r="A127" s="1" t="s">
        <v>0</v>
      </c>
      <c r="B127" s="2"/>
    </row>
    <row r="128" spans="1:2" s="3" customFormat="1" ht="22.5" customHeight="1">
      <c r="A128" s="1" t="s">
        <v>1</v>
      </c>
      <c r="B128" s="2"/>
    </row>
    <row r="129" spans="1:2" s="3" customFormat="1" ht="22.5" customHeight="1">
      <c r="A129" s="1" t="s">
        <v>105</v>
      </c>
      <c r="B129" s="2"/>
    </row>
    <row r="130" spans="1:2" s="3" customFormat="1" ht="22.5" customHeight="1">
      <c r="A130" s="17"/>
      <c r="B130" s="2"/>
    </row>
    <row r="131" spans="1:2" s="3" customFormat="1" ht="22.5" customHeight="1">
      <c r="A131" s="1" t="s">
        <v>67</v>
      </c>
      <c r="B131" s="2"/>
    </row>
    <row r="132" spans="1:10" s="3" customFormat="1" ht="22.5" customHeight="1">
      <c r="A132" s="4"/>
      <c r="B132" s="22"/>
      <c r="C132" s="5"/>
      <c r="D132" s="131" t="s">
        <v>3</v>
      </c>
      <c r="E132" s="131"/>
      <c r="F132" s="131"/>
      <c r="G132" s="131"/>
      <c r="H132" s="131"/>
      <c r="I132" s="131"/>
      <c r="J132" s="131"/>
    </row>
    <row r="133" spans="1:10" s="3" customFormat="1" ht="22.5" customHeight="1">
      <c r="A133" s="4"/>
      <c r="B133" s="5"/>
      <c r="C133" s="5"/>
      <c r="D133" s="130" t="s">
        <v>4</v>
      </c>
      <c r="E133" s="130"/>
      <c r="F133" s="130"/>
      <c r="G133" s="5"/>
      <c r="H133" s="130" t="s">
        <v>5</v>
      </c>
      <c r="I133" s="130"/>
      <c r="J133" s="130"/>
    </row>
    <row r="134" spans="1:10" s="3" customFormat="1" ht="22.5" customHeight="1">
      <c r="A134" s="4"/>
      <c r="B134" s="5"/>
      <c r="C134" s="5"/>
      <c r="D134" s="5" t="s">
        <v>103</v>
      </c>
      <c r="E134" s="5"/>
      <c r="F134" s="5" t="s">
        <v>6</v>
      </c>
      <c r="G134" s="5"/>
      <c r="H134" s="5" t="s">
        <v>103</v>
      </c>
      <c r="I134" s="5"/>
      <c r="J134" s="5" t="s">
        <v>6</v>
      </c>
    </row>
    <row r="135" spans="1:10" s="3" customFormat="1" ht="22.5" customHeight="1">
      <c r="A135" s="4"/>
      <c r="B135" s="5"/>
      <c r="C135" s="5"/>
      <c r="D135" s="5" t="s">
        <v>104</v>
      </c>
      <c r="E135" s="5"/>
      <c r="F135" s="5" t="s">
        <v>7</v>
      </c>
      <c r="G135" s="5"/>
      <c r="H135" s="5" t="s">
        <v>104</v>
      </c>
      <c r="I135" s="5"/>
      <c r="J135" s="5" t="s">
        <v>7</v>
      </c>
    </row>
    <row r="136" spans="1:10" s="3" customFormat="1" ht="22.5" customHeight="1">
      <c r="A136" s="4"/>
      <c r="B136" s="5"/>
      <c r="C136" s="5"/>
      <c r="D136" s="5" t="s">
        <v>8</v>
      </c>
      <c r="E136" s="5"/>
      <c r="F136" s="5"/>
      <c r="G136" s="5"/>
      <c r="H136" s="5" t="s">
        <v>8</v>
      </c>
      <c r="I136" s="5"/>
      <c r="J136" s="5"/>
    </row>
    <row r="137" spans="1:10" s="3" customFormat="1" ht="22.5" customHeight="1">
      <c r="A137" s="4"/>
      <c r="B137" s="7" t="s">
        <v>9</v>
      </c>
      <c r="C137" s="5"/>
      <c r="D137" s="7" t="s">
        <v>10</v>
      </c>
      <c r="E137" s="5"/>
      <c r="F137" s="7" t="s">
        <v>11</v>
      </c>
      <c r="G137" s="5"/>
      <c r="H137" s="7" t="s">
        <v>10</v>
      </c>
      <c r="I137" s="5"/>
      <c r="J137" s="7" t="s">
        <v>11</v>
      </c>
    </row>
    <row r="138" spans="1:10" s="3" customFormat="1" ht="22.5" customHeight="1">
      <c r="A138" s="4"/>
      <c r="B138" s="5"/>
      <c r="C138" s="6"/>
      <c r="D138" s="6"/>
      <c r="E138" s="6"/>
      <c r="F138" s="6"/>
      <c r="G138" s="6"/>
      <c r="H138" s="6"/>
      <c r="I138" s="6"/>
      <c r="J138" s="6"/>
    </row>
    <row r="139" spans="1:10" s="3" customFormat="1" ht="22.5" customHeight="1">
      <c r="A139" s="4" t="s">
        <v>83</v>
      </c>
      <c r="B139" s="2">
        <v>10</v>
      </c>
      <c r="D139" s="10">
        <v>47120</v>
      </c>
      <c r="E139" s="10"/>
      <c r="F139" s="18" t="s">
        <v>15</v>
      </c>
      <c r="G139" s="10"/>
      <c r="H139" s="10">
        <v>47120</v>
      </c>
      <c r="I139" s="10"/>
      <c r="J139" s="18" t="s">
        <v>15</v>
      </c>
    </row>
    <row r="140" spans="1:10" s="3" customFormat="1" ht="22.5" customHeight="1">
      <c r="A140" s="4" t="s">
        <v>84</v>
      </c>
      <c r="B140" s="2"/>
      <c r="D140" s="9"/>
      <c r="E140" s="9"/>
      <c r="F140" s="9"/>
      <c r="G140" s="9"/>
      <c r="H140" s="9"/>
      <c r="I140" s="9"/>
      <c r="J140" s="9"/>
    </row>
    <row r="141" spans="1:10" s="3" customFormat="1" ht="22.5" customHeight="1">
      <c r="A141" s="4" t="s">
        <v>85</v>
      </c>
      <c r="B141" s="2">
        <v>10</v>
      </c>
      <c r="D141" s="10">
        <v>11022990</v>
      </c>
      <c r="E141" s="10"/>
      <c r="F141" s="10">
        <v>11012752</v>
      </c>
      <c r="G141" s="10"/>
      <c r="H141" s="10">
        <v>11022990</v>
      </c>
      <c r="I141" s="10"/>
      <c r="J141" s="10">
        <v>11012752</v>
      </c>
    </row>
    <row r="142" spans="1:10" s="3" customFormat="1" ht="22.5" customHeight="1">
      <c r="A142" s="4" t="s">
        <v>86</v>
      </c>
      <c r="B142" s="2">
        <v>7</v>
      </c>
      <c r="D142" s="10">
        <v>2136100</v>
      </c>
      <c r="E142" s="10"/>
      <c r="F142" s="10">
        <v>1277483</v>
      </c>
      <c r="G142" s="10"/>
      <c r="H142" s="10">
        <v>2136100</v>
      </c>
      <c r="I142" s="10"/>
      <c r="J142" s="10">
        <v>1277483</v>
      </c>
    </row>
    <row r="143" spans="1:10" s="3" customFormat="1" ht="22.5" customHeight="1">
      <c r="A143" s="4" t="s">
        <v>87</v>
      </c>
      <c r="B143" s="2"/>
      <c r="D143" s="10">
        <v>157843</v>
      </c>
      <c r="E143" s="10"/>
      <c r="F143" s="10">
        <v>153880</v>
      </c>
      <c r="G143" s="10"/>
      <c r="H143" s="10">
        <v>157843</v>
      </c>
      <c r="I143" s="10"/>
      <c r="J143" s="10">
        <v>153880</v>
      </c>
    </row>
    <row r="144" spans="1:10" s="3" customFormat="1" ht="22.5" customHeight="1">
      <c r="A144" s="4" t="s">
        <v>88</v>
      </c>
      <c r="B144" s="2"/>
      <c r="D144" s="10"/>
      <c r="E144" s="10"/>
      <c r="F144" s="10"/>
      <c r="G144" s="10"/>
      <c r="H144" s="10"/>
      <c r="I144" s="10"/>
      <c r="J144" s="10"/>
    </row>
    <row r="145" spans="1:10" s="3" customFormat="1" ht="22.5" customHeight="1">
      <c r="A145" s="4" t="s">
        <v>89</v>
      </c>
      <c r="B145" s="2"/>
      <c r="D145" s="10"/>
      <c r="E145" s="10"/>
      <c r="F145" s="10"/>
      <c r="G145" s="10"/>
      <c r="H145" s="10"/>
      <c r="I145" s="10"/>
      <c r="J145" s="10"/>
    </row>
    <row r="146" spans="1:10" s="3" customFormat="1" ht="22.5" customHeight="1">
      <c r="A146" s="4" t="s">
        <v>90</v>
      </c>
      <c r="B146" s="2"/>
      <c r="D146" s="10">
        <v>182466</v>
      </c>
      <c r="E146" s="10"/>
      <c r="F146" s="10">
        <v>668709</v>
      </c>
      <c r="G146" s="10"/>
      <c r="H146" s="10">
        <v>182466</v>
      </c>
      <c r="I146" s="10"/>
      <c r="J146" s="10">
        <v>668709</v>
      </c>
    </row>
    <row r="147" spans="1:10" s="3" customFormat="1" ht="22.5" customHeight="1">
      <c r="A147" s="4" t="s">
        <v>91</v>
      </c>
      <c r="B147" s="2"/>
      <c r="D147" s="10">
        <v>921240</v>
      </c>
      <c r="E147" s="10"/>
      <c r="F147" s="10">
        <v>415517</v>
      </c>
      <c r="G147" s="10"/>
      <c r="H147" s="10">
        <v>921240</v>
      </c>
      <c r="I147" s="10"/>
      <c r="J147" s="10">
        <v>415517</v>
      </c>
    </row>
    <row r="148" spans="1:10" s="3" customFormat="1" ht="22.5" customHeight="1">
      <c r="A148" s="4" t="s">
        <v>92</v>
      </c>
      <c r="B148" s="2"/>
      <c r="D148" s="10"/>
      <c r="E148" s="10"/>
      <c r="F148" s="10"/>
      <c r="G148" s="10"/>
      <c r="H148" s="10"/>
      <c r="I148" s="10"/>
      <c r="J148" s="10"/>
    </row>
    <row r="149" spans="1:10" s="3" customFormat="1" ht="22.5" customHeight="1">
      <c r="A149" s="4" t="s">
        <v>93</v>
      </c>
      <c r="B149" s="2"/>
      <c r="D149" s="10">
        <v>820666</v>
      </c>
      <c r="E149" s="10"/>
      <c r="F149" s="10">
        <v>820666</v>
      </c>
      <c r="G149" s="10"/>
      <c r="H149" s="10">
        <v>820666</v>
      </c>
      <c r="I149" s="10"/>
      <c r="J149" s="10">
        <v>820666</v>
      </c>
    </row>
    <row r="150" spans="1:10" s="3" customFormat="1" ht="22.5" customHeight="1">
      <c r="A150" s="4" t="s">
        <v>94</v>
      </c>
      <c r="B150" s="2"/>
      <c r="D150" s="14">
        <v>15206854</v>
      </c>
      <c r="E150" s="10"/>
      <c r="F150" s="14">
        <v>11850536</v>
      </c>
      <c r="G150" s="10"/>
      <c r="H150" s="14">
        <v>15206854</v>
      </c>
      <c r="I150" s="10"/>
      <c r="J150" s="14">
        <v>11850536</v>
      </c>
    </row>
    <row r="151" spans="1:10" s="3" customFormat="1" ht="22.5" customHeight="1">
      <c r="A151" s="4" t="s">
        <v>95</v>
      </c>
      <c r="B151" s="2"/>
      <c r="D151" s="10">
        <f>SUM(D141:D150)+SUM(D125:D139)</f>
        <v>38276029</v>
      </c>
      <c r="E151" s="10"/>
      <c r="F151" s="10">
        <f>SUM(F141:F150)+SUM(F125:F139)</f>
        <v>31928265</v>
      </c>
      <c r="G151" s="10"/>
      <c r="H151" s="10">
        <f>SUM(H141:H150)+SUM(H125:H139)</f>
        <v>38276029</v>
      </c>
      <c r="I151" s="10"/>
      <c r="J151" s="10">
        <f>SUM(J141:J150)+SUM(J125:J139)</f>
        <v>31928265</v>
      </c>
    </row>
    <row r="152" spans="1:10" s="3" customFormat="1" ht="22.5" customHeight="1">
      <c r="A152" s="4" t="s">
        <v>96</v>
      </c>
      <c r="B152" s="2"/>
      <c r="D152" s="10"/>
      <c r="E152" s="10"/>
      <c r="F152" s="10"/>
      <c r="G152" s="10"/>
      <c r="H152" s="10"/>
      <c r="I152" s="10"/>
      <c r="J152" s="10"/>
    </row>
    <row r="153" spans="1:10" s="3" customFormat="1" ht="22.5" customHeight="1">
      <c r="A153" s="4" t="s">
        <v>97</v>
      </c>
      <c r="B153" s="2"/>
      <c r="D153" s="10"/>
      <c r="E153" s="10"/>
      <c r="F153" s="10"/>
      <c r="G153" s="10"/>
      <c r="H153" s="10"/>
      <c r="I153" s="10"/>
      <c r="J153" s="10"/>
    </row>
    <row r="154" spans="1:10" s="3" customFormat="1" ht="22.5" customHeight="1">
      <c r="A154" s="4" t="s">
        <v>98</v>
      </c>
      <c r="B154" s="2"/>
      <c r="D154" s="14">
        <v>-720700</v>
      </c>
      <c r="E154" s="10"/>
      <c r="F154" s="14">
        <v>-720700</v>
      </c>
      <c r="G154" s="10"/>
      <c r="H154" s="14">
        <v>-720700</v>
      </c>
      <c r="I154" s="10"/>
      <c r="J154" s="14">
        <v>-720700</v>
      </c>
    </row>
    <row r="155" spans="1:10" s="3" customFormat="1" ht="22.5" customHeight="1">
      <c r="A155" s="4" t="s">
        <v>99</v>
      </c>
      <c r="B155" s="2"/>
      <c r="D155" s="10">
        <f>SUM(D151:D154)</f>
        <v>37555329</v>
      </c>
      <c r="E155" s="10"/>
      <c r="F155" s="10">
        <f>SUM(F151:F154)</f>
        <v>31207565</v>
      </c>
      <c r="G155" s="10"/>
      <c r="H155" s="10">
        <f>SUM(H151:H154)</f>
        <v>37555329</v>
      </c>
      <c r="I155" s="10"/>
      <c r="J155" s="10">
        <f>SUM(J151:J154)</f>
        <v>31207565</v>
      </c>
    </row>
    <row r="156" spans="1:10" s="3" customFormat="1" ht="22.5" customHeight="1">
      <c r="A156" s="4" t="s">
        <v>100</v>
      </c>
      <c r="B156" s="2"/>
      <c r="D156" s="14">
        <v>655821</v>
      </c>
      <c r="E156" s="13"/>
      <c r="F156" s="14">
        <v>420853</v>
      </c>
      <c r="G156" s="13"/>
      <c r="H156" s="20" t="s">
        <v>15</v>
      </c>
      <c r="I156" s="18"/>
      <c r="J156" s="20" t="s">
        <v>15</v>
      </c>
    </row>
    <row r="157" spans="1:10" s="3" customFormat="1" ht="22.5" customHeight="1">
      <c r="A157" s="8" t="s">
        <v>101</v>
      </c>
      <c r="B157" s="2"/>
      <c r="D157" s="14">
        <f>SUM(D155:D156)</f>
        <v>38211150</v>
      </c>
      <c r="E157" s="13"/>
      <c r="F157" s="14">
        <f>SUM(F155:F156)</f>
        <v>31628418</v>
      </c>
      <c r="G157" s="13"/>
      <c r="H157" s="14">
        <f>SUM(H155:H156)</f>
        <v>37555329</v>
      </c>
      <c r="I157" s="13"/>
      <c r="J157" s="14">
        <f>SUM(J155:J156)</f>
        <v>31207565</v>
      </c>
    </row>
    <row r="158" spans="1:10" s="3" customFormat="1" ht="22.5" customHeight="1">
      <c r="A158" s="8"/>
      <c r="B158" s="2"/>
      <c r="D158" s="10"/>
      <c r="E158" s="10"/>
      <c r="F158" s="10"/>
      <c r="G158" s="10"/>
      <c r="H158" s="10"/>
      <c r="I158" s="10"/>
      <c r="J158" s="10"/>
    </row>
    <row r="159" spans="1:10" s="3" customFormat="1" ht="22.5" customHeight="1" thickBot="1">
      <c r="A159" s="8" t="s">
        <v>102</v>
      </c>
      <c r="B159" s="2"/>
      <c r="D159" s="15">
        <f>SUM(D117+D157)</f>
        <v>82586716</v>
      </c>
      <c r="E159" s="10"/>
      <c r="F159" s="15">
        <f>SUM(F117+F157)</f>
        <v>72217990</v>
      </c>
      <c r="G159" s="10"/>
      <c r="H159" s="15">
        <f>SUM(H117+H157)</f>
        <v>65665918</v>
      </c>
      <c r="I159" s="10"/>
      <c r="J159" s="15">
        <f>SUM(J117+J157)</f>
        <v>53163441</v>
      </c>
    </row>
    <row r="160" spans="1:10" ht="22.5" customHeight="1" thickTop="1">
      <c r="A160" s="127" t="s">
        <v>106</v>
      </c>
      <c r="B160" s="127"/>
      <c r="C160" s="127"/>
      <c r="D160" s="127"/>
      <c r="J160" s="25" t="s">
        <v>144</v>
      </c>
    </row>
    <row r="161" spans="1:10" ht="22.5" customHeight="1">
      <c r="A161" s="26" t="s">
        <v>107</v>
      </c>
      <c r="J161" s="38" t="s">
        <v>145</v>
      </c>
    </row>
    <row r="162" ht="22.5" customHeight="1">
      <c r="A162" s="26" t="s">
        <v>108</v>
      </c>
    </row>
    <row r="163" ht="22.5" customHeight="1">
      <c r="A163" s="27"/>
    </row>
    <row r="164" spans="1:10" ht="22.5" customHeight="1">
      <c r="A164" s="29"/>
      <c r="B164" s="33"/>
      <c r="C164" s="33"/>
      <c r="D164" s="129" t="s">
        <v>3</v>
      </c>
      <c r="E164" s="129"/>
      <c r="F164" s="129"/>
      <c r="G164" s="129"/>
      <c r="H164" s="129"/>
      <c r="I164" s="129"/>
      <c r="J164" s="129"/>
    </row>
    <row r="165" spans="1:10" ht="22.5" customHeight="1">
      <c r="A165" s="29"/>
      <c r="B165" s="35"/>
      <c r="C165" s="33"/>
      <c r="D165" s="128" t="s">
        <v>4</v>
      </c>
      <c r="E165" s="128"/>
      <c r="F165" s="128"/>
      <c r="G165" s="35"/>
      <c r="H165" s="128" t="s">
        <v>5</v>
      </c>
      <c r="I165" s="128"/>
      <c r="J165" s="128"/>
    </row>
    <row r="166" spans="1:10" ht="22.5" customHeight="1">
      <c r="A166" s="29"/>
      <c r="B166" s="34" t="s">
        <v>9</v>
      </c>
      <c r="C166" s="33"/>
      <c r="D166" s="36">
        <v>2548</v>
      </c>
      <c r="E166" s="35"/>
      <c r="F166" s="36">
        <v>2547</v>
      </c>
      <c r="G166" s="33"/>
      <c r="H166" s="36">
        <v>2548</v>
      </c>
      <c r="I166" s="33"/>
      <c r="J166" s="36">
        <v>2547</v>
      </c>
    </row>
    <row r="167" spans="1:10" ht="22.5" customHeight="1">
      <c r="A167" s="31" t="s">
        <v>109</v>
      </c>
      <c r="B167" s="33"/>
      <c r="C167" s="30"/>
      <c r="D167" s="30"/>
      <c r="E167" s="30"/>
      <c r="F167" s="30"/>
      <c r="G167" s="30"/>
      <c r="H167" s="30"/>
      <c r="I167" s="30"/>
      <c r="J167" s="30"/>
    </row>
    <row r="168" spans="1:10" ht="22.5" customHeight="1">
      <c r="A168" s="32" t="s">
        <v>110</v>
      </c>
      <c r="B168" s="37">
        <v>3</v>
      </c>
      <c r="C168" s="30"/>
      <c r="D168" s="39">
        <v>29098444</v>
      </c>
      <c r="E168" s="39"/>
      <c r="F168" s="40">
        <v>23057523</v>
      </c>
      <c r="G168" s="39"/>
      <c r="H168" s="39">
        <v>10989680</v>
      </c>
      <c r="I168" s="39"/>
      <c r="J168" s="40">
        <v>6413876</v>
      </c>
    </row>
    <row r="169" spans="1:10" ht="22.5" customHeight="1">
      <c r="A169" s="32" t="s">
        <v>111</v>
      </c>
      <c r="B169" s="33">
        <v>3</v>
      </c>
      <c r="C169" s="30"/>
      <c r="D169" s="39">
        <v>18523</v>
      </c>
      <c r="E169" s="39"/>
      <c r="F169" s="40">
        <v>1648</v>
      </c>
      <c r="G169" s="39"/>
      <c r="H169" s="43" t="s">
        <v>15</v>
      </c>
      <c r="I169" s="39"/>
      <c r="J169" s="43" t="s">
        <v>15</v>
      </c>
    </row>
    <row r="170" spans="1:10" ht="22.5" customHeight="1">
      <c r="A170" s="32" t="s">
        <v>112</v>
      </c>
      <c r="B170" s="33"/>
      <c r="C170" s="30"/>
      <c r="D170" s="39"/>
      <c r="E170" s="39"/>
      <c r="F170" s="39"/>
      <c r="G170" s="39"/>
      <c r="H170" s="39"/>
      <c r="I170" s="39"/>
      <c r="J170" s="39"/>
    </row>
    <row r="171" spans="1:10" ht="22.5" customHeight="1">
      <c r="A171" s="32" t="s">
        <v>113</v>
      </c>
      <c r="B171" s="33"/>
      <c r="C171" s="30"/>
      <c r="D171" s="39"/>
      <c r="E171" s="39"/>
      <c r="F171" s="39"/>
      <c r="G171" s="39"/>
      <c r="H171" s="39"/>
      <c r="I171" s="39"/>
      <c r="J171" s="39"/>
    </row>
    <row r="172" spans="1:10" ht="22.5" customHeight="1">
      <c r="A172" s="32" t="s">
        <v>34</v>
      </c>
      <c r="B172" s="22">
        <v>3</v>
      </c>
      <c r="C172" s="30"/>
      <c r="D172" s="43" t="s">
        <v>15</v>
      </c>
      <c r="E172" s="39"/>
      <c r="F172" s="43" t="s">
        <v>15</v>
      </c>
      <c r="G172" s="39"/>
      <c r="H172" s="39">
        <v>2429178</v>
      </c>
      <c r="I172" s="39"/>
      <c r="J172" s="40">
        <v>1136208</v>
      </c>
    </row>
    <row r="173" spans="1:10" ht="22.5" customHeight="1">
      <c r="A173" s="32" t="s">
        <v>114</v>
      </c>
      <c r="B173" s="22">
        <v>3</v>
      </c>
      <c r="C173" s="30"/>
      <c r="D173" s="39">
        <v>322423</v>
      </c>
      <c r="E173" s="39"/>
      <c r="F173" s="40">
        <v>198729</v>
      </c>
      <c r="G173" s="39"/>
      <c r="H173" s="125">
        <v>88664</v>
      </c>
      <c r="I173" s="39"/>
      <c r="J173" s="125">
        <v>68412</v>
      </c>
    </row>
    <row r="174" spans="1:10" ht="22.5" customHeight="1">
      <c r="A174" s="32" t="s">
        <v>115</v>
      </c>
      <c r="B174" s="33"/>
      <c r="C174" s="30"/>
      <c r="D174" s="39"/>
      <c r="E174" s="39"/>
      <c r="F174" s="39"/>
      <c r="G174" s="39"/>
      <c r="H174" s="39"/>
      <c r="I174" s="39"/>
      <c r="J174" s="39"/>
    </row>
    <row r="175" spans="1:10" ht="22.5" customHeight="1">
      <c r="A175" s="32" t="s">
        <v>116</v>
      </c>
      <c r="B175" s="33">
        <v>6</v>
      </c>
      <c r="C175" s="30"/>
      <c r="D175" s="39">
        <v>811980</v>
      </c>
      <c r="E175" s="39"/>
      <c r="F175" s="40">
        <v>66</v>
      </c>
      <c r="G175" s="39"/>
      <c r="H175" s="43" t="s">
        <v>15</v>
      </c>
      <c r="I175" s="39"/>
      <c r="J175" s="40">
        <v>66</v>
      </c>
    </row>
    <row r="176" spans="1:10" ht="22.5" customHeight="1">
      <c r="A176" s="32" t="s">
        <v>117</v>
      </c>
      <c r="B176" s="33"/>
      <c r="C176" s="30"/>
      <c r="D176" s="39"/>
      <c r="E176" s="39"/>
      <c r="F176" s="39"/>
      <c r="G176" s="39"/>
      <c r="H176" s="39"/>
      <c r="I176" s="39"/>
      <c r="J176" s="39"/>
    </row>
    <row r="177" spans="1:10" ht="22.5" customHeight="1">
      <c r="A177" s="32" t="s">
        <v>118</v>
      </c>
      <c r="B177" s="33"/>
      <c r="C177" s="30"/>
      <c r="D177" s="39"/>
      <c r="E177" s="39"/>
      <c r="F177" s="39"/>
      <c r="G177" s="39"/>
      <c r="H177" s="39"/>
      <c r="I177" s="39"/>
      <c r="J177" s="39"/>
    </row>
    <row r="178" spans="1:10" ht="22.5" customHeight="1">
      <c r="A178" s="32" t="s">
        <v>119</v>
      </c>
      <c r="B178" s="33"/>
      <c r="C178" s="30"/>
      <c r="D178" s="43" t="s">
        <v>15</v>
      </c>
      <c r="E178" s="39"/>
      <c r="F178" s="43" t="s">
        <v>15</v>
      </c>
      <c r="G178" s="39"/>
      <c r="H178" s="39">
        <v>63744</v>
      </c>
      <c r="I178" s="39"/>
      <c r="J178" s="40">
        <v>180720</v>
      </c>
    </row>
    <row r="179" spans="1:10" ht="22.5" customHeight="1">
      <c r="A179" s="32" t="s">
        <v>120</v>
      </c>
      <c r="B179" s="22">
        <v>3</v>
      </c>
      <c r="C179" s="30"/>
      <c r="D179" s="39">
        <v>4333</v>
      </c>
      <c r="E179" s="39"/>
      <c r="F179" s="40">
        <v>4597</v>
      </c>
      <c r="G179" s="39"/>
      <c r="H179" s="39">
        <v>51027</v>
      </c>
      <c r="I179" s="39"/>
      <c r="J179" s="40">
        <v>57864</v>
      </c>
    </row>
    <row r="180" spans="1:10" ht="22.5" customHeight="1">
      <c r="A180" s="32" t="s">
        <v>29</v>
      </c>
      <c r="B180" s="22">
        <v>3</v>
      </c>
      <c r="C180" s="30"/>
      <c r="D180" s="39">
        <v>268577</v>
      </c>
      <c r="E180" s="39"/>
      <c r="F180" s="41">
        <v>225859</v>
      </c>
      <c r="G180" s="41"/>
      <c r="H180" s="41">
        <v>45081</v>
      </c>
      <c r="I180" s="41"/>
      <c r="J180" s="41">
        <v>13430</v>
      </c>
    </row>
    <row r="181" spans="1:10" ht="22.5" customHeight="1">
      <c r="A181" s="31" t="s">
        <v>121</v>
      </c>
      <c r="B181" s="33"/>
      <c r="C181" s="30"/>
      <c r="D181" s="42">
        <f>SUM(D168:D180)</f>
        <v>30524280</v>
      </c>
      <c r="E181" s="39"/>
      <c r="F181" s="42">
        <v>23488422</v>
      </c>
      <c r="G181" s="41"/>
      <c r="H181" s="42">
        <f>SUM(H168:H180)</f>
        <v>13667374</v>
      </c>
      <c r="I181" s="41"/>
      <c r="J181" s="42">
        <f>SUM(J168:J180)</f>
        <v>7870576</v>
      </c>
    </row>
    <row r="182" spans="1:10" ht="22.5" customHeight="1">
      <c r="A182" s="30"/>
      <c r="B182" s="33"/>
      <c r="C182" s="30"/>
      <c r="D182" s="39"/>
      <c r="E182" s="39"/>
      <c r="F182" s="39"/>
      <c r="G182" s="39"/>
      <c r="H182" s="39"/>
      <c r="I182" s="39"/>
      <c r="J182" s="39"/>
    </row>
    <row r="183" spans="1:10" ht="22.5" customHeight="1">
      <c r="A183" s="31" t="s">
        <v>122</v>
      </c>
      <c r="B183" s="22" t="s">
        <v>123</v>
      </c>
      <c r="C183" s="30"/>
      <c r="D183" s="39"/>
      <c r="E183" s="39"/>
      <c r="F183" s="39"/>
      <c r="G183" s="39"/>
      <c r="H183" s="39"/>
      <c r="I183" s="39"/>
      <c r="J183" s="39"/>
    </row>
    <row r="184" spans="1:10" ht="22.5" customHeight="1">
      <c r="A184" s="32" t="s">
        <v>124</v>
      </c>
      <c r="B184" s="22">
        <v>3</v>
      </c>
      <c r="C184" s="30"/>
      <c r="D184" s="39">
        <v>23661553</v>
      </c>
      <c r="E184" s="39"/>
      <c r="F184" s="40">
        <v>19799859</v>
      </c>
      <c r="G184" s="39"/>
      <c r="H184" s="39">
        <v>9618524</v>
      </c>
      <c r="I184" s="39"/>
      <c r="J184" s="40">
        <v>5684455</v>
      </c>
    </row>
    <row r="185" spans="1:10" ht="22.5" customHeight="1">
      <c r="A185" s="32" t="s">
        <v>125</v>
      </c>
      <c r="B185" s="22">
        <v>3</v>
      </c>
      <c r="C185" s="30"/>
      <c r="D185" s="39">
        <v>3101813</v>
      </c>
      <c r="E185" s="39"/>
      <c r="F185" s="40">
        <v>2071081</v>
      </c>
      <c r="G185" s="39"/>
      <c r="H185" s="39">
        <v>952801</v>
      </c>
      <c r="I185" s="39"/>
      <c r="J185" s="40">
        <v>501565</v>
      </c>
    </row>
    <row r="186" spans="1:10" ht="22.5" customHeight="1">
      <c r="A186" s="32" t="s">
        <v>126</v>
      </c>
      <c r="B186" s="33"/>
      <c r="C186" s="30"/>
      <c r="D186" s="39"/>
      <c r="E186" s="39"/>
      <c r="F186" s="39"/>
      <c r="G186" s="39"/>
      <c r="H186" s="39"/>
      <c r="I186" s="39"/>
      <c r="J186" s="39"/>
    </row>
    <row r="187" spans="1:10" ht="22.5" customHeight="1">
      <c r="A187" s="32" t="s">
        <v>127</v>
      </c>
      <c r="B187" s="33"/>
      <c r="C187" s="30"/>
      <c r="D187" s="39"/>
      <c r="E187" s="39"/>
      <c r="F187" s="39"/>
      <c r="G187" s="39"/>
      <c r="H187" s="39"/>
      <c r="I187" s="39"/>
      <c r="J187" s="39"/>
    </row>
    <row r="188" spans="1:10" ht="22.5" customHeight="1">
      <c r="A188" s="32" t="s">
        <v>34</v>
      </c>
      <c r="B188" s="22">
        <v>3</v>
      </c>
      <c r="C188" s="30"/>
      <c r="D188" s="43" t="s">
        <v>15</v>
      </c>
      <c r="E188" s="39"/>
      <c r="F188" s="43" t="s">
        <v>15</v>
      </c>
      <c r="G188" s="39"/>
      <c r="H188" s="39">
        <v>108691</v>
      </c>
      <c r="I188" s="39"/>
      <c r="J188" s="40">
        <v>648191</v>
      </c>
    </row>
    <row r="189" spans="1:10" ht="22.5" customHeight="1">
      <c r="A189" s="32" t="s">
        <v>114</v>
      </c>
      <c r="B189" s="22">
        <v>3</v>
      </c>
      <c r="C189" s="30"/>
      <c r="D189" s="39">
        <v>39670</v>
      </c>
      <c r="E189" s="39"/>
      <c r="F189" s="40">
        <v>15791</v>
      </c>
      <c r="G189" s="39"/>
      <c r="H189" s="43" t="s">
        <v>15</v>
      </c>
      <c r="I189" s="39"/>
      <c r="J189" s="43" t="s">
        <v>15</v>
      </c>
    </row>
    <row r="190" spans="1:10" ht="22.5" customHeight="1">
      <c r="A190" s="32" t="s">
        <v>128</v>
      </c>
      <c r="B190" s="33"/>
      <c r="C190" s="30"/>
      <c r="D190" s="39"/>
      <c r="E190" s="39"/>
      <c r="F190" s="39"/>
      <c r="G190" s="39"/>
      <c r="H190" s="39"/>
      <c r="I190" s="39"/>
      <c r="J190" s="39"/>
    </row>
    <row r="191" spans="1:10" ht="22.5" customHeight="1">
      <c r="A191" s="32" t="s">
        <v>129</v>
      </c>
      <c r="B191" s="33"/>
      <c r="C191" s="30"/>
      <c r="D191" s="39">
        <v>25211</v>
      </c>
      <c r="E191" s="39"/>
      <c r="F191" s="40">
        <v>68029</v>
      </c>
      <c r="G191" s="39"/>
      <c r="H191" s="43" t="s">
        <v>15</v>
      </c>
      <c r="I191" s="39"/>
      <c r="J191" s="43" t="s">
        <v>15</v>
      </c>
    </row>
    <row r="192" spans="1:10" ht="22.5" customHeight="1">
      <c r="A192" s="32" t="s">
        <v>130</v>
      </c>
      <c r="B192" s="33"/>
      <c r="C192" s="30"/>
      <c r="D192" s="39">
        <v>9845</v>
      </c>
      <c r="E192" s="39"/>
      <c r="F192" s="41">
        <v>9702</v>
      </c>
      <c r="G192" s="41"/>
      <c r="H192" s="41">
        <v>6650</v>
      </c>
      <c r="I192" s="41"/>
      <c r="J192" s="41">
        <v>6650</v>
      </c>
    </row>
    <row r="193" spans="1:10" ht="22.5" customHeight="1">
      <c r="A193" s="31" t="s">
        <v>131</v>
      </c>
      <c r="B193" s="33"/>
      <c r="C193" s="30"/>
      <c r="D193" s="42">
        <f>SUM(D184:D192)</f>
        <v>26838092</v>
      </c>
      <c r="E193" s="39"/>
      <c r="F193" s="42">
        <v>21964462</v>
      </c>
      <c r="G193" s="41"/>
      <c r="H193" s="42">
        <f>SUM(H184:H192)</f>
        <v>10686666</v>
      </c>
      <c r="I193" s="41"/>
      <c r="J193" s="42">
        <f>SUM(J184:J192)</f>
        <v>6840861</v>
      </c>
    </row>
    <row r="194" spans="1:10" ht="22.5" customHeight="1">
      <c r="A194" s="127" t="s">
        <v>106</v>
      </c>
      <c r="B194" s="127"/>
      <c r="C194" s="127"/>
      <c r="D194" s="127"/>
      <c r="J194" s="25" t="s">
        <v>144</v>
      </c>
    </row>
    <row r="195" spans="1:10" ht="22.5" customHeight="1">
      <c r="A195" s="26" t="s">
        <v>107</v>
      </c>
      <c r="J195" s="38" t="s">
        <v>145</v>
      </c>
    </row>
    <row r="196" ht="22.5" customHeight="1">
      <c r="A196" s="26" t="s">
        <v>108</v>
      </c>
    </row>
    <row r="197" ht="22.5" customHeight="1">
      <c r="A197" s="27"/>
    </row>
    <row r="198" spans="1:10" ht="22.5" customHeight="1">
      <c r="A198" s="29"/>
      <c r="B198" s="33"/>
      <c r="C198" s="33"/>
      <c r="D198" s="129" t="s">
        <v>3</v>
      </c>
      <c r="E198" s="129"/>
      <c r="F198" s="129"/>
      <c r="G198" s="129"/>
      <c r="H198" s="129"/>
      <c r="I198" s="129"/>
      <c r="J198" s="129"/>
    </row>
    <row r="199" spans="1:10" ht="22.5" customHeight="1">
      <c r="A199" s="29"/>
      <c r="B199" s="35"/>
      <c r="C199" s="33"/>
      <c r="D199" s="128" t="s">
        <v>4</v>
      </c>
      <c r="E199" s="128"/>
      <c r="F199" s="128"/>
      <c r="G199" s="35"/>
      <c r="H199" s="128" t="s">
        <v>5</v>
      </c>
      <c r="I199" s="128"/>
      <c r="J199" s="128"/>
    </row>
    <row r="200" spans="1:10" ht="22.5" customHeight="1">
      <c r="A200" s="29"/>
      <c r="B200" s="34" t="s">
        <v>9</v>
      </c>
      <c r="C200" s="33"/>
      <c r="D200" s="36">
        <v>2548</v>
      </c>
      <c r="E200" s="35"/>
      <c r="F200" s="36">
        <v>2547</v>
      </c>
      <c r="G200" s="33"/>
      <c r="H200" s="36">
        <v>2548</v>
      </c>
      <c r="I200" s="33"/>
      <c r="J200" s="36">
        <v>2547</v>
      </c>
    </row>
    <row r="201" spans="1:10" ht="22.5" customHeight="1">
      <c r="A201" s="31"/>
      <c r="B201" s="33"/>
      <c r="C201" s="30"/>
      <c r="D201" s="30"/>
      <c r="E201" s="30"/>
      <c r="F201" s="30"/>
      <c r="G201" s="30"/>
      <c r="H201" s="30"/>
      <c r="I201" s="30"/>
      <c r="J201" s="30"/>
    </row>
    <row r="202" spans="1:10" ht="22.5" customHeight="1">
      <c r="A202" s="31" t="s">
        <v>132</v>
      </c>
      <c r="B202" s="33"/>
      <c r="C202" s="30"/>
      <c r="D202" s="39">
        <f>+D181-D193</f>
        <v>3686188</v>
      </c>
      <c r="E202" s="39"/>
      <c r="F202" s="39">
        <f>+F181-F193</f>
        <v>1523960</v>
      </c>
      <c r="G202" s="39"/>
      <c r="H202" s="39">
        <f>+H181-H193</f>
        <v>2980708</v>
      </c>
      <c r="I202" s="39"/>
      <c r="J202" s="39">
        <f>+J181-J193</f>
        <v>1029715</v>
      </c>
    </row>
    <row r="203" spans="1:10" ht="22.5" customHeight="1">
      <c r="A203" s="31"/>
      <c r="B203" s="33"/>
      <c r="C203" s="30"/>
      <c r="D203" s="39"/>
      <c r="E203" s="39"/>
      <c r="F203" s="39"/>
      <c r="G203" s="39"/>
      <c r="H203" s="39"/>
      <c r="I203" s="39"/>
      <c r="J203" s="39"/>
    </row>
    <row r="204" spans="1:10" ht="22.5" customHeight="1">
      <c r="A204" s="31" t="s">
        <v>133</v>
      </c>
      <c r="B204" s="22">
        <v>3</v>
      </c>
      <c r="C204" s="30"/>
      <c r="D204" s="39">
        <v>-315899</v>
      </c>
      <c r="E204" s="39"/>
      <c r="F204" s="44">
        <v>-198401</v>
      </c>
      <c r="G204" s="39"/>
      <c r="H204" s="39">
        <v>-207277</v>
      </c>
      <c r="I204" s="39"/>
      <c r="J204" s="44">
        <v>-112496</v>
      </c>
    </row>
    <row r="205" spans="1:10" ht="22.5" customHeight="1">
      <c r="A205" s="31"/>
      <c r="B205" s="33"/>
      <c r="C205" s="30"/>
      <c r="D205" s="39"/>
      <c r="E205" s="39"/>
      <c r="F205" s="39"/>
      <c r="G205" s="39"/>
      <c r="H205" s="39"/>
      <c r="I205" s="39"/>
      <c r="J205" s="39"/>
    </row>
    <row r="206" spans="1:10" ht="22.5" customHeight="1">
      <c r="A206" s="31" t="s">
        <v>134</v>
      </c>
      <c r="B206" s="33"/>
      <c r="C206" s="30"/>
      <c r="D206" s="39"/>
      <c r="E206" s="39"/>
      <c r="F206" s="39"/>
      <c r="G206" s="39"/>
      <c r="H206" s="39"/>
      <c r="I206" s="39"/>
      <c r="J206" s="44"/>
    </row>
    <row r="207" spans="1:10" ht="22.5" customHeight="1">
      <c r="A207" s="31" t="s">
        <v>135</v>
      </c>
      <c r="B207" s="33"/>
      <c r="C207" s="30"/>
      <c r="D207" s="39">
        <v>-6204</v>
      </c>
      <c r="E207" s="39"/>
      <c r="F207" s="44">
        <v>-21705</v>
      </c>
      <c r="G207" s="39"/>
      <c r="H207" s="50" t="s">
        <v>15</v>
      </c>
      <c r="I207" s="39"/>
      <c r="J207" s="50" t="s">
        <v>15</v>
      </c>
    </row>
    <row r="208" spans="1:10" ht="22.5" customHeight="1">
      <c r="A208" s="31"/>
      <c r="B208" s="33"/>
      <c r="C208" s="30"/>
      <c r="D208" s="39"/>
      <c r="E208" s="39"/>
      <c r="F208" s="44"/>
      <c r="G208" s="39"/>
      <c r="H208" s="39"/>
      <c r="I208" s="39"/>
      <c r="J208" s="44"/>
    </row>
    <row r="209" spans="1:10" ht="22.5" customHeight="1">
      <c r="A209" s="31" t="s">
        <v>136</v>
      </c>
      <c r="B209" s="22">
        <v>13</v>
      </c>
      <c r="C209" s="30"/>
      <c r="D209" s="52">
        <v>-572509</v>
      </c>
      <c r="E209" s="39"/>
      <c r="F209" s="51">
        <v>-383334</v>
      </c>
      <c r="G209" s="39"/>
      <c r="H209" s="52">
        <v>-40872</v>
      </c>
      <c r="I209" s="39"/>
      <c r="J209" s="51">
        <v>-15942</v>
      </c>
    </row>
    <row r="210" spans="1:10" ht="22.5" customHeight="1">
      <c r="A210" s="31"/>
      <c r="B210" s="33"/>
      <c r="C210" s="30"/>
      <c r="D210" s="39"/>
      <c r="E210" s="39"/>
      <c r="F210" s="39"/>
      <c r="G210" s="39"/>
      <c r="H210" s="39"/>
      <c r="I210" s="39"/>
      <c r="J210" s="39"/>
    </row>
    <row r="211" spans="1:10" ht="22.5" customHeight="1">
      <c r="A211" s="31" t="s">
        <v>137</v>
      </c>
      <c r="B211" s="33"/>
      <c r="C211" s="30"/>
      <c r="D211" s="40">
        <f>SUM(D202:D209)</f>
        <v>2791576</v>
      </c>
      <c r="E211" s="39"/>
      <c r="F211" s="40">
        <f>SUM(F202:F209)</f>
        <v>920520</v>
      </c>
      <c r="G211" s="39"/>
      <c r="H211" s="40">
        <f>SUM(H202:H209)</f>
        <v>2732559</v>
      </c>
      <c r="I211" s="39"/>
      <c r="J211" s="40">
        <f>SUM(J202:J209)</f>
        <v>901277</v>
      </c>
    </row>
    <row r="212" spans="1:10" ht="22.5" customHeight="1">
      <c r="A212" s="31"/>
      <c r="B212" s="33"/>
      <c r="C212" s="30"/>
      <c r="D212" s="44"/>
      <c r="E212" s="39"/>
      <c r="F212" s="44"/>
      <c r="G212" s="39"/>
      <c r="H212" s="44"/>
      <c r="I212" s="39"/>
      <c r="J212" s="44"/>
    </row>
    <row r="213" spans="1:10" ht="22.5" customHeight="1">
      <c r="A213" s="31" t="s">
        <v>138</v>
      </c>
      <c r="B213" s="33"/>
      <c r="C213" s="30"/>
      <c r="D213" s="52">
        <v>-59017</v>
      </c>
      <c r="E213" s="39"/>
      <c r="F213" s="51">
        <v>-19243</v>
      </c>
      <c r="G213" s="39"/>
      <c r="H213" s="45" t="s">
        <v>15</v>
      </c>
      <c r="I213" s="39"/>
      <c r="J213" s="45" t="s">
        <v>15</v>
      </c>
    </row>
    <row r="214" spans="1:10" ht="22.5" customHeight="1">
      <c r="A214" s="32"/>
      <c r="B214" s="33"/>
      <c r="C214" s="30"/>
      <c r="D214" s="44"/>
      <c r="E214" s="39"/>
      <c r="F214" s="44"/>
      <c r="G214" s="39"/>
      <c r="H214" s="44"/>
      <c r="I214" s="39"/>
      <c r="J214" s="44"/>
    </row>
    <row r="215" spans="1:10" ht="22.5" customHeight="1" thickBot="1">
      <c r="A215" s="31" t="s">
        <v>139</v>
      </c>
      <c r="B215" s="33"/>
      <c r="C215" s="30"/>
      <c r="D215" s="46">
        <f>+D211+D213</f>
        <v>2732559</v>
      </c>
      <c r="E215" s="39"/>
      <c r="F215" s="46">
        <f>+F211+F213</f>
        <v>901277</v>
      </c>
      <c r="G215" s="39"/>
      <c r="H215" s="46">
        <f>+H211</f>
        <v>2732559</v>
      </c>
      <c r="I215" s="39"/>
      <c r="J215" s="46">
        <f>+J211</f>
        <v>901277</v>
      </c>
    </row>
    <row r="216" spans="1:10" ht="22.5" customHeight="1" thickTop="1">
      <c r="A216" s="29"/>
      <c r="B216" s="33"/>
      <c r="C216" s="30"/>
      <c r="D216" s="39"/>
      <c r="E216" s="39"/>
      <c r="F216" s="39"/>
      <c r="G216" s="39"/>
      <c r="H216" s="39"/>
      <c r="I216" s="39"/>
      <c r="J216" s="39"/>
    </row>
    <row r="217" spans="1:10" ht="22.5" customHeight="1" thickBot="1">
      <c r="A217" s="31" t="s">
        <v>140</v>
      </c>
      <c r="B217" s="22">
        <v>12</v>
      </c>
      <c r="C217" s="30"/>
      <c r="D217" s="93">
        <v>0.51</v>
      </c>
      <c r="E217" s="47"/>
      <c r="F217" s="48">
        <v>0.17</v>
      </c>
      <c r="G217" s="49"/>
      <c r="H217" s="48">
        <v>0.51</v>
      </c>
      <c r="I217" s="49"/>
      <c r="J217" s="48">
        <v>0.17</v>
      </c>
    </row>
    <row r="218" spans="1:10" ht="22.5" customHeight="1" thickTop="1">
      <c r="A218" s="31"/>
      <c r="C218" s="30"/>
      <c r="D218" s="113"/>
      <c r="E218" s="47"/>
      <c r="F218" s="114"/>
      <c r="G218" s="49"/>
      <c r="H218" s="114"/>
      <c r="I218" s="49"/>
      <c r="J218" s="114"/>
    </row>
    <row r="219" spans="1:10" ht="22.5" customHeight="1" thickBot="1">
      <c r="A219" s="31" t="s">
        <v>274</v>
      </c>
      <c r="B219" s="22">
        <v>12</v>
      </c>
      <c r="C219" s="30"/>
      <c r="D219" s="93">
        <v>0.49</v>
      </c>
      <c r="E219" s="47"/>
      <c r="F219" s="48">
        <v>0.17</v>
      </c>
      <c r="G219" s="49"/>
      <c r="H219" s="48">
        <v>0.49</v>
      </c>
      <c r="I219" s="49"/>
      <c r="J219" s="48">
        <v>0.17</v>
      </c>
    </row>
    <row r="220" spans="1:10" ht="22.5" customHeight="1" thickTop="1">
      <c r="A220" s="127" t="s">
        <v>106</v>
      </c>
      <c r="B220" s="127"/>
      <c r="C220" s="127"/>
      <c r="D220" s="127"/>
      <c r="J220" s="25" t="s">
        <v>144</v>
      </c>
    </row>
    <row r="221" spans="1:10" ht="22.5" customHeight="1">
      <c r="A221" s="26" t="s">
        <v>107</v>
      </c>
      <c r="J221" s="38" t="s">
        <v>145</v>
      </c>
    </row>
    <row r="222" ht="22.5" customHeight="1">
      <c r="A222" s="26" t="s">
        <v>146</v>
      </c>
    </row>
    <row r="223" ht="22.5" customHeight="1">
      <c r="A223" s="27"/>
    </row>
    <row r="224" spans="1:10" ht="22.5" customHeight="1">
      <c r="A224" s="29"/>
      <c r="B224" s="33"/>
      <c r="C224" s="33"/>
      <c r="D224" s="129" t="s">
        <v>3</v>
      </c>
      <c r="E224" s="129"/>
      <c r="F224" s="129"/>
      <c r="G224" s="129"/>
      <c r="H224" s="129"/>
      <c r="I224" s="129"/>
      <c r="J224" s="129"/>
    </row>
    <row r="225" spans="1:10" ht="22.5" customHeight="1">
      <c r="A225" s="29"/>
      <c r="B225" s="35"/>
      <c r="C225" s="33"/>
      <c r="D225" s="128" t="s">
        <v>4</v>
      </c>
      <c r="E225" s="128"/>
      <c r="F225" s="128"/>
      <c r="G225" s="35"/>
      <c r="H225" s="128" t="s">
        <v>5</v>
      </c>
      <c r="I225" s="128"/>
      <c r="J225" s="128"/>
    </row>
    <row r="226" spans="1:10" ht="22.5" customHeight="1">
      <c r="A226" s="29"/>
      <c r="B226" s="34" t="s">
        <v>9</v>
      </c>
      <c r="C226" s="33"/>
      <c r="D226" s="36">
        <v>2548</v>
      </c>
      <c r="E226" s="35"/>
      <c r="F226" s="36">
        <v>2547</v>
      </c>
      <c r="G226" s="33"/>
      <c r="H226" s="36">
        <v>2548</v>
      </c>
      <c r="I226" s="33"/>
      <c r="J226" s="36">
        <v>2547</v>
      </c>
    </row>
    <row r="227" spans="1:10" ht="22.5" customHeight="1">
      <c r="A227" s="31" t="s">
        <v>109</v>
      </c>
      <c r="B227" s="33"/>
      <c r="C227" s="30"/>
      <c r="D227" s="30"/>
      <c r="E227" s="30"/>
      <c r="F227" s="30"/>
      <c r="G227" s="30"/>
      <c r="H227" s="30"/>
      <c r="I227" s="30"/>
      <c r="J227" s="30"/>
    </row>
    <row r="228" spans="1:10" ht="22.5" customHeight="1">
      <c r="A228" s="32" t="s">
        <v>110</v>
      </c>
      <c r="B228" s="22">
        <v>3</v>
      </c>
      <c r="C228" s="30"/>
      <c r="D228" s="39">
        <v>52565824</v>
      </c>
      <c r="E228" s="39"/>
      <c r="F228" s="44">
        <v>42188075</v>
      </c>
      <c r="G228" s="39"/>
      <c r="H228" s="39">
        <v>18623751</v>
      </c>
      <c r="I228" s="39"/>
      <c r="J228" s="40">
        <v>10916187</v>
      </c>
    </row>
    <row r="229" spans="1:10" ht="22.5" customHeight="1">
      <c r="A229" s="32" t="s">
        <v>111</v>
      </c>
      <c r="B229" s="33">
        <v>3</v>
      </c>
      <c r="C229" s="30"/>
      <c r="D229" s="39">
        <v>27655</v>
      </c>
      <c r="E229" s="39"/>
      <c r="F229" s="40">
        <v>2784</v>
      </c>
      <c r="G229" s="39"/>
      <c r="H229" s="43" t="s">
        <v>15</v>
      </c>
      <c r="I229" s="39"/>
      <c r="J229" s="43" t="s">
        <v>15</v>
      </c>
    </row>
    <row r="230" spans="1:10" ht="22.5" customHeight="1">
      <c r="A230" s="32" t="s">
        <v>112</v>
      </c>
      <c r="B230" s="33"/>
      <c r="C230" s="30"/>
      <c r="D230" s="39"/>
      <c r="E230" s="39"/>
      <c r="F230" s="39"/>
      <c r="G230" s="39"/>
      <c r="H230" s="39"/>
      <c r="I230" s="39"/>
      <c r="J230" s="39"/>
    </row>
    <row r="231" spans="1:10" ht="22.5" customHeight="1">
      <c r="A231" s="32" t="s">
        <v>113</v>
      </c>
      <c r="B231" s="33"/>
      <c r="C231" s="30"/>
      <c r="D231" s="39"/>
      <c r="E231" s="39"/>
      <c r="F231" s="39"/>
      <c r="G231" s="39"/>
      <c r="H231" s="39"/>
      <c r="I231" s="39"/>
      <c r="J231" s="39"/>
    </row>
    <row r="232" spans="1:10" ht="22.5" customHeight="1">
      <c r="A232" s="32" t="s">
        <v>34</v>
      </c>
      <c r="B232" s="22">
        <v>3</v>
      </c>
      <c r="C232" s="30"/>
      <c r="D232" s="43" t="s">
        <v>15</v>
      </c>
      <c r="E232" s="39"/>
      <c r="F232" s="43" t="s">
        <v>15</v>
      </c>
      <c r="G232" s="39"/>
      <c r="H232" s="39">
        <v>3716776</v>
      </c>
      <c r="I232" s="39"/>
      <c r="J232" s="40">
        <v>1531139</v>
      </c>
    </row>
    <row r="233" spans="1:10" ht="22.5" customHeight="1">
      <c r="A233" s="32" t="s">
        <v>114</v>
      </c>
      <c r="B233" s="22">
        <v>3</v>
      </c>
      <c r="C233" s="30"/>
      <c r="D233" s="39">
        <v>472115</v>
      </c>
      <c r="E233" s="39"/>
      <c r="F233" s="40">
        <v>279643</v>
      </c>
      <c r="G233" s="39"/>
      <c r="H233" s="125">
        <v>102346</v>
      </c>
      <c r="I233" s="39"/>
      <c r="J233" s="125">
        <v>71302</v>
      </c>
    </row>
    <row r="234" spans="1:10" ht="22.5" customHeight="1">
      <c r="A234" s="32" t="s">
        <v>115</v>
      </c>
      <c r="B234" s="33"/>
      <c r="C234" s="30"/>
      <c r="D234" s="39"/>
      <c r="E234" s="39"/>
      <c r="F234" s="39"/>
      <c r="G234" s="39"/>
      <c r="H234" s="39"/>
      <c r="I234" s="39"/>
      <c r="J234" s="39"/>
    </row>
    <row r="235" spans="1:10" ht="22.5" customHeight="1">
      <c r="A235" s="32" t="s">
        <v>116</v>
      </c>
      <c r="B235" s="33">
        <v>6</v>
      </c>
      <c r="C235" s="30"/>
      <c r="D235" s="39">
        <v>899224</v>
      </c>
      <c r="E235" s="39"/>
      <c r="F235" s="40">
        <v>66</v>
      </c>
      <c r="G235" s="39"/>
      <c r="H235" s="43" t="s">
        <v>15</v>
      </c>
      <c r="I235" s="39"/>
      <c r="J235" s="40">
        <v>66</v>
      </c>
    </row>
    <row r="236" spans="1:10" ht="22.5" customHeight="1">
      <c r="A236" s="32" t="s">
        <v>117</v>
      </c>
      <c r="B236" s="33"/>
      <c r="C236" s="30"/>
      <c r="D236" s="39"/>
      <c r="E236" s="39"/>
      <c r="F236" s="39"/>
      <c r="G236" s="39"/>
      <c r="H236" s="39"/>
      <c r="I236" s="39"/>
      <c r="J236" s="39"/>
    </row>
    <row r="237" spans="1:10" ht="22.5" customHeight="1">
      <c r="A237" s="32" t="s">
        <v>141</v>
      </c>
      <c r="B237" s="33"/>
      <c r="C237" s="30"/>
      <c r="D237" s="39"/>
      <c r="E237" s="39"/>
      <c r="F237" s="39"/>
      <c r="G237" s="39"/>
      <c r="H237" s="39"/>
      <c r="I237" s="39"/>
      <c r="J237" s="39"/>
    </row>
    <row r="238" spans="1:10" ht="22.5" customHeight="1">
      <c r="A238" s="32" t="s">
        <v>119</v>
      </c>
      <c r="B238" s="33"/>
      <c r="C238" s="30"/>
      <c r="D238" s="39">
        <v>105794</v>
      </c>
      <c r="E238" s="39"/>
      <c r="F238" s="43" t="s">
        <v>15</v>
      </c>
      <c r="G238" s="39"/>
      <c r="H238" s="39">
        <v>63884</v>
      </c>
      <c r="I238" s="39"/>
      <c r="J238" s="40">
        <v>62772</v>
      </c>
    </row>
    <row r="239" spans="1:10" ht="22.5" customHeight="1">
      <c r="A239" s="32" t="s">
        <v>120</v>
      </c>
      <c r="B239" s="22">
        <v>3</v>
      </c>
      <c r="C239" s="30"/>
      <c r="D239" s="39">
        <v>6900</v>
      </c>
      <c r="E239" s="39"/>
      <c r="F239" s="40">
        <v>7820</v>
      </c>
      <c r="G239" s="39"/>
      <c r="H239" s="39">
        <v>104125</v>
      </c>
      <c r="I239" s="39"/>
      <c r="J239" s="40">
        <v>137089</v>
      </c>
    </row>
    <row r="240" spans="1:10" ht="22.5" customHeight="1">
      <c r="A240" s="32" t="s">
        <v>142</v>
      </c>
      <c r="B240" s="22">
        <v>3</v>
      </c>
      <c r="C240" s="30"/>
      <c r="D240" s="39">
        <v>34121</v>
      </c>
      <c r="E240" s="39"/>
      <c r="F240" s="40">
        <v>28676</v>
      </c>
      <c r="G240" s="39"/>
      <c r="H240" s="43" t="s">
        <v>15</v>
      </c>
      <c r="I240" s="39"/>
      <c r="J240" s="43" t="s">
        <v>15</v>
      </c>
    </row>
    <row r="241" spans="1:10" ht="22.5" customHeight="1">
      <c r="A241" s="32" t="s">
        <v>29</v>
      </c>
      <c r="B241" s="22">
        <v>3</v>
      </c>
      <c r="C241" s="30"/>
      <c r="D241" s="39">
        <v>500973</v>
      </c>
      <c r="E241" s="39"/>
      <c r="F241" s="41">
        <v>525005</v>
      </c>
      <c r="G241" s="41"/>
      <c r="H241" s="41">
        <v>84622</v>
      </c>
      <c r="I241" s="41"/>
      <c r="J241" s="41">
        <v>69894</v>
      </c>
    </row>
    <row r="242" spans="1:10" ht="22.5" customHeight="1">
      <c r="A242" s="31" t="s">
        <v>121</v>
      </c>
      <c r="B242" s="33"/>
      <c r="C242" s="30"/>
      <c r="D242" s="42">
        <f>SUM(D228:D241)</f>
        <v>54612606</v>
      </c>
      <c r="E242" s="39"/>
      <c r="F242" s="42">
        <f>SUM(F228:F241)</f>
        <v>43032069</v>
      </c>
      <c r="G242" s="41"/>
      <c r="H242" s="42">
        <f>SUM(H228:H241)</f>
        <v>22695504</v>
      </c>
      <c r="I242" s="41"/>
      <c r="J242" s="42">
        <f>SUM(J228:J241)</f>
        <v>12788449</v>
      </c>
    </row>
    <row r="243" spans="1:10" ht="22.5" customHeight="1">
      <c r="A243" s="29"/>
      <c r="B243" s="33"/>
      <c r="C243" s="30"/>
      <c r="D243" s="39"/>
      <c r="E243" s="39"/>
      <c r="F243" s="39"/>
      <c r="G243" s="39"/>
      <c r="H243" s="39"/>
      <c r="I243" s="39"/>
      <c r="J243" s="39"/>
    </row>
    <row r="244" spans="1:10" ht="22.5" customHeight="1">
      <c r="A244" s="31" t="s">
        <v>122</v>
      </c>
      <c r="B244" s="22" t="s">
        <v>123</v>
      </c>
      <c r="C244" s="30"/>
      <c r="D244" s="39"/>
      <c r="E244" s="39"/>
      <c r="F244" s="39"/>
      <c r="G244" s="39"/>
      <c r="H244" s="39"/>
      <c r="I244" s="39"/>
      <c r="J244" s="39"/>
    </row>
    <row r="245" spans="1:10" ht="22.5" customHeight="1">
      <c r="A245" s="32" t="s">
        <v>124</v>
      </c>
      <c r="B245" s="22">
        <v>3</v>
      </c>
      <c r="C245" s="30"/>
      <c r="D245" s="39">
        <v>43434955</v>
      </c>
      <c r="E245" s="39"/>
      <c r="F245" s="40">
        <v>37283674</v>
      </c>
      <c r="G245" s="39"/>
      <c r="H245" s="39">
        <v>16399601</v>
      </c>
      <c r="I245" s="39"/>
      <c r="J245" s="40">
        <v>10187045</v>
      </c>
    </row>
    <row r="246" spans="1:10" ht="22.5" customHeight="1">
      <c r="A246" s="32" t="s">
        <v>125</v>
      </c>
      <c r="B246" s="22">
        <v>3</v>
      </c>
      <c r="C246" s="30"/>
      <c r="D246" s="39">
        <v>5552812</v>
      </c>
      <c r="E246" s="39"/>
      <c r="F246" s="40">
        <v>4245345</v>
      </c>
      <c r="G246" s="39"/>
      <c r="H246" s="39">
        <v>1582359</v>
      </c>
      <c r="I246" s="39"/>
      <c r="J246" s="40">
        <v>1031061</v>
      </c>
    </row>
    <row r="247" spans="1:10" ht="22.5" customHeight="1">
      <c r="A247" s="32" t="s">
        <v>126</v>
      </c>
      <c r="B247" s="33"/>
      <c r="C247" s="30"/>
      <c r="D247" s="39"/>
      <c r="E247" s="39"/>
      <c r="F247" s="39"/>
      <c r="G247" s="39"/>
      <c r="H247" s="39"/>
      <c r="I247" s="39"/>
      <c r="J247" s="39"/>
    </row>
    <row r="248" spans="1:10" ht="22.5" customHeight="1">
      <c r="A248" s="32" t="s">
        <v>127</v>
      </c>
      <c r="B248" s="33"/>
      <c r="C248" s="30"/>
      <c r="D248" s="39"/>
      <c r="E248" s="39"/>
      <c r="F248" s="39"/>
      <c r="G248" s="39"/>
      <c r="H248" s="39"/>
      <c r="I248" s="39"/>
      <c r="J248" s="39"/>
    </row>
    <row r="249" spans="1:10" ht="22.5" customHeight="1">
      <c r="A249" s="32" t="s">
        <v>34</v>
      </c>
      <c r="B249" s="22">
        <v>3</v>
      </c>
      <c r="C249" s="30"/>
      <c r="D249" s="43" t="s">
        <v>15</v>
      </c>
      <c r="E249" s="39"/>
      <c r="F249" s="43" t="s">
        <v>15</v>
      </c>
      <c r="G249" s="39"/>
      <c r="H249" s="39">
        <v>275983</v>
      </c>
      <c r="I249" s="39"/>
      <c r="J249" s="40">
        <v>981079</v>
      </c>
    </row>
    <row r="250" spans="1:10" ht="22.5" customHeight="1">
      <c r="A250" s="32" t="s">
        <v>114</v>
      </c>
      <c r="B250" s="22">
        <v>3</v>
      </c>
      <c r="C250" s="30"/>
      <c r="D250" s="39">
        <v>71261</v>
      </c>
      <c r="E250" s="39"/>
      <c r="F250" s="40">
        <v>22936</v>
      </c>
      <c r="G250" s="39"/>
      <c r="H250" s="125">
        <v>4043</v>
      </c>
      <c r="I250" s="39"/>
      <c r="J250" s="125">
        <v>3053</v>
      </c>
    </row>
    <row r="251" spans="1:10" ht="22.5" customHeight="1">
      <c r="A251" s="32" t="s">
        <v>128</v>
      </c>
      <c r="B251" s="33"/>
      <c r="C251" s="30"/>
      <c r="D251" s="39"/>
      <c r="E251" s="39"/>
      <c r="F251" s="39"/>
      <c r="G251" s="39"/>
      <c r="H251" s="39"/>
      <c r="I251" s="39"/>
      <c r="J251" s="39"/>
    </row>
    <row r="252" spans="1:10" ht="22.5" customHeight="1">
      <c r="A252" s="32" t="s">
        <v>129</v>
      </c>
      <c r="B252" s="33"/>
      <c r="C252" s="30"/>
      <c r="D252" s="43" t="s">
        <v>15</v>
      </c>
      <c r="E252" s="39"/>
      <c r="F252" s="40">
        <v>194687</v>
      </c>
      <c r="G252" s="39"/>
      <c r="H252" s="43" t="s">
        <v>15</v>
      </c>
      <c r="I252" s="39"/>
      <c r="J252" s="43" t="s">
        <v>15</v>
      </c>
    </row>
    <row r="253" spans="1:10" ht="22.5" customHeight="1">
      <c r="A253" s="32" t="s">
        <v>130</v>
      </c>
      <c r="B253" s="33"/>
      <c r="C253" s="30"/>
      <c r="D253" s="39">
        <v>19690</v>
      </c>
      <c r="E253" s="39"/>
      <c r="F253" s="41">
        <v>19442</v>
      </c>
      <c r="G253" s="41"/>
      <c r="H253" s="41">
        <v>13300</v>
      </c>
      <c r="I253" s="41"/>
      <c r="J253" s="41">
        <v>13300</v>
      </c>
    </row>
    <row r="254" spans="1:10" ht="22.5" customHeight="1">
      <c r="A254" s="31" t="s">
        <v>131</v>
      </c>
      <c r="B254" s="33"/>
      <c r="C254" s="30"/>
      <c r="D254" s="42">
        <f>SUM(D245:D253)</f>
        <v>49078718</v>
      </c>
      <c r="E254" s="39"/>
      <c r="F254" s="42">
        <v>41766084</v>
      </c>
      <c r="G254" s="41"/>
      <c r="H254" s="42">
        <f>SUM(H245:H253)</f>
        <v>18275286</v>
      </c>
      <c r="I254" s="41"/>
      <c r="J254" s="42">
        <f>SUM(J245:J253)</f>
        <v>12215538</v>
      </c>
    </row>
    <row r="255" spans="1:10" ht="22.5" customHeight="1">
      <c r="A255" s="127" t="s">
        <v>106</v>
      </c>
      <c r="B255" s="127"/>
      <c r="C255" s="127"/>
      <c r="D255" s="127"/>
      <c r="J255" s="25" t="s">
        <v>144</v>
      </c>
    </row>
    <row r="256" spans="1:10" ht="22.5" customHeight="1">
      <c r="A256" s="26" t="s">
        <v>107</v>
      </c>
      <c r="J256" s="38" t="s">
        <v>145</v>
      </c>
    </row>
    <row r="257" ht="22.5" customHeight="1">
      <c r="A257" s="26" t="s">
        <v>146</v>
      </c>
    </row>
    <row r="258" ht="22.5" customHeight="1">
      <c r="A258" s="27"/>
    </row>
    <row r="259" spans="1:10" ht="22.5" customHeight="1">
      <c r="A259" s="29"/>
      <c r="B259" s="33"/>
      <c r="C259" s="33"/>
      <c r="D259" s="129" t="s">
        <v>3</v>
      </c>
      <c r="E259" s="129"/>
      <c r="F259" s="129"/>
      <c r="G259" s="129"/>
      <c r="H259" s="129"/>
      <c r="I259" s="129"/>
      <c r="J259" s="129"/>
    </row>
    <row r="260" spans="1:10" ht="22.5" customHeight="1">
      <c r="A260" s="29"/>
      <c r="B260" s="35"/>
      <c r="C260" s="33"/>
      <c r="D260" s="128" t="s">
        <v>4</v>
      </c>
      <c r="E260" s="128"/>
      <c r="F260" s="128"/>
      <c r="G260" s="35"/>
      <c r="H260" s="128" t="s">
        <v>5</v>
      </c>
      <c r="I260" s="128"/>
      <c r="J260" s="128"/>
    </row>
    <row r="261" spans="1:10" ht="22.5" customHeight="1">
      <c r="A261" s="29"/>
      <c r="B261" s="34" t="s">
        <v>9</v>
      </c>
      <c r="C261" s="33"/>
      <c r="D261" s="36">
        <v>2548</v>
      </c>
      <c r="E261" s="35"/>
      <c r="F261" s="36">
        <v>2547</v>
      </c>
      <c r="G261" s="33"/>
      <c r="H261" s="36">
        <v>2548</v>
      </c>
      <c r="I261" s="33"/>
      <c r="J261" s="36">
        <v>2547</v>
      </c>
    </row>
    <row r="262" spans="1:10" ht="22.5" customHeight="1">
      <c r="A262" s="31"/>
      <c r="B262" s="33"/>
      <c r="C262" s="30"/>
      <c r="D262" s="30"/>
      <c r="E262" s="30"/>
      <c r="F262" s="30"/>
      <c r="G262" s="30"/>
      <c r="H262" s="30"/>
      <c r="I262" s="30"/>
      <c r="J262" s="30"/>
    </row>
    <row r="263" spans="1:10" ht="22.5" customHeight="1">
      <c r="A263" s="31" t="s">
        <v>132</v>
      </c>
      <c r="B263" s="33"/>
      <c r="C263" s="30"/>
      <c r="D263" s="39">
        <f>+D242-D254</f>
        <v>5533888</v>
      </c>
      <c r="E263" s="39"/>
      <c r="F263" s="39">
        <f>+F242-F254</f>
        <v>1265985</v>
      </c>
      <c r="G263" s="39"/>
      <c r="H263" s="39">
        <f>+H242-H254</f>
        <v>4420218</v>
      </c>
      <c r="I263" s="39"/>
      <c r="J263" s="39">
        <f>+J242-J254</f>
        <v>572911</v>
      </c>
    </row>
    <row r="264" spans="1:10" ht="22.5" customHeight="1">
      <c r="A264" s="31"/>
      <c r="B264" s="33"/>
      <c r="C264" s="30"/>
      <c r="D264" s="39"/>
      <c r="E264" s="39"/>
      <c r="F264" s="39"/>
      <c r="G264" s="39"/>
      <c r="H264" s="39"/>
      <c r="I264" s="39"/>
      <c r="J264" s="39"/>
    </row>
    <row r="265" spans="1:10" ht="22.5" customHeight="1">
      <c r="A265" s="31" t="s">
        <v>133</v>
      </c>
      <c r="B265" s="22">
        <v>3</v>
      </c>
      <c r="C265" s="30"/>
      <c r="D265" s="39">
        <v>-605843</v>
      </c>
      <c r="E265" s="39"/>
      <c r="F265" s="44">
        <v>-424851</v>
      </c>
      <c r="G265" s="39"/>
      <c r="H265" s="39">
        <v>-405306</v>
      </c>
      <c r="I265" s="39"/>
      <c r="J265" s="44">
        <v>-248779</v>
      </c>
    </row>
    <row r="266" spans="1:10" ht="22.5" customHeight="1">
      <c r="A266" s="31"/>
      <c r="B266" s="33"/>
      <c r="C266" s="30"/>
      <c r="D266" s="39"/>
      <c r="E266" s="39"/>
      <c r="F266" s="39"/>
      <c r="G266" s="39"/>
      <c r="H266" s="39"/>
      <c r="I266" s="39"/>
      <c r="J266" s="39"/>
    </row>
    <row r="267" spans="1:10" ht="22.5" customHeight="1">
      <c r="A267" s="31" t="s">
        <v>275</v>
      </c>
      <c r="B267" s="33"/>
      <c r="C267" s="30"/>
      <c r="D267" s="44"/>
      <c r="E267" s="39"/>
      <c r="F267" s="44"/>
      <c r="G267" s="39"/>
      <c r="H267" s="39"/>
      <c r="I267" s="39"/>
      <c r="J267" s="39"/>
    </row>
    <row r="268" spans="1:10" ht="22.5" customHeight="1">
      <c r="A268" s="31" t="s">
        <v>135</v>
      </c>
      <c r="B268" s="33"/>
      <c r="C268" s="30"/>
      <c r="D268" s="39">
        <v>-71687</v>
      </c>
      <c r="E268" s="39"/>
      <c r="F268" s="40">
        <v>29497</v>
      </c>
      <c r="G268" s="39"/>
      <c r="H268" s="43" t="s">
        <v>15</v>
      </c>
      <c r="I268" s="39"/>
      <c r="J268" s="43" t="s">
        <v>15</v>
      </c>
    </row>
    <row r="269" spans="1:10" ht="22.5" customHeight="1">
      <c r="A269" s="31"/>
      <c r="B269" s="33"/>
      <c r="C269" s="30"/>
      <c r="D269" s="39"/>
      <c r="E269" s="39"/>
      <c r="F269" s="39"/>
      <c r="G269" s="39"/>
      <c r="H269" s="39"/>
      <c r="I269" s="39"/>
      <c r="J269" s="39"/>
    </row>
    <row r="270" spans="1:10" ht="22.5" customHeight="1">
      <c r="A270" s="31" t="s">
        <v>136</v>
      </c>
      <c r="B270" s="22">
        <v>13</v>
      </c>
      <c r="C270" s="30"/>
      <c r="D270" s="52">
        <v>-802338</v>
      </c>
      <c r="E270" s="39"/>
      <c r="F270" s="51">
        <v>-542360</v>
      </c>
      <c r="G270" s="39"/>
      <c r="H270" s="52">
        <v>-10335</v>
      </c>
      <c r="I270" s="39"/>
      <c r="J270" s="51">
        <v>-21227</v>
      </c>
    </row>
    <row r="271" spans="1:10" ht="22.5" customHeight="1">
      <c r="A271" s="31"/>
      <c r="B271" s="33"/>
      <c r="C271" s="30"/>
      <c r="D271" s="39"/>
      <c r="E271" s="39"/>
      <c r="F271" s="39"/>
      <c r="G271" s="39"/>
      <c r="H271" s="39"/>
      <c r="I271" s="39"/>
      <c r="J271" s="39"/>
    </row>
    <row r="272" spans="1:10" ht="22.5" customHeight="1">
      <c r="A272" s="31" t="s">
        <v>137</v>
      </c>
      <c r="B272" s="33"/>
      <c r="C272" s="30"/>
      <c r="D272" s="40">
        <f>SUM(D263:D270)</f>
        <v>4054020</v>
      </c>
      <c r="E272" s="39"/>
      <c r="F272" s="40">
        <f>SUM(F263:F270)</f>
        <v>328271</v>
      </c>
      <c r="G272" s="39"/>
      <c r="H272" s="40">
        <f>SUM(H263:H270)</f>
        <v>4004577</v>
      </c>
      <c r="I272" s="39"/>
      <c r="J272" s="40">
        <f>SUM(J263:J270)</f>
        <v>302905</v>
      </c>
    </row>
    <row r="273" spans="1:10" ht="22.5" customHeight="1">
      <c r="A273" s="31"/>
      <c r="B273" s="33"/>
      <c r="C273" s="30"/>
      <c r="D273" s="39"/>
      <c r="E273" s="39"/>
      <c r="F273" s="39"/>
      <c r="G273" s="39"/>
      <c r="H273" s="39"/>
      <c r="I273" s="39"/>
      <c r="J273" s="39"/>
    </row>
    <row r="274" spans="1:10" ht="22.5" customHeight="1">
      <c r="A274" s="31" t="s">
        <v>138</v>
      </c>
      <c r="B274" s="33"/>
      <c r="C274" s="30"/>
      <c r="D274" s="52">
        <v>-49443</v>
      </c>
      <c r="E274" s="39"/>
      <c r="F274" s="51">
        <v>-25366</v>
      </c>
      <c r="G274" s="39"/>
      <c r="H274" s="45" t="s">
        <v>15</v>
      </c>
      <c r="I274" s="39"/>
      <c r="J274" s="45" t="s">
        <v>15</v>
      </c>
    </row>
    <row r="275" spans="1:10" ht="22.5" customHeight="1">
      <c r="A275" s="32"/>
      <c r="B275" s="33"/>
      <c r="C275" s="30"/>
      <c r="D275" s="39"/>
      <c r="E275" s="39"/>
      <c r="F275" s="39"/>
      <c r="G275" s="39"/>
      <c r="H275" s="39"/>
      <c r="I275" s="39"/>
      <c r="J275" s="39"/>
    </row>
    <row r="276" spans="1:10" ht="22.5" customHeight="1" thickBot="1">
      <c r="A276" s="31" t="s">
        <v>139</v>
      </c>
      <c r="B276" s="33"/>
      <c r="C276" s="30"/>
      <c r="D276" s="46">
        <f>+D272+D274</f>
        <v>4004577</v>
      </c>
      <c r="E276" s="39"/>
      <c r="F276" s="46">
        <v>302905</v>
      </c>
      <c r="G276" s="39"/>
      <c r="H276" s="46">
        <f>SUM(H272)</f>
        <v>4004577</v>
      </c>
      <c r="I276" s="39"/>
      <c r="J276" s="46">
        <f>SUM(J272)</f>
        <v>302905</v>
      </c>
    </row>
    <row r="277" spans="1:10" ht="22.5" customHeight="1" thickTop="1">
      <c r="A277" s="30"/>
      <c r="B277" s="33"/>
      <c r="C277" s="30"/>
      <c r="D277" s="39"/>
      <c r="E277" s="39"/>
      <c r="F277" s="39"/>
      <c r="G277" s="39"/>
      <c r="H277" s="39"/>
      <c r="I277" s="39"/>
      <c r="J277" s="39"/>
    </row>
    <row r="278" spans="1:10" ht="22.5" customHeight="1" thickBot="1">
      <c r="A278" s="31" t="s">
        <v>143</v>
      </c>
      <c r="B278" s="22">
        <v>12</v>
      </c>
      <c r="C278" s="30"/>
      <c r="D278" s="55">
        <v>0.74</v>
      </c>
      <c r="E278" s="53"/>
      <c r="F278" s="54">
        <v>0.06</v>
      </c>
      <c r="G278" s="53"/>
      <c r="H278" s="55">
        <v>0.74</v>
      </c>
      <c r="I278" s="53"/>
      <c r="J278" s="54">
        <v>0.06</v>
      </c>
    </row>
    <row r="279" ht="22.5" customHeight="1" thickTop="1"/>
    <row r="280" spans="1:10" ht="22.5" customHeight="1" thickBot="1">
      <c r="A280" s="31" t="s">
        <v>274</v>
      </c>
      <c r="B280" s="22">
        <v>12</v>
      </c>
      <c r="C280" s="30"/>
      <c r="D280" s="93">
        <v>0.73</v>
      </c>
      <c r="E280" s="47"/>
      <c r="F280" s="48">
        <v>0.06</v>
      </c>
      <c r="G280" s="49"/>
      <c r="H280" s="48">
        <v>0.73</v>
      </c>
      <c r="I280" s="49"/>
      <c r="J280" s="48">
        <v>0.06</v>
      </c>
    </row>
    <row r="281" ht="22.5" customHeight="1" thickTop="1"/>
  </sheetData>
  <mergeCells count="31">
    <mergeCell ref="D6:J6"/>
    <mergeCell ref="D7:F7"/>
    <mergeCell ref="H7:J7"/>
    <mergeCell ref="D35:J35"/>
    <mergeCell ref="D36:F36"/>
    <mergeCell ref="H36:J36"/>
    <mergeCell ref="D69:J69"/>
    <mergeCell ref="D70:F70"/>
    <mergeCell ref="H70:J70"/>
    <mergeCell ref="D99:J99"/>
    <mergeCell ref="D100:F100"/>
    <mergeCell ref="H100:J100"/>
    <mergeCell ref="D132:J132"/>
    <mergeCell ref="D133:F133"/>
    <mergeCell ref="H133:J133"/>
    <mergeCell ref="D164:J164"/>
    <mergeCell ref="D165:F165"/>
    <mergeCell ref="H165:J165"/>
    <mergeCell ref="D259:J259"/>
    <mergeCell ref="D260:F260"/>
    <mergeCell ref="H260:J260"/>
    <mergeCell ref="A255:D255"/>
    <mergeCell ref="A194:D194"/>
    <mergeCell ref="A160:D160"/>
    <mergeCell ref="D225:F225"/>
    <mergeCell ref="H225:J225"/>
    <mergeCell ref="D198:J198"/>
    <mergeCell ref="D199:F199"/>
    <mergeCell ref="H199:J199"/>
    <mergeCell ref="D224:J224"/>
    <mergeCell ref="A220:D220"/>
  </mergeCells>
  <printOptions/>
  <pageMargins left="1" right="0.5" top="0.48" bottom="0.5" header="0.5" footer="0.5"/>
  <pageSetup firstPageNumber="3" useFirstPageNumber="1" horizontalDpi="600" verticalDpi="600" orientation="portrait" paperSize="9" scale="91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  <rowBreaks count="8" manualBreakCount="8">
    <brk id="29" max="255" man="1"/>
    <brk id="63" max="255" man="1"/>
    <brk id="93" max="255" man="1"/>
    <brk id="126" max="255" man="1"/>
    <brk id="159" max="255" man="1"/>
    <brk id="193" max="255" man="1"/>
    <brk id="219" max="255" man="1"/>
    <brk id="2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89"/>
  <sheetViews>
    <sheetView showGridLines="0" zoomScale="75" zoomScaleNormal="75" workbookViewId="0" topLeftCell="A13">
      <selection activeCell="A93" sqref="A93"/>
    </sheetView>
  </sheetViews>
  <sheetFormatPr defaultColWidth="9.140625" defaultRowHeight="22.5" customHeight="1"/>
  <cols>
    <col min="1" max="1" width="38.7109375" style="0" customWidth="1"/>
    <col min="2" max="2" width="12.57421875" style="0" customWidth="1"/>
    <col min="3" max="3" width="0.9921875" style="0" customWidth="1"/>
    <col min="4" max="4" width="12.140625" style="0" customWidth="1"/>
    <col min="5" max="5" width="0.85546875" style="0" customWidth="1"/>
    <col min="6" max="6" width="13.00390625" style="0" customWidth="1"/>
    <col min="7" max="7" width="0.9921875" style="0" customWidth="1"/>
    <col min="8" max="8" width="14.00390625" style="0" customWidth="1"/>
    <col min="9" max="9" width="0.71875" style="0" customWidth="1"/>
    <col min="10" max="10" width="12.421875" style="0" customWidth="1"/>
    <col min="11" max="11" width="0.85546875" style="0" customWidth="1"/>
    <col min="12" max="12" width="13.00390625" style="0" customWidth="1"/>
    <col min="13" max="13" width="0.85546875" style="0" customWidth="1"/>
    <col min="14" max="14" width="16.140625" style="0" customWidth="1"/>
    <col min="15" max="15" width="0.9921875" style="0" customWidth="1"/>
    <col min="16" max="16" width="14.421875" style="0" customWidth="1"/>
    <col min="17" max="17" width="0.85546875" style="0" customWidth="1"/>
    <col min="18" max="18" width="12.57421875" style="0" customWidth="1"/>
    <col min="19" max="19" width="0.85546875" style="0" customWidth="1"/>
    <col min="20" max="20" width="12.28125" style="0" customWidth="1"/>
    <col min="21" max="21" width="0.9921875" style="0" customWidth="1"/>
    <col min="22" max="22" width="11.57421875" style="0" customWidth="1"/>
    <col min="23" max="23" width="0.71875" style="0" customWidth="1"/>
    <col min="24" max="24" width="11.140625" style="0" customWidth="1"/>
  </cols>
  <sheetData>
    <row r="1" spans="1:24" ht="25.5" customHeight="1">
      <c r="A1" s="132" t="s">
        <v>272</v>
      </c>
      <c r="B1" s="132"/>
      <c r="C1" s="132"/>
      <c r="D1" s="132"/>
      <c r="X1" s="25" t="s">
        <v>144</v>
      </c>
    </row>
    <row r="2" spans="1:24" ht="25.5" customHeight="1">
      <c r="A2" s="132" t="s">
        <v>222</v>
      </c>
      <c r="B2" s="132"/>
      <c r="C2" s="132"/>
      <c r="D2" s="132"/>
      <c r="X2" s="25" t="s">
        <v>207</v>
      </c>
    </row>
    <row r="3" spans="1:4" ht="28.5" customHeight="1">
      <c r="A3" s="111" t="s">
        <v>292</v>
      </c>
      <c r="B3" s="112"/>
      <c r="C3" s="112"/>
      <c r="D3" s="112"/>
    </row>
    <row r="4" ht="22.5" customHeight="1">
      <c r="A4" s="73"/>
    </row>
    <row r="5" spans="1:24" ht="22.5" customHeight="1">
      <c r="A5" s="74"/>
      <c r="B5" s="135" t="s">
        <v>3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22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 t="s">
        <v>223</v>
      </c>
      <c r="O6" s="75"/>
      <c r="P6" s="74"/>
      <c r="Q6" s="74"/>
      <c r="R6" s="74"/>
      <c r="S6" s="74"/>
      <c r="T6" s="74"/>
      <c r="U6" s="74"/>
      <c r="V6" s="74"/>
      <c r="W6" s="74"/>
      <c r="X6" s="74"/>
    </row>
    <row r="7" spans="1:24" ht="22.5" customHeight="1">
      <c r="A7" s="74"/>
      <c r="B7" s="75"/>
      <c r="C7" s="75"/>
      <c r="D7" s="75" t="s">
        <v>294</v>
      </c>
      <c r="E7" s="75"/>
      <c r="F7" s="74"/>
      <c r="G7" s="74"/>
      <c r="H7" s="74"/>
      <c r="I7" s="74"/>
      <c r="J7" s="75"/>
      <c r="K7" s="75"/>
      <c r="L7" s="75"/>
      <c r="M7" s="75"/>
      <c r="N7" s="75" t="s">
        <v>224</v>
      </c>
      <c r="O7" s="75"/>
      <c r="P7" s="75"/>
      <c r="Q7" s="75"/>
      <c r="R7" s="75"/>
      <c r="S7" s="75"/>
      <c r="T7" s="74"/>
      <c r="U7" s="74"/>
      <c r="V7" s="75"/>
      <c r="W7" s="75"/>
      <c r="X7" s="74"/>
    </row>
    <row r="8" spans="1:24" ht="22.5" customHeight="1">
      <c r="A8" s="74"/>
      <c r="B8" s="75" t="s">
        <v>225</v>
      </c>
      <c r="C8" s="75"/>
      <c r="D8" s="75" t="s">
        <v>293</v>
      </c>
      <c r="E8" s="75"/>
      <c r="F8" s="74" t="s">
        <v>276</v>
      </c>
      <c r="G8" s="74"/>
      <c r="H8" s="75" t="s">
        <v>231</v>
      </c>
      <c r="I8" s="74"/>
      <c r="J8" s="75" t="s">
        <v>84</v>
      </c>
      <c r="K8" s="75"/>
      <c r="L8" s="75" t="s">
        <v>84</v>
      </c>
      <c r="M8" s="75"/>
      <c r="N8" s="75" t="s">
        <v>226</v>
      </c>
      <c r="O8" s="75"/>
      <c r="P8" s="75" t="s">
        <v>227</v>
      </c>
      <c r="Q8" s="75"/>
      <c r="R8" s="75" t="s">
        <v>228</v>
      </c>
      <c r="S8" s="75"/>
      <c r="T8" s="74"/>
      <c r="U8" s="74"/>
      <c r="V8" s="75" t="s">
        <v>229</v>
      </c>
      <c r="W8" s="75"/>
      <c r="X8" s="74"/>
    </row>
    <row r="9" spans="1:24" ht="22.5" customHeight="1">
      <c r="A9" s="74"/>
      <c r="B9" s="75" t="s">
        <v>245</v>
      </c>
      <c r="C9" s="75"/>
      <c r="D9" s="75" t="s">
        <v>230</v>
      </c>
      <c r="E9" s="75"/>
      <c r="F9" s="75" t="s">
        <v>277</v>
      </c>
      <c r="G9" s="75"/>
      <c r="H9" s="75" t="s">
        <v>279</v>
      </c>
      <c r="I9" s="75"/>
      <c r="J9" s="75" t="s">
        <v>232</v>
      </c>
      <c r="K9" s="75"/>
      <c r="L9" s="75" t="s">
        <v>233</v>
      </c>
      <c r="M9" s="75"/>
      <c r="N9" s="75" t="s">
        <v>74</v>
      </c>
      <c r="O9" s="75"/>
      <c r="P9" s="75" t="s">
        <v>234</v>
      </c>
      <c r="Q9" s="75"/>
      <c r="R9" s="75" t="s">
        <v>235</v>
      </c>
      <c r="S9" s="75"/>
      <c r="T9" s="74"/>
      <c r="U9" s="74"/>
      <c r="V9" s="75" t="s">
        <v>236</v>
      </c>
      <c r="W9" s="75"/>
      <c r="X9" s="74"/>
    </row>
    <row r="10" spans="1:24" ht="22.5" customHeight="1">
      <c r="A10" s="76"/>
      <c r="B10" s="81" t="s">
        <v>244</v>
      </c>
      <c r="C10" s="80"/>
      <c r="D10" s="81" t="s">
        <v>246</v>
      </c>
      <c r="E10" s="75"/>
      <c r="F10" s="81" t="s">
        <v>278</v>
      </c>
      <c r="G10" s="75"/>
      <c r="H10" s="81" t="s">
        <v>280</v>
      </c>
      <c r="I10" s="75"/>
      <c r="J10" s="81" t="s">
        <v>247</v>
      </c>
      <c r="K10" s="80"/>
      <c r="L10" s="81" t="s">
        <v>237</v>
      </c>
      <c r="M10" s="75"/>
      <c r="N10" s="81" t="s">
        <v>248</v>
      </c>
      <c r="O10" s="75"/>
      <c r="P10" s="81" t="s">
        <v>249</v>
      </c>
      <c r="Q10" s="80"/>
      <c r="R10" s="81" t="s">
        <v>250</v>
      </c>
      <c r="S10" s="80"/>
      <c r="T10" s="82" t="s">
        <v>243</v>
      </c>
      <c r="U10" s="80"/>
      <c r="V10" s="81" t="s">
        <v>251</v>
      </c>
      <c r="W10" s="80"/>
      <c r="X10" s="81" t="s">
        <v>252</v>
      </c>
    </row>
    <row r="11" spans="1:24" ht="6.75" customHeight="1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24" ht="22.5" customHeight="1">
      <c r="A12" s="79" t="s">
        <v>254</v>
      </c>
      <c r="B12" s="83">
        <v>5727562</v>
      </c>
      <c r="C12" s="83"/>
      <c r="D12" s="83">
        <v>1160</v>
      </c>
      <c r="E12" s="83"/>
      <c r="F12" s="87" t="s">
        <v>15</v>
      </c>
      <c r="G12" s="83"/>
      <c r="H12" s="83">
        <v>11012752</v>
      </c>
      <c r="I12" s="83"/>
      <c r="J12" s="83">
        <v>1277483</v>
      </c>
      <c r="K12" s="83"/>
      <c r="L12" s="83">
        <v>153880</v>
      </c>
      <c r="M12" s="83"/>
      <c r="N12" s="83">
        <v>668709</v>
      </c>
      <c r="O12" s="83"/>
      <c r="P12" s="83">
        <v>415517</v>
      </c>
      <c r="Q12" s="83"/>
      <c r="R12" s="83">
        <v>-720700</v>
      </c>
      <c r="S12" s="83"/>
      <c r="T12" s="83">
        <v>12671202</v>
      </c>
      <c r="U12" s="83"/>
      <c r="V12" s="83">
        <v>420853</v>
      </c>
      <c r="W12" s="83"/>
      <c r="X12" s="84">
        <f>SUM(B12:V12)</f>
        <v>31628418</v>
      </c>
    </row>
    <row r="13" spans="1:24" ht="22.5" customHeight="1">
      <c r="A13" s="80" t="s">
        <v>84</v>
      </c>
      <c r="B13" s="87" t="s">
        <v>15</v>
      </c>
      <c r="C13" s="83"/>
      <c r="D13" s="87" t="s">
        <v>15</v>
      </c>
      <c r="E13" s="83"/>
      <c r="F13" s="87" t="s">
        <v>15</v>
      </c>
      <c r="G13" s="83"/>
      <c r="H13" s="87" t="s">
        <v>15</v>
      </c>
      <c r="I13" s="83"/>
      <c r="J13" s="83">
        <v>858617</v>
      </c>
      <c r="K13" s="83"/>
      <c r="L13" s="115">
        <v>3963</v>
      </c>
      <c r="M13" s="83"/>
      <c r="N13" s="83">
        <v>-486243</v>
      </c>
      <c r="O13" s="83"/>
      <c r="P13" s="87" t="s">
        <v>15</v>
      </c>
      <c r="Q13" s="83"/>
      <c r="R13" s="87" t="s">
        <v>15</v>
      </c>
      <c r="S13" s="83"/>
      <c r="T13" s="87" t="s">
        <v>15</v>
      </c>
      <c r="U13" s="83"/>
      <c r="V13" s="83">
        <v>-3</v>
      </c>
      <c r="W13" s="83"/>
      <c r="X13" s="84">
        <f>SUM(B13:V13)</f>
        <v>376334</v>
      </c>
    </row>
    <row r="14" spans="1:24" ht="22.5" customHeight="1">
      <c r="A14" s="80" t="s">
        <v>91</v>
      </c>
      <c r="B14" s="87" t="s">
        <v>15</v>
      </c>
      <c r="C14" s="83"/>
      <c r="D14" s="87" t="s">
        <v>15</v>
      </c>
      <c r="E14" s="83"/>
      <c r="F14" s="87" t="s">
        <v>15</v>
      </c>
      <c r="G14" s="83"/>
      <c r="H14" s="87" t="s">
        <v>15</v>
      </c>
      <c r="I14" s="83"/>
      <c r="J14" s="87" t="s">
        <v>15</v>
      </c>
      <c r="K14" s="83"/>
      <c r="L14" s="87" t="s">
        <v>15</v>
      </c>
      <c r="M14" s="83"/>
      <c r="N14" s="87" t="s">
        <v>15</v>
      </c>
      <c r="O14" s="83"/>
      <c r="P14" s="83">
        <v>505723</v>
      </c>
      <c r="Q14" s="83"/>
      <c r="R14" s="87" t="s">
        <v>15</v>
      </c>
      <c r="S14" s="83"/>
      <c r="T14" s="87" t="s">
        <v>15</v>
      </c>
      <c r="U14" s="83"/>
      <c r="V14" s="83">
        <v>38234</v>
      </c>
      <c r="W14" s="83"/>
      <c r="X14" s="84">
        <f>SUM(B14:V14)</f>
        <v>543957</v>
      </c>
    </row>
    <row r="15" spans="1:24" ht="22.5" customHeight="1">
      <c r="A15" s="80" t="s">
        <v>139</v>
      </c>
      <c r="B15" s="87" t="s">
        <v>15</v>
      </c>
      <c r="C15" s="83"/>
      <c r="D15" s="87" t="s">
        <v>15</v>
      </c>
      <c r="E15" s="83"/>
      <c r="F15" s="87" t="s">
        <v>15</v>
      </c>
      <c r="G15" s="83"/>
      <c r="H15" s="87" t="s">
        <v>15</v>
      </c>
      <c r="I15" s="83"/>
      <c r="J15" s="87" t="s">
        <v>15</v>
      </c>
      <c r="K15" s="83"/>
      <c r="L15" s="87" t="s">
        <v>15</v>
      </c>
      <c r="M15" s="83"/>
      <c r="N15" s="87" t="s">
        <v>15</v>
      </c>
      <c r="O15" s="83"/>
      <c r="P15" s="87" t="s">
        <v>15</v>
      </c>
      <c r="Q15" s="83"/>
      <c r="R15" s="87" t="s">
        <v>15</v>
      </c>
      <c r="S15" s="83"/>
      <c r="T15" s="83">
        <v>4004577</v>
      </c>
      <c r="U15" s="83"/>
      <c r="V15" s="83">
        <v>49443</v>
      </c>
      <c r="W15" s="83"/>
      <c r="X15" s="84">
        <f>SUM(B15:V15)</f>
        <v>4054020</v>
      </c>
    </row>
    <row r="16" spans="1:24" ht="22.5" customHeight="1">
      <c r="A16" s="80" t="s">
        <v>238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1:24" ht="22.5" customHeight="1">
      <c r="A17" s="80" t="s">
        <v>239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</row>
    <row r="18" spans="1:24" ht="22.5" customHeight="1">
      <c r="A18" s="80" t="s">
        <v>259</v>
      </c>
      <c r="B18" s="87" t="s">
        <v>15</v>
      </c>
      <c r="C18" s="83"/>
      <c r="D18" s="87" t="s">
        <v>15</v>
      </c>
      <c r="E18" s="83"/>
      <c r="F18" s="87" t="s">
        <v>15</v>
      </c>
      <c r="G18" s="83"/>
      <c r="H18" s="87" t="s">
        <v>15</v>
      </c>
      <c r="I18" s="83"/>
      <c r="J18" s="87" t="s">
        <v>15</v>
      </c>
      <c r="K18" s="83"/>
      <c r="L18" s="87" t="s">
        <v>15</v>
      </c>
      <c r="M18" s="83"/>
      <c r="N18" s="87" t="s">
        <v>15</v>
      </c>
      <c r="O18" s="83"/>
      <c r="P18" s="87" t="s">
        <v>15</v>
      </c>
      <c r="Q18" s="83"/>
      <c r="R18" s="87" t="s">
        <v>15</v>
      </c>
      <c r="S18" s="83"/>
      <c r="T18" s="83">
        <v>-648259</v>
      </c>
      <c r="U18" s="83"/>
      <c r="V18" s="83">
        <v>-18645</v>
      </c>
      <c r="W18" s="83"/>
      <c r="X18" s="84">
        <f>SUM(B18:V18)</f>
        <v>-666904</v>
      </c>
    </row>
    <row r="19" spans="1:24" ht="22.5" customHeight="1">
      <c r="A19" s="80" t="s">
        <v>312</v>
      </c>
      <c r="B19" s="115">
        <v>3415</v>
      </c>
      <c r="C19" s="116"/>
      <c r="D19" s="115">
        <v>-1160</v>
      </c>
      <c r="E19" s="83"/>
      <c r="F19" s="87" t="s">
        <v>15</v>
      </c>
      <c r="G19" s="83"/>
      <c r="H19" s="115">
        <v>10238</v>
      </c>
      <c r="I19" s="83"/>
      <c r="J19" s="87" t="s">
        <v>15</v>
      </c>
      <c r="K19" s="83"/>
      <c r="L19" s="87" t="s">
        <v>15</v>
      </c>
      <c r="M19" s="83"/>
      <c r="N19" s="87" t="s">
        <v>15</v>
      </c>
      <c r="O19" s="83"/>
      <c r="P19" s="87" t="s">
        <v>15</v>
      </c>
      <c r="Q19" s="83"/>
      <c r="R19" s="87" t="s">
        <v>15</v>
      </c>
      <c r="S19" s="83"/>
      <c r="T19" s="87" t="s">
        <v>15</v>
      </c>
      <c r="U19" s="83"/>
      <c r="V19" s="87" t="s">
        <v>15</v>
      </c>
      <c r="W19" s="83"/>
      <c r="X19" s="84">
        <f>SUM(B19:V19)</f>
        <v>12493</v>
      </c>
    </row>
    <row r="20" spans="1:24" ht="22.5" customHeight="1">
      <c r="A20" s="80" t="s">
        <v>82</v>
      </c>
      <c r="B20" s="115"/>
      <c r="C20" s="116"/>
      <c r="D20" s="115"/>
      <c r="E20" s="83"/>
      <c r="F20" s="87"/>
      <c r="G20" s="83"/>
      <c r="H20" s="87"/>
      <c r="I20" s="83"/>
      <c r="J20" s="87"/>
      <c r="K20" s="83"/>
      <c r="L20" s="87"/>
      <c r="M20" s="83"/>
      <c r="N20" s="87"/>
      <c r="O20" s="83"/>
      <c r="P20" s="87"/>
      <c r="Q20" s="83"/>
      <c r="R20" s="87"/>
      <c r="S20" s="83"/>
      <c r="T20" s="87"/>
      <c r="U20" s="83"/>
      <c r="V20" s="83"/>
      <c r="W20" s="83"/>
      <c r="X20" s="83"/>
    </row>
    <row r="21" spans="1:24" ht="22.5" customHeight="1">
      <c r="A21" s="80" t="s">
        <v>261</v>
      </c>
      <c r="B21" s="87" t="s">
        <v>15</v>
      </c>
      <c r="C21" s="116"/>
      <c r="D21" s="115">
        <v>2049773</v>
      </c>
      <c r="E21" s="83"/>
      <c r="F21" s="87" t="s">
        <v>15</v>
      </c>
      <c r="G21" s="83"/>
      <c r="H21" s="87" t="s">
        <v>15</v>
      </c>
      <c r="I21" s="83"/>
      <c r="J21" s="87" t="s">
        <v>15</v>
      </c>
      <c r="K21" s="83"/>
      <c r="L21" s="87" t="s">
        <v>15</v>
      </c>
      <c r="M21" s="83"/>
      <c r="N21" s="87" t="s">
        <v>15</v>
      </c>
      <c r="O21" s="83"/>
      <c r="P21" s="87" t="s">
        <v>15</v>
      </c>
      <c r="Q21" s="83"/>
      <c r="R21" s="87" t="s">
        <v>15</v>
      </c>
      <c r="S21" s="83"/>
      <c r="T21" s="87" t="s">
        <v>15</v>
      </c>
      <c r="U21" s="83"/>
      <c r="V21" s="87" t="s">
        <v>15</v>
      </c>
      <c r="W21" s="83"/>
      <c r="X21" s="84">
        <f>SUM(B21:V21)</f>
        <v>2049773</v>
      </c>
    </row>
    <row r="22" spans="1:24" ht="22.5" customHeight="1">
      <c r="A22" s="80" t="s">
        <v>270</v>
      </c>
      <c r="B22" s="87"/>
      <c r="C22" s="83"/>
      <c r="D22" s="87"/>
      <c r="E22" s="83"/>
      <c r="F22" s="87"/>
      <c r="G22" s="83"/>
      <c r="H22" s="87"/>
      <c r="I22" s="83"/>
      <c r="J22" s="87"/>
      <c r="K22" s="83"/>
      <c r="L22" s="87"/>
      <c r="M22" s="83"/>
      <c r="N22" s="87"/>
      <c r="O22" s="83"/>
      <c r="P22" s="87"/>
      <c r="Q22" s="83"/>
      <c r="R22" s="87"/>
      <c r="S22" s="83"/>
      <c r="T22" s="87"/>
      <c r="U22" s="83"/>
      <c r="V22" s="83"/>
      <c r="W22" s="83"/>
      <c r="X22" s="83"/>
    </row>
    <row r="23" spans="1:24" ht="22.5" customHeight="1">
      <c r="A23" s="80" t="s">
        <v>261</v>
      </c>
      <c r="B23" s="87" t="s">
        <v>15</v>
      </c>
      <c r="C23" s="83"/>
      <c r="D23" s="87" t="s">
        <v>15</v>
      </c>
      <c r="E23" s="83"/>
      <c r="F23" s="115">
        <v>47120</v>
      </c>
      <c r="G23" s="83"/>
      <c r="H23" s="87" t="s">
        <v>15</v>
      </c>
      <c r="I23" s="83"/>
      <c r="J23" s="87" t="s">
        <v>15</v>
      </c>
      <c r="K23" s="83"/>
      <c r="L23" s="87" t="s">
        <v>15</v>
      </c>
      <c r="M23" s="83"/>
      <c r="N23" s="87" t="s">
        <v>15</v>
      </c>
      <c r="O23" s="83"/>
      <c r="P23" s="87" t="s">
        <v>15</v>
      </c>
      <c r="Q23" s="83"/>
      <c r="R23" s="87" t="s">
        <v>15</v>
      </c>
      <c r="S23" s="83"/>
      <c r="T23" s="87" t="s">
        <v>15</v>
      </c>
      <c r="U23" s="83"/>
      <c r="V23" s="87" t="s">
        <v>15</v>
      </c>
      <c r="W23" s="83"/>
      <c r="X23" s="84">
        <f>SUM(B23:V23)</f>
        <v>47120</v>
      </c>
    </row>
    <row r="24" spans="1:24" ht="22.5" customHeight="1">
      <c r="A24" s="80" t="s">
        <v>240</v>
      </c>
      <c r="B24" s="87" t="s">
        <v>15</v>
      </c>
      <c r="C24" s="83"/>
      <c r="D24" s="87" t="s">
        <v>15</v>
      </c>
      <c r="E24" s="83"/>
      <c r="F24" s="87" t="s">
        <v>15</v>
      </c>
      <c r="G24" s="83"/>
      <c r="H24" s="87" t="s">
        <v>15</v>
      </c>
      <c r="I24" s="83"/>
      <c r="J24" s="87" t="s">
        <v>15</v>
      </c>
      <c r="K24" s="83"/>
      <c r="L24" s="87" t="s">
        <v>15</v>
      </c>
      <c r="M24" s="83"/>
      <c r="N24" s="87" t="s">
        <v>15</v>
      </c>
      <c r="O24" s="83"/>
      <c r="P24" s="87" t="s">
        <v>15</v>
      </c>
      <c r="Q24" s="83"/>
      <c r="R24" s="87" t="s">
        <v>15</v>
      </c>
      <c r="S24" s="83"/>
      <c r="T24" s="87" t="s">
        <v>15</v>
      </c>
      <c r="U24" s="83"/>
      <c r="V24" s="83">
        <v>165973</v>
      </c>
      <c r="W24" s="83"/>
      <c r="X24" s="84">
        <f>SUM(B24:V24)</f>
        <v>165973</v>
      </c>
    </row>
    <row r="25" spans="1:24" ht="22.5" customHeight="1">
      <c r="A25" s="80" t="s">
        <v>241</v>
      </c>
      <c r="B25" s="87" t="s">
        <v>15</v>
      </c>
      <c r="C25" s="83"/>
      <c r="D25" s="87" t="s">
        <v>15</v>
      </c>
      <c r="E25" s="83"/>
      <c r="F25" s="87" t="s">
        <v>15</v>
      </c>
      <c r="G25" s="83"/>
      <c r="H25" s="87" t="s">
        <v>15</v>
      </c>
      <c r="I25" s="85"/>
      <c r="J25" s="87" t="s">
        <v>15</v>
      </c>
      <c r="K25" s="83"/>
      <c r="L25" s="87" t="s">
        <v>15</v>
      </c>
      <c r="M25" s="83"/>
      <c r="N25" s="87" t="s">
        <v>15</v>
      </c>
      <c r="O25" s="85"/>
      <c r="P25" s="87" t="s">
        <v>15</v>
      </c>
      <c r="Q25" s="85"/>
      <c r="R25" s="87" t="s">
        <v>15</v>
      </c>
      <c r="S25" s="85"/>
      <c r="T25" s="87" t="s">
        <v>15</v>
      </c>
      <c r="U25" s="85"/>
      <c r="V25" s="83">
        <v>-34</v>
      </c>
      <c r="W25" s="83"/>
      <c r="X25" s="84">
        <f>SUM(B25:V25)</f>
        <v>-34</v>
      </c>
    </row>
    <row r="26" spans="1:25" ht="22.5" customHeight="1" thickBot="1">
      <c r="A26" s="79" t="s">
        <v>253</v>
      </c>
      <c r="B26" s="88">
        <f>SUM(B12:B25)</f>
        <v>5730977</v>
      </c>
      <c r="C26" s="86"/>
      <c r="D26" s="88">
        <f>SUM(D12:D25)</f>
        <v>2049773</v>
      </c>
      <c r="E26" s="86"/>
      <c r="F26" s="88">
        <f>SUM(F12:F25)</f>
        <v>47120</v>
      </c>
      <c r="G26" s="86"/>
      <c r="H26" s="88">
        <f>SUM(H12:H25)</f>
        <v>11022990</v>
      </c>
      <c r="I26" s="86"/>
      <c r="J26" s="88">
        <f>SUM(J12:J25)</f>
        <v>2136100</v>
      </c>
      <c r="K26" s="86"/>
      <c r="L26" s="88">
        <f>SUM(L12:L25)</f>
        <v>157843</v>
      </c>
      <c r="M26" s="86"/>
      <c r="N26" s="88">
        <f>SUM(N12:N25)</f>
        <v>182466</v>
      </c>
      <c r="O26" s="86"/>
      <c r="P26" s="88">
        <f>SUM(P12:P25)</f>
        <v>921240</v>
      </c>
      <c r="Q26" s="86"/>
      <c r="R26" s="88">
        <f>SUM(R12:R25)</f>
        <v>-720700</v>
      </c>
      <c r="S26" s="86"/>
      <c r="T26" s="88">
        <f>SUM(T12:T25)</f>
        <v>16027520</v>
      </c>
      <c r="U26" s="86"/>
      <c r="V26" s="88">
        <f>SUM(V12:V25)</f>
        <v>655821</v>
      </c>
      <c r="W26" s="86"/>
      <c r="X26" s="88">
        <f>SUM(X12:X25)</f>
        <v>38211150</v>
      </c>
      <c r="Y26">
        <v>12</v>
      </c>
    </row>
    <row r="27" spans="1:24" ht="22.5" customHeight="1" thickTop="1">
      <c r="A27" s="134" t="s">
        <v>221</v>
      </c>
      <c r="B27" s="134"/>
      <c r="C27" s="134"/>
      <c r="D27" s="134"/>
      <c r="X27" s="25" t="s">
        <v>144</v>
      </c>
    </row>
    <row r="28" spans="1:24" ht="22.5" customHeight="1">
      <c r="A28" s="134" t="s">
        <v>256</v>
      </c>
      <c r="B28" s="134"/>
      <c r="C28" s="134"/>
      <c r="D28" s="134"/>
      <c r="X28" s="25" t="s">
        <v>207</v>
      </c>
    </row>
    <row r="29" ht="22.5" customHeight="1">
      <c r="A29" s="72" t="s">
        <v>295</v>
      </c>
    </row>
    <row r="30" ht="22.5" customHeight="1">
      <c r="A30" s="73"/>
    </row>
    <row r="31" spans="1:24" ht="22.5" customHeight="1">
      <c r="A31" s="74"/>
      <c r="B31" s="135" t="s">
        <v>3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</row>
    <row r="32" spans="1:24" ht="22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5"/>
      <c r="M32" s="75"/>
      <c r="N32" s="75" t="s">
        <v>223</v>
      </c>
      <c r="O32" s="75"/>
      <c r="P32" s="74"/>
      <c r="Q32" s="74"/>
      <c r="R32" s="74"/>
      <c r="S32" s="74"/>
      <c r="T32" s="74"/>
      <c r="U32" s="74"/>
      <c r="V32" s="74"/>
      <c r="W32" s="74"/>
      <c r="X32" s="74"/>
    </row>
    <row r="33" spans="1:24" ht="22.5" customHeight="1">
      <c r="A33" s="74"/>
      <c r="B33" s="75"/>
      <c r="C33" s="75"/>
      <c r="D33" s="75" t="s">
        <v>294</v>
      </c>
      <c r="E33" s="75"/>
      <c r="F33" s="74"/>
      <c r="G33" s="74"/>
      <c r="H33" s="74"/>
      <c r="I33" s="74"/>
      <c r="J33" s="75"/>
      <c r="K33" s="75"/>
      <c r="L33" s="75"/>
      <c r="M33" s="75"/>
      <c r="N33" s="75" t="s">
        <v>224</v>
      </c>
      <c r="O33" s="75"/>
      <c r="P33" s="75"/>
      <c r="Q33" s="75"/>
      <c r="R33" s="75"/>
      <c r="S33" s="75"/>
      <c r="T33" s="74"/>
      <c r="U33" s="74"/>
      <c r="V33" s="75"/>
      <c r="W33" s="75"/>
      <c r="X33" s="74"/>
    </row>
    <row r="34" spans="1:24" ht="22.5" customHeight="1">
      <c r="A34" s="74"/>
      <c r="B34" s="75" t="s">
        <v>225</v>
      </c>
      <c r="C34" s="75"/>
      <c r="D34" s="75" t="s">
        <v>293</v>
      </c>
      <c r="E34" s="75"/>
      <c r="F34" s="74" t="s">
        <v>276</v>
      </c>
      <c r="G34" s="74"/>
      <c r="H34" s="75" t="s">
        <v>231</v>
      </c>
      <c r="I34" s="74"/>
      <c r="J34" s="75" t="s">
        <v>84</v>
      </c>
      <c r="K34" s="75"/>
      <c r="L34" s="75" t="s">
        <v>84</v>
      </c>
      <c r="M34" s="75"/>
      <c r="N34" s="75" t="s">
        <v>226</v>
      </c>
      <c r="O34" s="75"/>
      <c r="P34" s="75" t="s">
        <v>227</v>
      </c>
      <c r="Q34" s="75"/>
      <c r="R34" s="75" t="s">
        <v>228</v>
      </c>
      <c r="S34" s="75"/>
      <c r="T34" s="74"/>
      <c r="U34" s="74"/>
      <c r="V34" s="75" t="s">
        <v>229</v>
      </c>
      <c r="W34" s="75"/>
      <c r="X34" s="74"/>
    </row>
    <row r="35" spans="1:24" ht="22.5" customHeight="1">
      <c r="A35" s="74"/>
      <c r="B35" s="75" t="s">
        <v>245</v>
      </c>
      <c r="C35" s="75"/>
      <c r="D35" s="75" t="s">
        <v>230</v>
      </c>
      <c r="E35" s="75"/>
      <c r="F35" s="75" t="s">
        <v>277</v>
      </c>
      <c r="G35" s="75"/>
      <c r="H35" s="75" t="s">
        <v>279</v>
      </c>
      <c r="I35" s="75"/>
      <c r="J35" s="75" t="s">
        <v>232</v>
      </c>
      <c r="K35" s="75"/>
      <c r="L35" s="75" t="s">
        <v>233</v>
      </c>
      <c r="M35" s="75"/>
      <c r="N35" s="75" t="s">
        <v>74</v>
      </c>
      <c r="O35" s="75"/>
      <c r="P35" s="75" t="s">
        <v>234</v>
      </c>
      <c r="Q35" s="75"/>
      <c r="R35" s="75" t="s">
        <v>235</v>
      </c>
      <c r="S35" s="75"/>
      <c r="T35" s="74"/>
      <c r="U35" s="74"/>
      <c r="V35" s="75" t="s">
        <v>236</v>
      </c>
      <c r="W35" s="75"/>
      <c r="X35" s="74"/>
    </row>
    <row r="36" spans="1:24" ht="22.5" customHeight="1">
      <c r="A36" s="76"/>
      <c r="B36" s="81" t="s">
        <v>244</v>
      </c>
      <c r="C36" s="80"/>
      <c r="D36" s="81" t="s">
        <v>246</v>
      </c>
      <c r="E36" s="75"/>
      <c r="F36" s="81" t="s">
        <v>278</v>
      </c>
      <c r="G36" s="75"/>
      <c r="H36" s="81" t="s">
        <v>280</v>
      </c>
      <c r="I36" s="75"/>
      <c r="J36" s="81" t="s">
        <v>247</v>
      </c>
      <c r="K36" s="80"/>
      <c r="L36" s="81" t="s">
        <v>237</v>
      </c>
      <c r="M36" s="75"/>
      <c r="N36" s="81" t="s">
        <v>248</v>
      </c>
      <c r="O36" s="75"/>
      <c r="P36" s="81" t="s">
        <v>249</v>
      </c>
      <c r="Q36" s="80"/>
      <c r="R36" s="81" t="s">
        <v>250</v>
      </c>
      <c r="S36" s="80"/>
      <c r="T36" s="82" t="s">
        <v>243</v>
      </c>
      <c r="U36" s="80"/>
      <c r="V36" s="81" t="s">
        <v>251</v>
      </c>
      <c r="W36" s="80"/>
      <c r="X36" s="81" t="s">
        <v>252</v>
      </c>
    </row>
    <row r="37" ht="10.5" customHeight="1"/>
    <row r="38" spans="1:24" ht="22.5" customHeight="1">
      <c r="A38" s="79" t="s">
        <v>262</v>
      </c>
      <c r="B38" s="95">
        <v>5718533</v>
      </c>
      <c r="C38" s="99"/>
      <c r="D38" s="95">
        <v>36056</v>
      </c>
      <c r="E38" s="99"/>
      <c r="F38" s="101" t="s">
        <v>15</v>
      </c>
      <c r="G38" s="99"/>
      <c r="H38" s="95">
        <v>10985674</v>
      </c>
      <c r="I38" s="99"/>
      <c r="J38" s="95">
        <v>1290834</v>
      </c>
      <c r="K38" s="99"/>
      <c r="L38" s="95">
        <v>153880</v>
      </c>
      <c r="M38" s="99"/>
      <c r="N38" s="95">
        <v>567183</v>
      </c>
      <c r="O38" s="99"/>
      <c r="P38" s="95">
        <v>186524</v>
      </c>
      <c r="Q38" s="99"/>
      <c r="R38" s="95">
        <v>-720700</v>
      </c>
      <c r="S38" s="99"/>
      <c r="T38" s="95">
        <v>12243042</v>
      </c>
      <c r="U38" s="99"/>
      <c r="V38" s="99">
        <v>42940</v>
      </c>
      <c r="W38" s="99"/>
      <c r="X38" s="95">
        <f>SUM(B38:V38)</f>
        <v>30503966</v>
      </c>
    </row>
    <row r="39" spans="1:24" ht="22.5" customHeight="1">
      <c r="A39" s="80" t="s">
        <v>84</v>
      </c>
      <c r="B39" s="101" t="s">
        <v>15</v>
      </c>
      <c r="C39" s="99"/>
      <c r="D39" s="101" t="s">
        <v>15</v>
      </c>
      <c r="E39" s="99"/>
      <c r="F39" s="101" t="s">
        <v>15</v>
      </c>
      <c r="G39" s="99"/>
      <c r="H39" s="101" t="s">
        <v>15</v>
      </c>
      <c r="I39" s="99"/>
      <c r="J39" s="95">
        <v>-1452</v>
      </c>
      <c r="K39" s="99"/>
      <c r="L39" s="101" t="s">
        <v>15</v>
      </c>
      <c r="M39" s="99"/>
      <c r="N39" s="95">
        <v>-13206</v>
      </c>
      <c r="O39" s="99"/>
      <c r="P39" s="101" t="s">
        <v>15</v>
      </c>
      <c r="Q39" s="99"/>
      <c r="R39" s="101" t="s">
        <v>15</v>
      </c>
      <c r="S39" s="99"/>
      <c r="T39" s="101" t="s">
        <v>15</v>
      </c>
      <c r="U39" s="99"/>
      <c r="V39" s="99">
        <v>-240</v>
      </c>
      <c r="W39" s="99"/>
      <c r="X39" s="95">
        <f>SUM(B39:V39)</f>
        <v>-14898</v>
      </c>
    </row>
    <row r="40" spans="1:24" ht="22.5" customHeight="1">
      <c r="A40" s="80" t="s">
        <v>91</v>
      </c>
      <c r="B40" s="101" t="s">
        <v>15</v>
      </c>
      <c r="C40" s="99"/>
      <c r="D40" s="101" t="s">
        <v>15</v>
      </c>
      <c r="E40" s="99"/>
      <c r="F40" s="101" t="s">
        <v>15</v>
      </c>
      <c r="G40" s="99"/>
      <c r="H40" s="101" t="s">
        <v>15</v>
      </c>
      <c r="I40" s="99"/>
      <c r="J40" s="101" t="s">
        <v>15</v>
      </c>
      <c r="K40" s="99"/>
      <c r="L40" s="101" t="s">
        <v>15</v>
      </c>
      <c r="M40" s="99"/>
      <c r="N40" s="101" t="s">
        <v>15</v>
      </c>
      <c r="O40" s="99"/>
      <c r="P40" s="95">
        <v>258523</v>
      </c>
      <c r="Q40" s="99"/>
      <c r="R40" s="101" t="s">
        <v>15</v>
      </c>
      <c r="S40" s="99"/>
      <c r="T40" s="101" t="s">
        <v>15</v>
      </c>
      <c r="U40" s="99"/>
      <c r="V40" s="99">
        <v>-21123</v>
      </c>
      <c r="W40" s="99"/>
      <c r="X40" s="95">
        <f>SUM(B40:V40)</f>
        <v>237400</v>
      </c>
    </row>
    <row r="41" spans="1:24" ht="22.5" customHeight="1">
      <c r="A41" s="80" t="s">
        <v>139</v>
      </c>
      <c r="B41" s="101" t="s">
        <v>15</v>
      </c>
      <c r="C41" s="99"/>
      <c r="D41" s="101" t="s">
        <v>15</v>
      </c>
      <c r="E41" s="99"/>
      <c r="F41" s="101" t="s">
        <v>15</v>
      </c>
      <c r="G41" s="99"/>
      <c r="H41" s="101" t="s">
        <v>15</v>
      </c>
      <c r="I41" s="99"/>
      <c r="J41" s="101" t="s">
        <v>15</v>
      </c>
      <c r="K41" s="99"/>
      <c r="L41" s="101" t="s">
        <v>15</v>
      </c>
      <c r="M41" s="99"/>
      <c r="N41" s="101" t="s">
        <v>15</v>
      </c>
      <c r="O41" s="99"/>
      <c r="P41" s="101" t="s">
        <v>15</v>
      </c>
      <c r="Q41" s="99"/>
      <c r="R41" s="101" t="s">
        <v>15</v>
      </c>
      <c r="S41" s="99"/>
      <c r="T41" s="95">
        <v>302905</v>
      </c>
      <c r="U41" s="99"/>
      <c r="V41" s="99">
        <v>25366</v>
      </c>
      <c r="W41" s="99"/>
      <c r="X41" s="95">
        <f>SUM(B41:V41)</f>
        <v>328271</v>
      </c>
    </row>
    <row r="42" spans="1:24" ht="22.5" customHeight="1">
      <c r="A42" s="80" t="s">
        <v>238</v>
      </c>
      <c r="B42" s="95"/>
      <c r="C42" s="99"/>
      <c r="D42" s="95"/>
      <c r="E42" s="99"/>
      <c r="F42" s="95"/>
      <c r="G42" s="99"/>
      <c r="H42" s="95"/>
      <c r="I42" s="99"/>
      <c r="J42" s="95"/>
      <c r="K42" s="99"/>
      <c r="L42" s="95"/>
      <c r="M42" s="99"/>
      <c r="N42" s="95"/>
      <c r="O42" s="99"/>
      <c r="P42" s="95"/>
      <c r="Q42" s="99"/>
      <c r="R42" s="95"/>
      <c r="S42" s="99"/>
      <c r="T42" s="95"/>
      <c r="U42" s="99"/>
      <c r="V42" s="99"/>
      <c r="W42" s="99"/>
      <c r="X42" s="95"/>
    </row>
    <row r="43" spans="1:24" ht="22.5" customHeight="1">
      <c r="A43" s="80" t="s">
        <v>239</v>
      </c>
      <c r="B43" s="95"/>
      <c r="C43" s="99"/>
      <c r="D43" s="95"/>
      <c r="E43" s="99"/>
      <c r="F43" s="95"/>
      <c r="G43" s="99"/>
      <c r="H43" s="95"/>
      <c r="I43" s="99"/>
      <c r="J43" s="95"/>
      <c r="K43" s="99"/>
      <c r="L43" s="95"/>
      <c r="M43" s="99"/>
      <c r="N43" s="95"/>
      <c r="O43" s="99"/>
      <c r="P43" s="95"/>
      <c r="Q43" s="99"/>
      <c r="R43" s="95"/>
      <c r="S43" s="99"/>
      <c r="T43" s="95"/>
      <c r="U43" s="99"/>
      <c r="V43" s="99"/>
      <c r="W43" s="99"/>
      <c r="X43" s="95"/>
    </row>
    <row r="44" spans="1:24" ht="22.5" customHeight="1">
      <c r="A44" s="80" t="s">
        <v>259</v>
      </c>
      <c r="B44" s="101" t="s">
        <v>15</v>
      </c>
      <c r="C44" s="99"/>
      <c r="D44" s="101" t="s">
        <v>15</v>
      </c>
      <c r="E44" s="99"/>
      <c r="F44" s="101" t="s">
        <v>15</v>
      </c>
      <c r="G44" s="99"/>
      <c r="H44" s="101" t="s">
        <v>15</v>
      </c>
      <c r="I44" s="99"/>
      <c r="J44" s="101" t="s">
        <v>15</v>
      </c>
      <c r="K44" s="99"/>
      <c r="L44" s="101" t="s">
        <v>15</v>
      </c>
      <c r="M44" s="99"/>
      <c r="N44" s="101" t="s">
        <v>15</v>
      </c>
      <c r="O44" s="99"/>
      <c r="P44" s="101" t="s">
        <v>15</v>
      </c>
      <c r="Q44" s="99"/>
      <c r="R44" s="101" t="s">
        <v>15</v>
      </c>
      <c r="S44" s="99"/>
      <c r="T44" s="95">
        <v>-214497</v>
      </c>
      <c r="U44" s="99"/>
      <c r="V44" s="99">
        <v>-988</v>
      </c>
      <c r="W44" s="99"/>
      <c r="X44" s="95">
        <f>SUM(B44:V44)</f>
        <v>-215485</v>
      </c>
    </row>
    <row r="45" spans="1:24" ht="22.5" customHeight="1">
      <c r="A45" s="80" t="s">
        <v>260</v>
      </c>
      <c r="B45" s="100">
        <v>9014</v>
      </c>
      <c r="C45" s="99"/>
      <c r="D45" s="95">
        <v>-36056</v>
      </c>
      <c r="E45" s="99"/>
      <c r="F45" s="101" t="s">
        <v>15</v>
      </c>
      <c r="G45" s="99"/>
      <c r="H45" s="100">
        <v>27032</v>
      </c>
      <c r="I45" s="99"/>
      <c r="J45" s="101" t="s">
        <v>15</v>
      </c>
      <c r="K45" s="99"/>
      <c r="L45" s="101" t="s">
        <v>15</v>
      </c>
      <c r="M45" s="99"/>
      <c r="N45" s="101" t="s">
        <v>15</v>
      </c>
      <c r="O45" s="99"/>
      <c r="P45" s="101" t="s">
        <v>15</v>
      </c>
      <c r="Q45" s="99"/>
      <c r="R45" s="101" t="s">
        <v>15</v>
      </c>
      <c r="S45" s="99"/>
      <c r="T45" s="101" t="s">
        <v>15</v>
      </c>
      <c r="U45" s="99"/>
      <c r="V45" s="101" t="s">
        <v>15</v>
      </c>
      <c r="W45" s="99"/>
      <c r="X45" s="95">
        <f>SUM(B45:V45)</f>
        <v>-10</v>
      </c>
    </row>
    <row r="46" spans="1:24" ht="22.5" customHeight="1">
      <c r="A46" s="80" t="s">
        <v>240</v>
      </c>
      <c r="B46" s="101" t="s">
        <v>15</v>
      </c>
      <c r="C46" s="99"/>
      <c r="D46" s="101" t="s">
        <v>15</v>
      </c>
      <c r="E46" s="99"/>
      <c r="F46" s="101" t="s">
        <v>15</v>
      </c>
      <c r="G46" s="99"/>
      <c r="H46" s="101" t="s">
        <v>15</v>
      </c>
      <c r="I46" s="99"/>
      <c r="J46" s="101" t="s">
        <v>15</v>
      </c>
      <c r="K46" s="99"/>
      <c r="L46" s="101" t="s">
        <v>15</v>
      </c>
      <c r="M46" s="99"/>
      <c r="N46" s="101" t="s">
        <v>15</v>
      </c>
      <c r="O46" s="99"/>
      <c r="P46" s="101" t="s">
        <v>15</v>
      </c>
      <c r="Q46" s="99"/>
      <c r="R46" s="101" t="s">
        <v>15</v>
      </c>
      <c r="S46" s="99"/>
      <c r="T46" s="101" t="s">
        <v>15</v>
      </c>
      <c r="U46" s="99"/>
      <c r="V46" s="99">
        <v>320081</v>
      </c>
      <c r="W46" s="99"/>
      <c r="X46" s="95">
        <f>SUM(B46:V46)</f>
        <v>320081</v>
      </c>
    </row>
    <row r="47" spans="1:24" ht="22.5" customHeight="1">
      <c r="A47" s="80" t="s">
        <v>241</v>
      </c>
      <c r="B47" s="101" t="s">
        <v>15</v>
      </c>
      <c r="C47" s="99"/>
      <c r="D47" s="101" t="s">
        <v>15</v>
      </c>
      <c r="E47" s="99"/>
      <c r="F47" s="101" t="s">
        <v>15</v>
      </c>
      <c r="G47" s="99"/>
      <c r="H47" s="101" t="s">
        <v>15</v>
      </c>
      <c r="I47" s="99"/>
      <c r="J47" s="101" t="s">
        <v>15</v>
      </c>
      <c r="K47" s="99"/>
      <c r="L47" s="101" t="s">
        <v>15</v>
      </c>
      <c r="M47" s="99"/>
      <c r="N47" s="101" t="s">
        <v>15</v>
      </c>
      <c r="O47" s="99"/>
      <c r="P47" s="101" t="s">
        <v>15</v>
      </c>
      <c r="Q47" s="99"/>
      <c r="R47" s="101" t="s">
        <v>15</v>
      </c>
      <c r="S47" s="99"/>
      <c r="T47" s="101" t="s">
        <v>15</v>
      </c>
      <c r="U47" s="99"/>
      <c r="V47" s="99">
        <v>-368</v>
      </c>
      <c r="W47" s="99"/>
      <c r="X47" s="94">
        <f>SUM(B47:V47)</f>
        <v>-368</v>
      </c>
    </row>
    <row r="48" spans="1:25" ht="22.5" customHeight="1" thickBot="1">
      <c r="A48" s="79" t="s">
        <v>242</v>
      </c>
      <c r="B48" s="97">
        <f>SUM(B38:B47)</f>
        <v>5727547</v>
      </c>
      <c r="C48" s="99"/>
      <c r="D48" s="121" t="s">
        <v>15</v>
      </c>
      <c r="E48" s="99"/>
      <c r="F48" s="121" t="s">
        <v>15</v>
      </c>
      <c r="G48" s="99"/>
      <c r="H48" s="97">
        <f>SUM(H38:H47)</f>
        <v>11012706</v>
      </c>
      <c r="I48" s="99"/>
      <c r="J48" s="97">
        <f>SUM(J38:J47)</f>
        <v>1289382</v>
      </c>
      <c r="K48" s="99"/>
      <c r="L48" s="97">
        <f>SUM(L38:L47)</f>
        <v>153880</v>
      </c>
      <c r="M48" s="99"/>
      <c r="N48" s="97">
        <f>SUM(N38:N47)</f>
        <v>553977</v>
      </c>
      <c r="O48" s="99"/>
      <c r="P48" s="97">
        <f>SUM(P38:P47)</f>
        <v>445047</v>
      </c>
      <c r="Q48" s="99"/>
      <c r="R48" s="97">
        <f>SUM(R38:R47)</f>
        <v>-720700</v>
      </c>
      <c r="S48" s="99"/>
      <c r="T48" s="97">
        <f>SUM(T38:T47)</f>
        <v>12331450</v>
      </c>
      <c r="U48" s="99"/>
      <c r="V48" s="97">
        <f>SUM(V38:V47)</f>
        <v>365668</v>
      </c>
      <c r="W48" s="99"/>
      <c r="X48" s="97">
        <f>SUM(B48:V48)</f>
        <v>31158957</v>
      </c>
      <c r="Y48">
        <v>13</v>
      </c>
    </row>
    <row r="49" spans="1:24" ht="22.5" customHeight="1" thickTop="1">
      <c r="A49" s="134" t="s">
        <v>221</v>
      </c>
      <c r="B49" s="134"/>
      <c r="C49" s="134"/>
      <c r="D49" s="134"/>
      <c r="X49" s="25" t="s">
        <v>144</v>
      </c>
    </row>
    <row r="50" spans="1:24" ht="22.5" customHeight="1">
      <c r="A50" s="134" t="s">
        <v>258</v>
      </c>
      <c r="B50" s="134"/>
      <c r="C50" s="134"/>
      <c r="D50" s="134"/>
      <c r="X50" s="25" t="s">
        <v>207</v>
      </c>
    </row>
    <row r="51" ht="22.5" customHeight="1">
      <c r="A51" s="72" t="s">
        <v>295</v>
      </c>
    </row>
    <row r="52" ht="22.5" customHeight="1">
      <c r="A52" s="73"/>
    </row>
    <row r="53" spans="1:24" ht="22.5" customHeight="1">
      <c r="A53" s="74"/>
      <c r="B53" s="89"/>
      <c r="C53" s="89"/>
      <c r="D53" s="135" t="s">
        <v>3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</row>
    <row r="54" spans="1:24" ht="22.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5"/>
      <c r="M54" s="75"/>
      <c r="O54" s="75"/>
      <c r="P54" s="75" t="s">
        <v>223</v>
      </c>
      <c r="Q54" s="74"/>
      <c r="R54" s="74"/>
      <c r="S54" s="74"/>
      <c r="T54" s="74"/>
      <c r="U54" s="74"/>
      <c r="V54" s="74"/>
      <c r="W54" s="74"/>
      <c r="X54" s="74"/>
    </row>
    <row r="55" spans="1:24" ht="22.5" customHeight="1">
      <c r="A55" s="74"/>
      <c r="B55" s="75"/>
      <c r="C55" s="75"/>
      <c r="D55" s="75"/>
      <c r="E55" s="75"/>
      <c r="F55" s="75" t="s">
        <v>294</v>
      </c>
      <c r="G55" s="74"/>
      <c r="H55" s="74"/>
      <c r="I55" s="74"/>
      <c r="J55" s="75"/>
      <c r="K55" s="75"/>
      <c r="L55" s="75"/>
      <c r="M55" s="75"/>
      <c r="O55" s="75"/>
      <c r="P55" s="75" t="s">
        <v>224</v>
      </c>
      <c r="Q55" s="75"/>
      <c r="R55" s="75"/>
      <c r="S55" s="75"/>
      <c r="T55" s="74"/>
      <c r="U55" s="74"/>
      <c r="V55" s="75"/>
      <c r="W55" s="75"/>
      <c r="X55" s="74"/>
    </row>
    <row r="56" spans="1:24" ht="22.5" customHeight="1">
      <c r="A56" s="74"/>
      <c r="C56" s="75"/>
      <c r="D56" s="75" t="s">
        <v>225</v>
      </c>
      <c r="E56" s="75"/>
      <c r="F56" s="75" t="s">
        <v>293</v>
      </c>
      <c r="G56" s="74"/>
      <c r="H56" s="74" t="s">
        <v>276</v>
      </c>
      <c r="I56" s="74"/>
      <c r="J56" s="75" t="s">
        <v>231</v>
      </c>
      <c r="K56" s="75"/>
      <c r="L56" s="75" t="s">
        <v>84</v>
      </c>
      <c r="M56" s="75"/>
      <c r="N56" s="75" t="s">
        <v>84</v>
      </c>
      <c r="O56" s="75"/>
      <c r="P56" s="75" t="s">
        <v>226</v>
      </c>
      <c r="Q56" s="75"/>
      <c r="R56" s="75" t="s">
        <v>227</v>
      </c>
      <c r="S56" s="75"/>
      <c r="T56" s="75" t="s">
        <v>228</v>
      </c>
      <c r="U56" s="74"/>
      <c r="V56" s="75"/>
      <c r="W56" s="75"/>
      <c r="X56" s="74"/>
    </row>
    <row r="57" spans="1:24" ht="22.5" customHeight="1">
      <c r="A57" s="74"/>
      <c r="C57" s="75"/>
      <c r="D57" s="75" t="s">
        <v>245</v>
      </c>
      <c r="E57" s="75"/>
      <c r="F57" s="75" t="s">
        <v>230</v>
      </c>
      <c r="G57" s="75"/>
      <c r="H57" s="75" t="s">
        <v>277</v>
      </c>
      <c r="I57" s="75"/>
      <c r="J57" s="75" t="s">
        <v>279</v>
      </c>
      <c r="K57" s="75"/>
      <c r="L57" s="75" t="s">
        <v>232</v>
      </c>
      <c r="M57" s="75"/>
      <c r="N57" s="75" t="s">
        <v>233</v>
      </c>
      <c r="O57" s="75"/>
      <c r="P57" s="75" t="s">
        <v>74</v>
      </c>
      <c r="Q57" s="75"/>
      <c r="R57" s="75" t="s">
        <v>234</v>
      </c>
      <c r="S57" s="75"/>
      <c r="T57" s="75" t="s">
        <v>235</v>
      </c>
      <c r="U57" s="74"/>
      <c r="V57" s="75"/>
      <c r="W57" s="75"/>
      <c r="X57" s="74"/>
    </row>
    <row r="58" spans="1:24" ht="22.5" customHeight="1">
      <c r="A58" s="76"/>
      <c r="C58" s="80"/>
      <c r="D58" s="81" t="s">
        <v>244</v>
      </c>
      <c r="E58" s="75"/>
      <c r="F58" s="81" t="s">
        <v>246</v>
      </c>
      <c r="G58" s="75"/>
      <c r="H58" s="81" t="s">
        <v>278</v>
      </c>
      <c r="I58" s="75"/>
      <c r="J58" s="81" t="s">
        <v>280</v>
      </c>
      <c r="K58" s="80"/>
      <c r="L58" s="81" t="s">
        <v>247</v>
      </c>
      <c r="M58" s="75"/>
      <c r="N58" s="81" t="s">
        <v>237</v>
      </c>
      <c r="O58" s="75"/>
      <c r="P58" s="81" t="s">
        <v>248</v>
      </c>
      <c r="Q58" s="80"/>
      <c r="R58" s="81" t="s">
        <v>249</v>
      </c>
      <c r="S58" s="80"/>
      <c r="T58" s="81" t="s">
        <v>250</v>
      </c>
      <c r="U58" s="80"/>
      <c r="V58" s="82" t="s">
        <v>243</v>
      </c>
      <c r="W58" s="80"/>
      <c r="X58" s="81" t="s">
        <v>252</v>
      </c>
    </row>
    <row r="59" ht="10.5" customHeight="1"/>
    <row r="60" spans="1:24" ht="22.5" customHeight="1">
      <c r="A60" s="79" t="s">
        <v>263</v>
      </c>
      <c r="D60" s="83">
        <v>5727562</v>
      </c>
      <c r="E60" s="83"/>
      <c r="F60" s="83">
        <v>1160</v>
      </c>
      <c r="G60" s="83"/>
      <c r="H60" s="87" t="s">
        <v>15</v>
      </c>
      <c r="I60" s="83"/>
      <c r="J60" s="83">
        <v>11012752</v>
      </c>
      <c r="K60" s="83"/>
      <c r="L60" s="83">
        <v>1277483</v>
      </c>
      <c r="M60" s="83"/>
      <c r="N60" s="83">
        <v>153880</v>
      </c>
      <c r="O60" s="83"/>
      <c r="P60" s="83">
        <v>668709</v>
      </c>
      <c r="Q60" s="83"/>
      <c r="R60" s="83">
        <v>415517</v>
      </c>
      <c r="S60" s="83"/>
      <c r="T60" s="83">
        <v>-720700</v>
      </c>
      <c r="U60" s="83"/>
      <c r="V60" s="83">
        <v>12671202</v>
      </c>
      <c r="W60" s="40"/>
      <c r="X60" s="83">
        <f>SUM(D60:V60)</f>
        <v>31207565</v>
      </c>
    </row>
    <row r="61" spans="1:24" ht="22.5" customHeight="1">
      <c r="A61" s="80" t="s">
        <v>84</v>
      </c>
      <c r="D61" s="87" t="s">
        <v>15</v>
      </c>
      <c r="E61" s="83"/>
      <c r="F61" s="87" t="s">
        <v>15</v>
      </c>
      <c r="G61" s="83"/>
      <c r="H61" s="87" t="s">
        <v>15</v>
      </c>
      <c r="I61" s="83"/>
      <c r="J61" s="87" t="s">
        <v>15</v>
      </c>
      <c r="K61" s="83"/>
      <c r="L61" s="83">
        <v>858617</v>
      </c>
      <c r="M61" s="83"/>
      <c r="N61" s="115">
        <v>3963</v>
      </c>
      <c r="O61" s="83"/>
      <c r="P61" s="83">
        <v>-486243</v>
      </c>
      <c r="Q61" s="83"/>
      <c r="R61" s="87" t="s">
        <v>15</v>
      </c>
      <c r="S61" s="83"/>
      <c r="T61" s="87" t="s">
        <v>15</v>
      </c>
      <c r="U61" s="83"/>
      <c r="V61" s="87" t="s">
        <v>15</v>
      </c>
      <c r="W61" s="40"/>
      <c r="X61" s="83">
        <f>SUM(D61:V61)</f>
        <v>376337</v>
      </c>
    </row>
    <row r="62" spans="1:24" ht="22.5" customHeight="1">
      <c r="A62" s="80" t="s">
        <v>91</v>
      </c>
      <c r="D62" s="87" t="s">
        <v>15</v>
      </c>
      <c r="E62" s="83"/>
      <c r="F62" s="87" t="s">
        <v>15</v>
      </c>
      <c r="G62" s="83"/>
      <c r="H62" s="87" t="s">
        <v>15</v>
      </c>
      <c r="I62" s="83"/>
      <c r="J62" s="87" t="s">
        <v>15</v>
      </c>
      <c r="K62" s="83"/>
      <c r="L62" s="87" t="s">
        <v>15</v>
      </c>
      <c r="M62" s="83"/>
      <c r="N62" s="87" t="s">
        <v>15</v>
      </c>
      <c r="O62" s="83"/>
      <c r="P62" s="87" t="s">
        <v>15</v>
      </c>
      <c r="Q62" s="83"/>
      <c r="R62" s="83">
        <v>505723</v>
      </c>
      <c r="S62" s="83"/>
      <c r="T62" s="87" t="s">
        <v>15</v>
      </c>
      <c r="U62" s="83"/>
      <c r="V62" s="87" t="s">
        <v>15</v>
      </c>
      <c r="W62" s="40"/>
      <c r="X62" s="83">
        <f>SUM(D62:V62)</f>
        <v>505723</v>
      </c>
    </row>
    <row r="63" spans="1:24" ht="22.5" customHeight="1">
      <c r="A63" s="80" t="s">
        <v>139</v>
      </c>
      <c r="D63" s="87" t="s">
        <v>15</v>
      </c>
      <c r="E63" s="83"/>
      <c r="F63" s="87" t="s">
        <v>15</v>
      </c>
      <c r="G63" s="83"/>
      <c r="H63" s="87" t="s">
        <v>15</v>
      </c>
      <c r="I63" s="83"/>
      <c r="J63" s="87" t="s">
        <v>15</v>
      </c>
      <c r="K63" s="83"/>
      <c r="L63" s="87" t="s">
        <v>15</v>
      </c>
      <c r="M63" s="83"/>
      <c r="N63" s="87" t="s">
        <v>15</v>
      </c>
      <c r="O63" s="83"/>
      <c r="P63" s="87" t="s">
        <v>15</v>
      </c>
      <c r="Q63" s="83"/>
      <c r="R63" s="87" t="s">
        <v>15</v>
      </c>
      <c r="S63" s="83"/>
      <c r="T63" s="87" t="s">
        <v>15</v>
      </c>
      <c r="U63" s="83"/>
      <c r="V63" s="83">
        <v>4004577</v>
      </c>
      <c r="W63" s="40"/>
      <c r="X63" s="83">
        <f>SUM(D63:V63)</f>
        <v>4004577</v>
      </c>
    </row>
    <row r="64" spans="1:24" ht="22.5" customHeight="1">
      <c r="A64" s="80" t="s">
        <v>238</v>
      </c>
      <c r="D64" s="83"/>
      <c r="E64" s="40"/>
      <c r="F64" s="83"/>
      <c r="G64" s="40"/>
      <c r="H64" s="83"/>
      <c r="I64" s="40"/>
      <c r="J64" s="83"/>
      <c r="K64" s="40"/>
      <c r="L64" s="83"/>
      <c r="M64" s="40"/>
      <c r="N64" s="83"/>
      <c r="O64" s="40"/>
      <c r="P64" s="83"/>
      <c r="Q64" s="40"/>
      <c r="R64" s="83"/>
      <c r="S64" s="40"/>
      <c r="T64" s="83"/>
      <c r="U64" s="40"/>
      <c r="V64" s="83"/>
      <c r="W64" s="40"/>
      <c r="X64" s="83"/>
    </row>
    <row r="65" spans="1:24" ht="22.5" customHeight="1">
      <c r="A65" s="80" t="s">
        <v>239</v>
      </c>
      <c r="W65" s="40"/>
      <c r="X65" s="83"/>
    </row>
    <row r="66" spans="1:24" ht="22.5" customHeight="1">
      <c r="A66" t="s">
        <v>259</v>
      </c>
      <c r="D66" s="87" t="s">
        <v>15</v>
      </c>
      <c r="E66" s="83"/>
      <c r="F66" s="87" t="s">
        <v>15</v>
      </c>
      <c r="G66" s="83"/>
      <c r="H66" s="87" t="s">
        <v>15</v>
      </c>
      <c r="I66" s="83"/>
      <c r="J66" s="87" t="s">
        <v>15</v>
      </c>
      <c r="K66" s="83"/>
      <c r="L66" s="87" t="s">
        <v>15</v>
      </c>
      <c r="M66" s="83"/>
      <c r="N66" s="87" t="s">
        <v>15</v>
      </c>
      <c r="O66" s="83"/>
      <c r="P66" s="87" t="s">
        <v>15</v>
      </c>
      <c r="Q66" s="83"/>
      <c r="R66" s="87" t="s">
        <v>15</v>
      </c>
      <c r="S66" s="83"/>
      <c r="T66" s="87" t="s">
        <v>15</v>
      </c>
      <c r="U66" s="83"/>
      <c r="V66" s="83">
        <v>-648259</v>
      </c>
      <c r="W66" s="40"/>
      <c r="X66" s="83">
        <f>SUM(D66:V66)</f>
        <v>-648259</v>
      </c>
    </row>
    <row r="67" spans="1:24" ht="22.5" customHeight="1">
      <c r="A67" s="80" t="s">
        <v>260</v>
      </c>
      <c r="D67" s="115">
        <v>3415</v>
      </c>
      <c r="E67" s="116"/>
      <c r="F67" s="115">
        <v>-1160</v>
      </c>
      <c r="G67" s="83"/>
      <c r="H67" s="87" t="s">
        <v>15</v>
      </c>
      <c r="I67" s="83"/>
      <c r="J67" s="115">
        <v>10238</v>
      </c>
      <c r="K67" s="83"/>
      <c r="L67" s="87" t="s">
        <v>15</v>
      </c>
      <c r="M67" s="83"/>
      <c r="N67" s="87" t="s">
        <v>15</v>
      </c>
      <c r="O67" s="83"/>
      <c r="P67" s="87" t="s">
        <v>15</v>
      </c>
      <c r="Q67" s="83"/>
      <c r="R67" s="87" t="s">
        <v>15</v>
      </c>
      <c r="S67" s="83"/>
      <c r="T67" s="87" t="s">
        <v>15</v>
      </c>
      <c r="U67" s="83"/>
      <c r="V67" s="87" t="s">
        <v>15</v>
      </c>
      <c r="W67" s="90"/>
      <c r="X67" s="83">
        <f>SUM(D67:V67)</f>
        <v>12493</v>
      </c>
    </row>
    <row r="68" spans="1:24" ht="22.5" customHeight="1">
      <c r="A68" s="133" t="s">
        <v>264</v>
      </c>
      <c r="B68" s="133"/>
      <c r="D68" s="87" t="s">
        <v>15</v>
      </c>
      <c r="E68" s="116"/>
      <c r="F68" s="115">
        <v>2049773</v>
      </c>
      <c r="G68" s="83"/>
      <c r="H68" s="87" t="s">
        <v>15</v>
      </c>
      <c r="I68" s="83"/>
      <c r="J68" s="87" t="s">
        <v>15</v>
      </c>
      <c r="K68" s="83"/>
      <c r="L68" s="87" t="s">
        <v>15</v>
      </c>
      <c r="M68" s="83"/>
      <c r="N68" s="87" t="s">
        <v>15</v>
      </c>
      <c r="O68" s="83"/>
      <c r="P68" s="87" t="s">
        <v>15</v>
      </c>
      <c r="Q68" s="83"/>
      <c r="R68" s="87" t="s">
        <v>15</v>
      </c>
      <c r="S68" s="83"/>
      <c r="T68" s="87" t="s">
        <v>15</v>
      </c>
      <c r="U68" s="83"/>
      <c r="V68" s="87" t="s">
        <v>15</v>
      </c>
      <c r="W68" s="83"/>
      <c r="X68" s="83">
        <f>SUM(D68:V68)</f>
        <v>2049773</v>
      </c>
    </row>
    <row r="69" spans="1:24" ht="22.5" customHeight="1">
      <c r="A69" s="133" t="s">
        <v>265</v>
      </c>
      <c r="B69" s="133"/>
      <c r="D69" s="87" t="s">
        <v>15</v>
      </c>
      <c r="E69" s="83"/>
      <c r="F69" s="87" t="s">
        <v>15</v>
      </c>
      <c r="G69" s="83"/>
      <c r="H69" s="115">
        <v>47120</v>
      </c>
      <c r="I69" s="83"/>
      <c r="J69" s="87" t="s">
        <v>15</v>
      </c>
      <c r="K69" s="83"/>
      <c r="L69" s="87" t="s">
        <v>15</v>
      </c>
      <c r="M69" s="83"/>
      <c r="N69" s="87" t="s">
        <v>15</v>
      </c>
      <c r="O69" s="83"/>
      <c r="P69" s="87" t="s">
        <v>15</v>
      </c>
      <c r="Q69" s="83"/>
      <c r="R69" s="87" t="s">
        <v>15</v>
      </c>
      <c r="S69" s="83"/>
      <c r="T69" s="87" t="s">
        <v>15</v>
      </c>
      <c r="U69" s="83"/>
      <c r="V69" s="87" t="s">
        <v>15</v>
      </c>
      <c r="W69" s="90"/>
      <c r="X69" s="83">
        <f>SUM(D69:V69)</f>
        <v>47120</v>
      </c>
    </row>
    <row r="70" spans="1:25" ht="22.5" customHeight="1" thickBot="1">
      <c r="A70" s="79" t="s">
        <v>253</v>
      </c>
      <c r="D70" s="88">
        <f>SUM(D60:D67)</f>
        <v>5730977</v>
      </c>
      <c r="E70" s="90"/>
      <c r="F70" s="102">
        <f>SUM(F60:F69)</f>
        <v>2049773</v>
      </c>
      <c r="G70" s="90"/>
      <c r="H70" s="102">
        <f>SUM(H60:H69)</f>
        <v>47120</v>
      </c>
      <c r="I70" s="90"/>
      <c r="J70" s="102">
        <f>SUM(J60:J69)</f>
        <v>11022990</v>
      </c>
      <c r="K70" s="90"/>
      <c r="L70" s="102">
        <f>SUM(L60:L69)</f>
        <v>2136100</v>
      </c>
      <c r="M70" s="90"/>
      <c r="N70" s="102">
        <f>SUM(N60:N69)</f>
        <v>157843</v>
      </c>
      <c r="O70" s="90"/>
      <c r="P70" s="102">
        <f>SUM(P60:P69)</f>
        <v>182466</v>
      </c>
      <c r="Q70" s="90"/>
      <c r="R70" s="102">
        <f>SUM(R60:R69)</f>
        <v>921240</v>
      </c>
      <c r="S70" s="90"/>
      <c r="T70" s="102">
        <f>SUM(T60:T69)</f>
        <v>-720700</v>
      </c>
      <c r="U70" s="90"/>
      <c r="V70" s="102">
        <f>SUM(V60:V69)</f>
        <v>16027520</v>
      </c>
      <c r="W70" s="90"/>
      <c r="X70" s="102">
        <f>SUM(X60:X69)</f>
        <v>37555329</v>
      </c>
      <c r="Y70">
        <v>14</v>
      </c>
    </row>
    <row r="71" spans="1:24" ht="22.5" customHeight="1" thickTop="1">
      <c r="A71" s="134" t="s">
        <v>221</v>
      </c>
      <c r="B71" s="134"/>
      <c r="C71" s="134"/>
      <c r="D71" s="134"/>
      <c r="X71" s="25" t="s">
        <v>144</v>
      </c>
    </row>
    <row r="72" spans="1:24" ht="22.5" customHeight="1">
      <c r="A72" s="134" t="s">
        <v>257</v>
      </c>
      <c r="B72" s="134"/>
      <c r="C72" s="134"/>
      <c r="D72" s="134"/>
      <c r="E72" s="134"/>
      <c r="F72" s="134"/>
      <c r="G72" s="134"/>
      <c r="H72" s="134"/>
      <c r="X72" s="25" t="s">
        <v>207</v>
      </c>
    </row>
    <row r="73" ht="22.5" customHeight="1">
      <c r="A73" s="72" t="s">
        <v>295</v>
      </c>
    </row>
    <row r="74" ht="22.5" customHeight="1">
      <c r="A74" s="73"/>
    </row>
    <row r="75" spans="1:24" ht="22.5" customHeight="1">
      <c r="A75" s="74"/>
      <c r="B75" s="89"/>
      <c r="C75" s="89"/>
      <c r="D75" s="135" t="s">
        <v>3</v>
      </c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</row>
    <row r="76" spans="1:24" ht="22.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5"/>
      <c r="M76" s="75"/>
      <c r="O76" s="75"/>
      <c r="P76" s="75" t="s">
        <v>223</v>
      </c>
      <c r="Q76" s="74"/>
      <c r="R76" s="74"/>
      <c r="S76" s="74"/>
      <c r="T76" s="74"/>
      <c r="U76" s="74"/>
      <c r="V76" s="74"/>
      <c r="W76" s="74"/>
      <c r="X76" s="74"/>
    </row>
    <row r="77" spans="1:24" ht="22.5" customHeight="1">
      <c r="A77" s="74"/>
      <c r="B77" s="75"/>
      <c r="C77" s="75"/>
      <c r="D77" s="75"/>
      <c r="E77" s="75"/>
      <c r="F77" s="75" t="s">
        <v>294</v>
      </c>
      <c r="G77" s="74"/>
      <c r="H77" s="74"/>
      <c r="I77" s="74"/>
      <c r="J77" s="75"/>
      <c r="K77" s="75"/>
      <c r="L77" s="75"/>
      <c r="M77" s="75"/>
      <c r="O77" s="75"/>
      <c r="P77" s="75" t="s">
        <v>224</v>
      </c>
      <c r="Q77" s="75"/>
      <c r="R77" s="75"/>
      <c r="S77" s="75"/>
      <c r="T77" s="74"/>
      <c r="U77" s="74"/>
      <c r="V77" s="75"/>
      <c r="W77" s="75"/>
      <c r="X77" s="74"/>
    </row>
    <row r="78" spans="1:24" ht="22.5" customHeight="1">
      <c r="A78" s="74"/>
      <c r="C78" s="75"/>
      <c r="D78" s="75" t="s">
        <v>225</v>
      </c>
      <c r="E78" s="74"/>
      <c r="F78" s="75" t="s">
        <v>293</v>
      </c>
      <c r="G78" s="74"/>
      <c r="H78" s="74" t="s">
        <v>276</v>
      </c>
      <c r="I78" s="74"/>
      <c r="J78" s="75" t="s">
        <v>231</v>
      </c>
      <c r="K78" s="75"/>
      <c r="L78" s="75" t="s">
        <v>84</v>
      </c>
      <c r="N78" s="22" t="s">
        <v>84</v>
      </c>
      <c r="O78" s="75"/>
      <c r="P78" s="75" t="s">
        <v>226</v>
      </c>
      <c r="Q78" s="75"/>
      <c r="R78" s="75" t="s">
        <v>227</v>
      </c>
      <c r="S78" s="75"/>
      <c r="T78" s="75" t="s">
        <v>228</v>
      </c>
      <c r="U78" s="74"/>
      <c r="V78" s="75"/>
      <c r="W78" s="75"/>
      <c r="X78" s="74"/>
    </row>
    <row r="79" spans="1:24" ht="22.5" customHeight="1">
      <c r="A79" s="74"/>
      <c r="C79" s="75"/>
      <c r="D79" s="75" t="s">
        <v>245</v>
      </c>
      <c r="E79" s="75"/>
      <c r="F79" s="75" t="s">
        <v>230</v>
      </c>
      <c r="G79" s="75"/>
      <c r="H79" s="75" t="s">
        <v>277</v>
      </c>
      <c r="I79" s="75"/>
      <c r="J79" s="75" t="s">
        <v>279</v>
      </c>
      <c r="K79" s="75"/>
      <c r="L79" s="75" t="s">
        <v>232</v>
      </c>
      <c r="N79" s="22" t="s">
        <v>233</v>
      </c>
      <c r="O79" s="75"/>
      <c r="P79" s="75" t="s">
        <v>74</v>
      </c>
      <c r="Q79" s="75"/>
      <c r="R79" s="75" t="s">
        <v>234</v>
      </c>
      <c r="S79" s="75"/>
      <c r="T79" s="75" t="s">
        <v>235</v>
      </c>
      <c r="U79" s="74"/>
      <c r="V79" s="75"/>
      <c r="W79" s="75"/>
      <c r="X79" s="74"/>
    </row>
    <row r="80" spans="1:24" ht="22.5" customHeight="1">
      <c r="A80" s="76"/>
      <c r="C80" s="80"/>
      <c r="D80" s="81" t="s">
        <v>244</v>
      </c>
      <c r="E80" s="75"/>
      <c r="F80" s="81" t="s">
        <v>246</v>
      </c>
      <c r="G80" s="75"/>
      <c r="H80" s="81" t="s">
        <v>278</v>
      </c>
      <c r="I80" s="75"/>
      <c r="J80" s="81" t="s">
        <v>280</v>
      </c>
      <c r="K80" s="75"/>
      <c r="L80" s="81" t="s">
        <v>247</v>
      </c>
      <c r="N80" s="105" t="s">
        <v>237</v>
      </c>
      <c r="O80" s="75"/>
      <c r="P80" s="81" t="s">
        <v>248</v>
      </c>
      <c r="Q80" s="80"/>
      <c r="R80" s="81" t="s">
        <v>249</v>
      </c>
      <c r="S80" s="80"/>
      <c r="T80" s="81" t="s">
        <v>250</v>
      </c>
      <c r="U80" s="80"/>
      <c r="V80" s="82" t="s">
        <v>243</v>
      </c>
      <c r="W80" s="80"/>
      <c r="X80" s="81" t="s">
        <v>252</v>
      </c>
    </row>
    <row r="81" spans="1:24" ht="7.5" customHeight="1">
      <c r="A81" s="76"/>
      <c r="C81" s="80"/>
      <c r="E81" s="75"/>
      <c r="F81" s="89"/>
      <c r="G81" s="75"/>
      <c r="H81" s="89"/>
      <c r="I81" s="75"/>
      <c r="J81" s="89"/>
      <c r="K81" s="80"/>
      <c r="L81" s="89"/>
      <c r="M81" s="75"/>
      <c r="N81" s="89"/>
      <c r="O81" s="75"/>
      <c r="P81" s="89"/>
      <c r="Q81" s="80"/>
      <c r="R81" s="89"/>
      <c r="S81" s="80"/>
      <c r="T81" s="89"/>
      <c r="U81" s="80"/>
      <c r="V81" s="92"/>
      <c r="W81" s="80"/>
      <c r="X81" s="89"/>
    </row>
    <row r="82" spans="1:24" ht="22.5" customHeight="1">
      <c r="A82" s="91" t="s">
        <v>255</v>
      </c>
      <c r="D82" s="96">
        <v>5718533</v>
      </c>
      <c r="E82" s="96"/>
      <c r="F82" s="109">
        <v>36056</v>
      </c>
      <c r="G82" s="96"/>
      <c r="H82" s="106" t="s">
        <v>15</v>
      </c>
      <c r="I82" s="96"/>
      <c r="J82" s="96">
        <v>10985674</v>
      </c>
      <c r="K82" s="96"/>
      <c r="L82" s="96">
        <v>1290834</v>
      </c>
      <c r="M82" s="96"/>
      <c r="N82" s="96">
        <v>153880</v>
      </c>
      <c r="O82" s="96"/>
      <c r="P82" s="96">
        <v>567183</v>
      </c>
      <c r="Q82" s="96"/>
      <c r="R82" s="96">
        <v>186524</v>
      </c>
      <c r="S82" s="96"/>
      <c r="T82" s="96">
        <v>-720700</v>
      </c>
      <c r="U82" s="96"/>
      <c r="V82" s="96">
        <v>12243042</v>
      </c>
      <c r="W82" s="96"/>
      <c r="X82" s="96">
        <f>SUM(D82:V82)</f>
        <v>30461026</v>
      </c>
    </row>
    <row r="83" spans="1:24" ht="22.5" customHeight="1">
      <c r="A83" t="s">
        <v>84</v>
      </c>
      <c r="D83" s="106" t="s">
        <v>15</v>
      </c>
      <c r="E83" s="96"/>
      <c r="F83" s="43" t="s">
        <v>15</v>
      </c>
      <c r="G83" s="96"/>
      <c r="H83" s="106" t="s">
        <v>15</v>
      </c>
      <c r="I83" s="96"/>
      <c r="J83" s="106" t="s">
        <v>15</v>
      </c>
      <c r="K83" s="96"/>
      <c r="L83" s="96">
        <v>-1452</v>
      </c>
      <c r="M83" s="96"/>
      <c r="N83" s="106" t="s">
        <v>15</v>
      </c>
      <c r="O83" s="96"/>
      <c r="P83" s="96">
        <v>-13206</v>
      </c>
      <c r="Q83" s="96"/>
      <c r="R83" s="106" t="s">
        <v>15</v>
      </c>
      <c r="S83" s="96"/>
      <c r="T83" s="106" t="s">
        <v>15</v>
      </c>
      <c r="U83" s="96"/>
      <c r="V83" s="106" t="s">
        <v>15</v>
      </c>
      <c r="W83" s="96"/>
      <c r="X83" s="96">
        <f>SUM(D83:V83)</f>
        <v>-14658</v>
      </c>
    </row>
    <row r="84" spans="1:24" ht="22.5" customHeight="1">
      <c r="A84" t="s">
        <v>91</v>
      </c>
      <c r="D84" s="106" t="s">
        <v>15</v>
      </c>
      <c r="E84" s="96"/>
      <c r="F84" s="43" t="s">
        <v>15</v>
      </c>
      <c r="G84" s="96"/>
      <c r="H84" s="106" t="s">
        <v>15</v>
      </c>
      <c r="I84" s="96"/>
      <c r="J84" s="106" t="s">
        <v>15</v>
      </c>
      <c r="K84" s="96"/>
      <c r="L84" s="106" t="s">
        <v>15</v>
      </c>
      <c r="M84" s="96"/>
      <c r="N84" s="106" t="s">
        <v>15</v>
      </c>
      <c r="O84" s="96"/>
      <c r="P84" s="106" t="s">
        <v>15</v>
      </c>
      <c r="Q84" s="96"/>
      <c r="R84" s="96">
        <v>258523</v>
      </c>
      <c r="S84" s="96"/>
      <c r="T84" s="106" t="s">
        <v>15</v>
      </c>
      <c r="U84" s="96"/>
      <c r="V84" s="106" t="s">
        <v>15</v>
      </c>
      <c r="W84" s="96"/>
      <c r="X84" s="96">
        <f>SUM(D84:V84)</f>
        <v>258523</v>
      </c>
    </row>
    <row r="85" spans="1:24" ht="22.5" customHeight="1">
      <c r="A85" t="s">
        <v>139</v>
      </c>
      <c r="D85" s="106" t="s">
        <v>15</v>
      </c>
      <c r="E85" s="96"/>
      <c r="F85" s="43" t="s">
        <v>15</v>
      </c>
      <c r="G85" s="96"/>
      <c r="H85" s="106" t="s">
        <v>15</v>
      </c>
      <c r="I85" s="96"/>
      <c r="J85" s="106" t="s">
        <v>15</v>
      </c>
      <c r="K85" s="96"/>
      <c r="L85" s="106" t="s">
        <v>15</v>
      </c>
      <c r="M85" s="96"/>
      <c r="N85" s="106" t="s">
        <v>15</v>
      </c>
      <c r="O85" s="96"/>
      <c r="P85" s="106" t="s">
        <v>15</v>
      </c>
      <c r="Q85" s="96"/>
      <c r="R85" s="106" t="s">
        <v>15</v>
      </c>
      <c r="S85" s="96"/>
      <c r="T85" s="106" t="s">
        <v>15</v>
      </c>
      <c r="U85" s="96"/>
      <c r="V85" s="96">
        <v>302905</v>
      </c>
      <c r="W85" s="96"/>
      <c r="X85" s="96">
        <f>SUM(D85:V85)</f>
        <v>302905</v>
      </c>
    </row>
    <row r="86" spans="1:21" ht="22.5" customHeight="1">
      <c r="A86" t="s">
        <v>267</v>
      </c>
      <c r="D86" s="96"/>
      <c r="E86" s="96"/>
      <c r="F86" s="109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4" ht="22.5" customHeight="1">
      <c r="A87" t="s">
        <v>266</v>
      </c>
      <c r="D87" s="106" t="s">
        <v>15</v>
      </c>
      <c r="E87" s="96"/>
      <c r="F87" s="43" t="s">
        <v>15</v>
      </c>
      <c r="G87" s="96"/>
      <c r="H87" s="106" t="s">
        <v>15</v>
      </c>
      <c r="I87" s="96"/>
      <c r="J87" s="106" t="s">
        <v>15</v>
      </c>
      <c r="K87" s="96"/>
      <c r="L87" s="106" t="s">
        <v>15</v>
      </c>
      <c r="M87" s="96"/>
      <c r="N87" s="106" t="s">
        <v>15</v>
      </c>
      <c r="O87" s="96"/>
      <c r="P87" s="106" t="s">
        <v>15</v>
      </c>
      <c r="Q87" s="96"/>
      <c r="R87" s="106" t="s">
        <v>15</v>
      </c>
      <c r="S87" s="96"/>
      <c r="T87" s="106" t="s">
        <v>15</v>
      </c>
      <c r="U87" s="96"/>
      <c r="V87" s="96">
        <v>-214497</v>
      </c>
      <c r="W87" s="96"/>
      <c r="X87" s="96">
        <f>SUM(D87:V87)</f>
        <v>-214497</v>
      </c>
    </row>
    <row r="88" spans="1:24" ht="22.5" customHeight="1">
      <c r="A88" t="s">
        <v>260</v>
      </c>
      <c r="D88" s="103">
        <v>9014</v>
      </c>
      <c r="E88" s="96"/>
      <c r="F88" s="110">
        <v>-36056</v>
      </c>
      <c r="G88" s="96"/>
      <c r="H88" s="107" t="s">
        <v>15</v>
      </c>
      <c r="I88" s="96"/>
      <c r="J88" s="103">
        <v>27032</v>
      </c>
      <c r="K88" s="96"/>
      <c r="L88" s="107" t="s">
        <v>15</v>
      </c>
      <c r="M88" s="96"/>
      <c r="N88" s="107" t="s">
        <v>15</v>
      </c>
      <c r="O88" s="96"/>
      <c r="P88" s="107" t="s">
        <v>15</v>
      </c>
      <c r="Q88" s="96"/>
      <c r="R88" s="107" t="s">
        <v>15</v>
      </c>
      <c r="S88" s="96"/>
      <c r="T88" s="107" t="s">
        <v>15</v>
      </c>
      <c r="U88" s="96"/>
      <c r="V88" s="107" t="s">
        <v>15</v>
      </c>
      <c r="W88" s="96"/>
      <c r="X88" s="103">
        <f>SUM(D88:V88)</f>
        <v>-10</v>
      </c>
    </row>
    <row r="89" spans="1:25" ht="22.5" customHeight="1" thickBot="1">
      <c r="A89" s="91" t="s">
        <v>271</v>
      </c>
      <c r="D89" s="104">
        <f>SUM(D82:D88)</f>
        <v>5727547</v>
      </c>
      <c r="E89" s="96"/>
      <c r="F89" s="108" t="s">
        <v>15</v>
      </c>
      <c r="G89" s="96"/>
      <c r="H89" s="108" t="s">
        <v>15</v>
      </c>
      <c r="I89" s="96"/>
      <c r="J89" s="104">
        <f>SUM(J82:J88)</f>
        <v>11012706</v>
      </c>
      <c r="K89" s="96"/>
      <c r="L89" s="104">
        <f>SUM(L82:L88)</f>
        <v>1289382</v>
      </c>
      <c r="M89" s="96"/>
      <c r="N89" s="104">
        <f>SUM(N82:N88)</f>
        <v>153880</v>
      </c>
      <c r="O89" s="96"/>
      <c r="P89" s="104">
        <f>SUM(P82:P88)</f>
        <v>553977</v>
      </c>
      <c r="Q89" s="96"/>
      <c r="R89" s="104">
        <f>SUM(R82:R88)</f>
        <v>445047</v>
      </c>
      <c r="S89" s="96"/>
      <c r="T89" s="104">
        <f>SUM(T82:T88)</f>
        <v>-720700</v>
      </c>
      <c r="U89" s="96"/>
      <c r="V89" s="104">
        <f>SUM(V82:V88)</f>
        <v>12331450</v>
      </c>
      <c r="W89" s="104">
        <f>SUM(W82:W88)</f>
        <v>0</v>
      </c>
      <c r="X89" s="98">
        <f>SUM(D89:V89)</f>
        <v>30793289</v>
      </c>
      <c r="Y89">
        <v>15</v>
      </c>
    </row>
    <row r="90" ht="22.5" customHeight="1" thickTop="1"/>
  </sheetData>
  <mergeCells count="14">
    <mergeCell ref="D75:X75"/>
    <mergeCell ref="B31:X31"/>
    <mergeCell ref="A27:D27"/>
    <mergeCell ref="A28:D28"/>
    <mergeCell ref="A69:B69"/>
    <mergeCell ref="A71:D71"/>
    <mergeCell ref="A72:H72"/>
    <mergeCell ref="A1:D1"/>
    <mergeCell ref="A2:D2"/>
    <mergeCell ref="A68:B68"/>
    <mergeCell ref="A49:D49"/>
    <mergeCell ref="A50:D50"/>
    <mergeCell ref="D53:X53"/>
    <mergeCell ref="B5:X5"/>
  </mergeCells>
  <printOptions/>
  <pageMargins left="0.7" right="0.3" top="0.48" bottom="0.5" header="0.5" footer="0.5"/>
  <pageSetup firstPageNumber="12" useFirstPageNumber="1" horizontalDpi="600" verticalDpi="600" orientation="landscape" paperSize="9" scale="75" r:id="rId1"/>
  <headerFooter alignWithMargins="0">
    <oddFooter>&amp;L&amp;17หมายเหตุประกอบงบการเงินเป็นส่วนหนึ่งของงบการเงินนี้
&amp;R&amp;17&amp;P</oddFooter>
  </headerFooter>
  <rowBreaks count="3" manualBreakCount="3">
    <brk id="26" max="255" man="1"/>
    <brk id="48" max="255" man="1"/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9"/>
  <sheetViews>
    <sheetView showGridLines="0" workbookViewId="0" topLeftCell="A109">
      <selection activeCell="A93" sqref="A93"/>
    </sheetView>
  </sheetViews>
  <sheetFormatPr defaultColWidth="9.140625" defaultRowHeight="23.25" customHeight="1"/>
  <cols>
    <col min="1" max="1" width="49.57421875" style="21" customWidth="1"/>
    <col min="2" max="2" width="11.8515625" style="21" customWidth="1"/>
    <col min="3" max="3" width="1.28515625" style="21" customWidth="1"/>
    <col min="4" max="4" width="12.00390625" style="21" customWidth="1"/>
    <col min="5" max="5" width="1.28515625" style="21" customWidth="1"/>
    <col min="6" max="6" width="11.8515625" style="21" customWidth="1"/>
    <col min="7" max="7" width="1.1484375" style="21" customWidth="1"/>
    <col min="8" max="8" width="12.00390625" style="21" customWidth="1"/>
    <col min="9" max="9" width="9.28125" style="21" bestFit="1" customWidth="1"/>
    <col min="10" max="16384" width="9.140625" style="21" customWidth="1"/>
  </cols>
  <sheetData>
    <row r="1" spans="1:8" ht="23.25" customHeight="1">
      <c r="A1" s="26" t="s">
        <v>147</v>
      </c>
      <c r="D1" s="27" t="s">
        <v>204</v>
      </c>
      <c r="H1" s="25" t="s">
        <v>205</v>
      </c>
    </row>
    <row r="2" spans="1:10" ht="23.25" customHeight="1">
      <c r="A2" s="26" t="s">
        <v>148</v>
      </c>
      <c r="H2" s="25" t="s">
        <v>207</v>
      </c>
      <c r="J2" s="28" t="s">
        <v>206</v>
      </c>
    </row>
    <row r="3" ht="23.25" customHeight="1">
      <c r="A3" s="26" t="s">
        <v>149</v>
      </c>
    </row>
    <row r="4" ht="23.25" customHeight="1">
      <c r="A4" s="29"/>
    </row>
    <row r="5" spans="1:8" ht="23.25" customHeight="1">
      <c r="A5"/>
      <c r="B5" s="129" t="s">
        <v>3</v>
      </c>
      <c r="C5" s="129"/>
      <c r="D5" s="129"/>
      <c r="E5" s="129"/>
      <c r="F5" s="129"/>
      <c r="G5" s="129"/>
      <c r="H5" s="129"/>
    </row>
    <row r="6" spans="1:8" ht="23.25" customHeight="1">
      <c r="A6" s="30"/>
      <c r="B6" s="128" t="s">
        <v>4</v>
      </c>
      <c r="C6" s="128"/>
      <c r="D6" s="128"/>
      <c r="E6" s="56"/>
      <c r="F6" s="128" t="s">
        <v>5</v>
      </c>
      <c r="G6" s="128"/>
      <c r="H6" s="128"/>
    </row>
    <row r="7" spans="1:8" ht="23.25" customHeight="1">
      <c r="A7" s="30"/>
      <c r="B7" s="57">
        <v>2548</v>
      </c>
      <c r="C7" s="33"/>
      <c r="D7" s="57">
        <v>2547</v>
      </c>
      <c r="E7" s="33"/>
      <c r="F7" s="57">
        <v>2548</v>
      </c>
      <c r="G7" s="33"/>
      <c r="H7" s="57">
        <v>2547</v>
      </c>
    </row>
    <row r="8" spans="1:8" ht="23.25" customHeight="1">
      <c r="A8" s="31" t="s">
        <v>150</v>
      </c>
      <c r="B8" s="30"/>
      <c r="C8" s="30"/>
      <c r="D8" s="30"/>
      <c r="E8" s="30"/>
      <c r="F8" s="30"/>
      <c r="G8" s="30"/>
      <c r="H8" s="30"/>
    </row>
    <row r="9" spans="1:8" ht="23.25" customHeight="1">
      <c r="A9" s="32" t="s">
        <v>139</v>
      </c>
      <c r="B9" s="39">
        <v>4004577</v>
      </c>
      <c r="C9" s="39"/>
      <c r="D9" s="40">
        <v>302905</v>
      </c>
      <c r="E9" s="39"/>
      <c r="F9" s="39">
        <v>4004577</v>
      </c>
      <c r="G9" s="39"/>
      <c r="H9" s="40">
        <v>302905</v>
      </c>
    </row>
    <row r="10" spans="1:8" ht="23.25" customHeight="1">
      <c r="A10" s="32" t="s">
        <v>151</v>
      </c>
      <c r="B10" s="39"/>
      <c r="C10" s="39"/>
      <c r="D10" s="39"/>
      <c r="E10" s="39"/>
      <c r="F10" s="39"/>
      <c r="G10" s="39"/>
      <c r="H10" s="39"/>
    </row>
    <row r="11" spans="1:8" ht="23.25" customHeight="1">
      <c r="A11" s="32" t="s">
        <v>152</v>
      </c>
      <c r="B11" s="39"/>
      <c r="C11" s="39"/>
      <c r="D11" s="39"/>
      <c r="E11" s="39"/>
      <c r="F11" s="39"/>
      <c r="G11" s="39"/>
      <c r="H11" s="39"/>
    </row>
    <row r="12" spans="1:8" ht="23.25" customHeight="1">
      <c r="A12" s="32" t="s">
        <v>153</v>
      </c>
      <c r="B12" s="39">
        <v>1524699</v>
      </c>
      <c r="C12" s="39"/>
      <c r="D12" s="40">
        <v>1173484</v>
      </c>
      <c r="E12" s="39"/>
      <c r="F12" s="39">
        <v>599691</v>
      </c>
      <c r="G12" s="39"/>
      <c r="H12" s="40">
        <v>399095</v>
      </c>
    </row>
    <row r="13" spans="1:8" ht="23.25" customHeight="1">
      <c r="A13" s="32" t="s">
        <v>154</v>
      </c>
      <c r="B13" s="39">
        <v>29610</v>
      </c>
      <c r="C13" s="39"/>
      <c r="D13" s="40">
        <v>11822</v>
      </c>
      <c r="E13" s="39"/>
      <c r="F13" s="39">
        <v>-5004</v>
      </c>
      <c r="G13" s="39"/>
      <c r="H13" s="40">
        <v>-3137</v>
      </c>
    </row>
    <row r="14" spans="1:8" ht="23.25" customHeight="1">
      <c r="A14" s="32" t="s">
        <v>208</v>
      </c>
      <c r="B14" s="39">
        <v>65515</v>
      </c>
      <c r="C14" s="39"/>
      <c r="D14" s="40">
        <v>-45593</v>
      </c>
      <c r="E14" s="39"/>
      <c r="F14" s="39">
        <v>42097</v>
      </c>
      <c r="G14" s="39"/>
      <c r="H14" s="40">
        <v>639</v>
      </c>
    </row>
    <row r="15" spans="1:8" ht="23.25" customHeight="1">
      <c r="A15" s="32" t="s">
        <v>307</v>
      </c>
      <c r="B15" s="39"/>
      <c r="C15" s="39"/>
      <c r="D15" s="39"/>
      <c r="E15" s="39"/>
      <c r="F15" s="39"/>
      <c r="G15" s="39"/>
      <c r="H15" s="39"/>
    </row>
    <row r="16" spans="1:8" ht="23.25" customHeight="1">
      <c r="A16" s="32" t="s">
        <v>155</v>
      </c>
      <c r="B16" s="39"/>
      <c r="C16" s="39"/>
      <c r="D16" s="39"/>
      <c r="E16" s="39"/>
      <c r="F16" s="39"/>
      <c r="G16" s="39"/>
      <c r="H16" s="39"/>
    </row>
    <row r="17" spans="1:8" ht="23.25" customHeight="1">
      <c r="A17" s="32" t="s">
        <v>156</v>
      </c>
      <c r="B17" s="43" t="s">
        <v>15</v>
      </c>
      <c r="C17" s="39"/>
      <c r="D17" s="43" t="s">
        <v>15</v>
      </c>
      <c r="E17" s="39"/>
      <c r="F17" s="39">
        <v>-3539096</v>
      </c>
      <c r="G17" s="39"/>
      <c r="H17" s="40">
        <v>-618309</v>
      </c>
    </row>
    <row r="18" spans="1:8" ht="23.25" customHeight="1">
      <c r="A18" s="32" t="s">
        <v>35</v>
      </c>
      <c r="B18" s="39">
        <v>-400854</v>
      </c>
      <c r="C18" s="39"/>
      <c r="D18" s="40">
        <v>-256707</v>
      </c>
      <c r="E18" s="39"/>
      <c r="F18" s="43" t="s">
        <v>15</v>
      </c>
      <c r="G18" s="39"/>
      <c r="H18" s="43" t="s">
        <v>15</v>
      </c>
    </row>
    <row r="19" spans="1:8" ht="23.25" customHeight="1">
      <c r="A19" s="32" t="s">
        <v>298</v>
      </c>
      <c r="B19" s="39"/>
      <c r="C19" s="39"/>
      <c r="D19" s="39"/>
      <c r="E19" s="39"/>
      <c r="F19" s="39"/>
      <c r="G19" s="39"/>
      <c r="H19" s="39"/>
    </row>
    <row r="20" spans="1:8" ht="23.25" customHeight="1">
      <c r="A20" s="32" t="s">
        <v>157</v>
      </c>
      <c r="B20" s="39">
        <v>-921843</v>
      </c>
      <c r="C20" s="39"/>
      <c r="D20" s="40">
        <v>1074</v>
      </c>
      <c r="E20" s="39"/>
      <c r="F20" s="39">
        <f>-1193+526</f>
        <v>-667</v>
      </c>
      <c r="G20" s="39"/>
      <c r="H20" s="44">
        <v>-4481</v>
      </c>
    </row>
    <row r="21" spans="1:8" ht="23.25" customHeight="1">
      <c r="A21" s="32" t="s">
        <v>297</v>
      </c>
      <c r="B21" s="39">
        <v>107238</v>
      </c>
      <c r="C21" s="39"/>
      <c r="D21" s="43" t="s">
        <v>15</v>
      </c>
      <c r="E21" s="39"/>
      <c r="F21" s="39">
        <v>927</v>
      </c>
      <c r="G21" s="39"/>
      <c r="H21" s="43" t="s">
        <v>15</v>
      </c>
    </row>
    <row r="22" spans="1:8" ht="23.25" customHeight="1">
      <c r="A22" s="32" t="s">
        <v>287</v>
      </c>
      <c r="B22" s="39"/>
      <c r="C22" s="39"/>
      <c r="D22" s="39"/>
      <c r="E22" s="39"/>
      <c r="F22" s="39"/>
      <c r="G22" s="39"/>
      <c r="H22" s="39"/>
    </row>
    <row r="23" spans="1:8" ht="23.25" customHeight="1">
      <c r="A23" s="32" t="s">
        <v>288</v>
      </c>
      <c r="B23" s="39">
        <v>-7053</v>
      </c>
      <c r="C23" s="39"/>
      <c r="D23" s="44">
        <v>161718</v>
      </c>
      <c r="E23" s="39"/>
      <c r="F23" s="39">
        <f>-8657-65105+112-28</f>
        <v>-73678</v>
      </c>
      <c r="G23" s="39"/>
      <c r="H23" s="40">
        <v>-47586</v>
      </c>
    </row>
    <row r="24" spans="1:8" ht="23.25" customHeight="1">
      <c r="A24" s="32" t="s">
        <v>286</v>
      </c>
      <c r="B24" s="39">
        <v>26007</v>
      </c>
      <c r="C24" s="39"/>
      <c r="D24" s="43" t="s">
        <v>15</v>
      </c>
      <c r="E24" s="39"/>
      <c r="F24" s="39">
        <v>26007</v>
      </c>
      <c r="G24" s="39"/>
      <c r="H24" s="43" t="s">
        <v>15</v>
      </c>
    </row>
    <row r="25" spans="1:8" ht="23.25" customHeight="1">
      <c r="A25" s="32" t="s">
        <v>158</v>
      </c>
      <c r="B25" s="39">
        <v>-53155</v>
      </c>
      <c r="C25" s="39"/>
      <c r="D25" s="40">
        <v>92675</v>
      </c>
      <c r="E25" s="39"/>
      <c r="F25" s="39">
        <v>10335</v>
      </c>
      <c r="G25" s="39"/>
      <c r="H25" s="44">
        <v>2547</v>
      </c>
    </row>
    <row r="26" spans="1:8" ht="23.25" customHeight="1">
      <c r="A26" s="32" t="s">
        <v>281</v>
      </c>
      <c r="B26" s="39">
        <v>11896</v>
      </c>
      <c r="C26" s="39"/>
      <c r="D26" s="40">
        <v>15207</v>
      </c>
      <c r="E26" s="39"/>
      <c r="F26" s="43" t="s">
        <v>15</v>
      </c>
      <c r="G26" s="39"/>
      <c r="H26" s="43" t="s">
        <v>15</v>
      </c>
    </row>
    <row r="27" spans="1:8" ht="23.25" customHeight="1">
      <c r="A27" s="32" t="s">
        <v>282</v>
      </c>
      <c r="B27" s="39"/>
      <c r="C27" s="39"/>
      <c r="D27" s="40"/>
      <c r="E27" s="39"/>
      <c r="F27" s="39"/>
      <c r="G27" s="39"/>
      <c r="H27" s="44"/>
    </row>
    <row r="28" spans="1:8" ht="23.25" customHeight="1">
      <c r="A28" s="32" t="s">
        <v>283</v>
      </c>
      <c r="B28" s="39">
        <v>-289</v>
      </c>
      <c r="C28" s="39"/>
      <c r="D28" s="43" t="s">
        <v>15</v>
      </c>
      <c r="E28" s="39"/>
      <c r="F28" s="43" t="s">
        <v>15</v>
      </c>
      <c r="G28" s="39"/>
      <c r="H28" s="43" t="s">
        <v>15</v>
      </c>
    </row>
    <row r="29" spans="1:8" ht="23.25" customHeight="1">
      <c r="A29" s="32" t="s">
        <v>209</v>
      </c>
      <c r="B29" s="52">
        <v>49443</v>
      </c>
      <c r="C29" s="39"/>
      <c r="D29" s="61">
        <v>25366</v>
      </c>
      <c r="E29" s="41"/>
      <c r="F29" s="64" t="s">
        <v>15</v>
      </c>
      <c r="G29" s="60"/>
      <c r="H29" s="64" t="s">
        <v>15</v>
      </c>
    </row>
    <row r="30" spans="1:8" ht="23.25" customHeight="1">
      <c r="A30" s="32" t="s">
        <v>159</v>
      </c>
      <c r="B30" s="39"/>
      <c r="C30" s="39"/>
      <c r="D30" s="39"/>
      <c r="E30" s="39"/>
      <c r="F30" s="39"/>
      <c r="G30" s="39"/>
      <c r="H30" s="39"/>
    </row>
    <row r="31" spans="1:8" ht="23.25" customHeight="1">
      <c r="A31" s="32" t="s">
        <v>160</v>
      </c>
      <c r="B31" s="40">
        <f>SUM(B9:B29)</f>
        <v>4435791</v>
      </c>
      <c r="C31" s="39"/>
      <c r="D31" s="40">
        <f>SUM(D9:D29)</f>
        <v>1481951</v>
      </c>
      <c r="E31" s="39"/>
      <c r="F31" s="40">
        <f>SUM(F9:F29)</f>
        <v>1065189</v>
      </c>
      <c r="G31" s="39"/>
      <c r="H31" s="40">
        <f>SUM(H9:H29)</f>
        <v>31673</v>
      </c>
    </row>
    <row r="33" spans="1:8" ht="23.25" customHeight="1">
      <c r="A33" s="26" t="s">
        <v>147</v>
      </c>
      <c r="D33" s="27" t="s">
        <v>204</v>
      </c>
      <c r="H33" s="25" t="s">
        <v>205</v>
      </c>
    </row>
    <row r="34" spans="1:10" ht="23.25" customHeight="1">
      <c r="A34" s="26" t="s">
        <v>165</v>
      </c>
      <c r="H34" s="25" t="s">
        <v>207</v>
      </c>
      <c r="J34" s="28" t="s">
        <v>206</v>
      </c>
    </row>
    <row r="35" ht="23.25" customHeight="1">
      <c r="A35" s="26" t="s">
        <v>149</v>
      </c>
    </row>
    <row r="36" ht="23.25" customHeight="1">
      <c r="A36" s="29"/>
    </row>
    <row r="37" spans="1:8" ht="23.25" customHeight="1">
      <c r="A37"/>
      <c r="B37" s="129" t="s">
        <v>3</v>
      </c>
      <c r="C37" s="129"/>
      <c r="D37" s="129"/>
      <c r="E37" s="129"/>
      <c r="F37" s="129"/>
      <c r="G37" s="129"/>
      <c r="H37" s="129"/>
    </row>
    <row r="38" spans="1:8" ht="23.25" customHeight="1">
      <c r="A38" s="30"/>
      <c r="B38" s="128" t="s">
        <v>4</v>
      </c>
      <c r="C38" s="128"/>
      <c r="D38" s="128"/>
      <c r="E38" s="56"/>
      <c r="F38" s="128" t="s">
        <v>5</v>
      </c>
      <c r="G38" s="128"/>
      <c r="H38" s="128"/>
    </row>
    <row r="39" spans="1:8" ht="23.25" customHeight="1">
      <c r="A39" s="30"/>
      <c r="B39" s="57">
        <v>2548</v>
      </c>
      <c r="C39" s="33"/>
      <c r="D39" s="57">
        <v>2547</v>
      </c>
      <c r="E39" s="33"/>
      <c r="F39" s="57">
        <v>2548</v>
      </c>
      <c r="G39" s="33"/>
      <c r="H39" s="57">
        <v>2547</v>
      </c>
    </row>
    <row r="40" spans="1:8" ht="9" customHeight="1">
      <c r="A40" s="32"/>
      <c r="B40" s="39"/>
      <c r="C40" s="39"/>
      <c r="D40" s="40"/>
      <c r="E40" s="39"/>
      <c r="F40" s="39"/>
      <c r="G40" s="39"/>
      <c r="H40" s="40"/>
    </row>
    <row r="41" spans="1:8" ht="23.25" customHeight="1">
      <c r="A41" s="32" t="s">
        <v>161</v>
      </c>
      <c r="B41" s="39"/>
      <c r="C41" s="39"/>
      <c r="D41" s="39"/>
      <c r="E41" s="39"/>
      <c r="F41" s="39"/>
      <c r="G41" s="39"/>
      <c r="H41" s="39"/>
    </row>
    <row r="42" spans="1:8" ht="23.25" customHeight="1">
      <c r="A42" s="32" t="s">
        <v>162</v>
      </c>
      <c r="B42" s="39">
        <v>-2198870</v>
      </c>
      <c r="C42" s="39"/>
      <c r="D42" s="40">
        <v>205793</v>
      </c>
      <c r="E42" s="39"/>
      <c r="F42" s="39">
        <v>-2597151</v>
      </c>
      <c r="G42" s="39"/>
      <c r="H42" s="40">
        <v>-350283</v>
      </c>
    </row>
    <row r="43" spans="1:8" ht="23.25" customHeight="1">
      <c r="A43" s="32" t="s">
        <v>163</v>
      </c>
      <c r="B43" s="39">
        <v>-1461027</v>
      </c>
      <c r="C43" s="39"/>
      <c r="D43" s="40">
        <v>893233</v>
      </c>
      <c r="E43" s="39"/>
      <c r="F43" s="39">
        <v>-2924568</v>
      </c>
      <c r="G43" s="39"/>
      <c r="H43" s="40">
        <v>160878</v>
      </c>
    </row>
    <row r="44" spans="1:8" ht="23.25" customHeight="1">
      <c r="A44" s="32" t="s">
        <v>21</v>
      </c>
      <c r="B44" s="43" t="s">
        <v>15</v>
      </c>
      <c r="C44" s="39"/>
      <c r="D44" s="43" t="s">
        <v>15</v>
      </c>
      <c r="E44" s="39"/>
      <c r="F44" s="39">
        <v>11217</v>
      </c>
      <c r="G44" s="39"/>
      <c r="H44" s="40">
        <v>28610</v>
      </c>
    </row>
    <row r="45" spans="1:8" ht="23.25" customHeight="1">
      <c r="A45" s="32" t="s">
        <v>164</v>
      </c>
      <c r="B45" s="39">
        <v>21264</v>
      </c>
      <c r="C45" s="39"/>
      <c r="D45" s="40">
        <v>25310</v>
      </c>
      <c r="E45" s="39"/>
      <c r="F45" s="39">
        <v>-28520</v>
      </c>
      <c r="G45" s="39"/>
      <c r="H45" s="40">
        <v>-70314</v>
      </c>
    </row>
    <row r="46" spans="1:8" ht="23.25" customHeight="1">
      <c r="A46" s="32" t="s">
        <v>46</v>
      </c>
      <c r="B46" s="39">
        <v>7947</v>
      </c>
      <c r="C46" s="39"/>
      <c r="D46" s="40">
        <v>-12393</v>
      </c>
      <c r="E46" s="39"/>
      <c r="F46" s="39">
        <v>-22268</v>
      </c>
      <c r="G46" s="39"/>
      <c r="H46" s="40">
        <v>-25420</v>
      </c>
    </row>
    <row r="47" spans="1:8" ht="23.25" customHeight="1">
      <c r="A47" s="32" t="s">
        <v>166</v>
      </c>
      <c r="B47" s="39"/>
      <c r="C47" s="39"/>
      <c r="D47" s="39"/>
      <c r="E47" s="39"/>
      <c r="F47" s="39"/>
      <c r="G47" s="39"/>
      <c r="H47" s="39"/>
    </row>
    <row r="48" spans="1:8" ht="23.25" customHeight="1">
      <c r="A48" s="32" t="s">
        <v>167</v>
      </c>
      <c r="B48" s="39">
        <v>-5383</v>
      </c>
      <c r="C48" s="39"/>
      <c r="D48" s="40">
        <v>174115</v>
      </c>
      <c r="E48" s="39"/>
      <c r="F48" s="39">
        <v>1197101</v>
      </c>
      <c r="G48" s="39"/>
      <c r="H48" s="40">
        <v>-134458</v>
      </c>
    </row>
    <row r="49" spans="1:8" ht="23.25" customHeight="1">
      <c r="A49" s="32" t="s">
        <v>310</v>
      </c>
      <c r="B49" s="43" t="s">
        <v>15</v>
      </c>
      <c r="C49" s="39"/>
      <c r="D49" s="43" t="s">
        <v>15</v>
      </c>
      <c r="E49" s="39"/>
      <c r="F49" s="39">
        <v>1050000</v>
      </c>
      <c r="G49" s="39"/>
      <c r="H49" s="43" t="s">
        <v>15</v>
      </c>
    </row>
    <row r="50" spans="1:8" ht="23.25" customHeight="1">
      <c r="A50" s="32" t="s">
        <v>168</v>
      </c>
      <c r="B50" s="39">
        <v>421759</v>
      </c>
      <c r="C50" s="39"/>
      <c r="D50" s="40">
        <v>168788</v>
      </c>
      <c r="E50" s="39"/>
      <c r="F50" s="124" t="s">
        <v>15</v>
      </c>
      <c r="G50" s="39"/>
      <c r="H50" s="40">
        <v>-34396</v>
      </c>
    </row>
    <row r="51" spans="1:8" ht="23.25" customHeight="1">
      <c r="A51" s="32" t="s">
        <v>62</v>
      </c>
      <c r="B51" s="39">
        <v>773633</v>
      </c>
      <c r="C51" s="39"/>
      <c r="D51" s="41">
        <v>297343</v>
      </c>
      <c r="E51" s="41"/>
      <c r="F51" s="41">
        <v>304528</v>
      </c>
      <c r="G51" s="41"/>
      <c r="H51" s="44">
        <v>-15935</v>
      </c>
    </row>
    <row r="52" spans="1:8" ht="23.25" customHeight="1">
      <c r="A52" s="31" t="s">
        <v>169</v>
      </c>
      <c r="B52" s="63">
        <f>SUM(B42:B51)+B31</f>
        <v>1995114</v>
      </c>
      <c r="C52" s="39"/>
      <c r="D52" s="63">
        <f>SUM(D42:D51)+D31</f>
        <v>3234140</v>
      </c>
      <c r="E52" s="62"/>
      <c r="F52" s="63">
        <f>SUM(F42:F51)+F31</f>
        <v>-1944472</v>
      </c>
      <c r="G52" s="62"/>
      <c r="H52" s="63">
        <f>SUM(H42:H51)+H31</f>
        <v>-409645</v>
      </c>
    </row>
    <row r="53" spans="1:8" ht="23.25" customHeight="1">
      <c r="A53" s="29"/>
      <c r="B53" s="39"/>
      <c r="C53" s="39"/>
      <c r="D53" s="39"/>
      <c r="E53" s="39"/>
      <c r="F53" s="39"/>
      <c r="G53" s="39"/>
      <c r="H53" s="39"/>
    </row>
    <row r="54" spans="1:8" ht="23.25" customHeight="1">
      <c r="A54" s="31" t="s">
        <v>170</v>
      </c>
      <c r="B54" s="39"/>
      <c r="C54" s="39"/>
      <c r="D54" s="39"/>
      <c r="E54" s="39"/>
      <c r="F54" s="39"/>
      <c r="G54" s="39"/>
      <c r="H54" s="39"/>
    </row>
    <row r="55" spans="1:8" ht="23.25" customHeight="1">
      <c r="A55" s="32" t="s">
        <v>289</v>
      </c>
      <c r="B55" s="43" t="s">
        <v>15</v>
      </c>
      <c r="C55" s="39"/>
      <c r="D55" s="43" t="s">
        <v>15</v>
      </c>
      <c r="E55" s="39"/>
      <c r="F55" s="122">
        <v>911223</v>
      </c>
      <c r="G55" s="39"/>
      <c r="H55" s="40">
        <v>1379977</v>
      </c>
    </row>
    <row r="56" spans="1:8" ht="23.25" customHeight="1">
      <c r="A56" s="32" t="s">
        <v>171</v>
      </c>
      <c r="B56" s="39">
        <v>1234859</v>
      </c>
      <c r="C56" s="39"/>
      <c r="D56" s="40">
        <v>28092</v>
      </c>
      <c r="E56" s="39"/>
      <c r="F56" s="39">
        <v>14331</v>
      </c>
      <c r="G56" s="39"/>
      <c r="H56" s="40">
        <v>21752</v>
      </c>
    </row>
    <row r="57" spans="1:8" ht="23.25" customHeight="1">
      <c r="A57" s="32" t="s">
        <v>172</v>
      </c>
      <c r="B57" s="39">
        <v>2</v>
      </c>
      <c r="C57" s="39"/>
      <c r="D57" s="43" t="s">
        <v>15</v>
      </c>
      <c r="E57" s="39"/>
      <c r="F57" s="39">
        <v>19</v>
      </c>
      <c r="G57" s="39"/>
      <c r="H57" s="40">
        <v>2300</v>
      </c>
    </row>
    <row r="58" spans="1:8" ht="23.25" customHeight="1">
      <c r="A58" s="32" t="s">
        <v>173</v>
      </c>
      <c r="B58" s="43" t="s">
        <v>15</v>
      </c>
      <c r="C58" s="39"/>
      <c r="D58" s="40">
        <v>1058705</v>
      </c>
      <c r="E58" s="39"/>
      <c r="F58" s="43" t="s">
        <v>15</v>
      </c>
      <c r="G58" s="39"/>
      <c r="H58" s="43" t="s">
        <v>15</v>
      </c>
    </row>
    <row r="59" spans="1:8" ht="23.25" customHeight="1">
      <c r="A59" s="32" t="s">
        <v>174</v>
      </c>
      <c r="B59" s="39">
        <v>-2855867</v>
      </c>
      <c r="C59" s="39"/>
      <c r="D59" s="40">
        <v>-3148764</v>
      </c>
      <c r="E59" s="39"/>
      <c r="F59" s="39">
        <v>-1698936</v>
      </c>
      <c r="G59" s="39"/>
      <c r="H59" s="40">
        <v>-2245245</v>
      </c>
    </row>
    <row r="60" spans="1:8" ht="23.25" customHeight="1">
      <c r="A60" s="32" t="s">
        <v>175</v>
      </c>
      <c r="B60" s="39">
        <v>-14825</v>
      </c>
      <c r="C60" s="39"/>
      <c r="D60" s="40">
        <v>-18799</v>
      </c>
      <c r="E60" s="39"/>
      <c r="F60" s="39">
        <v>-1866</v>
      </c>
      <c r="G60" s="39"/>
      <c r="H60" s="40">
        <v>-874</v>
      </c>
    </row>
    <row r="61" spans="1:8" ht="23.25" customHeight="1">
      <c r="A61" s="32" t="s">
        <v>176</v>
      </c>
      <c r="B61" s="39">
        <v>-244428</v>
      </c>
      <c r="C61" s="39"/>
      <c r="D61" s="40">
        <v>-172</v>
      </c>
      <c r="E61" s="39"/>
      <c r="F61" s="39">
        <v>-215831</v>
      </c>
      <c r="G61" s="39"/>
      <c r="H61" s="40">
        <v>-704247</v>
      </c>
    </row>
    <row r="62" spans="1:8" ht="23.25" customHeight="1">
      <c r="A62" s="32" t="s">
        <v>177</v>
      </c>
      <c r="B62" s="39">
        <v>216845</v>
      </c>
      <c r="C62" s="39"/>
      <c r="D62" s="40">
        <v>165998</v>
      </c>
      <c r="E62" s="39"/>
      <c r="F62" s="39">
        <v>936844</v>
      </c>
      <c r="G62" s="39"/>
      <c r="H62" s="40">
        <v>366512</v>
      </c>
    </row>
    <row r="63" spans="1:8" ht="23.25" customHeight="1">
      <c r="A63" s="32" t="s">
        <v>308</v>
      </c>
      <c r="B63" s="39"/>
      <c r="C63" s="39"/>
      <c r="D63" s="39"/>
      <c r="E63" s="39"/>
      <c r="F63" s="39"/>
      <c r="G63" s="39"/>
      <c r="H63" s="39"/>
    </row>
    <row r="64" spans="1:8" ht="23.25" customHeight="1">
      <c r="A64" s="32" t="s">
        <v>178</v>
      </c>
      <c r="B64" s="39">
        <v>25321</v>
      </c>
      <c r="C64" s="39"/>
      <c r="D64" s="40">
        <v>-505492</v>
      </c>
      <c r="E64" s="39"/>
      <c r="F64" s="43" t="s">
        <v>15</v>
      </c>
      <c r="G64" s="39"/>
      <c r="H64" s="43" t="s">
        <v>15</v>
      </c>
    </row>
    <row r="65" spans="1:8" ht="23.25" customHeight="1">
      <c r="A65" s="31" t="s">
        <v>179</v>
      </c>
      <c r="B65" s="65">
        <f>SUM(B55:B64)</f>
        <v>-1638093</v>
      </c>
      <c r="C65" s="39"/>
      <c r="D65" s="65">
        <f>SUM(D55:D64)</f>
        <v>-2420432</v>
      </c>
      <c r="E65" s="39"/>
      <c r="F65" s="65">
        <f>SUM(F55:F64)</f>
        <v>-54216</v>
      </c>
      <c r="G65" s="39"/>
      <c r="H65" s="65">
        <f>SUM(H55:H64)</f>
        <v>-1179825</v>
      </c>
    </row>
    <row r="66" spans="1:8" ht="23.25" customHeight="1">
      <c r="A66" s="26" t="s">
        <v>147</v>
      </c>
      <c r="D66" s="27" t="s">
        <v>204</v>
      </c>
      <c r="H66" s="25" t="s">
        <v>205</v>
      </c>
    </row>
    <row r="67" spans="1:10" ht="23.25" customHeight="1">
      <c r="A67" s="26" t="s">
        <v>165</v>
      </c>
      <c r="H67" s="25" t="s">
        <v>207</v>
      </c>
      <c r="J67" s="28" t="s">
        <v>206</v>
      </c>
    </row>
    <row r="68" ht="23.25" customHeight="1">
      <c r="A68" s="26" t="s">
        <v>149</v>
      </c>
    </row>
    <row r="69" ht="23.25" customHeight="1">
      <c r="A69" s="29"/>
    </row>
    <row r="70" spans="1:8" ht="23.25" customHeight="1">
      <c r="A70"/>
      <c r="B70" s="129" t="s">
        <v>3</v>
      </c>
      <c r="C70" s="129"/>
      <c r="D70" s="129"/>
      <c r="E70" s="129"/>
      <c r="F70" s="129"/>
      <c r="G70" s="129"/>
      <c r="H70" s="129"/>
    </row>
    <row r="71" spans="1:8" ht="23.25" customHeight="1">
      <c r="A71" s="30"/>
      <c r="B71" s="128" t="s">
        <v>4</v>
      </c>
      <c r="C71" s="128"/>
      <c r="D71" s="128"/>
      <c r="E71" s="56"/>
      <c r="F71" s="128" t="s">
        <v>5</v>
      </c>
      <c r="G71" s="128"/>
      <c r="H71" s="128"/>
    </row>
    <row r="72" spans="1:8" ht="23.25" customHeight="1">
      <c r="A72" s="30"/>
      <c r="B72" s="57">
        <v>2548</v>
      </c>
      <c r="C72" s="33"/>
      <c r="D72" s="57">
        <v>2547</v>
      </c>
      <c r="E72" s="33"/>
      <c r="F72" s="57">
        <v>2548</v>
      </c>
      <c r="G72" s="33"/>
      <c r="H72" s="57">
        <v>2547</v>
      </c>
    </row>
    <row r="73" spans="1:8" ht="23.25" customHeight="1">
      <c r="A73" s="31" t="s">
        <v>180</v>
      </c>
      <c r="B73" s="39"/>
      <c r="C73" s="39"/>
      <c r="D73" s="39"/>
      <c r="E73" s="39"/>
      <c r="F73" s="39"/>
      <c r="G73" s="39"/>
      <c r="H73" s="39"/>
    </row>
    <row r="74" spans="1:8" ht="23.25" customHeight="1">
      <c r="A74" s="32" t="s">
        <v>181</v>
      </c>
      <c r="B74" s="39"/>
      <c r="C74" s="39"/>
      <c r="D74" s="43"/>
      <c r="E74" s="39"/>
      <c r="F74" s="39"/>
      <c r="G74" s="39"/>
      <c r="H74" s="43"/>
    </row>
    <row r="75" spans="1:8" ht="23.25" customHeight="1">
      <c r="A75" s="32" t="s">
        <v>284</v>
      </c>
      <c r="B75" s="39">
        <v>2148390</v>
      </c>
      <c r="C75" s="39"/>
      <c r="D75" s="43" t="s">
        <v>15</v>
      </c>
      <c r="E75" s="39"/>
      <c r="F75" s="39">
        <v>2062270</v>
      </c>
      <c r="G75" s="39"/>
      <c r="H75" s="43" t="s">
        <v>15</v>
      </c>
    </row>
    <row r="76" spans="1:8" ht="23.25" customHeight="1">
      <c r="A76" s="32" t="s">
        <v>182</v>
      </c>
      <c r="B76" s="40">
        <v>-5</v>
      </c>
      <c r="C76" s="39"/>
      <c r="D76" s="40">
        <v>-10</v>
      </c>
      <c r="E76" s="39"/>
      <c r="F76" s="39">
        <v>-5</v>
      </c>
      <c r="G76" s="39"/>
      <c r="H76" s="40">
        <v>-10</v>
      </c>
    </row>
    <row r="77" spans="1:8" ht="23.25" customHeight="1">
      <c r="A77" s="32" t="s">
        <v>183</v>
      </c>
      <c r="B77" s="39"/>
      <c r="C77" s="39"/>
      <c r="D77" s="39"/>
      <c r="E77" s="39"/>
      <c r="F77" s="39"/>
      <c r="G77" s="39"/>
      <c r="H77" s="39"/>
    </row>
    <row r="78" spans="1:8" ht="23.25" customHeight="1">
      <c r="A78" s="32" t="s">
        <v>184</v>
      </c>
      <c r="B78" s="39"/>
      <c r="C78" s="39"/>
      <c r="D78" s="39"/>
      <c r="E78" s="39"/>
      <c r="F78" s="39"/>
      <c r="G78" s="39"/>
      <c r="H78" s="39"/>
    </row>
    <row r="79" spans="1:8" ht="23.25" customHeight="1">
      <c r="A79" s="21" t="s">
        <v>185</v>
      </c>
      <c r="B79" s="39">
        <v>-666776</v>
      </c>
      <c r="C79" s="39"/>
      <c r="D79" s="40">
        <v>-216937</v>
      </c>
      <c r="E79" s="39"/>
      <c r="F79" s="39">
        <v>-687717</v>
      </c>
      <c r="G79" s="39"/>
      <c r="H79" s="40">
        <v>-229102</v>
      </c>
    </row>
    <row r="80" spans="1:8" ht="23.25" customHeight="1">
      <c r="A80" s="32" t="s">
        <v>186</v>
      </c>
      <c r="B80" s="39">
        <v>-34845</v>
      </c>
      <c r="C80" s="39"/>
      <c r="D80" s="40">
        <v>-353121</v>
      </c>
      <c r="E80" s="39"/>
      <c r="F80" s="39">
        <v>1945494</v>
      </c>
      <c r="G80" s="39"/>
      <c r="H80" s="40">
        <v>769968</v>
      </c>
    </row>
    <row r="81" spans="1:8" ht="23.25" customHeight="1">
      <c r="A81" s="32" t="s">
        <v>187</v>
      </c>
      <c r="B81" s="39">
        <v>376341</v>
      </c>
      <c r="C81" s="39"/>
      <c r="D81" s="40">
        <v>4257600</v>
      </c>
      <c r="E81" s="39"/>
      <c r="F81" s="43" t="s">
        <v>15</v>
      </c>
      <c r="G81" s="39"/>
      <c r="H81" s="40">
        <v>4117600</v>
      </c>
    </row>
    <row r="82" spans="1:8" ht="23.25" customHeight="1">
      <c r="A82" s="32" t="s">
        <v>285</v>
      </c>
      <c r="B82" s="39">
        <v>4000000</v>
      </c>
      <c r="C82" s="39"/>
      <c r="D82" s="43" t="s">
        <v>15</v>
      </c>
      <c r="E82" s="39"/>
      <c r="F82" s="39">
        <v>4000000</v>
      </c>
      <c r="G82" s="39"/>
      <c r="H82" s="43" t="s">
        <v>15</v>
      </c>
    </row>
    <row r="83" spans="1:8" ht="23.25" customHeight="1">
      <c r="A83" s="32" t="s">
        <v>188</v>
      </c>
      <c r="B83" s="39">
        <v>-269087</v>
      </c>
      <c r="C83" s="39"/>
      <c r="D83" s="40">
        <v>-200609</v>
      </c>
      <c r="E83" s="39"/>
      <c r="F83" s="39">
        <v>-20000</v>
      </c>
      <c r="G83" s="39"/>
      <c r="H83" s="40">
        <v>-20000</v>
      </c>
    </row>
    <row r="84" spans="1:8" ht="23.25" customHeight="1">
      <c r="A84" s="32" t="s">
        <v>189</v>
      </c>
      <c r="B84" s="39">
        <v>-2590000</v>
      </c>
      <c r="C84" s="39"/>
      <c r="D84" s="40">
        <v>-2590000</v>
      </c>
      <c r="E84" s="39"/>
      <c r="F84" s="39">
        <v>-2590000</v>
      </c>
      <c r="G84" s="39"/>
      <c r="H84" s="40">
        <v>-2590000</v>
      </c>
    </row>
    <row r="85" spans="1:8" ht="23.25" customHeight="1">
      <c r="A85" s="32" t="s">
        <v>190</v>
      </c>
      <c r="B85" s="39">
        <v>-19745</v>
      </c>
      <c r="C85" s="39"/>
      <c r="D85" s="40">
        <v>-12677</v>
      </c>
      <c r="E85" s="39"/>
      <c r="F85" s="39">
        <v>-1954</v>
      </c>
      <c r="G85" s="39"/>
      <c r="H85" s="40">
        <v>-147</v>
      </c>
    </row>
    <row r="86" spans="1:8" ht="23.25" customHeight="1">
      <c r="A86" s="31" t="s">
        <v>191</v>
      </c>
      <c r="B86" s="42">
        <f>SUM(B74:B85)</f>
        <v>2944273</v>
      </c>
      <c r="C86" s="39"/>
      <c r="D86" s="42">
        <v>884246</v>
      </c>
      <c r="E86" s="41"/>
      <c r="F86" s="42">
        <f>SUM(F74:F85)</f>
        <v>4708088</v>
      </c>
      <c r="G86" s="41"/>
      <c r="H86" s="42">
        <f>SUM(H74:H85)</f>
        <v>2048309</v>
      </c>
    </row>
    <row r="87" spans="1:8" ht="23.25" customHeight="1">
      <c r="A87" s="26"/>
      <c r="B87" s="40"/>
      <c r="C87" s="40"/>
      <c r="D87" s="40"/>
      <c r="E87" s="40"/>
      <c r="F87" s="40"/>
      <c r="G87" s="40"/>
      <c r="H87" s="40"/>
    </row>
    <row r="88" spans="1:8" ht="23.25" customHeight="1">
      <c r="A88" s="31" t="s">
        <v>192</v>
      </c>
      <c r="B88" s="39"/>
      <c r="C88" s="39"/>
      <c r="D88" s="39"/>
      <c r="E88" s="39"/>
      <c r="F88" s="39"/>
      <c r="G88" s="39"/>
      <c r="H88" s="39"/>
    </row>
    <row r="89" spans="1:8" ht="23.25" customHeight="1">
      <c r="A89" s="31" t="s">
        <v>193</v>
      </c>
      <c r="B89" s="52">
        <v>62922</v>
      </c>
      <c r="C89" s="39"/>
      <c r="D89" s="123">
        <v>-10924</v>
      </c>
      <c r="E89" s="39"/>
      <c r="F89" s="45" t="s">
        <v>15</v>
      </c>
      <c r="G89" s="39"/>
      <c r="H89" s="45" t="s">
        <v>15</v>
      </c>
    </row>
    <row r="90" spans="1:8" ht="23.25" customHeight="1">
      <c r="A90" s="30"/>
      <c r="B90" s="39"/>
      <c r="C90" s="39"/>
      <c r="D90" s="39"/>
      <c r="E90" s="39"/>
      <c r="F90" s="39"/>
      <c r="G90" s="39"/>
      <c r="H90" s="39"/>
    </row>
    <row r="91" spans="1:8" ht="23.25" customHeight="1">
      <c r="A91" s="31" t="s">
        <v>296</v>
      </c>
      <c r="B91" s="39">
        <f>+B52+B65+B86+B89</f>
        <v>3364216</v>
      </c>
      <c r="C91" s="39"/>
      <c r="D91" s="39">
        <f>+D52+D65+D86+D89</f>
        <v>1687030</v>
      </c>
      <c r="E91" s="39"/>
      <c r="F91" s="39">
        <f>+F52+F65+F86</f>
        <v>2709400</v>
      </c>
      <c r="G91" s="39"/>
      <c r="H91" s="39">
        <f>+H52+H65+H86</f>
        <v>458839</v>
      </c>
    </row>
    <row r="92" ht="23.25" customHeight="1">
      <c r="A92" s="31"/>
    </row>
    <row r="93" spans="1:8" ht="23.25" customHeight="1">
      <c r="A93" s="31" t="s">
        <v>194</v>
      </c>
      <c r="B93" s="52">
        <v>1707823</v>
      </c>
      <c r="C93" s="39"/>
      <c r="D93" s="61">
        <v>1198350</v>
      </c>
      <c r="E93" s="41"/>
      <c r="F93" s="61">
        <v>140894</v>
      </c>
      <c r="G93" s="41"/>
      <c r="H93" s="61">
        <v>96386</v>
      </c>
    </row>
    <row r="94" spans="1:8" ht="23.25" customHeight="1">
      <c r="A94" s="29"/>
      <c r="B94" s="39"/>
      <c r="C94" s="39"/>
      <c r="D94" s="39"/>
      <c r="E94" s="39"/>
      <c r="F94" s="39"/>
      <c r="G94" s="39"/>
      <c r="H94" s="39"/>
    </row>
    <row r="95" spans="1:8" ht="23.25" customHeight="1" thickBot="1">
      <c r="A95" s="31" t="s">
        <v>195</v>
      </c>
      <c r="B95" s="46">
        <f>+B91+B93</f>
        <v>5072039</v>
      </c>
      <c r="C95" s="39"/>
      <c r="D95" s="46">
        <v>2885380</v>
      </c>
      <c r="E95" s="41"/>
      <c r="F95" s="46">
        <f>SUM(F89:F93)</f>
        <v>2850294</v>
      </c>
      <c r="G95" s="41"/>
      <c r="H95" s="46">
        <f>SUM(H89:H93)</f>
        <v>555225</v>
      </c>
    </row>
    <row r="96" spans="1:8" ht="23.25" customHeight="1" thickTop="1">
      <c r="A96" s="26" t="s">
        <v>147</v>
      </c>
      <c r="D96" s="27" t="s">
        <v>204</v>
      </c>
      <c r="H96" s="25" t="s">
        <v>205</v>
      </c>
    </row>
    <row r="97" spans="1:10" ht="23.25" customHeight="1">
      <c r="A97" s="26" t="s">
        <v>165</v>
      </c>
      <c r="H97" s="25" t="s">
        <v>207</v>
      </c>
      <c r="J97" s="28" t="s">
        <v>206</v>
      </c>
    </row>
    <row r="98" ht="23.25" customHeight="1">
      <c r="A98" s="26" t="s">
        <v>149</v>
      </c>
    </row>
    <row r="99" ht="23.25" customHeight="1">
      <c r="A99" s="29"/>
    </row>
    <row r="100" spans="1:8" ht="23.25" customHeight="1">
      <c r="A100"/>
      <c r="B100" s="129" t="s">
        <v>3</v>
      </c>
      <c r="C100" s="129"/>
      <c r="D100" s="129"/>
      <c r="E100" s="129"/>
      <c r="F100" s="129"/>
      <c r="G100" s="129"/>
      <c r="H100" s="129"/>
    </row>
    <row r="101" spans="1:8" ht="23.25" customHeight="1">
      <c r="A101" s="30"/>
      <c r="B101" s="128" t="s">
        <v>4</v>
      </c>
      <c r="C101" s="128"/>
      <c r="D101" s="128"/>
      <c r="E101" s="56"/>
      <c r="F101" s="128" t="s">
        <v>5</v>
      </c>
      <c r="G101" s="128"/>
      <c r="H101" s="128"/>
    </row>
    <row r="102" spans="1:8" ht="23.25" customHeight="1">
      <c r="A102" s="30"/>
      <c r="B102" s="57">
        <v>2548</v>
      </c>
      <c r="C102" s="33"/>
      <c r="D102" s="57">
        <v>2547</v>
      </c>
      <c r="E102" s="33"/>
      <c r="F102" s="57">
        <v>2548</v>
      </c>
      <c r="G102" s="33"/>
      <c r="H102" s="57">
        <v>2547</v>
      </c>
    </row>
    <row r="103" spans="1:8" ht="23.25" customHeight="1">
      <c r="A103" s="31" t="s">
        <v>196</v>
      </c>
      <c r="B103" s="39"/>
      <c r="C103" s="39"/>
      <c r="D103" s="39"/>
      <c r="E103" s="39"/>
      <c r="F103" s="39"/>
      <c r="G103" s="39"/>
      <c r="H103" s="39"/>
    </row>
    <row r="104" spans="1:8" ht="23.25" customHeight="1">
      <c r="A104" s="58" t="s">
        <v>197</v>
      </c>
      <c r="B104" s="39"/>
      <c r="C104" s="39"/>
      <c r="D104" s="39"/>
      <c r="E104" s="39"/>
      <c r="F104" s="39"/>
      <c r="G104" s="39"/>
      <c r="H104" s="39"/>
    </row>
    <row r="105" spans="1:8" ht="23.25" customHeight="1">
      <c r="A105" s="59" t="s">
        <v>198</v>
      </c>
      <c r="B105" s="39"/>
      <c r="C105" s="39"/>
      <c r="D105" s="39"/>
      <c r="E105" s="39"/>
      <c r="F105" s="39"/>
      <c r="G105" s="39"/>
      <c r="H105" s="39"/>
    </row>
    <row r="106" spans="1:8" ht="23.25" customHeight="1">
      <c r="A106" s="59" t="s">
        <v>199</v>
      </c>
      <c r="B106" s="39"/>
      <c r="C106" s="39"/>
      <c r="D106" s="39"/>
      <c r="E106" s="39"/>
      <c r="F106" s="39"/>
      <c r="G106" s="39"/>
      <c r="H106" s="39"/>
    </row>
    <row r="107" spans="1:8" ht="23.25" customHeight="1">
      <c r="A107" s="59" t="s">
        <v>13</v>
      </c>
      <c r="B107" s="39">
        <v>3852246</v>
      </c>
      <c r="C107" s="39"/>
      <c r="D107" s="40">
        <v>2420395</v>
      </c>
      <c r="E107" s="39"/>
      <c r="F107" s="39">
        <v>1873577</v>
      </c>
      <c r="G107" s="39"/>
      <c r="H107" s="40">
        <v>566943</v>
      </c>
    </row>
    <row r="108" spans="1:8" ht="23.25" customHeight="1">
      <c r="A108" s="59" t="s">
        <v>14</v>
      </c>
      <c r="B108" s="39">
        <v>1358323</v>
      </c>
      <c r="C108" s="39"/>
      <c r="D108" s="40">
        <v>559104</v>
      </c>
      <c r="E108" s="39"/>
      <c r="F108" s="39">
        <v>1050000</v>
      </c>
      <c r="G108" s="39"/>
      <c r="H108" s="40">
        <v>389</v>
      </c>
    </row>
    <row r="109" spans="1:8" ht="23.25" customHeight="1">
      <c r="A109" s="59" t="s">
        <v>200</v>
      </c>
      <c r="B109" s="39">
        <v>-138530</v>
      </c>
      <c r="C109" s="39"/>
      <c r="D109" s="41">
        <v>-94119</v>
      </c>
      <c r="E109" s="41"/>
      <c r="F109" s="41">
        <v>-73283</v>
      </c>
      <c r="G109" s="41"/>
      <c r="H109" s="41">
        <v>-12107</v>
      </c>
    </row>
    <row r="110" spans="1:8" ht="23.25" customHeight="1" thickBot="1">
      <c r="A110" s="59" t="s">
        <v>201</v>
      </c>
      <c r="B110" s="66">
        <f>SUM(B107:B109)</f>
        <v>5072039</v>
      </c>
      <c r="C110" s="39"/>
      <c r="D110" s="66">
        <f>SUM(D107:D109)</f>
        <v>2885380</v>
      </c>
      <c r="E110" s="41"/>
      <c r="F110" s="66">
        <f>SUM(F107:F109)</f>
        <v>2850294</v>
      </c>
      <c r="G110" s="41"/>
      <c r="H110" s="66">
        <f>SUM(H107:H109)</f>
        <v>555225</v>
      </c>
    </row>
    <row r="111" spans="1:8" ht="23.25" customHeight="1" thickTop="1">
      <c r="A111" s="58" t="s">
        <v>202</v>
      </c>
      <c r="B111" s="39"/>
      <c r="C111" s="39"/>
      <c r="D111" s="39"/>
      <c r="E111" s="39"/>
      <c r="F111" s="39"/>
      <c r="G111" s="39"/>
      <c r="H111" s="39"/>
    </row>
    <row r="112" spans="1:8" ht="23.25" customHeight="1">
      <c r="A112" s="59" t="s">
        <v>133</v>
      </c>
      <c r="B112" s="39">
        <v>554455</v>
      </c>
      <c r="C112" s="39"/>
      <c r="D112" s="40">
        <v>557767</v>
      </c>
      <c r="E112" s="39"/>
      <c r="F112" s="39">
        <v>349392</v>
      </c>
      <c r="G112" s="39"/>
      <c r="H112" s="44">
        <v>378918</v>
      </c>
    </row>
    <row r="113" spans="1:8" ht="23.25" customHeight="1">
      <c r="A113" s="59" t="s">
        <v>203</v>
      </c>
      <c r="B113" s="39">
        <v>462741</v>
      </c>
      <c r="C113" s="39"/>
      <c r="D113" s="40">
        <v>310942</v>
      </c>
      <c r="E113" s="39"/>
      <c r="F113" s="39">
        <v>2998</v>
      </c>
      <c r="G113" s="39"/>
      <c r="H113" s="40">
        <v>58451</v>
      </c>
    </row>
    <row r="115" ht="23.25" customHeight="1">
      <c r="A115" s="58" t="s">
        <v>210</v>
      </c>
    </row>
    <row r="117" spans="1:8" ht="41.25" customHeight="1">
      <c r="A117" s="141" t="s">
        <v>299</v>
      </c>
      <c r="B117" s="141"/>
      <c r="C117" s="141"/>
      <c r="D117" s="141"/>
      <c r="E117" s="141"/>
      <c r="F117" s="141"/>
      <c r="G117" s="141"/>
      <c r="H117" s="141"/>
    </row>
    <row r="119" spans="1:8" ht="63.75" customHeight="1">
      <c r="A119" s="138" t="s">
        <v>313</v>
      </c>
      <c r="B119" s="138"/>
      <c r="C119" s="138"/>
      <c r="D119" s="138"/>
      <c r="E119" s="138"/>
      <c r="F119" s="138"/>
      <c r="G119" s="138"/>
      <c r="H119" s="138"/>
    </row>
    <row r="120" spans="1:8" ht="23.25" customHeight="1">
      <c r="A120" s="26" t="s">
        <v>147</v>
      </c>
      <c r="D120" s="27" t="s">
        <v>204</v>
      </c>
      <c r="H120" s="25" t="s">
        <v>205</v>
      </c>
    </row>
    <row r="121" spans="1:10" ht="23.25" customHeight="1">
      <c r="A121" s="26" t="s">
        <v>165</v>
      </c>
      <c r="H121" s="25" t="s">
        <v>207</v>
      </c>
      <c r="J121" s="28" t="s">
        <v>206</v>
      </c>
    </row>
    <row r="122" ht="23.25" customHeight="1">
      <c r="A122" s="26" t="s">
        <v>149</v>
      </c>
    </row>
    <row r="124" spans="1:8" ht="61.5" customHeight="1">
      <c r="A124" s="137" t="s">
        <v>268</v>
      </c>
      <c r="B124" s="137"/>
      <c r="C124" s="137"/>
      <c r="D124" s="137"/>
      <c r="E124" s="137"/>
      <c r="F124" s="137"/>
      <c r="G124" s="137"/>
      <c r="H124" s="137"/>
    </row>
    <row r="126" spans="1:6" ht="23.25" customHeight="1">
      <c r="A126" s="142" t="s">
        <v>305</v>
      </c>
      <c r="B126" s="142"/>
      <c r="C126" s="142"/>
      <c r="D126" s="142"/>
      <c r="E126" s="142"/>
      <c r="F126" s="142"/>
    </row>
    <row r="128" spans="1:8" ht="23.25" customHeight="1">
      <c r="A128" s="67"/>
      <c r="H128" s="68" t="s">
        <v>3</v>
      </c>
    </row>
    <row r="129" spans="1:8" ht="8.25" customHeight="1">
      <c r="A129" s="24"/>
      <c r="H129" s="67"/>
    </row>
    <row r="130" spans="1:8" ht="23.25" customHeight="1">
      <c r="A130" s="67" t="s">
        <v>311</v>
      </c>
      <c r="H130" s="69">
        <v>363465</v>
      </c>
    </row>
    <row r="131" spans="1:8" ht="23.25" customHeight="1">
      <c r="A131" s="67" t="s">
        <v>211</v>
      </c>
      <c r="H131" s="69">
        <v>525675</v>
      </c>
    </row>
    <row r="132" spans="1:8" ht="23.25" customHeight="1">
      <c r="A132" s="23" t="s">
        <v>163</v>
      </c>
      <c r="H132" s="69">
        <v>999777</v>
      </c>
    </row>
    <row r="133" spans="1:8" ht="23.25" customHeight="1">
      <c r="A133" s="67" t="s">
        <v>44</v>
      </c>
      <c r="H133" s="69">
        <v>1245354</v>
      </c>
    </row>
    <row r="134" spans="1:8" ht="23.25" customHeight="1">
      <c r="A134" s="67" t="s">
        <v>269</v>
      </c>
      <c r="H134" s="69">
        <v>227467</v>
      </c>
    </row>
    <row r="135" spans="1:8" ht="23.25" customHeight="1">
      <c r="A135" s="67" t="s">
        <v>212</v>
      </c>
      <c r="H135" s="69">
        <v>-494482</v>
      </c>
    </row>
    <row r="136" spans="1:8" ht="23.25" customHeight="1">
      <c r="A136" s="67" t="s">
        <v>213</v>
      </c>
      <c r="H136" s="69">
        <v>-468390</v>
      </c>
    </row>
    <row r="137" spans="1:8" ht="23.25" customHeight="1">
      <c r="A137" s="67" t="s">
        <v>214</v>
      </c>
      <c r="H137" s="69">
        <v>-194468</v>
      </c>
    </row>
    <row r="138" spans="1:8" ht="23.25" customHeight="1">
      <c r="A138" s="67" t="s">
        <v>59</v>
      </c>
      <c r="H138" s="69">
        <v>-153036</v>
      </c>
    </row>
    <row r="139" spans="1:8" ht="23.25" customHeight="1">
      <c r="A139" s="67" t="s">
        <v>215</v>
      </c>
      <c r="H139" s="69">
        <v>-109401</v>
      </c>
    </row>
    <row r="140" spans="1:9" ht="23.25" customHeight="1">
      <c r="A140" s="136" t="s">
        <v>216</v>
      </c>
      <c r="B140" s="136"/>
      <c r="C140" s="136"/>
      <c r="D140" s="136"/>
      <c r="H140" s="70">
        <v>-299694</v>
      </c>
      <c r="I140" s="118">
        <f>SUM(H130:H140)</f>
        <v>1642267</v>
      </c>
    </row>
    <row r="141" spans="1:9" ht="23.25" customHeight="1">
      <c r="A141" s="67" t="s">
        <v>217</v>
      </c>
      <c r="H141" s="69">
        <f>SUM(H130:H140)</f>
        <v>1642267</v>
      </c>
      <c r="I141" s="118">
        <f>SUM(H130:H140)</f>
        <v>1642267</v>
      </c>
    </row>
    <row r="142" spans="1:8" ht="23.25" customHeight="1">
      <c r="A142" s="67" t="s">
        <v>218</v>
      </c>
      <c r="H142" s="70">
        <v>773310</v>
      </c>
    </row>
    <row r="143" spans="1:9" ht="23.25" customHeight="1">
      <c r="A143" s="67" t="s">
        <v>219</v>
      </c>
      <c r="H143" s="69">
        <f>H141-H142</f>
        <v>868957</v>
      </c>
      <c r="I143" s="118">
        <f>SUM(H130:H141)</f>
        <v>3284534</v>
      </c>
    </row>
    <row r="144" spans="1:8" ht="23.25" customHeight="1">
      <c r="A144" s="67" t="s">
        <v>220</v>
      </c>
      <c r="H144" s="69">
        <v>363465</v>
      </c>
    </row>
    <row r="145" spans="1:8" ht="23.25" customHeight="1" thickBot="1">
      <c r="A145" s="67" t="s">
        <v>309</v>
      </c>
      <c r="H145" s="71">
        <f>H144-H143</f>
        <v>-505492</v>
      </c>
    </row>
    <row r="146" spans="1:8" ht="23.25" customHeight="1" thickTop="1">
      <c r="A146" s="26" t="s">
        <v>147</v>
      </c>
      <c r="D146" s="27" t="s">
        <v>204</v>
      </c>
      <c r="H146" s="25" t="s">
        <v>205</v>
      </c>
    </row>
    <row r="147" spans="1:10" ht="23.25" customHeight="1">
      <c r="A147" s="26" t="s">
        <v>165</v>
      </c>
      <c r="H147" s="25" t="s">
        <v>207</v>
      </c>
      <c r="J147" s="28" t="s">
        <v>206</v>
      </c>
    </row>
    <row r="148" ht="23.25" customHeight="1">
      <c r="A148" s="26" t="s">
        <v>149</v>
      </c>
    </row>
    <row r="149" ht="23.25" customHeight="1">
      <c r="A149" s="26"/>
    </row>
    <row r="150" spans="1:8" ht="48" customHeight="1">
      <c r="A150" s="139" t="s">
        <v>303</v>
      </c>
      <c r="B150" s="139"/>
      <c r="C150" s="139"/>
      <c r="D150" s="139"/>
      <c r="E150" s="139"/>
      <c r="F150" s="139"/>
      <c r="G150" s="139"/>
      <c r="H150" s="139"/>
    </row>
    <row r="151" spans="1:8" ht="10.5" customHeight="1">
      <c r="A151" s="126"/>
      <c r="B151" s="126"/>
      <c r="C151" s="126"/>
      <c r="D151" s="126"/>
      <c r="E151" s="126"/>
      <c r="F151" s="126"/>
      <c r="G151" s="126"/>
      <c r="H151" s="126"/>
    </row>
    <row r="152" spans="1:8" ht="23.25" customHeight="1">
      <c r="A152" s="140" t="s">
        <v>306</v>
      </c>
      <c r="B152" s="140"/>
      <c r="C152" s="140"/>
      <c r="D152" s="140"/>
      <c r="E152" s="140"/>
      <c r="F152" s="140"/>
      <c r="G152" s="140"/>
      <c r="H152" s="140"/>
    </row>
    <row r="153" ht="23.25" customHeight="1">
      <c r="A153" s="26"/>
    </row>
    <row r="154" spans="1:8" ht="23.25" customHeight="1">
      <c r="A154" s="26"/>
      <c r="H154" s="68" t="s">
        <v>3</v>
      </c>
    </row>
    <row r="155" spans="1:8" ht="23.25" customHeight="1">
      <c r="A155" s="67" t="s">
        <v>311</v>
      </c>
      <c r="H155" s="117">
        <v>315301</v>
      </c>
    </row>
    <row r="156" spans="1:8" ht="23.25" customHeight="1">
      <c r="A156" s="67" t="s">
        <v>211</v>
      </c>
      <c r="H156" s="117">
        <v>12144</v>
      </c>
    </row>
    <row r="157" spans="1:8" ht="23.25" customHeight="1">
      <c r="A157" s="23" t="s">
        <v>163</v>
      </c>
      <c r="H157" s="117">
        <v>150528</v>
      </c>
    </row>
    <row r="158" spans="1:8" ht="23.25" customHeight="1">
      <c r="A158" s="67" t="s">
        <v>44</v>
      </c>
      <c r="H158" s="117">
        <v>279066</v>
      </c>
    </row>
    <row r="159" spans="1:8" ht="23.25" customHeight="1">
      <c r="A159" s="67" t="s">
        <v>269</v>
      </c>
      <c r="H159" s="117">
        <v>48692</v>
      </c>
    </row>
    <row r="160" spans="1:8" ht="23.25" customHeight="1">
      <c r="A160" s="67" t="s">
        <v>212</v>
      </c>
      <c r="H160" s="117">
        <v>-273105</v>
      </c>
    </row>
    <row r="161" spans="1:8" ht="23.25" customHeight="1">
      <c r="A161" s="67" t="s">
        <v>213</v>
      </c>
      <c r="H161" s="117">
        <v>-79516</v>
      </c>
    </row>
    <row r="162" spans="1:8" ht="23.25" customHeight="1">
      <c r="A162" s="67" t="s">
        <v>214</v>
      </c>
      <c r="H162" s="117">
        <f>-9599-190-2440</f>
        <v>-12229</v>
      </c>
    </row>
    <row r="163" spans="1:8" ht="23.25" customHeight="1">
      <c r="A163" s="136" t="s">
        <v>216</v>
      </c>
      <c r="B163" s="136"/>
      <c r="C163" s="136"/>
      <c r="D163" s="136"/>
      <c r="H163" s="119">
        <v>-126973</v>
      </c>
    </row>
    <row r="164" spans="1:8" ht="23.25" customHeight="1">
      <c r="A164" s="67" t="s">
        <v>217</v>
      </c>
      <c r="H164" s="117">
        <f>SUM(H155:H163)</f>
        <v>313908</v>
      </c>
    </row>
    <row r="165" spans="1:8" ht="23.25" customHeight="1">
      <c r="A165" s="67" t="s">
        <v>290</v>
      </c>
      <c r="H165" s="117">
        <v>79811</v>
      </c>
    </row>
    <row r="166" spans="1:8" ht="23.25" customHeight="1">
      <c r="A166" s="67" t="s">
        <v>291</v>
      </c>
      <c r="H166" s="119">
        <v>103739</v>
      </c>
    </row>
    <row r="167" spans="1:8" ht="23.25" customHeight="1">
      <c r="A167" s="67" t="s">
        <v>219</v>
      </c>
      <c r="H167" s="117">
        <f>SUM(H164:H165)-H166</f>
        <v>289980</v>
      </c>
    </row>
    <row r="168" spans="1:8" ht="23.25" customHeight="1">
      <c r="A168" s="67" t="s">
        <v>220</v>
      </c>
      <c r="H168" s="117">
        <v>315301</v>
      </c>
    </row>
    <row r="169" spans="1:8" ht="23.25" customHeight="1" thickBot="1">
      <c r="A169" s="67" t="s">
        <v>302</v>
      </c>
      <c r="H169" s="120">
        <f>H168-H167</f>
        <v>25321</v>
      </c>
    </row>
    <row r="170" ht="23.25" customHeight="1" thickTop="1"/>
  </sheetData>
  <mergeCells count="20">
    <mergeCell ref="A150:H150"/>
    <mergeCell ref="A152:H152"/>
    <mergeCell ref="B101:D101"/>
    <mergeCell ref="F101:H101"/>
    <mergeCell ref="A117:H117"/>
    <mergeCell ref="A126:F126"/>
    <mergeCell ref="B5:H5"/>
    <mergeCell ref="B6:D6"/>
    <mergeCell ref="F6:H6"/>
    <mergeCell ref="B37:H37"/>
    <mergeCell ref="A163:D163"/>
    <mergeCell ref="B38:D38"/>
    <mergeCell ref="F38:H38"/>
    <mergeCell ref="B70:H70"/>
    <mergeCell ref="B100:H100"/>
    <mergeCell ref="A140:D140"/>
    <mergeCell ref="A124:H124"/>
    <mergeCell ref="B71:D71"/>
    <mergeCell ref="F71:H71"/>
    <mergeCell ref="A119:H119"/>
  </mergeCells>
  <printOptions/>
  <pageMargins left="0.984251968503937" right="0.5118110236220472" top="0.4724409448818898" bottom="0.5118110236220472" header="0.5118110236220472" footer="0.5118110236220472"/>
  <pageSetup firstPageNumber="16" useFirstPageNumber="1" horizontalDpi="600" verticalDpi="600" orientation="portrait" paperSize="9" scale="97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  <rowBreaks count="5" manualBreakCount="5">
    <brk id="32" max="255" man="1"/>
    <brk id="65" max="255" man="1"/>
    <brk id="95" max="255" man="1"/>
    <brk id="119" max="255" man="1"/>
    <brk id="145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nanekboon</cp:lastModifiedBy>
  <cp:lastPrinted>2005-08-10T02:44:12Z</cp:lastPrinted>
  <dcterms:created xsi:type="dcterms:W3CDTF">2005-05-13T06:54:02Z</dcterms:created>
  <dcterms:modified xsi:type="dcterms:W3CDTF">2005-08-10T02:44:15Z</dcterms:modified>
  <cp:category/>
  <cp:version/>
  <cp:contentType/>
  <cp:contentStatus/>
</cp:coreProperties>
</file>