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00" windowWidth="10000" windowHeight="5860" tabRatio="652" activeTab="0"/>
  </bookViews>
  <sheets>
    <sheet name="BS 2-5" sheetId="1" r:id="rId1"/>
    <sheet name="PL 6-9" sheetId="2" r:id="rId2"/>
    <sheet name="SH10" sheetId="3" r:id="rId3"/>
    <sheet name="SH11" sheetId="4" r:id="rId4"/>
    <sheet name="SH 12" sheetId="5" r:id="rId5"/>
    <sheet name="SH 13" sheetId="6" r:id="rId6"/>
    <sheet name="CF 14-17" sheetId="7" r:id="rId7"/>
    <sheet name="PL" sheetId="8" state="hidden" r:id="rId8"/>
  </sheets>
  <definedNames>
    <definedName name="_xlnm.Print_Area" localSheetId="0">'BS 2-5'!$A$1:$I$127</definedName>
    <definedName name="_xlnm.Print_Area" localSheetId="6">'CF 14-17'!$A$1:$K$166</definedName>
    <definedName name="_xlnm.Print_Area" localSheetId="7">'PL'!$A$1:$K$85</definedName>
    <definedName name="_xlnm.Print_Area" localSheetId="1">'PL 6-9'!$A$1:$J$183</definedName>
    <definedName name="_xlnm.Print_Area" localSheetId="2">'SH10'!$A$1:$AI$49</definedName>
    <definedName name="_xlnm.Print_Area" localSheetId="3">'SH11'!$A$1:$AI$40</definedName>
    <definedName name="Title2nd" localSheetId="6">'CF 14-17'!#REF!</definedName>
    <definedName name="Title2nd" localSheetId="7">'PL'!#REF!</definedName>
    <definedName name="Title2nd" localSheetId="1">'PL 6-9'!#REF!</definedName>
  </definedNames>
  <calcPr fullCalcOnLoad="1"/>
</workbook>
</file>

<file path=xl/sharedStrings.xml><?xml version="1.0" encoding="utf-8"?>
<sst xmlns="http://schemas.openxmlformats.org/spreadsheetml/2006/main" count="1027" uniqueCount="412">
  <si>
    <t>Consolidated</t>
  </si>
  <si>
    <t>Cash and cash equivalents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</si>
  <si>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</si>
  <si>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</si>
  <si>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</si>
  <si>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</si>
  <si>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</si>
  <si>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>financial statements</t>
  </si>
  <si>
    <t>Revaluation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</si>
  <si>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</si>
  <si>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</si>
  <si>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</si>
  <si>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</si>
  <si>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</si>
  <si>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</si>
  <si>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</si>
  <si>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</si>
  <si>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</si>
  <si>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</si>
  <si>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</si>
  <si>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</si>
  <si>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</si>
  <si>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</si>
  <si>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Long-term loans to subsidiaries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</si>
  <si>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</si>
  <si>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</si>
  <si>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</si>
  <si>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</si>
  <si>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</si>
  <si>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Charoen Pokphand Foods Public Company Limited </t>
  </si>
  <si>
    <t xml:space="preserve">and its Subsidiaries </t>
  </si>
  <si>
    <t>Total non-current liabilities</t>
  </si>
  <si>
    <t>Retained earnings</t>
  </si>
  <si>
    <t>Legal</t>
  </si>
  <si>
    <t>Unappropriated</t>
  </si>
  <si>
    <t>31 December</t>
  </si>
  <si>
    <t>Income tax paid</t>
  </si>
  <si>
    <t>Other income</t>
  </si>
  <si>
    <t>reserve</t>
  </si>
  <si>
    <t>Separate</t>
  </si>
  <si>
    <t>Note</t>
  </si>
  <si>
    <t>Short-term loans to subsidiaries</t>
  </si>
  <si>
    <t xml:space="preserve">Share capital </t>
  </si>
  <si>
    <t xml:space="preserve">      Legal reserve</t>
  </si>
  <si>
    <t>equity</t>
  </si>
  <si>
    <t>share capital</t>
  </si>
  <si>
    <t>Consolidated financial statements</t>
  </si>
  <si>
    <t>Separate financial statements</t>
  </si>
  <si>
    <t>Property, plant and equipment</t>
  </si>
  <si>
    <t xml:space="preserve">   Authorised share capital </t>
  </si>
  <si>
    <t xml:space="preserve">Revenue from sale of goods </t>
  </si>
  <si>
    <t>Issued and</t>
  </si>
  <si>
    <t>Provisions and others</t>
  </si>
  <si>
    <t xml:space="preserve">   Appropriated</t>
  </si>
  <si>
    <t>Interest received</t>
  </si>
  <si>
    <t xml:space="preserve">   from financial institutions</t>
  </si>
  <si>
    <t>Accrued expenses</t>
  </si>
  <si>
    <t xml:space="preserve">   Unappropriated</t>
  </si>
  <si>
    <t>Cost of sale of goods</t>
  </si>
  <si>
    <t>Accounts receivable - trade and others</t>
  </si>
  <si>
    <t xml:space="preserve"> </t>
  </si>
  <si>
    <t>Profit for the period</t>
  </si>
  <si>
    <t xml:space="preserve">   Equity holders of the Company</t>
  </si>
  <si>
    <t>Treasury</t>
  </si>
  <si>
    <t>shares</t>
  </si>
  <si>
    <t>interests</t>
  </si>
  <si>
    <t xml:space="preserve">   Treasury shares</t>
  </si>
  <si>
    <t>Selling expenses</t>
  </si>
  <si>
    <t>Administrative expenses</t>
  </si>
  <si>
    <t>Finance costs</t>
  </si>
  <si>
    <t>differences</t>
  </si>
  <si>
    <t>Investments in subsidiaries</t>
  </si>
  <si>
    <t xml:space="preserve">Investments in associates </t>
  </si>
  <si>
    <t>Investments in related companies</t>
  </si>
  <si>
    <t>Currency translation differences</t>
  </si>
  <si>
    <t>on assets</t>
  </si>
  <si>
    <t xml:space="preserve">Deferred tax assets </t>
  </si>
  <si>
    <t xml:space="preserve">Deferred tax liabilities </t>
  </si>
  <si>
    <t>Interest paid</t>
  </si>
  <si>
    <t>Cash flows from investing activities</t>
  </si>
  <si>
    <t>earnings</t>
  </si>
  <si>
    <t>retained</t>
  </si>
  <si>
    <t xml:space="preserve">Restricted deposits at financial </t>
  </si>
  <si>
    <t xml:space="preserve">   institutions</t>
  </si>
  <si>
    <t xml:space="preserve">Short-term borrowings from </t>
  </si>
  <si>
    <t xml:space="preserve">Proceeds from long-term borrowings </t>
  </si>
  <si>
    <t xml:space="preserve">Repayment of long-term borrowings </t>
  </si>
  <si>
    <t xml:space="preserve">   from financial institutions </t>
  </si>
  <si>
    <t>Profit for the period attributable to:</t>
  </si>
  <si>
    <t>Advance payments for purchase</t>
  </si>
  <si>
    <t xml:space="preserve">   of goods</t>
  </si>
  <si>
    <t>Prepaid expenses</t>
  </si>
  <si>
    <t xml:space="preserve">Depreciation </t>
  </si>
  <si>
    <t>Amortisation</t>
  </si>
  <si>
    <t>-</t>
  </si>
  <si>
    <t>Dividends received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</si>
  <si>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</si>
  <si>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t>Assets (Continued)</t>
  </si>
  <si>
    <t>Proceeds from issue of debentures</t>
  </si>
  <si>
    <t>Statements of financial position</t>
  </si>
  <si>
    <t>31 March</t>
  </si>
  <si>
    <t>(Unit: Thousand Baht)</t>
  </si>
  <si>
    <t>Other components of equity</t>
  </si>
  <si>
    <t xml:space="preserve"> components</t>
  </si>
  <si>
    <t>Total other</t>
  </si>
  <si>
    <t>Non-</t>
  </si>
  <si>
    <t xml:space="preserve">controlling </t>
  </si>
  <si>
    <t>Non-controlling interests</t>
  </si>
  <si>
    <t>Goodwill</t>
  </si>
  <si>
    <t xml:space="preserve">   Non-controlling interests</t>
  </si>
  <si>
    <t xml:space="preserve">Other comprehensive income </t>
  </si>
  <si>
    <t xml:space="preserve">Other comprehensive income  </t>
  </si>
  <si>
    <t xml:space="preserve">Total comprehensive income </t>
  </si>
  <si>
    <t xml:space="preserve">   for the period</t>
  </si>
  <si>
    <t xml:space="preserve">   attributable to:</t>
  </si>
  <si>
    <t xml:space="preserve">   recorded directly in equity</t>
  </si>
  <si>
    <t>Comprehensive income</t>
  </si>
  <si>
    <t xml:space="preserve">   Profit</t>
  </si>
  <si>
    <t xml:space="preserve">   Other comprehensive income</t>
  </si>
  <si>
    <t>Total comprehensive income</t>
  </si>
  <si>
    <t>Total income</t>
  </si>
  <si>
    <t>Income</t>
  </si>
  <si>
    <t xml:space="preserve">Profit before income tax </t>
  </si>
  <si>
    <t>Other intangible assets</t>
  </si>
  <si>
    <t>Gain on sale of investments</t>
  </si>
  <si>
    <t>Investment properties</t>
  </si>
  <si>
    <t xml:space="preserve">   expense (income)</t>
  </si>
  <si>
    <t>Income tax expense (income)</t>
  </si>
  <si>
    <t xml:space="preserve">Cash flows from operating activities </t>
  </si>
  <si>
    <t xml:space="preserve">   (Continued)</t>
  </si>
  <si>
    <t>Dividend income</t>
  </si>
  <si>
    <t>Non-current biological assets</t>
  </si>
  <si>
    <t>Current biological assets</t>
  </si>
  <si>
    <t>Investments in other companies</t>
  </si>
  <si>
    <t xml:space="preserve">Other </t>
  </si>
  <si>
    <t xml:space="preserve">   Changes in ownership interests</t>
  </si>
  <si>
    <t>Other comprehensive income before</t>
  </si>
  <si>
    <t>premium</t>
  </si>
  <si>
    <t>Bills of exchange</t>
  </si>
  <si>
    <t xml:space="preserve">   of biological assets</t>
  </si>
  <si>
    <t>Current and non-current biological assets</t>
  </si>
  <si>
    <t>Share of profit of associates and</t>
  </si>
  <si>
    <t>Accrued dividend income</t>
  </si>
  <si>
    <t>Surplus on common control transactions</t>
  </si>
  <si>
    <t>Surplus on</t>
  </si>
  <si>
    <t>common control</t>
  </si>
  <si>
    <t>transactions</t>
  </si>
  <si>
    <t>Statements of income (Unaudited)</t>
  </si>
  <si>
    <t>Statements of comprehensive income (Unaudited)</t>
  </si>
  <si>
    <t>Three-month period ended</t>
  </si>
  <si>
    <t xml:space="preserve">Losses on changes in fair value </t>
  </si>
  <si>
    <t>Net foreign exchange losses</t>
  </si>
  <si>
    <t xml:space="preserve"> in subsidiaries</t>
  </si>
  <si>
    <t>Comprehensive income for the period</t>
  </si>
  <si>
    <t>Surplus from</t>
  </si>
  <si>
    <t>1.</t>
  </si>
  <si>
    <t>These consisted of:</t>
  </si>
  <si>
    <t>Net</t>
  </si>
  <si>
    <t>Current investments</t>
  </si>
  <si>
    <t xml:space="preserve">   and investment properties</t>
  </si>
  <si>
    <t xml:space="preserve">   investments</t>
  </si>
  <si>
    <t>Fair value changes on available-for-sale</t>
  </si>
  <si>
    <t>2015</t>
  </si>
  <si>
    <t xml:space="preserve">   in subsidiaries and associates</t>
  </si>
  <si>
    <t>and associates</t>
  </si>
  <si>
    <t>7, 8</t>
  </si>
  <si>
    <t>Items that will never be reclassified</t>
  </si>
  <si>
    <t xml:space="preserve">Items that are or may be reclassified </t>
  </si>
  <si>
    <t xml:space="preserve">   joint ventures</t>
  </si>
  <si>
    <t>Revaluation differences on assets</t>
  </si>
  <si>
    <t>5, 7</t>
  </si>
  <si>
    <t xml:space="preserve">Net change in fair value of available-for-sale </t>
  </si>
  <si>
    <t xml:space="preserve">   investment transferred to profit or loss</t>
  </si>
  <si>
    <t xml:space="preserve">   income tax </t>
  </si>
  <si>
    <t>Income tax of other comprehensive income</t>
  </si>
  <si>
    <t xml:space="preserve">   subsequently to profit or loss</t>
  </si>
  <si>
    <t xml:space="preserve">   for the period, net </t>
  </si>
  <si>
    <t>Investments in joint ventures</t>
  </si>
  <si>
    <t>2016</t>
  </si>
  <si>
    <t>(Unaudited)</t>
  </si>
  <si>
    <t xml:space="preserve">   joint ventures </t>
  </si>
  <si>
    <t>Net foreign exchange gains</t>
  </si>
  <si>
    <t>Defined benefit plan actuarial losses</t>
  </si>
  <si>
    <t>Statements of cash flows (Unaudited)</t>
  </si>
  <si>
    <t>Statements of changes in equity (Unaudited)</t>
  </si>
  <si>
    <t xml:space="preserve">   interests</t>
  </si>
  <si>
    <t xml:space="preserve">(Gains) losses on changes in fair value </t>
  </si>
  <si>
    <t>Depreciation of biological assets</t>
  </si>
  <si>
    <t xml:space="preserve">Leasehold rights </t>
  </si>
  <si>
    <t>2017</t>
  </si>
  <si>
    <t>Balance at 1 January 2017</t>
  </si>
  <si>
    <t>8, 9</t>
  </si>
  <si>
    <t xml:space="preserve">Subordinated perpetual debentures </t>
  </si>
  <si>
    <t xml:space="preserve">      non-controlling interests</t>
  </si>
  <si>
    <t>Subordinated</t>
  </si>
  <si>
    <t xml:space="preserve"> perpetual</t>
  </si>
  <si>
    <t xml:space="preserve"> debentures </t>
  </si>
  <si>
    <t xml:space="preserve">   cash receipts (payments)</t>
  </si>
  <si>
    <t>Proceeds from sale of investments</t>
  </si>
  <si>
    <t>Acquisition of other intangible assets</t>
  </si>
  <si>
    <t>Acquisition of leasehold rights</t>
  </si>
  <si>
    <t xml:space="preserve">   from joint ventures</t>
  </si>
  <si>
    <t>Cash and cash equivalents at beginning of period</t>
  </si>
  <si>
    <t>Cash and cash equivalents at ending of period</t>
  </si>
  <si>
    <t>Distribution costs</t>
  </si>
  <si>
    <t>Other comprehensive income (expense)</t>
  </si>
  <si>
    <t xml:space="preserve">   perpetual debentures </t>
  </si>
  <si>
    <t>Long-term borrowings</t>
  </si>
  <si>
    <t>Share premium</t>
  </si>
  <si>
    <t xml:space="preserve">   Share premium on ordinary shares</t>
  </si>
  <si>
    <t>Share premium on</t>
  </si>
  <si>
    <t>held as</t>
  </si>
  <si>
    <t xml:space="preserve">Adjustments to reconcile profit to </t>
  </si>
  <si>
    <t>Acquisition of property, plant and equipment</t>
  </si>
  <si>
    <t>Payment by a lessee for reduction of the</t>
  </si>
  <si>
    <t xml:space="preserve">   outstanding liability relating to a finance lease</t>
  </si>
  <si>
    <t>Surplus from change in shareholders’ equity</t>
  </si>
  <si>
    <t>Other components of shareholders’ equity</t>
  </si>
  <si>
    <t>Total shareholders’ equity</t>
  </si>
  <si>
    <t>Total liabilities and shareholders’ equity</t>
  </si>
  <si>
    <t>shareholders’</t>
  </si>
  <si>
    <t xml:space="preserve">Proceeds from sale of property, plant and </t>
  </si>
  <si>
    <t xml:space="preserve">   equipment and investment properties</t>
  </si>
  <si>
    <t xml:space="preserve">Effect of exchange rate changes on </t>
  </si>
  <si>
    <t xml:space="preserve">   cash and cash equivalents</t>
  </si>
  <si>
    <t>available for sale</t>
  </si>
  <si>
    <t xml:space="preserve">   Issued and paid-up share capital</t>
  </si>
  <si>
    <t>Foreign currency translation differences</t>
  </si>
  <si>
    <t xml:space="preserve"> equity</t>
  </si>
  <si>
    <t xml:space="preserve">Proceeds from issue of subordinated </t>
  </si>
  <si>
    <t xml:space="preserve">   dividends paid to subsidiaries (for </t>
  </si>
  <si>
    <t xml:space="preserve">Total transactions with owners, </t>
  </si>
  <si>
    <t>change in</t>
  </si>
  <si>
    <t xml:space="preserve"> shareholders’ equity</t>
  </si>
  <si>
    <t>Total</t>
  </si>
  <si>
    <t>Foreign</t>
  </si>
  <si>
    <t xml:space="preserve">           benefit plans</t>
  </si>
  <si>
    <t>currency</t>
  </si>
  <si>
    <t>Shareholders’ equity</t>
  </si>
  <si>
    <t xml:space="preserve">    available for sale</t>
  </si>
  <si>
    <t>the Company</t>
  </si>
  <si>
    <t>equity holders of</t>
  </si>
  <si>
    <t>Liabilities and shareholders’ equity</t>
  </si>
  <si>
    <t xml:space="preserve">Liabilities and shareholders’ equity </t>
  </si>
  <si>
    <t xml:space="preserve">Fair value change on investments held as </t>
  </si>
  <si>
    <t xml:space="preserve">Fair value change </t>
  </si>
  <si>
    <t xml:space="preserve">Total shareholders’ equity attributable </t>
  </si>
  <si>
    <t xml:space="preserve">   to equity holders of the Company</t>
  </si>
  <si>
    <t xml:space="preserve">Total shareholders’ </t>
  </si>
  <si>
    <t xml:space="preserve">equity attributable to </t>
  </si>
  <si>
    <t>Short-term loans to joint venture</t>
  </si>
  <si>
    <t>Investments held as available for sale</t>
  </si>
  <si>
    <t>Long-term loans to associate</t>
  </si>
  <si>
    <t xml:space="preserve">Bank overdrafts and short-term borrowings </t>
  </si>
  <si>
    <t xml:space="preserve">   from financial institutions  </t>
  </si>
  <si>
    <t>Current portion of long-term borrowings</t>
  </si>
  <si>
    <t>Income tax payable</t>
  </si>
  <si>
    <t>2018</t>
  </si>
  <si>
    <t xml:space="preserve">   Other premium </t>
  </si>
  <si>
    <t>Balance at 1 January 2018</t>
  </si>
  <si>
    <t>Payment of financial transaction costs</t>
  </si>
  <si>
    <t>Provisions for employee benefits</t>
  </si>
  <si>
    <t xml:space="preserve">   debentures - net of income tax</t>
  </si>
  <si>
    <t xml:space="preserve">   defined benefit plans</t>
  </si>
  <si>
    <t xml:space="preserve">    for the period, net of tax</t>
  </si>
  <si>
    <t xml:space="preserve">Gains (losses) on remeasurements of </t>
  </si>
  <si>
    <t xml:space="preserve"> on investments</t>
  </si>
  <si>
    <t>translation</t>
  </si>
  <si>
    <t>Transactions with owners,</t>
  </si>
  <si>
    <t xml:space="preserve">   Distributions to owners</t>
  </si>
  <si>
    <t xml:space="preserve">   Total distributions to owners</t>
  </si>
  <si>
    <t xml:space="preserve">      in subsidiaries and associates</t>
  </si>
  <si>
    <t xml:space="preserve">      without a change in control </t>
  </si>
  <si>
    <t xml:space="preserve">   Total changes in ownership interests </t>
  </si>
  <si>
    <t>Total transactions with owners,</t>
  </si>
  <si>
    <t xml:space="preserve">      - Gains on remeasurement of defined </t>
  </si>
  <si>
    <t>Issue of subordinated perpetual debentures</t>
  </si>
  <si>
    <t xml:space="preserve">Issuance cost of subordinated perpetual </t>
  </si>
  <si>
    <t xml:space="preserve">ordinary </t>
  </si>
  <si>
    <t xml:space="preserve">   Dividends paid</t>
  </si>
  <si>
    <t>perpetual</t>
  </si>
  <si>
    <t>debentures</t>
  </si>
  <si>
    <t>Provisions for employee benefit</t>
  </si>
  <si>
    <t xml:space="preserve">   plant and equipment, investment properties,</t>
  </si>
  <si>
    <t xml:space="preserve">Proceeds from current investments </t>
  </si>
  <si>
    <t>Proceeds from liquidation
 of subsidiaries</t>
  </si>
  <si>
    <t>Repayment of debentures</t>
  </si>
  <si>
    <t xml:space="preserve">Dividends paid to non-controlling </t>
  </si>
  <si>
    <t xml:space="preserve">Dividends paid by the Company - net of </t>
  </si>
  <si>
    <t xml:space="preserve">   shares held in treasury)</t>
  </si>
  <si>
    <t xml:space="preserve">Interest paid on subordinated perpetual </t>
  </si>
  <si>
    <t>Proceeds from short-term borrowings</t>
  </si>
  <si>
    <t>30 September</t>
  </si>
  <si>
    <t xml:space="preserve">   biological assets</t>
  </si>
  <si>
    <t xml:space="preserve">Share of profit of associates and </t>
  </si>
  <si>
    <t>Nine-month period ended</t>
  </si>
  <si>
    <t xml:space="preserve">    of biological assets</t>
  </si>
  <si>
    <t xml:space="preserve">Share premium </t>
  </si>
  <si>
    <t xml:space="preserve">paid-up </t>
  </si>
  <si>
    <t>on ordinary</t>
  </si>
  <si>
    <t xml:space="preserve">   Dividends paid  </t>
  </si>
  <si>
    <t xml:space="preserve">    Acquisition of non-controlling interests</t>
  </si>
  <si>
    <t xml:space="preserve">    Changes in interests in associates</t>
  </si>
  <si>
    <t>Nine-month period ended 30 September 2017</t>
  </si>
  <si>
    <t xml:space="preserve">   Contributions by and distributions to owners</t>
  </si>
  <si>
    <t xml:space="preserve">   Issue of ordinary share </t>
  </si>
  <si>
    <t xml:space="preserve">   Treasury shares purchased</t>
  </si>
  <si>
    <t xml:space="preserve">   Total contributions by and distributions to owners</t>
  </si>
  <si>
    <t xml:space="preserve">    Acquisition of subsidiaries with </t>
  </si>
  <si>
    <t xml:space="preserve">    New shares issued by subsidiaries</t>
  </si>
  <si>
    <t xml:space="preserve">    Liquidation of subsidiaries </t>
  </si>
  <si>
    <t xml:space="preserve">   Total changes in ownership interests</t>
  </si>
  <si>
    <t>Balance at 30 September 2017</t>
  </si>
  <si>
    <t xml:space="preserve"> of shareholders’ </t>
  </si>
  <si>
    <t xml:space="preserve">shareholders’ </t>
  </si>
  <si>
    <r>
      <t xml:space="preserve">   </t>
    </r>
    <r>
      <rPr>
        <b/>
        <sz val="11"/>
        <rFont val="Times New Roman"/>
        <family val="1"/>
      </rPr>
      <t>for the period</t>
    </r>
  </si>
  <si>
    <t>Other</t>
  </si>
  <si>
    <t xml:space="preserve">  Contributions by and distributions to owners </t>
  </si>
  <si>
    <t>Gains from liquidation of subsidiaries</t>
  </si>
  <si>
    <t>Employee benefits received (paid)</t>
  </si>
  <si>
    <t xml:space="preserve">Net cash provided by (used in) </t>
  </si>
  <si>
    <t xml:space="preserve">    operating activities</t>
  </si>
  <si>
    <t xml:space="preserve">Net consideration paid for acquisition </t>
  </si>
  <si>
    <t xml:space="preserve">   of subsidiaries</t>
  </si>
  <si>
    <t>Proceeds from (repayment of) bills of exchange</t>
  </si>
  <si>
    <t xml:space="preserve">Payment for the acquisition of non-controlling </t>
  </si>
  <si>
    <t>Net cash provided by (used in)</t>
  </si>
  <si>
    <t xml:space="preserve">   financing activities</t>
  </si>
  <si>
    <t>Net increase (decrease) in cash and cash equivalents,</t>
  </si>
  <si>
    <t xml:space="preserve">   before effect of exchange rates</t>
  </si>
  <si>
    <t>Net increase (decrease) in cash and cash equivalents</t>
  </si>
  <si>
    <t>Overdrafts</t>
  </si>
  <si>
    <t>Balance at 30 September 2018</t>
  </si>
  <si>
    <t>Nine-month period ended 30 September 2018</t>
  </si>
  <si>
    <t xml:space="preserve">Gains on changes in fair value of </t>
  </si>
  <si>
    <t>Reclassification of net change in fair value</t>
  </si>
  <si>
    <t>of investments held as available for sale</t>
  </si>
  <si>
    <t>to profit or loss</t>
  </si>
  <si>
    <t>Gain on changes in fair value of</t>
  </si>
  <si>
    <t>investment in joint venture</t>
  </si>
  <si>
    <t>Reclassification of currency translation</t>
  </si>
  <si>
    <t>differences on previously held interest</t>
  </si>
  <si>
    <t xml:space="preserve">in joint venture before status change </t>
  </si>
  <si>
    <t>to subsidiary to profit or loss</t>
  </si>
  <si>
    <t>Income tax relating to items that will be</t>
  </si>
  <si>
    <t xml:space="preserve">    reclassified subsequently to profit or loss</t>
  </si>
  <si>
    <t xml:space="preserve">Gains on remeasurements of </t>
  </si>
  <si>
    <t xml:space="preserve">equity attributable </t>
  </si>
  <si>
    <t>paid-up</t>
  </si>
  <si>
    <t>ordinary</t>
  </si>
  <si>
    <t xml:space="preserve">to equity holders </t>
  </si>
  <si>
    <t>of the Company</t>
  </si>
  <si>
    <t xml:space="preserve">   Dividends paid </t>
  </si>
  <si>
    <t xml:space="preserve">    Acquisition of non-controlling interests </t>
  </si>
  <si>
    <t xml:space="preserve">   Changes in interests in associates</t>
  </si>
  <si>
    <t xml:space="preserve">   New shares issues by subsidiaries</t>
  </si>
  <si>
    <t xml:space="preserve">        in subsidiaries and associates</t>
  </si>
  <si>
    <t xml:space="preserve">      - Losses on remeasurements of defined</t>
  </si>
  <si>
    <t xml:space="preserve">            benefit plans </t>
  </si>
  <si>
    <t xml:space="preserve">      - Others</t>
  </si>
  <si>
    <t>Impairment loss on goodwill</t>
  </si>
  <si>
    <t>Gain on changes in fair value of investment</t>
  </si>
  <si>
    <t xml:space="preserve"> in joint venture</t>
  </si>
  <si>
    <t>Unrealised (gains) losses on exchange rates</t>
  </si>
  <si>
    <t xml:space="preserve">Proceeds from (payment to) long-term loans </t>
  </si>
  <si>
    <t xml:space="preserve">  to subsidiaries</t>
  </si>
  <si>
    <t xml:space="preserve">    borrowings from financial institutions</t>
  </si>
  <si>
    <t xml:space="preserve">Proceeds from (repayment of) short-term </t>
  </si>
  <si>
    <t>Proceeds from issue of new ordinary shares</t>
  </si>
  <si>
    <t xml:space="preserve">   from other company</t>
  </si>
  <si>
    <t>Losses on sale and write-off of property,</t>
  </si>
  <si>
    <t>6, 8</t>
  </si>
  <si>
    <t xml:space="preserve">  expense (income)</t>
  </si>
  <si>
    <t>Income tax relating to items that will not be</t>
  </si>
  <si>
    <t xml:space="preserve">     to owners</t>
  </si>
  <si>
    <t xml:space="preserve">   Total contributions by and distributions </t>
  </si>
  <si>
    <t xml:space="preserve">  Distributions to owners </t>
  </si>
  <si>
    <t xml:space="preserve">   Total distributions to owners </t>
  </si>
  <si>
    <t xml:space="preserve">   on inventory devaluation</t>
  </si>
  <si>
    <t xml:space="preserve">Losses (reversal of allowance for losses) </t>
  </si>
  <si>
    <t xml:space="preserve">   assets held for sale and other intangible assets</t>
  </si>
  <si>
    <t>Changes in operating assets and liabilities</t>
  </si>
  <si>
    <t xml:space="preserve">Proceeds from sale of leasehold rights
</t>
  </si>
  <si>
    <t>Net cash used in investing activities</t>
  </si>
  <si>
    <t xml:space="preserve">2.1   As  at  30  September  2018  the Group and the Company had accrued dividend income amounting to  Baht  161  million and Baht  </t>
  </si>
  <si>
    <t>Supplemental disclosures of cash flows information:</t>
  </si>
  <si>
    <t xml:space="preserve">2. </t>
  </si>
  <si>
    <t>Non-cash transactions</t>
  </si>
  <si>
    <t xml:space="preserve"> Baht  3,863  million, respectively).</t>
  </si>
  <si>
    <t xml:space="preserve"> in the terms and  conditions of the  EBs  (see details in note  13.3 to  the  interim  financial statements). </t>
  </si>
  <si>
    <t xml:space="preserve"> exchange rights by the holders of  the EBs into ordinary shares  of  CP ALL  Public  Company  Limited (“CPALL”)  as  specified     </t>
  </si>
  <si>
    <t xml:space="preserve"> an  aggregate  principal  amount of  U.S. Dollar  144  million or equivalent  to  Baht  4,850  million as  a  result of the  exercise of </t>
  </si>
  <si>
    <t xml:space="preserve">Items that will be reclassified </t>
  </si>
  <si>
    <t xml:space="preserve">    subsequently to profit or loss</t>
  </si>
  <si>
    <t xml:space="preserve">Total items that will be reclassified </t>
  </si>
  <si>
    <t xml:space="preserve">Items that will not be reclassified </t>
  </si>
  <si>
    <t xml:space="preserve">   reclassified subsequently to profit or loss</t>
  </si>
  <si>
    <t>Total items that will not be reclassified</t>
  </si>
  <si>
    <t>Gains on sale of investments</t>
  </si>
  <si>
    <t>Bad and doubtful debts expenses</t>
  </si>
  <si>
    <t xml:space="preserve">   and assets held for sale</t>
  </si>
  <si>
    <t xml:space="preserve">Acquisition of investments </t>
  </si>
  <si>
    <t>Proceeds from sale of other intangible assets</t>
  </si>
  <si>
    <t>Repayment of short-term borrowings</t>
  </si>
  <si>
    <r>
      <rPr>
        <sz val="11"/>
        <rFont val="Times New Roman"/>
        <family val="1"/>
      </rPr>
      <t xml:space="preserve"> 1,542  million respectively </t>
    </r>
    <r>
      <rPr>
        <i/>
        <sz val="11"/>
        <rFont val="Times New Roman"/>
        <family val="1"/>
      </rPr>
      <t>(2017: the Group and the Company had accrued dividend income amounting to Baht 280 million and</t>
    </r>
  </si>
  <si>
    <t>Total items that will be reclassified</t>
  </si>
  <si>
    <t xml:space="preserve">2.2   During  the  nine-month  period  ended 30  September  2018,  a  subsidiary  derecognised  the  Exchangeable Bonds  (“EBs”) with </t>
  </si>
  <si>
    <t xml:space="preserve">   associate and joint venture</t>
  </si>
  <si>
    <t>Proceeds from (payment to) short-term loans to</t>
  </si>
  <si>
    <t xml:space="preserve">     subsequently to profit or loss</t>
  </si>
  <si>
    <t xml:space="preserve">(Reversal of) impairment losses on plant and equipment  </t>
  </si>
  <si>
    <t xml:space="preserve"> of shareholders’</t>
  </si>
</sst>
</file>

<file path=xl/styles.xml><?xml version="1.0" encoding="utf-8"?>
<styleSheet xmlns="http://schemas.openxmlformats.org/spreadsheetml/2006/main">
  <numFmts count="12">
    <numFmt numFmtId="5" formatCode="&quot;THB&quot;#,##0_);\(&quot;THB&quot;#,##0\)"/>
    <numFmt numFmtId="6" formatCode="&quot;THB&quot;#,##0_);[Red]\(&quot;THB&quot;#,##0\)"/>
    <numFmt numFmtId="7" formatCode="&quot;THB&quot;#,##0.00_);\(&quot;THB&quot;#,##0.00\)"/>
    <numFmt numFmtId="8" formatCode="&quot;THB&quot;#,##0.00_);[Red]\(&quot;THB&quot;#,##0.00\)"/>
    <numFmt numFmtId="42" formatCode="_(&quot;THB&quot;* #,##0_);_(&quot;THB&quot;* \(#,##0\);_(&quot;THB&quot;* &quot;-&quot;_);_(@_)"/>
    <numFmt numFmtId="41" formatCode="_(* #,##0_);_(* \(#,##0\);_(* &quot;-&quot;_);_(@_)"/>
    <numFmt numFmtId="44" formatCode="_(&quot;THB&quot;* #,##0.00_);_(&quot;THB&quot;* \(#,##0.00\);_(&quot;THB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\ ;\(#,##0\)"/>
    <numFmt numFmtId="166" formatCode="_(* #,##0_);_(* \(#,##0\);_(* &quot;-&quot;??_);_(@_)"/>
    <numFmt numFmtId="167" formatCode="_(&quot;฿&quot;* #,##0.00_);_(&quot;฿&quot;* \(#,##0.00\);_(&quot;฿&quot;* &quot;-&quot;??_);_(@_)"/>
  </numFmts>
  <fonts count="57">
    <font>
      <sz val="11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Angsana New"/>
      <family val="1"/>
    </font>
    <font>
      <i/>
      <sz val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1"/>
      <color indexed="8"/>
      <name val="Times New Roman"/>
      <family val="1"/>
    </font>
    <font>
      <b/>
      <sz val="16"/>
      <name val="Times New Roman"/>
      <family val="1"/>
    </font>
    <font>
      <sz val="14"/>
      <name val="Cordia New"/>
      <family val="2"/>
    </font>
    <font>
      <sz val="11"/>
      <color indexed="8"/>
      <name val="Calibri"/>
      <family val="2"/>
    </font>
    <font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39"/>
      <name val="Calibri"/>
      <family val="2"/>
    </font>
    <font>
      <sz val="12"/>
      <color indexed="39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9" fontId="3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horizontal="left"/>
    </xf>
    <xf numFmtId="41" fontId="3" fillId="0" borderId="0" xfId="0" applyNumberFormat="1" applyFont="1" applyBorder="1" applyAlignment="1">
      <alignment/>
    </xf>
    <xf numFmtId="41" fontId="3" fillId="0" borderId="1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quotePrefix="1">
      <alignment horizontal="right"/>
    </xf>
    <xf numFmtId="37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justify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11" xfId="0" applyNumberFormat="1" applyFont="1" applyFill="1" applyBorder="1" applyAlignment="1">
      <alignment/>
    </xf>
    <xf numFmtId="41" fontId="3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3" fontId="3" fillId="0" borderId="0" xfId="42" applyFont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3" fillId="0" borderId="0" xfId="42" applyNumberFormat="1" applyFont="1" applyBorder="1" applyAlignment="1">
      <alignment horizontal="right"/>
    </xf>
    <xf numFmtId="41" fontId="0" fillId="0" borderId="1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0" xfId="42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41" fontId="0" fillId="0" borderId="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43" fontId="0" fillId="0" borderId="10" xfId="42" applyFont="1" applyFill="1" applyBorder="1" applyAlignment="1">
      <alignment horizontal="right"/>
    </xf>
    <xf numFmtId="166" fontId="0" fillId="0" borderId="10" xfId="42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3" fontId="3" fillId="0" borderId="0" xfId="42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1" fontId="3" fillId="0" borderId="13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37" fontId="0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6" fontId="0" fillId="0" borderId="0" xfId="4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1" fontId="3" fillId="0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quotePrefix="1">
      <alignment horizontal="center"/>
    </xf>
    <xf numFmtId="49" fontId="0" fillId="0" borderId="0" xfId="0" applyNumberFormat="1" applyFont="1" applyFill="1" applyBorder="1" applyAlignment="1">
      <alignment/>
    </xf>
    <xf numFmtId="43" fontId="3" fillId="0" borderId="12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1" fontId="0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166" fontId="0" fillId="0" borderId="0" xfId="42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0" xfId="61" applyFont="1" applyFill="1" applyAlignment="1">
      <alignment horizontal="left"/>
      <protection/>
    </xf>
    <xf numFmtId="0" fontId="0" fillId="0" borderId="0" xfId="61" applyFont="1" applyFill="1" applyAlignment="1">
      <alignment/>
      <protection/>
    </xf>
    <xf numFmtId="166" fontId="6" fillId="0" borderId="0" xfId="42" applyNumberFormat="1" applyFont="1" applyFill="1" applyAlignment="1">
      <alignment/>
    </xf>
    <xf numFmtId="0" fontId="6" fillId="0" borderId="0" xfId="0" applyFont="1" applyBorder="1" applyAlignment="1">
      <alignment/>
    </xf>
    <xf numFmtId="0" fontId="0" fillId="0" borderId="0" xfId="61" applyFont="1" applyFill="1" applyAlignment="1">
      <alignment horizontal="left"/>
      <protection/>
    </xf>
    <xf numFmtId="0" fontId="0" fillId="0" borderId="0" xfId="61" applyFont="1" applyFill="1" applyAlignment="1">
      <alignment horizontal="center"/>
      <protection/>
    </xf>
    <xf numFmtId="166" fontId="0" fillId="0" borderId="0" xfId="42" applyNumberFormat="1" applyFont="1" applyFill="1" applyBorder="1" applyAlignment="1">
      <alignment horizontal="center"/>
    </xf>
    <xf numFmtId="0" fontId="6" fillId="0" borderId="0" xfId="61" applyFont="1" applyFill="1" applyAlignment="1">
      <alignment horizontal="center"/>
      <protection/>
    </xf>
    <xf numFmtId="49" fontId="0" fillId="0" borderId="0" xfId="61" applyNumberFormat="1" applyFont="1" applyFill="1" applyAlignment="1">
      <alignment horizontal="left"/>
      <protection/>
    </xf>
    <xf numFmtId="0" fontId="15" fillId="0" borderId="0" xfId="61" applyFont="1" applyFill="1" applyAlignment="1">
      <alignment horizontal="center"/>
      <protection/>
    </xf>
    <xf numFmtId="0" fontId="10" fillId="0" borderId="0" xfId="0" applyFont="1" applyBorder="1" applyAlignment="1">
      <alignment/>
    </xf>
    <xf numFmtId="166" fontId="3" fillId="0" borderId="0" xfId="42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3" fillId="0" borderId="0" xfId="42" applyNumberFormat="1" applyFont="1" applyFill="1" applyBorder="1" applyAlignment="1">
      <alignment horizontal="center"/>
    </xf>
    <xf numFmtId="0" fontId="0" fillId="0" borderId="0" xfId="42" applyNumberFormat="1" applyFont="1" applyFill="1" applyAlignment="1">
      <alignment horizontal="center"/>
    </xf>
    <xf numFmtId="0" fontId="0" fillId="0" borderId="0" xfId="42" applyNumberFormat="1" applyFont="1" applyFill="1" applyBorder="1" applyAlignment="1">
      <alignment horizontal="center"/>
    </xf>
    <xf numFmtId="49" fontId="7" fillId="0" borderId="0" xfId="61" applyNumberFormat="1" applyFont="1" applyFill="1" applyAlignment="1">
      <alignment horizontal="left"/>
      <protection/>
    </xf>
    <xf numFmtId="0" fontId="6" fillId="0" borderId="0" xfId="6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56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1" fontId="56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166" fontId="0" fillId="0" borderId="0" xfId="42" applyNumberFormat="1" applyFont="1" applyFill="1" applyAlignment="1">
      <alignment horizontal="right"/>
    </xf>
    <xf numFmtId="41" fontId="0" fillId="0" borderId="0" xfId="42" applyNumberFormat="1" applyFont="1" applyFill="1" applyAlignment="1">
      <alignment horizontal="right"/>
    </xf>
    <xf numFmtId="43" fontId="0" fillId="0" borderId="0" xfId="42" applyFont="1" applyFill="1" applyAlignment="1">
      <alignment horizontal="right"/>
    </xf>
    <xf numFmtId="165" fontId="0" fillId="0" borderId="0" xfId="61" applyNumberFormat="1" applyFont="1" applyFill="1" applyAlignment="1">
      <alignment/>
      <protection/>
    </xf>
    <xf numFmtId="43" fontId="0" fillId="0" borderId="0" xfId="42" applyFont="1" applyFill="1" applyAlignment="1">
      <alignment/>
    </xf>
    <xf numFmtId="166" fontId="3" fillId="0" borderId="13" xfId="42" applyNumberFormat="1" applyFont="1" applyFill="1" applyBorder="1" applyAlignment="1">
      <alignment/>
    </xf>
    <xf numFmtId="165" fontId="0" fillId="0" borderId="0" xfId="61" applyNumberFormat="1" applyFont="1" applyFill="1" applyBorder="1" applyAlignment="1">
      <alignment horizontal="right"/>
      <protection/>
    </xf>
    <xf numFmtId="166" fontId="3" fillId="0" borderId="12" xfId="4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5" fontId="0" fillId="0" borderId="0" xfId="61" applyNumberFormat="1" applyFont="1" applyFill="1" applyBorder="1" applyAlignment="1">
      <alignment/>
      <protection/>
    </xf>
    <xf numFmtId="166" fontId="3" fillId="0" borderId="10" xfId="42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166" fontId="0" fillId="0" borderId="12" xfId="42" applyNumberFormat="1" applyFont="1" applyFill="1" applyBorder="1" applyAlignment="1">
      <alignment/>
    </xf>
    <xf numFmtId="165" fontId="0" fillId="0" borderId="10" xfId="61" applyNumberFormat="1" applyFont="1" applyFill="1" applyBorder="1" applyAlignment="1">
      <alignment/>
      <protection/>
    </xf>
    <xf numFmtId="0" fontId="7" fillId="0" borderId="0" xfId="61" applyFont="1" applyFill="1" applyAlignment="1">
      <alignment horizontal="center"/>
      <protection/>
    </xf>
    <xf numFmtId="166" fontId="0" fillId="0" borderId="10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 horizontal="right"/>
    </xf>
    <xf numFmtId="166" fontId="3" fillId="0" borderId="14" xfId="42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 vertical="center"/>
    </xf>
    <xf numFmtId="37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165" fontId="0" fillId="0" borderId="0" xfId="0" applyNumberFormat="1" applyFont="1" applyFill="1" applyAlignment="1" quotePrefix="1">
      <alignment/>
    </xf>
    <xf numFmtId="164" fontId="0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/>
    </xf>
    <xf numFmtId="41" fontId="0" fillId="0" borderId="0" xfId="45" applyNumberFormat="1" applyFont="1" applyFill="1" applyAlignment="1">
      <alignment horizontal="right"/>
    </xf>
    <xf numFmtId="41" fontId="3" fillId="0" borderId="13" xfId="0" applyNumberFormat="1" applyFont="1" applyBorder="1" applyAlignment="1">
      <alignment/>
    </xf>
    <xf numFmtId="37" fontId="3" fillId="0" borderId="0" xfId="0" applyNumberFormat="1" applyFont="1" applyBorder="1" applyAlignment="1">
      <alignment horizontal="right"/>
    </xf>
    <xf numFmtId="37" fontId="0" fillId="0" borderId="0" xfId="0" applyNumberFormat="1" applyFont="1" applyFill="1" applyAlignment="1">
      <alignment/>
    </xf>
    <xf numFmtId="166" fontId="0" fillId="0" borderId="0" xfId="42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9" fontId="3" fillId="0" borderId="0" xfId="0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center"/>
    </xf>
    <xf numFmtId="166" fontId="0" fillId="0" borderId="0" xfId="45" applyNumberFormat="1" applyFont="1" applyFill="1" applyAlignment="1">
      <alignment horizontal="right"/>
    </xf>
    <xf numFmtId="166" fontId="0" fillId="0" borderId="0" xfId="42" applyNumberFormat="1" applyFont="1" applyFill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3" fillId="0" borderId="10" xfId="0" applyNumberFormat="1" applyFont="1" applyFill="1" applyBorder="1" applyAlignment="1">
      <alignment horizontal="center"/>
    </xf>
    <xf numFmtId="166" fontId="3" fillId="0" borderId="12" xfId="42" applyNumberFormat="1" applyFont="1" applyFill="1" applyBorder="1" applyAlignment="1">
      <alignment horizontal="right"/>
    </xf>
    <xf numFmtId="41" fontId="3" fillId="0" borderId="1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justify"/>
    </xf>
    <xf numFmtId="166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1" fontId="3" fillId="0" borderId="0" xfId="44" applyNumberFormat="1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41" fontId="3" fillId="0" borderId="12" xfId="0" applyNumberFormat="1" applyFont="1" applyBorder="1" applyAlignment="1">
      <alignment horizontal="right"/>
    </xf>
    <xf numFmtId="166" fontId="0" fillId="0" borderId="10" xfId="0" applyNumberFormat="1" applyFont="1" applyBorder="1" applyAlignment="1">
      <alignment horizontal="right"/>
    </xf>
    <xf numFmtId="41" fontId="0" fillId="0" borderId="0" xfId="46" applyNumberFormat="1" applyFont="1" applyFill="1" applyBorder="1" applyAlignment="1">
      <alignment horizontal="right"/>
    </xf>
    <xf numFmtId="41" fontId="0" fillId="0" borderId="14" xfId="0" applyNumberFormat="1" applyFont="1" applyBorder="1" applyAlignment="1">
      <alignment/>
    </xf>
    <xf numFmtId="166" fontId="0" fillId="0" borderId="14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0" fillId="0" borderId="0" xfId="0" applyNumberFormat="1" applyFont="1" applyFill="1" applyAlignment="1">
      <alignment horizontal="right"/>
    </xf>
    <xf numFmtId="166" fontId="3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166" fontId="5" fillId="0" borderId="0" xfId="45" applyNumberFormat="1" applyFont="1" applyFill="1" applyBorder="1" applyAlignment="1">
      <alignment horizontal="right"/>
    </xf>
    <xf numFmtId="166" fontId="3" fillId="0" borderId="13" xfId="0" applyNumberFormat="1" applyFont="1" applyBorder="1" applyAlignment="1">
      <alignment/>
    </xf>
    <xf numFmtId="41" fontId="3" fillId="0" borderId="10" xfId="45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43" fontId="4" fillId="0" borderId="0" xfId="45" applyFont="1" applyFill="1" applyBorder="1" applyAlignment="1">
      <alignment horizontal="right"/>
    </xf>
    <xf numFmtId="166" fontId="3" fillId="0" borderId="11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1" fontId="0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41" fontId="3" fillId="0" borderId="10" xfId="0" applyNumberFormat="1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165" fontId="16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1" fontId="3" fillId="0" borderId="0" xfId="0" applyNumberFormat="1" applyFont="1" applyBorder="1" applyAlignment="1">
      <alignment horizontal="center"/>
    </xf>
    <xf numFmtId="166" fontId="0" fillId="0" borderId="0" xfId="42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166" fontId="0" fillId="0" borderId="10" xfId="42" applyNumberFormat="1" applyFont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 indent="1"/>
    </xf>
    <xf numFmtId="49" fontId="0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right"/>
    </xf>
    <xf numFmtId="41" fontId="0" fillId="0" borderId="10" xfId="46" applyNumberFormat="1" applyFont="1" applyFill="1" applyBorder="1" applyAlignment="1">
      <alignment horizontal="right"/>
    </xf>
    <xf numFmtId="166" fontId="5" fillId="0" borderId="10" xfId="46" applyNumberFormat="1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5" fillId="0" borderId="0" xfId="45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166" fontId="5" fillId="0" borderId="0" xfId="46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3" fontId="0" fillId="0" borderId="0" xfId="45" applyFont="1" applyFill="1" applyAlignment="1">
      <alignment horizontal="right"/>
    </xf>
    <xf numFmtId="166" fontId="0" fillId="0" borderId="10" xfId="4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16" fillId="0" borderId="0" xfId="61" applyFont="1" applyFill="1" applyAlignment="1">
      <alignment/>
      <protection/>
    </xf>
    <xf numFmtId="166" fontId="16" fillId="0" borderId="0" xfId="42" applyNumberFormat="1" applyFont="1" applyFill="1" applyAlignment="1">
      <alignment/>
    </xf>
    <xf numFmtId="0" fontId="0" fillId="0" borderId="0" xfId="61" applyFont="1" applyFill="1" applyAlignment="1">
      <alignment/>
      <protection/>
    </xf>
    <xf numFmtId="0" fontId="16" fillId="0" borderId="0" xfId="61" applyFont="1" applyFill="1" applyAlignment="1">
      <alignment horizontal="left"/>
      <protection/>
    </xf>
    <xf numFmtId="166" fontId="16" fillId="0" borderId="0" xfId="42" applyNumberFormat="1" applyFont="1" applyFill="1" applyBorder="1" applyAlignment="1">
      <alignment/>
    </xf>
    <xf numFmtId="0" fontId="19" fillId="0" borderId="0" xfId="61" applyFont="1" applyFill="1" applyAlignment="1">
      <alignment horizontal="left"/>
      <protection/>
    </xf>
    <xf numFmtId="0" fontId="16" fillId="0" borderId="0" xfId="61" applyFont="1" applyFill="1" applyBorder="1" applyAlignment="1">
      <alignment/>
      <protection/>
    </xf>
    <xf numFmtId="0" fontId="17" fillId="0" borderId="0" xfId="61" applyFont="1" applyFill="1" applyBorder="1" applyAlignment="1">
      <alignment horizontal="left"/>
      <protection/>
    </xf>
    <xf numFmtId="166" fontId="0" fillId="0" borderId="10" xfId="42" applyNumberFormat="1" applyFont="1" applyFill="1" applyBorder="1" applyAlignment="1">
      <alignment horizontal="right"/>
    </xf>
    <xf numFmtId="37" fontId="17" fillId="0" borderId="0" xfId="61" applyNumberFormat="1" applyFont="1" applyFill="1" applyBorder="1" applyAlignment="1">
      <alignment/>
      <protection/>
    </xf>
    <xf numFmtId="0" fontId="17" fillId="0" borderId="0" xfId="61" applyFont="1" applyFill="1" applyAlignment="1">
      <alignment/>
      <protection/>
    </xf>
    <xf numFmtId="0" fontId="16" fillId="0" borderId="0" xfId="61" applyFont="1" applyFill="1" applyBorder="1" applyAlignment="1">
      <alignment horizontal="left"/>
      <protection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166" fontId="0" fillId="0" borderId="0" xfId="48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43" fontId="0" fillId="0" borderId="10" xfId="45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165" fontId="0" fillId="0" borderId="0" xfId="62" applyNumberFormat="1" applyFont="1" applyFill="1" applyBorder="1" applyAlignment="1">
      <alignment horizontal="right"/>
      <protection/>
    </xf>
    <xf numFmtId="165" fontId="0" fillId="0" borderId="0" xfId="62" applyNumberFormat="1" applyFont="1" applyFill="1" applyBorder="1" applyAlignment="1">
      <alignment/>
      <protection/>
    </xf>
    <xf numFmtId="165" fontId="0" fillId="0" borderId="0" xfId="62" applyNumberFormat="1" applyFont="1" applyFill="1" applyAlignment="1">
      <alignment/>
      <protection/>
    </xf>
    <xf numFmtId="166" fontId="0" fillId="0" borderId="0" xfId="45" applyNumberFormat="1" applyFont="1" applyFill="1" applyBorder="1" applyAlignment="1">
      <alignment horizontal="right"/>
    </xf>
    <xf numFmtId="49" fontId="0" fillId="0" borderId="0" xfId="0" applyNumberFormat="1" applyFont="1" applyBorder="1" applyAlignment="1" quotePrefix="1">
      <alignment horizontal="left"/>
    </xf>
    <xf numFmtId="49" fontId="3" fillId="0" borderId="0" xfId="61" applyNumberFormat="1" applyFont="1" applyFill="1" applyBorder="1" applyAlignment="1">
      <alignment horizontal="left"/>
      <protection/>
    </xf>
    <xf numFmtId="49" fontId="0" fillId="0" borderId="10" xfId="0" applyNumberFormat="1" applyFont="1" applyFill="1" applyBorder="1" applyAlignment="1">
      <alignment horizontal="center"/>
    </xf>
    <xf numFmtId="49" fontId="3" fillId="0" borderId="0" xfId="61" applyNumberFormat="1" applyFont="1" applyFill="1" applyAlignment="1">
      <alignment horizontal="left"/>
      <protection/>
    </xf>
    <xf numFmtId="49" fontId="0" fillId="0" borderId="0" xfId="61" applyNumberFormat="1" applyFont="1" applyFill="1" applyBorder="1" applyAlignment="1">
      <alignment horizontal="left"/>
      <protection/>
    </xf>
    <xf numFmtId="165" fontId="0" fillId="0" borderId="0" xfId="0" applyNumberFormat="1" applyFont="1" applyFill="1" applyAlignment="1">
      <alignment/>
    </xf>
    <xf numFmtId="0" fontId="0" fillId="0" borderId="0" xfId="61" applyFont="1" applyFill="1" applyBorder="1" applyAlignment="1">
      <alignment/>
      <protection/>
    </xf>
    <xf numFmtId="41" fontId="0" fillId="0" borderId="0" xfId="42" applyNumberFormat="1" applyFont="1" applyFill="1" applyBorder="1" applyAlignment="1">
      <alignment horizontal="right"/>
    </xf>
    <xf numFmtId="0" fontId="3" fillId="0" borderId="0" xfId="61" applyFont="1" applyFill="1" applyBorder="1" applyAlignment="1">
      <alignment horizontal="left"/>
      <protection/>
    </xf>
    <xf numFmtId="41" fontId="3" fillId="0" borderId="0" xfId="45" applyNumberFormat="1" applyFont="1" applyFill="1" applyBorder="1" applyAlignment="1">
      <alignment horizontal="right"/>
    </xf>
    <xf numFmtId="166" fontId="3" fillId="0" borderId="11" xfId="45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/>
    </xf>
    <xf numFmtId="166" fontId="0" fillId="0" borderId="10" xfId="48" applyNumberFormat="1" applyFont="1" applyFill="1" applyBorder="1" applyAlignment="1">
      <alignment horizontal="right"/>
    </xf>
    <xf numFmtId="165" fontId="3" fillId="0" borderId="11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166" fontId="0" fillId="0" borderId="0" xfId="45" applyNumberFormat="1" applyFont="1" applyFill="1" applyAlignment="1" quotePrefix="1">
      <alignment horizontal="right"/>
    </xf>
    <xf numFmtId="0" fontId="6" fillId="0" borderId="0" xfId="61" applyFont="1" applyFill="1" applyAlignment="1">
      <alignment horizontal="center" vertical="center"/>
      <protection/>
    </xf>
    <xf numFmtId="166" fontId="3" fillId="0" borderId="12" xfId="42" applyNumberFormat="1" applyFont="1" applyFill="1" applyBorder="1" applyAlignment="1">
      <alignment vertical="center"/>
    </xf>
    <xf numFmtId="166" fontId="3" fillId="0" borderId="0" xfId="42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indent="2"/>
    </xf>
    <xf numFmtId="0" fontId="6" fillId="0" borderId="0" xfId="0" applyFont="1" applyFill="1" applyAlignment="1">
      <alignment horizontal="left" indent="2"/>
    </xf>
    <xf numFmtId="0" fontId="0" fillId="0" borderId="0" xfId="0" applyFont="1" applyBorder="1" applyAlignment="1">
      <alignment horizontal="left" indent="2"/>
    </xf>
    <xf numFmtId="49" fontId="0" fillId="0" borderId="0" xfId="0" applyNumberFormat="1" applyFont="1" applyAlignment="1">
      <alignment horizontal="left" indent="2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41" fontId="0" fillId="0" borderId="1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quotePrefix="1">
      <alignment horizontal="center"/>
    </xf>
    <xf numFmtId="166" fontId="3" fillId="0" borderId="0" xfId="42" applyNumberFormat="1" applyFont="1" applyFill="1" applyBorder="1" applyAlignment="1">
      <alignment horizontal="right"/>
    </xf>
    <xf numFmtId="166" fontId="3" fillId="0" borderId="10" xfId="42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0" fontId="0" fillId="0" borderId="14" xfId="0" applyFont="1" applyFill="1" applyBorder="1" applyAlignment="1">
      <alignment/>
    </xf>
    <xf numFmtId="166" fontId="0" fillId="0" borderId="0" xfId="42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166" fontId="3" fillId="0" borderId="10" xfId="42" applyNumberFormat="1" applyFont="1" applyFill="1" applyBorder="1" applyAlignment="1">
      <alignment horizontal="center"/>
    </xf>
    <xf numFmtId="166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3" fillId="0" borderId="0" xfId="42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 quotePrefix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left" indent="2"/>
    </xf>
    <xf numFmtId="49" fontId="3" fillId="0" borderId="0" xfId="0" applyNumberFormat="1" applyFont="1" applyBorder="1" applyAlignment="1">
      <alignment horizontal="left"/>
    </xf>
    <xf numFmtId="49" fontId="0" fillId="0" borderId="14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10" xfId="44"/>
    <cellStyle name="Comma 2 2" xfId="45"/>
    <cellStyle name="Comma 2 2 14" xfId="46"/>
    <cellStyle name="Comma 2 3" xfId="47"/>
    <cellStyle name="Comma 3" xfId="48"/>
    <cellStyle name="Currency" xfId="49"/>
    <cellStyle name="Currency [0]" xfId="50"/>
    <cellStyle name="Currency 2 2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5" xfId="63"/>
    <cellStyle name="Normal 68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showGridLines="0" tabSelected="1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35.421875" style="249" customWidth="1"/>
    <col min="2" max="2" width="6.00390625" style="246" customWidth="1"/>
    <col min="3" max="3" width="14.28125" style="247" customWidth="1"/>
    <col min="4" max="4" width="1.28515625" style="247" customWidth="1"/>
    <col min="5" max="5" width="14.28125" style="247" customWidth="1"/>
    <col min="6" max="6" width="1.28515625" style="247" customWidth="1"/>
    <col min="7" max="7" width="14.28125" style="247" customWidth="1"/>
    <col min="8" max="8" width="1.28515625" style="247" customWidth="1"/>
    <col min="9" max="9" width="14.28125" style="247" customWidth="1"/>
    <col min="10" max="10" width="9.421875" style="246" bestFit="1" customWidth="1"/>
    <col min="11" max="16384" width="9.28125" style="246" customWidth="1"/>
  </cols>
  <sheetData>
    <row r="1" ht="20.25" customHeight="1">
      <c r="A1" s="61" t="s">
        <v>27</v>
      </c>
    </row>
    <row r="2" ht="20.25" customHeight="1">
      <c r="A2" s="61" t="s">
        <v>28</v>
      </c>
    </row>
    <row r="3" ht="20.25" customHeight="1">
      <c r="A3" s="63" t="s">
        <v>99</v>
      </c>
    </row>
    <row r="4" spans="1:11" s="248" customFormat="1" ht="20.25" customHeight="1">
      <c r="A4" s="103"/>
      <c r="B4" s="104"/>
      <c r="C4" s="99"/>
      <c r="D4" s="99"/>
      <c r="E4" s="99"/>
      <c r="F4" s="99"/>
      <c r="G4" s="99"/>
      <c r="H4" s="105"/>
      <c r="I4" s="43" t="s">
        <v>101</v>
      </c>
      <c r="J4" s="106"/>
      <c r="K4" s="106"/>
    </row>
    <row r="5" spans="1:9" s="248" customFormat="1" ht="20.25" customHeight="1">
      <c r="A5" s="107"/>
      <c r="B5" s="108"/>
      <c r="C5" s="311" t="s">
        <v>0</v>
      </c>
      <c r="D5" s="311"/>
      <c r="E5" s="311"/>
      <c r="F5" s="116"/>
      <c r="G5" s="311" t="s">
        <v>39</v>
      </c>
      <c r="H5" s="311"/>
      <c r="I5" s="311"/>
    </row>
    <row r="6" spans="1:9" s="248" customFormat="1" ht="20.25" customHeight="1">
      <c r="A6" s="107"/>
      <c r="B6" s="108"/>
      <c r="C6" s="310" t="s">
        <v>7</v>
      </c>
      <c r="D6" s="310"/>
      <c r="E6" s="310"/>
      <c r="F6" s="116"/>
      <c r="G6" s="310" t="s">
        <v>7</v>
      </c>
      <c r="H6" s="310"/>
      <c r="I6" s="310"/>
    </row>
    <row r="7" spans="1:9" ht="20.25" customHeight="1">
      <c r="A7" s="107"/>
      <c r="B7" s="108"/>
      <c r="C7" s="65" t="s">
        <v>292</v>
      </c>
      <c r="D7" s="3"/>
      <c r="E7" s="65" t="s">
        <v>35</v>
      </c>
      <c r="F7" s="109"/>
      <c r="G7" s="65" t="s">
        <v>292</v>
      </c>
      <c r="H7" s="3"/>
      <c r="I7" s="65" t="s">
        <v>35</v>
      </c>
    </row>
    <row r="8" spans="1:9" ht="20.25" customHeight="1">
      <c r="A8" s="271" t="s">
        <v>18</v>
      </c>
      <c r="B8" s="120" t="s">
        <v>40</v>
      </c>
      <c r="C8" s="65" t="s">
        <v>257</v>
      </c>
      <c r="D8" s="3"/>
      <c r="E8" s="65" t="s">
        <v>189</v>
      </c>
      <c r="F8" s="118"/>
      <c r="G8" s="65" t="s">
        <v>257</v>
      </c>
      <c r="H8" s="3"/>
      <c r="I8" s="65" t="s">
        <v>189</v>
      </c>
    </row>
    <row r="9" spans="1:9" ht="20.25" customHeight="1">
      <c r="A9" s="104"/>
      <c r="B9" s="104"/>
      <c r="C9" s="272" t="s">
        <v>179</v>
      </c>
      <c r="D9" s="3"/>
      <c r="E9" s="272"/>
      <c r="F9" s="104"/>
      <c r="G9" s="272" t="s">
        <v>179</v>
      </c>
      <c r="H9" s="3"/>
      <c r="I9" s="272"/>
    </row>
    <row r="10" spans="1:9" ht="10.5" customHeight="1">
      <c r="A10" s="273"/>
      <c r="B10" s="110"/>
      <c r="C10" s="118"/>
      <c r="D10" s="117"/>
      <c r="E10" s="118"/>
      <c r="F10" s="117"/>
      <c r="G10" s="118"/>
      <c r="H10" s="117"/>
      <c r="I10" s="118"/>
    </row>
    <row r="11" spans="1:9" ht="20.25" customHeight="1">
      <c r="A11" s="119" t="s">
        <v>15</v>
      </c>
      <c r="B11" s="110"/>
      <c r="C11" s="99"/>
      <c r="D11" s="99"/>
      <c r="E11" s="99"/>
      <c r="F11" s="99"/>
      <c r="G11" s="99"/>
      <c r="H11" s="99"/>
      <c r="I11" s="99"/>
    </row>
    <row r="12" spans="1:9" ht="20.25" customHeight="1">
      <c r="A12" s="111" t="s">
        <v>1</v>
      </c>
      <c r="B12" s="110"/>
      <c r="C12" s="130">
        <v>29378715</v>
      </c>
      <c r="D12" s="99"/>
      <c r="E12" s="130">
        <v>22971716</v>
      </c>
      <c r="F12" s="99"/>
      <c r="G12" s="130">
        <v>1957543</v>
      </c>
      <c r="H12" s="99"/>
      <c r="I12" s="130">
        <v>3608756</v>
      </c>
    </row>
    <row r="13" spans="1:9" ht="20.25" customHeight="1">
      <c r="A13" s="111" t="s">
        <v>158</v>
      </c>
      <c r="B13" s="110"/>
      <c r="C13" s="130">
        <v>2838711</v>
      </c>
      <c r="D13" s="99"/>
      <c r="E13" s="130">
        <v>3866394</v>
      </c>
      <c r="F13" s="99"/>
      <c r="G13" s="131" t="s">
        <v>94</v>
      </c>
      <c r="H13" s="99"/>
      <c r="I13" s="131">
        <v>0</v>
      </c>
    </row>
    <row r="14" spans="1:9" ht="20.25" customHeight="1">
      <c r="A14" s="274" t="s">
        <v>59</v>
      </c>
      <c r="B14" s="110">
        <v>5</v>
      </c>
      <c r="C14" s="130">
        <v>37439991</v>
      </c>
      <c r="D14" s="99"/>
      <c r="E14" s="130">
        <v>36133672</v>
      </c>
      <c r="F14" s="99"/>
      <c r="G14" s="99">
        <v>3336760</v>
      </c>
      <c r="H14" s="99"/>
      <c r="I14" s="99">
        <v>3658844</v>
      </c>
    </row>
    <row r="15" spans="1:9" ht="20.25" customHeight="1">
      <c r="A15" s="5" t="s">
        <v>41</v>
      </c>
      <c r="B15" s="110">
        <v>4</v>
      </c>
      <c r="C15" s="131" t="s">
        <v>94</v>
      </c>
      <c r="D15" s="99"/>
      <c r="E15" s="131">
        <v>0</v>
      </c>
      <c r="F15" s="99"/>
      <c r="G15" s="99">
        <v>51761000</v>
      </c>
      <c r="H15" s="99"/>
      <c r="I15" s="99">
        <v>36556000</v>
      </c>
    </row>
    <row r="16" spans="1:9" ht="20.25" customHeight="1">
      <c r="A16" s="5" t="s">
        <v>250</v>
      </c>
      <c r="B16" s="110">
        <v>4</v>
      </c>
      <c r="C16" s="130">
        <v>61309</v>
      </c>
      <c r="D16" s="99"/>
      <c r="E16" s="130">
        <v>558541</v>
      </c>
      <c r="F16" s="99"/>
      <c r="G16" s="131" t="s">
        <v>94</v>
      </c>
      <c r="H16" s="99"/>
      <c r="I16" s="131">
        <v>0</v>
      </c>
    </row>
    <row r="17" spans="1:9" ht="20.25" customHeight="1">
      <c r="A17" s="5" t="s">
        <v>2</v>
      </c>
      <c r="B17" s="110"/>
      <c r="C17" s="131">
        <v>60026267</v>
      </c>
      <c r="D17" s="99"/>
      <c r="E17" s="131">
        <v>55117570</v>
      </c>
      <c r="F17" s="99"/>
      <c r="G17" s="99">
        <v>3536881</v>
      </c>
      <c r="H17" s="99"/>
      <c r="I17" s="99">
        <v>3630932</v>
      </c>
    </row>
    <row r="18" spans="1:9" ht="20.25" customHeight="1">
      <c r="A18" s="5" t="s">
        <v>132</v>
      </c>
      <c r="B18" s="110"/>
      <c r="C18" s="275">
        <v>33796858</v>
      </c>
      <c r="D18" s="133"/>
      <c r="E18" s="131">
        <v>29973327</v>
      </c>
      <c r="F18" s="133"/>
      <c r="G18" s="99">
        <v>1039470</v>
      </c>
      <c r="H18" s="133"/>
      <c r="I18" s="99">
        <v>1159072</v>
      </c>
    </row>
    <row r="19" spans="1:9" ht="20.25" customHeight="1">
      <c r="A19" s="5" t="s">
        <v>89</v>
      </c>
      <c r="B19" s="110"/>
      <c r="C19" s="99"/>
      <c r="D19" s="104"/>
      <c r="E19" s="99"/>
      <c r="F19" s="104"/>
      <c r="G19" s="99"/>
      <c r="H19" s="104"/>
      <c r="I19" s="104"/>
    </row>
    <row r="20" spans="1:9" ht="20.25" customHeight="1">
      <c r="A20" s="5" t="s">
        <v>90</v>
      </c>
      <c r="B20" s="110">
        <v>4</v>
      </c>
      <c r="C20" s="99">
        <v>6294552</v>
      </c>
      <c r="D20" s="99"/>
      <c r="E20" s="130">
        <v>6657021</v>
      </c>
      <c r="F20" s="99"/>
      <c r="G20" s="131" t="s">
        <v>94</v>
      </c>
      <c r="H20" s="99"/>
      <c r="I20" s="131">
        <v>0</v>
      </c>
    </row>
    <row r="21" spans="1:9" ht="20.25" customHeight="1">
      <c r="A21" s="5" t="s">
        <v>91</v>
      </c>
      <c r="B21" s="110"/>
      <c r="C21" s="130">
        <v>2614192</v>
      </c>
      <c r="D21" s="132"/>
      <c r="E21" s="130">
        <v>2110715</v>
      </c>
      <c r="F21" s="99"/>
      <c r="G21" s="131">
        <v>215715</v>
      </c>
      <c r="H21" s="99"/>
      <c r="I21" s="131">
        <v>152511</v>
      </c>
    </row>
    <row r="22" spans="1:9" ht="20.25" customHeight="1">
      <c r="A22" s="5" t="s">
        <v>142</v>
      </c>
      <c r="B22" s="110">
        <v>4</v>
      </c>
      <c r="C22" s="130">
        <v>160642</v>
      </c>
      <c r="D22" s="132"/>
      <c r="E22" s="131">
        <v>170632</v>
      </c>
      <c r="F22" s="99"/>
      <c r="G22" s="131">
        <v>1542151</v>
      </c>
      <c r="H22" s="99"/>
      <c r="I22" s="131">
        <v>3600000</v>
      </c>
    </row>
    <row r="23" spans="1:9" ht="20.25" customHeight="1">
      <c r="A23" s="5" t="s">
        <v>82</v>
      </c>
      <c r="B23" s="110"/>
      <c r="C23" s="131"/>
      <c r="D23" s="132"/>
      <c r="E23" s="99"/>
      <c r="F23" s="99"/>
      <c r="G23" s="131"/>
      <c r="H23" s="99"/>
      <c r="I23" s="131"/>
    </row>
    <row r="24" spans="1:9" ht="20.25" customHeight="1">
      <c r="A24" s="5" t="s">
        <v>83</v>
      </c>
      <c r="B24" s="110"/>
      <c r="C24" s="99">
        <v>1095856</v>
      </c>
      <c r="D24" s="134"/>
      <c r="E24" s="131">
        <v>818209</v>
      </c>
      <c r="F24" s="134"/>
      <c r="G24" s="131" t="s">
        <v>94</v>
      </c>
      <c r="H24" s="131"/>
      <c r="I24" s="131" t="s">
        <v>94</v>
      </c>
    </row>
    <row r="25" spans="1:9" ht="20.25" customHeight="1">
      <c r="A25" s="5" t="s">
        <v>3</v>
      </c>
      <c r="B25" s="110"/>
      <c r="C25" s="131">
        <v>5838071</v>
      </c>
      <c r="D25" s="99"/>
      <c r="E25" s="130">
        <v>6069307</v>
      </c>
      <c r="F25" s="99"/>
      <c r="G25" s="131">
        <v>217180</v>
      </c>
      <c r="H25" s="99"/>
      <c r="I25" s="99">
        <v>319223</v>
      </c>
    </row>
    <row r="26" spans="1:9" ht="20.25" customHeight="1">
      <c r="A26" s="40" t="s">
        <v>11</v>
      </c>
      <c r="B26" s="110"/>
      <c r="C26" s="135">
        <f>SUM(C12:C25)</f>
        <v>179545164</v>
      </c>
      <c r="D26" s="114"/>
      <c r="E26" s="135">
        <f>SUM(E12:E25)</f>
        <v>164447104</v>
      </c>
      <c r="F26" s="114"/>
      <c r="G26" s="135">
        <f>SUM(G12:G25)</f>
        <v>63606700</v>
      </c>
      <c r="H26" s="114"/>
      <c r="I26" s="135">
        <f>SUM(I12:I25)</f>
        <v>52685338</v>
      </c>
    </row>
    <row r="27" spans="1:9" ht="20.25" customHeight="1">
      <c r="A27" s="5"/>
      <c r="B27" s="120"/>
      <c r="C27" s="115"/>
      <c r="D27" s="276"/>
      <c r="E27" s="115"/>
      <c r="F27" s="276"/>
      <c r="G27" s="276"/>
      <c r="H27" s="276"/>
      <c r="I27" s="276"/>
    </row>
    <row r="28" spans="1:9" ht="20.25" customHeight="1">
      <c r="A28" s="61" t="s">
        <v>27</v>
      </c>
      <c r="B28" s="248"/>
      <c r="C28" s="175"/>
      <c r="D28" s="175"/>
      <c r="E28" s="175"/>
      <c r="F28" s="175"/>
      <c r="G28" s="175"/>
      <c r="H28" s="175"/>
      <c r="I28" s="175"/>
    </row>
    <row r="29" spans="1:9" ht="20.25" customHeight="1">
      <c r="A29" s="61" t="s">
        <v>28</v>
      </c>
      <c r="B29" s="248"/>
      <c r="C29" s="175"/>
      <c r="D29" s="175"/>
      <c r="E29" s="175"/>
      <c r="F29" s="175"/>
      <c r="G29" s="175"/>
      <c r="H29" s="175"/>
      <c r="I29" s="175"/>
    </row>
    <row r="30" spans="1:9" ht="20.25" customHeight="1">
      <c r="A30" s="63" t="s">
        <v>99</v>
      </c>
      <c r="B30" s="248"/>
      <c r="C30" s="175"/>
      <c r="D30" s="175"/>
      <c r="E30" s="175"/>
      <c r="F30" s="175"/>
      <c r="G30" s="175"/>
      <c r="H30" s="175"/>
      <c r="I30" s="175"/>
    </row>
    <row r="31" spans="1:9" ht="20.25" customHeight="1">
      <c r="A31" s="63"/>
      <c r="B31" s="248"/>
      <c r="C31" s="175"/>
      <c r="D31" s="175"/>
      <c r="E31" s="175"/>
      <c r="F31" s="175"/>
      <c r="G31" s="175"/>
      <c r="H31" s="175"/>
      <c r="I31" s="43" t="s">
        <v>101</v>
      </c>
    </row>
    <row r="32" spans="1:9" ht="20.25" customHeight="1">
      <c r="A32" s="107"/>
      <c r="B32" s="108"/>
      <c r="C32" s="311" t="s">
        <v>0</v>
      </c>
      <c r="D32" s="311"/>
      <c r="E32" s="311"/>
      <c r="F32" s="116"/>
      <c r="G32" s="311" t="s">
        <v>39</v>
      </c>
      <c r="H32" s="311"/>
      <c r="I32" s="311"/>
    </row>
    <row r="33" spans="1:9" ht="20.25" customHeight="1">
      <c r="A33" s="107"/>
      <c r="B33" s="108"/>
      <c r="C33" s="310" t="s">
        <v>7</v>
      </c>
      <c r="D33" s="310"/>
      <c r="E33" s="310"/>
      <c r="F33" s="116"/>
      <c r="G33" s="310" t="s">
        <v>7</v>
      </c>
      <c r="H33" s="310"/>
      <c r="I33" s="310"/>
    </row>
    <row r="34" spans="1:9" ht="20.25" customHeight="1">
      <c r="A34" s="107"/>
      <c r="B34" s="108"/>
      <c r="C34" s="65" t="s">
        <v>292</v>
      </c>
      <c r="D34" s="3"/>
      <c r="E34" s="65" t="s">
        <v>35</v>
      </c>
      <c r="F34" s="109"/>
      <c r="G34" s="65" t="s">
        <v>292</v>
      </c>
      <c r="H34" s="3"/>
      <c r="I34" s="65" t="s">
        <v>35</v>
      </c>
    </row>
    <row r="35" spans="1:9" ht="20.25" customHeight="1">
      <c r="A35" s="271" t="s">
        <v>97</v>
      </c>
      <c r="B35" s="120" t="s">
        <v>40</v>
      </c>
      <c r="C35" s="65" t="s">
        <v>257</v>
      </c>
      <c r="D35" s="3"/>
      <c r="E35" s="65" t="s">
        <v>189</v>
      </c>
      <c r="F35" s="118"/>
      <c r="G35" s="65" t="s">
        <v>257</v>
      </c>
      <c r="H35" s="3"/>
      <c r="I35" s="65" t="s">
        <v>189</v>
      </c>
    </row>
    <row r="36" spans="1:9" ht="20.25" customHeight="1">
      <c r="A36" s="104"/>
      <c r="B36" s="104"/>
      <c r="C36" s="272" t="s">
        <v>179</v>
      </c>
      <c r="D36" s="3"/>
      <c r="E36" s="272"/>
      <c r="F36" s="104"/>
      <c r="G36" s="272" t="s">
        <v>179</v>
      </c>
      <c r="H36" s="3"/>
      <c r="I36" s="272"/>
    </row>
    <row r="37" spans="1:9" ht="11.25" customHeight="1">
      <c r="A37" s="40"/>
      <c r="B37" s="110"/>
      <c r="C37" s="118"/>
      <c r="D37" s="117"/>
      <c r="E37" s="118"/>
      <c r="F37" s="117"/>
      <c r="G37" s="118"/>
      <c r="H37" s="117"/>
      <c r="I37" s="118"/>
    </row>
    <row r="38" spans="1:9" ht="20.25" customHeight="1">
      <c r="A38" s="66" t="s">
        <v>16</v>
      </c>
      <c r="B38" s="110"/>
      <c r="C38" s="99"/>
      <c r="D38" s="99"/>
      <c r="E38" s="99"/>
      <c r="F38" s="99"/>
      <c r="G38" s="99"/>
      <c r="H38" s="99"/>
      <c r="I38" s="99"/>
    </row>
    <row r="39" spans="1:9" ht="20.25" customHeight="1">
      <c r="A39" s="5" t="s">
        <v>251</v>
      </c>
      <c r="B39" s="73">
        <v>6</v>
      </c>
      <c r="C39" s="130">
        <v>4813575</v>
      </c>
      <c r="D39" s="99"/>
      <c r="E39" s="130">
        <v>5910158</v>
      </c>
      <c r="F39" s="99"/>
      <c r="G39" s="131" t="s">
        <v>94</v>
      </c>
      <c r="H39" s="99"/>
      <c r="I39" s="131">
        <v>0</v>
      </c>
    </row>
    <row r="40" spans="1:9" ht="20.25" customHeight="1">
      <c r="A40" s="5" t="s">
        <v>71</v>
      </c>
      <c r="B40" s="73">
        <v>7</v>
      </c>
      <c r="C40" s="131">
        <v>0</v>
      </c>
      <c r="D40" s="132"/>
      <c r="E40" s="131" t="s">
        <v>94</v>
      </c>
      <c r="F40" s="99"/>
      <c r="G40" s="131">
        <v>135439309</v>
      </c>
      <c r="H40" s="99"/>
      <c r="I40" s="131">
        <v>133236916</v>
      </c>
    </row>
    <row r="41" spans="1:9" ht="20.25" customHeight="1">
      <c r="A41" s="5" t="s">
        <v>72</v>
      </c>
      <c r="B41" s="73">
        <v>8</v>
      </c>
      <c r="C41" s="130">
        <v>93628160</v>
      </c>
      <c r="D41" s="99"/>
      <c r="E41" s="130">
        <v>84225527</v>
      </c>
      <c r="F41" s="99"/>
      <c r="G41" s="130">
        <v>334809</v>
      </c>
      <c r="H41" s="99"/>
      <c r="I41" s="130">
        <v>334809</v>
      </c>
    </row>
    <row r="42" spans="1:9" ht="20.25" customHeight="1">
      <c r="A42" s="5" t="s">
        <v>177</v>
      </c>
      <c r="B42" s="73">
        <v>9</v>
      </c>
      <c r="C42" s="130">
        <v>9478308</v>
      </c>
      <c r="D42" s="133"/>
      <c r="E42" s="130">
        <v>6949351</v>
      </c>
      <c r="F42" s="133"/>
      <c r="G42" s="131">
        <v>4353414</v>
      </c>
      <c r="H42" s="130"/>
      <c r="I42" s="131">
        <v>1882164</v>
      </c>
    </row>
    <row r="43" spans="1:9" ht="20.25" customHeight="1">
      <c r="A43" s="5" t="s">
        <v>73</v>
      </c>
      <c r="B43" s="73">
        <v>10</v>
      </c>
      <c r="C43" s="130">
        <v>1537606</v>
      </c>
      <c r="D43" s="99"/>
      <c r="E43" s="130">
        <v>1542009</v>
      </c>
      <c r="F43" s="99"/>
      <c r="G43" s="130">
        <v>678170</v>
      </c>
      <c r="H43" s="99"/>
      <c r="I43" s="130">
        <v>678170</v>
      </c>
    </row>
    <row r="44" spans="1:9" ht="20.25" customHeight="1">
      <c r="A44" s="5" t="s">
        <v>133</v>
      </c>
      <c r="B44" s="110"/>
      <c r="C44" s="130">
        <v>33350</v>
      </c>
      <c r="D44" s="133"/>
      <c r="E44" s="130">
        <v>34395</v>
      </c>
      <c r="F44" s="133"/>
      <c r="G44" s="131" t="s">
        <v>94</v>
      </c>
      <c r="H44" s="133"/>
      <c r="I44" s="131">
        <v>0</v>
      </c>
    </row>
    <row r="45" spans="1:9" ht="20.25" customHeight="1">
      <c r="A45" s="5" t="s">
        <v>23</v>
      </c>
      <c r="B45" s="110">
        <v>4</v>
      </c>
      <c r="C45" s="131">
        <v>0</v>
      </c>
      <c r="D45" s="132"/>
      <c r="E45" s="131" t="s">
        <v>94</v>
      </c>
      <c r="F45" s="99"/>
      <c r="G45" s="131">
        <v>12032998</v>
      </c>
      <c r="H45" s="99"/>
      <c r="I45" s="131">
        <v>16939090</v>
      </c>
    </row>
    <row r="46" spans="1:9" ht="20.25" customHeight="1">
      <c r="A46" s="5" t="s">
        <v>252</v>
      </c>
      <c r="B46" s="110">
        <v>4</v>
      </c>
      <c r="C46" s="131">
        <v>5700</v>
      </c>
      <c r="D46" s="132"/>
      <c r="E46" s="131">
        <v>2700</v>
      </c>
      <c r="F46" s="99"/>
      <c r="G46" s="131" t="s">
        <v>94</v>
      </c>
      <c r="H46" s="99"/>
      <c r="I46" s="131" t="s">
        <v>94</v>
      </c>
    </row>
    <row r="47" spans="1:9" ht="20.25" customHeight="1">
      <c r="A47" s="5" t="s">
        <v>125</v>
      </c>
      <c r="B47" s="110"/>
      <c r="C47" s="130">
        <v>1653593</v>
      </c>
      <c r="D47" s="99"/>
      <c r="E47" s="130">
        <v>1729341</v>
      </c>
      <c r="F47" s="99"/>
      <c r="G47" s="130">
        <v>199863</v>
      </c>
      <c r="H47" s="99"/>
      <c r="I47" s="130">
        <v>199863</v>
      </c>
    </row>
    <row r="48" spans="1:9" ht="20.25" customHeight="1">
      <c r="A48" s="5" t="s">
        <v>48</v>
      </c>
      <c r="B48" s="110"/>
      <c r="C48" s="130">
        <v>192231270</v>
      </c>
      <c r="D48" s="99"/>
      <c r="E48" s="130">
        <v>189060060</v>
      </c>
      <c r="F48" s="99"/>
      <c r="G48" s="130">
        <v>16620876</v>
      </c>
      <c r="H48" s="99"/>
      <c r="I48" s="130">
        <v>16839701</v>
      </c>
    </row>
    <row r="49" spans="1:9" ht="20.25" customHeight="1">
      <c r="A49" s="5" t="s">
        <v>131</v>
      </c>
      <c r="B49" s="110"/>
      <c r="C49" s="130">
        <v>7869792</v>
      </c>
      <c r="D49" s="136"/>
      <c r="E49" s="130">
        <v>7764161</v>
      </c>
      <c r="F49" s="136"/>
      <c r="G49" s="131" t="s">
        <v>94</v>
      </c>
      <c r="H49" s="136"/>
      <c r="I49" s="131" t="s">
        <v>94</v>
      </c>
    </row>
    <row r="50" spans="1:9" ht="20.25" customHeight="1">
      <c r="A50" s="5" t="s">
        <v>108</v>
      </c>
      <c r="B50" s="110"/>
      <c r="C50" s="130">
        <v>96130924</v>
      </c>
      <c r="D50" s="136"/>
      <c r="E50" s="130">
        <v>99522368</v>
      </c>
      <c r="F50" s="136"/>
      <c r="G50" s="131" t="s">
        <v>94</v>
      </c>
      <c r="H50" s="132"/>
      <c r="I50" s="131" t="s">
        <v>94</v>
      </c>
    </row>
    <row r="51" spans="1:9" ht="20.25" customHeight="1">
      <c r="A51" s="5" t="s">
        <v>123</v>
      </c>
      <c r="B51" s="110"/>
      <c r="C51" s="130">
        <v>15489915</v>
      </c>
      <c r="D51" s="99"/>
      <c r="E51" s="130">
        <v>16484693</v>
      </c>
      <c r="F51" s="99"/>
      <c r="G51" s="130">
        <v>31930</v>
      </c>
      <c r="H51" s="99"/>
      <c r="I51" s="130">
        <v>36600</v>
      </c>
    </row>
    <row r="52" spans="1:9" ht="20.25" customHeight="1">
      <c r="A52" s="5" t="s">
        <v>82</v>
      </c>
      <c r="B52" s="110"/>
      <c r="C52" s="99"/>
      <c r="D52" s="99"/>
      <c r="E52" s="99"/>
      <c r="F52" s="99"/>
      <c r="G52" s="99"/>
      <c r="H52" s="99"/>
      <c r="I52" s="99"/>
    </row>
    <row r="53" spans="1:9" ht="20.25" customHeight="1">
      <c r="A53" s="5" t="s">
        <v>83</v>
      </c>
      <c r="B53" s="110"/>
      <c r="C53" s="130">
        <v>1600</v>
      </c>
      <c r="D53" s="99"/>
      <c r="E53" s="130">
        <v>2577</v>
      </c>
      <c r="F53" s="99"/>
      <c r="G53" s="131" t="s">
        <v>94</v>
      </c>
      <c r="H53" s="132"/>
      <c r="I53" s="131" t="s">
        <v>94</v>
      </c>
    </row>
    <row r="54" spans="1:9" ht="20.25" customHeight="1">
      <c r="A54" s="5" t="s">
        <v>76</v>
      </c>
      <c r="B54" s="110"/>
      <c r="C54" s="130">
        <v>4814798</v>
      </c>
      <c r="D54" s="99"/>
      <c r="E54" s="130">
        <v>4727324</v>
      </c>
      <c r="F54" s="99"/>
      <c r="G54" s="131">
        <v>3405423</v>
      </c>
      <c r="H54" s="99"/>
      <c r="I54" s="131">
        <v>2990483</v>
      </c>
    </row>
    <row r="55" spans="1:9" ht="20.25" customHeight="1">
      <c r="A55" s="5" t="s">
        <v>188</v>
      </c>
      <c r="B55" s="110"/>
      <c r="C55" s="130">
        <v>8058635</v>
      </c>
      <c r="D55" s="99"/>
      <c r="E55" s="130">
        <v>7869990</v>
      </c>
      <c r="F55" s="99"/>
      <c r="G55" s="131" t="s">
        <v>94</v>
      </c>
      <c r="H55" s="99"/>
      <c r="I55" s="131" t="s">
        <v>94</v>
      </c>
    </row>
    <row r="56" spans="1:9" ht="20.25" customHeight="1">
      <c r="A56" s="5" t="s">
        <v>4</v>
      </c>
      <c r="B56" s="110"/>
      <c r="C56" s="130">
        <v>2651770</v>
      </c>
      <c r="D56" s="99"/>
      <c r="E56" s="130">
        <v>3225190</v>
      </c>
      <c r="F56" s="99"/>
      <c r="G56" s="130">
        <v>161310</v>
      </c>
      <c r="H56" s="99"/>
      <c r="I56" s="130">
        <v>161005</v>
      </c>
    </row>
    <row r="57" spans="1:9" ht="20.25" customHeight="1">
      <c r="A57" s="40" t="s">
        <v>12</v>
      </c>
      <c r="B57" s="110"/>
      <c r="C57" s="135">
        <f>SUM(C39:D56)</f>
        <v>438398996</v>
      </c>
      <c r="D57" s="114"/>
      <c r="E57" s="135">
        <f>SUM(E39:F56)</f>
        <v>429049844</v>
      </c>
      <c r="F57" s="114"/>
      <c r="G57" s="135">
        <f>SUM(G40:G56)</f>
        <v>173258102</v>
      </c>
      <c r="H57" s="114"/>
      <c r="I57" s="135">
        <f>SUM(I40:I56)</f>
        <v>173298801</v>
      </c>
    </row>
    <row r="58" spans="1:9" ht="20.25" customHeight="1">
      <c r="A58" s="103"/>
      <c r="B58" s="110"/>
      <c r="C58" s="51"/>
      <c r="D58" s="114"/>
      <c r="E58" s="51"/>
      <c r="F58" s="114"/>
      <c r="G58" s="51"/>
      <c r="H58" s="114"/>
      <c r="I58" s="51"/>
    </row>
    <row r="59" spans="1:9" ht="20.25" customHeight="1" thickBot="1">
      <c r="A59" s="40" t="s">
        <v>17</v>
      </c>
      <c r="B59" s="110"/>
      <c r="C59" s="137">
        <f>C26+C57</f>
        <v>617944160</v>
      </c>
      <c r="D59" s="114"/>
      <c r="E59" s="137">
        <f>E26+E57</f>
        <v>593496948</v>
      </c>
      <c r="F59" s="114"/>
      <c r="G59" s="137">
        <f>G26+G57</f>
        <v>236864802</v>
      </c>
      <c r="H59" s="114"/>
      <c r="I59" s="137">
        <f>I26+I57</f>
        <v>225984139</v>
      </c>
    </row>
    <row r="60" spans="1:9" ht="20.25" customHeight="1" thickTop="1">
      <c r="A60" s="5"/>
      <c r="B60" s="120"/>
      <c r="C60" s="77"/>
      <c r="D60" s="115"/>
      <c r="E60" s="77"/>
      <c r="F60" s="115"/>
      <c r="G60" s="277"/>
      <c r="H60" s="42"/>
      <c r="I60" s="277"/>
    </row>
    <row r="61" spans="1:9" ht="20.25" customHeight="1">
      <c r="A61" s="61" t="s">
        <v>27</v>
      </c>
      <c r="B61" s="112"/>
      <c r="C61" s="175"/>
      <c r="D61" s="175"/>
      <c r="E61" s="175"/>
      <c r="F61" s="175"/>
      <c r="G61" s="175"/>
      <c r="H61" s="175"/>
      <c r="I61" s="175"/>
    </row>
    <row r="62" spans="1:9" ht="20.25" customHeight="1">
      <c r="A62" s="61" t="s">
        <v>28</v>
      </c>
      <c r="B62" s="112"/>
      <c r="C62" s="175"/>
      <c r="D62" s="175"/>
      <c r="E62" s="175"/>
      <c r="F62" s="175"/>
      <c r="G62" s="175"/>
      <c r="H62" s="175"/>
      <c r="I62" s="175"/>
    </row>
    <row r="63" spans="1:9" ht="20.25" customHeight="1">
      <c r="A63" s="63" t="s">
        <v>99</v>
      </c>
      <c r="B63" s="112"/>
      <c r="C63" s="175"/>
      <c r="D63" s="175"/>
      <c r="E63" s="175"/>
      <c r="F63" s="175"/>
      <c r="G63" s="175"/>
      <c r="H63" s="175"/>
      <c r="I63" s="175"/>
    </row>
    <row r="64" spans="1:11" ht="20.25" customHeight="1">
      <c r="A64" s="103"/>
      <c r="B64" s="104"/>
      <c r="C64" s="99"/>
      <c r="D64" s="99"/>
      <c r="E64" s="99"/>
      <c r="F64" s="99"/>
      <c r="G64" s="99"/>
      <c r="H64" s="105"/>
      <c r="I64" s="43" t="s">
        <v>101</v>
      </c>
      <c r="J64" s="113"/>
      <c r="K64" s="113"/>
    </row>
    <row r="65" spans="1:9" ht="20.25" customHeight="1">
      <c r="A65" s="107"/>
      <c r="B65" s="108"/>
      <c r="C65" s="311" t="s">
        <v>0</v>
      </c>
      <c r="D65" s="311"/>
      <c r="E65" s="311"/>
      <c r="F65" s="116"/>
      <c r="G65" s="311" t="s">
        <v>39</v>
      </c>
      <c r="H65" s="311"/>
      <c r="I65" s="311"/>
    </row>
    <row r="66" spans="1:9" ht="20.25" customHeight="1">
      <c r="A66" s="107"/>
      <c r="B66" s="108"/>
      <c r="C66" s="310" t="s">
        <v>7</v>
      </c>
      <c r="D66" s="310"/>
      <c r="E66" s="310"/>
      <c r="F66" s="116"/>
      <c r="G66" s="310" t="s">
        <v>7</v>
      </c>
      <c r="H66" s="310"/>
      <c r="I66" s="310"/>
    </row>
    <row r="67" spans="1:9" ht="20.25" customHeight="1">
      <c r="A67" s="107"/>
      <c r="B67" s="108"/>
      <c r="C67" s="65" t="s">
        <v>292</v>
      </c>
      <c r="D67" s="3"/>
      <c r="E67" s="65" t="s">
        <v>35</v>
      </c>
      <c r="F67" s="109"/>
      <c r="G67" s="65" t="s">
        <v>292</v>
      </c>
      <c r="H67" s="3"/>
      <c r="I67" s="65" t="s">
        <v>35</v>
      </c>
    </row>
    <row r="68" spans="1:9" ht="20.25" customHeight="1">
      <c r="A68" s="40" t="s">
        <v>242</v>
      </c>
      <c r="B68" s="120" t="s">
        <v>40</v>
      </c>
      <c r="C68" s="65" t="s">
        <v>257</v>
      </c>
      <c r="D68" s="3"/>
      <c r="E68" s="65" t="s">
        <v>189</v>
      </c>
      <c r="F68" s="118"/>
      <c r="G68" s="65" t="s">
        <v>257</v>
      </c>
      <c r="H68" s="3"/>
      <c r="I68" s="65" t="s">
        <v>189</v>
      </c>
    </row>
    <row r="69" spans="1:9" ht="20.25" customHeight="1">
      <c r="A69" s="104"/>
      <c r="B69" s="104"/>
      <c r="C69" s="272" t="s">
        <v>179</v>
      </c>
      <c r="D69" s="3"/>
      <c r="E69" s="272"/>
      <c r="F69" s="104"/>
      <c r="G69" s="272" t="s">
        <v>179</v>
      </c>
      <c r="H69" s="3"/>
      <c r="I69" s="272"/>
    </row>
    <row r="70" spans="1:9" ht="10.5" customHeight="1">
      <c r="A70" s="40"/>
      <c r="B70" s="110"/>
      <c r="C70" s="118"/>
      <c r="D70" s="117"/>
      <c r="E70" s="118"/>
      <c r="F70" s="117"/>
      <c r="G70" s="118"/>
      <c r="H70" s="117"/>
      <c r="I70" s="118"/>
    </row>
    <row r="71" spans="1:10" ht="20.25" customHeight="1">
      <c r="A71" s="66" t="s">
        <v>19</v>
      </c>
      <c r="B71" s="108"/>
      <c r="C71" s="99"/>
      <c r="D71" s="99"/>
      <c r="E71" s="99"/>
      <c r="F71" s="99"/>
      <c r="G71" s="99"/>
      <c r="H71" s="99"/>
      <c r="I71" s="99"/>
      <c r="J71" s="252"/>
    </row>
    <row r="72" spans="1:10" ht="20.25" customHeight="1">
      <c r="A72" s="5" t="s">
        <v>253</v>
      </c>
      <c r="B72" s="110"/>
      <c r="C72" s="99"/>
      <c r="D72" s="99"/>
      <c r="E72" s="99"/>
      <c r="F72" s="99"/>
      <c r="G72" s="99"/>
      <c r="H72" s="99"/>
      <c r="I72" s="99"/>
      <c r="J72" s="252"/>
    </row>
    <row r="73" spans="1:10" ht="20.25" customHeight="1">
      <c r="A73" s="5" t="s">
        <v>254</v>
      </c>
      <c r="B73" s="110"/>
      <c r="C73" s="130">
        <v>67936793</v>
      </c>
      <c r="D73" s="99"/>
      <c r="E73" s="130">
        <v>68077205</v>
      </c>
      <c r="F73" s="99"/>
      <c r="G73" s="99">
        <v>6128</v>
      </c>
      <c r="H73" s="99"/>
      <c r="I73" s="99">
        <v>3477</v>
      </c>
      <c r="J73" s="252"/>
    </row>
    <row r="74" spans="1:10" ht="20.25" customHeight="1">
      <c r="A74" s="5" t="s">
        <v>138</v>
      </c>
      <c r="B74" s="110"/>
      <c r="C74" s="130">
        <v>40136671</v>
      </c>
      <c r="D74" s="99"/>
      <c r="E74" s="130">
        <v>35945586</v>
      </c>
      <c r="F74" s="99"/>
      <c r="G74" s="99">
        <v>19279655</v>
      </c>
      <c r="H74" s="99"/>
      <c r="I74" s="99">
        <v>15440590</v>
      </c>
      <c r="J74" s="252"/>
    </row>
    <row r="75" spans="1:10" ht="20.25" customHeight="1">
      <c r="A75" s="5" t="s">
        <v>6</v>
      </c>
      <c r="B75" s="110">
        <v>12</v>
      </c>
      <c r="C75" s="130">
        <v>34382020</v>
      </c>
      <c r="D75" s="99"/>
      <c r="E75" s="130">
        <v>34837343</v>
      </c>
      <c r="F75" s="99"/>
      <c r="G75" s="99">
        <v>1493858</v>
      </c>
      <c r="H75" s="99"/>
      <c r="I75" s="99">
        <v>1384152</v>
      </c>
      <c r="J75" s="252"/>
    </row>
    <row r="76" spans="1:10" ht="20.25" customHeight="1">
      <c r="A76" s="5" t="s">
        <v>84</v>
      </c>
      <c r="B76" s="110"/>
      <c r="C76" s="99"/>
      <c r="D76" s="99"/>
      <c r="E76" s="99" t="s">
        <v>60</v>
      </c>
      <c r="F76" s="99"/>
      <c r="G76" s="99"/>
      <c r="H76" s="104"/>
      <c r="I76" s="138"/>
      <c r="J76" s="252"/>
    </row>
    <row r="77" spans="1:10" ht="20.25" customHeight="1">
      <c r="A77" s="5" t="s">
        <v>180</v>
      </c>
      <c r="B77" s="110">
        <v>4</v>
      </c>
      <c r="C77" s="99">
        <v>614585</v>
      </c>
      <c r="D77" s="104"/>
      <c r="E77" s="99">
        <v>417608</v>
      </c>
      <c r="F77" s="104"/>
      <c r="G77" s="138" t="s">
        <v>94</v>
      </c>
      <c r="H77" s="99"/>
      <c r="I77" s="131" t="s">
        <v>94</v>
      </c>
      <c r="J77" s="252"/>
    </row>
    <row r="78" spans="1:10" ht="20.25" customHeight="1">
      <c r="A78" s="5" t="s">
        <v>255</v>
      </c>
      <c r="B78" s="110"/>
      <c r="C78" s="130">
        <v>21538552</v>
      </c>
      <c r="D78" s="99"/>
      <c r="E78" s="130">
        <v>25251497</v>
      </c>
      <c r="F78" s="99"/>
      <c r="G78" s="99">
        <v>8500000</v>
      </c>
      <c r="H78" s="99"/>
      <c r="I78" s="99">
        <v>9000000</v>
      </c>
      <c r="J78" s="252"/>
    </row>
    <row r="79" spans="1:10" ht="20.25" customHeight="1">
      <c r="A79" s="5" t="s">
        <v>56</v>
      </c>
      <c r="B79" s="104"/>
      <c r="C79" s="130">
        <v>12702261</v>
      </c>
      <c r="D79" s="99"/>
      <c r="E79" s="130">
        <v>10996851</v>
      </c>
      <c r="F79" s="99"/>
      <c r="G79" s="99">
        <v>522754</v>
      </c>
      <c r="H79" s="99"/>
      <c r="I79" s="99">
        <v>167846</v>
      </c>
      <c r="J79" s="252"/>
    </row>
    <row r="80" spans="1:10" ht="20.25" customHeight="1">
      <c r="A80" s="5" t="s">
        <v>256</v>
      </c>
      <c r="B80" s="104"/>
      <c r="C80" s="130">
        <v>1186619</v>
      </c>
      <c r="D80" s="99"/>
      <c r="E80" s="130">
        <v>1625305</v>
      </c>
      <c r="F80" s="99"/>
      <c r="G80" s="131" t="s">
        <v>94</v>
      </c>
      <c r="H80" s="132"/>
      <c r="I80" s="131" t="s">
        <v>94</v>
      </c>
      <c r="J80" s="252"/>
    </row>
    <row r="81" spans="1:10" ht="20.25" customHeight="1">
      <c r="A81" s="5" t="s">
        <v>10</v>
      </c>
      <c r="B81" s="110" t="s">
        <v>60</v>
      </c>
      <c r="C81" s="130">
        <v>10705620</v>
      </c>
      <c r="D81" s="99"/>
      <c r="E81" s="130">
        <v>13467004</v>
      </c>
      <c r="F81" s="99"/>
      <c r="G81" s="115">
        <v>1418468</v>
      </c>
      <c r="H81" s="99"/>
      <c r="I81" s="115">
        <v>1465120</v>
      </c>
      <c r="J81" s="252"/>
    </row>
    <row r="82" spans="1:10" ht="20.25" customHeight="1">
      <c r="A82" s="40" t="s">
        <v>13</v>
      </c>
      <c r="B82" s="110"/>
      <c r="C82" s="135">
        <f>SUM(C73:C81)</f>
        <v>189203121</v>
      </c>
      <c r="D82" s="114"/>
      <c r="E82" s="135">
        <f>SUM(E73:E81)</f>
        <v>190618399</v>
      </c>
      <c r="F82" s="114"/>
      <c r="G82" s="135">
        <f>SUM(G73:G81)</f>
        <v>31220863</v>
      </c>
      <c r="H82" s="114"/>
      <c r="I82" s="135">
        <f>SUM(I73:I81)</f>
        <v>27461185</v>
      </c>
      <c r="J82" s="252"/>
    </row>
    <row r="83" spans="1:10" ht="20.25" customHeight="1">
      <c r="A83" s="107"/>
      <c r="B83" s="110"/>
      <c r="C83" s="99"/>
      <c r="D83" s="99"/>
      <c r="E83" s="99"/>
      <c r="F83" s="99"/>
      <c r="G83" s="99"/>
      <c r="H83" s="99"/>
      <c r="I83" s="99"/>
      <c r="J83" s="252"/>
    </row>
    <row r="84" spans="1:10" ht="20.25" customHeight="1">
      <c r="A84" s="66" t="s">
        <v>20</v>
      </c>
      <c r="B84" s="110"/>
      <c r="C84" s="99"/>
      <c r="D84" s="99"/>
      <c r="E84" s="99"/>
      <c r="F84" s="99"/>
      <c r="G84" s="99"/>
      <c r="H84" s="99"/>
      <c r="I84" s="99"/>
      <c r="J84" s="252"/>
    </row>
    <row r="85" spans="1:10" ht="20.25" customHeight="1">
      <c r="A85" s="5" t="s">
        <v>207</v>
      </c>
      <c r="B85" s="110">
        <v>13</v>
      </c>
      <c r="C85" s="130">
        <v>192257304</v>
      </c>
      <c r="D85" s="99"/>
      <c r="E85" s="130">
        <v>159018495</v>
      </c>
      <c r="F85" s="99"/>
      <c r="G85" s="99">
        <v>70385737</v>
      </c>
      <c r="H85" s="99"/>
      <c r="I85" s="99">
        <v>64000000</v>
      </c>
      <c r="J85" s="252"/>
    </row>
    <row r="86" spans="1:10" ht="20.25" customHeight="1">
      <c r="A86" s="5" t="s">
        <v>77</v>
      </c>
      <c r="B86" s="110"/>
      <c r="C86" s="130">
        <v>9257230</v>
      </c>
      <c r="D86" s="99"/>
      <c r="E86" s="130">
        <v>9985310</v>
      </c>
      <c r="F86" s="99"/>
      <c r="G86" s="131" t="s">
        <v>94</v>
      </c>
      <c r="H86" s="99"/>
      <c r="I86" s="131" t="s">
        <v>94</v>
      </c>
      <c r="J86" s="252"/>
    </row>
    <row r="87" spans="1:10" ht="20.25" customHeight="1">
      <c r="A87" s="5" t="s">
        <v>261</v>
      </c>
      <c r="B87" s="110"/>
      <c r="C87" s="130">
        <v>6046193</v>
      </c>
      <c r="D87" s="139"/>
      <c r="E87" s="130">
        <v>5765752</v>
      </c>
      <c r="F87" s="139"/>
      <c r="G87" s="139">
        <v>1722433</v>
      </c>
      <c r="H87" s="139"/>
      <c r="I87" s="139">
        <v>1619785</v>
      </c>
      <c r="J87" s="252"/>
    </row>
    <row r="88" spans="1:10" ht="20.25" customHeight="1">
      <c r="A88" s="5" t="s">
        <v>52</v>
      </c>
      <c r="B88" s="110"/>
      <c r="C88" s="130">
        <v>2771925</v>
      </c>
      <c r="D88" s="99"/>
      <c r="E88" s="130">
        <v>1467136</v>
      </c>
      <c r="F88" s="99"/>
      <c r="G88" s="131" t="s">
        <v>94</v>
      </c>
      <c r="H88" s="99"/>
      <c r="I88" s="131" t="s">
        <v>94</v>
      </c>
      <c r="J88" s="252"/>
    </row>
    <row r="89" spans="1:10" ht="20.25" customHeight="1">
      <c r="A89" s="40" t="s">
        <v>31</v>
      </c>
      <c r="B89" s="110"/>
      <c r="C89" s="135">
        <f>SUM(C85:C88)</f>
        <v>210332652</v>
      </c>
      <c r="D89" s="114"/>
      <c r="E89" s="135">
        <f>SUM(E85:E88)</f>
        <v>176236693</v>
      </c>
      <c r="F89" s="114"/>
      <c r="G89" s="135">
        <f>SUM(G85:G88)</f>
        <v>72108170</v>
      </c>
      <c r="H89" s="114"/>
      <c r="I89" s="135">
        <f>SUM(I85:I88)</f>
        <v>65619785</v>
      </c>
      <c r="J89" s="252"/>
    </row>
    <row r="90" spans="1:9" s="252" customFormat="1" ht="20.25" customHeight="1">
      <c r="A90" s="278"/>
      <c r="B90" s="120"/>
      <c r="C90" s="51"/>
      <c r="D90" s="51"/>
      <c r="E90" s="51"/>
      <c r="F90" s="51"/>
      <c r="G90" s="51"/>
      <c r="H90" s="51"/>
      <c r="I90" s="51"/>
    </row>
    <row r="91" spans="1:10" ht="20.25" customHeight="1">
      <c r="A91" s="40" t="s">
        <v>14</v>
      </c>
      <c r="B91" s="110"/>
      <c r="C91" s="140">
        <f>C82+C89</f>
        <v>399535773</v>
      </c>
      <c r="D91" s="114"/>
      <c r="E91" s="140">
        <f>E82+E89</f>
        <v>366855092</v>
      </c>
      <c r="F91" s="114"/>
      <c r="G91" s="140">
        <f>G82+G89</f>
        <v>103329033</v>
      </c>
      <c r="H91" s="114"/>
      <c r="I91" s="140">
        <f>I82+I89</f>
        <v>93080970</v>
      </c>
      <c r="J91" s="252"/>
    </row>
    <row r="92" spans="1:10" ht="20.25" customHeight="1">
      <c r="A92" s="253"/>
      <c r="B92" s="120"/>
      <c r="C92" s="148"/>
      <c r="D92" s="51"/>
      <c r="E92" s="51"/>
      <c r="F92" s="51"/>
      <c r="G92" s="51"/>
      <c r="H92" s="51"/>
      <c r="I92" s="51"/>
      <c r="J92" s="252"/>
    </row>
    <row r="93" spans="1:9" ht="20.25" customHeight="1">
      <c r="A93" s="61" t="s">
        <v>27</v>
      </c>
      <c r="B93" s="112"/>
      <c r="C93" s="175"/>
      <c r="D93" s="175"/>
      <c r="E93" s="175"/>
      <c r="F93" s="175"/>
      <c r="G93" s="175"/>
      <c r="H93" s="175"/>
      <c r="I93" s="175"/>
    </row>
    <row r="94" spans="1:9" ht="20.25" customHeight="1">
      <c r="A94" s="61" t="s">
        <v>28</v>
      </c>
      <c r="B94" s="112"/>
      <c r="C94" s="175"/>
      <c r="D94" s="175"/>
      <c r="E94" s="175"/>
      <c r="F94" s="175"/>
      <c r="G94" s="175"/>
      <c r="H94" s="175"/>
      <c r="I94" s="175"/>
    </row>
    <row r="95" spans="1:9" ht="20.25" customHeight="1">
      <c r="A95" s="63" t="s">
        <v>99</v>
      </c>
      <c r="B95" s="112"/>
      <c r="C95" s="175"/>
      <c r="D95" s="175"/>
      <c r="E95" s="175"/>
      <c r="F95" s="175"/>
      <c r="G95" s="175"/>
      <c r="H95" s="175"/>
      <c r="I95" s="175"/>
    </row>
    <row r="96" spans="1:11" ht="20.25" customHeight="1">
      <c r="A96" s="251"/>
      <c r="B96" s="248"/>
      <c r="C96" s="175"/>
      <c r="D96" s="175"/>
      <c r="E96" s="175"/>
      <c r="F96" s="175"/>
      <c r="G96" s="175"/>
      <c r="H96" s="105"/>
      <c r="I96" s="43" t="s">
        <v>101</v>
      </c>
      <c r="J96" s="113"/>
      <c r="K96" s="113"/>
    </row>
    <row r="97" spans="1:9" ht="20.25" customHeight="1">
      <c r="A97" s="107"/>
      <c r="B97" s="108"/>
      <c r="C97" s="311" t="s">
        <v>0</v>
      </c>
      <c r="D97" s="311"/>
      <c r="E97" s="311"/>
      <c r="F97" s="116"/>
      <c r="G97" s="311" t="s">
        <v>39</v>
      </c>
      <c r="H97" s="311"/>
      <c r="I97" s="311"/>
    </row>
    <row r="98" spans="1:9" ht="20.25" customHeight="1">
      <c r="A98" s="107"/>
      <c r="B98" s="108"/>
      <c r="C98" s="310" t="s">
        <v>7</v>
      </c>
      <c r="D98" s="310"/>
      <c r="E98" s="310"/>
      <c r="F98" s="116"/>
      <c r="G98" s="310" t="s">
        <v>7</v>
      </c>
      <c r="H98" s="310"/>
      <c r="I98" s="310"/>
    </row>
    <row r="99" spans="1:9" ht="20.25" customHeight="1">
      <c r="A99" s="107"/>
      <c r="B99" s="108"/>
      <c r="C99" s="65" t="s">
        <v>292</v>
      </c>
      <c r="D99" s="3"/>
      <c r="E99" s="65" t="s">
        <v>35</v>
      </c>
      <c r="F99" s="109"/>
      <c r="G99" s="65" t="s">
        <v>292</v>
      </c>
      <c r="H99" s="3"/>
      <c r="I99" s="65" t="s">
        <v>35</v>
      </c>
    </row>
    <row r="100" spans="1:9" ht="20.25" customHeight="1">
      <c r="A100" s="40" t="s">
        <v>243</v>
      </c>
      <c r="B100" s="120" t="s">
        <v>40</v>
      </c>
      <c r="C100" s="65" t="s">
        <v>257</v>
      </c>
      <c r="D100" s="3"/>
      <c r="E100" s="65" t="s">
        <v>189</v>
      </c>
      <c r="F100" s="118"/>
      <c r="G100" s="65" t="s">
        <v>257</v>
      </c>
      <c r="H100" s="3"/>
      <c r="I100" s="65" t="s">
        <v>189</v>
      </c>
    </row>
    <row r="101" spans="1:9" ht="20.25" customHeight="1">
      <c r="A101" s="40" t="s">
        <v>129</v>
      </c>
      <c r="B101" s="104"/>
      <c r="C101" s="272" t="s">
        <v>179</v>
      </c>
      <c r="D101" s="3"/>
      <c r="E101" s="272"/>
      <c r="F101" s="104"/>
      <c r="G101" s="272" t="s">
        <v>179</v>
      </c>
      <c r="H101" s="3"/>
      <c r="I101" s="272"/>
    </row>
    <row r="102" spans="1:9" ht="10.5" customHeight="1">
      <c r="A102" s="40"/>
      <c r="B102" s="110"/>
      <c r="C102" s="118"/>
      <c r="D102" s="117"/>
      <c r="E102" s="118"/>
      <c r="F102" s="117"/>
      <c r="G102" s="118"/>
      <c r="H102" s="117"/>
      <c r="I102" s="118"/>
    </row>
    <row r="103" spans="1:10" ht="20.25" customHeight="1">
      <c r="A103" s="66" t="s">
        <v>238</v>
      </c>
      <c r="B103" s="110"/>
      <c r="C103" s="99"/>
      <c r="D103" s="99"/>
      <c r="E103" s="99"/>
      <c r="F103" s="99"/>
      <c r="G103" s="99"/>
      <c r="H103" s="99"/>
      <c r="I103" s="99"/>
      <c r="J103" s="252"/>
    </row>
    <row r="104" spans="1:10" ht="20.25" customHeight="1">
      <c r="A104" s="5" t="s">
        <v>42</v>
      </c>
      <c r="B104" s="110"/>
      <c r="C104" s="99"/>
      <c r="D104" s="99"/>
      <c r="E104" s="99"/>
      <c r="F104" s="99"/>
      <c r="G104" s="99"/>
      <c r="H104" s="99"/>
      <c r="I104" s="99"/>
      <c r="J104" s="252"/>
    </row>
    <row r="105" spans="1:10" ht="20.25" customHeight="1" thickBot="1">
      <c r="A105" s="5" t="s">
        <v>49</v>
      </c>
      <c r="B105" s="110"/>
      <c r="C105" s="141">
        <v>9291530</v>
      </c>
      <c r="D105" s="99"/>
      <c r="E105" s="141">
        <v>9291530</v>
      </c>
      <c r="F105" s="99"/>
      <c r="G105" s="142">
        <v>9291530</v>
      </c>
      <c r="H105" s="99"/>
      <c r="I105" s="142">
        <v>9291530</v>
      </c>
      <c r="J105" s="252"/>
    </row>
    <row r="106" spans="1:10" ht="20.25" customHeight="1" thickTop="1">
      <c r="A106" s="5" t="s">
        <v>226</v>
      </c>
      <c r="B106" s="110"/>
      <c r="C106" s="130">
        <v>8611242</v>
      </c>
      <c r="D106" s="99"/>
      <c r="E106" s="130">
        <v>8611242</v>
      </c>
      <c r="F106" s="99"/>
      <c r="G106" s="99">
        <v>8611242</v>
      </c>
      <c r="H106" s="99"/>
      <c r="I106" s="99">
        <v>8611242</v>
      </c>
      <c r="J106" s="252"/>
    </row>
    <row r="107" spans="1:10" ht="20.25" customHeight="1">
      <c r="A107" s="5" t="s">
        <v>66</v>
      </c>
      <c r="B107" s="110"/>
      <c r="C107" s="130">
        <v>-2909249</v>
      </c>
      <c r="D107" s="115"/>
      <c r="E107" s="130">
        <v>-2909249</v>
      </c>
      <c r="F107" s="115"/>
      <c r="G107" s="131" t="s">
        <v>94</v>
      </c>
      <c r="H107" s="115"/>
      <c r="I107" s="131" t="s">
        <v>94</v>
      </c>
      <c r="J107" s="252"/>
    </row>
    <row r="108" spans="1:10" ht="20.25" customHeight="1">
      <c r="A108" s="5" t="s">
        <v>208</v>
      </c>
      <c r="B108" s="110"/>
      <c r="C108" s="115"/>
      <c r="D108" s="115"/>
      <c r="E108" s="115"/>
      <c r="F108" s="115"/>
      <c r="G108" s="115"/>
      <c r="H108" s="115"/>
      <c r="I108" s="115"/>
      <c r="J108" s="252"/>
    </row>
    <row r="109" spans="1:10" ht="20.25" customHeight="1">
      <c r="A109" s="5" t="s">
        <v>209</v>
      </c>
      <c r="B109" s="110"/>
      <c r="C109" s="130">
        <v>57298909</v>
      </c>
      <c r="D109" s="99"/>
      <c r="E109" s="130">
        <v>57298909</v>
      </c>
      <c r="F109" s="99"/>
      <c r="G109" s="139">
        <v>56408882</v>
      </c>
      <c r="H109" s="99"/>
      <c r="I109" s="139">
        <v>56408882</v>
      </c>
      <c r="J109" s="252"/>
    </row>
    <row r="110" spans="1:10" ht="20.25" customHeight="1">
      <c r="A110" s="5" t="s">
        <v>258</v>
      </c>
      <c r="B110" s="110"/>
      <c r="C110" s="130">
        <v>3470021</v>
      </c>
      <c r="D110" s="99"/>
      <c r="E110" s="130">
        <v>3470021</v>
      </c>
      <c r="F110" s="99"/>
      <c r="G110" s="139">
        <v>3470021</v>
      </c>
      <c r="H110" s="99"/>
      <c r="I110" s="139">
        <v>3470021</v>
      </c>
      <c r="J110" s="252"/>
    </row>
    <row r="111" spans="1:10" ht="20.25" customHeight="1">
      <c r="A111" s="5" t="s">
        <v>216</v>
      </c>
      <c r="B111" s="110"/>
      <c r="C111" s="130"/>
      <c r="D111" s="99"/>
      <c r="E111" s="130"/>
      <c r="F111" s="99"/>
      <c r="G111" s="139"/>
      <c r="H111" s="99"/>
      <c r="I111" s="139"/>
      <c r="J111" s="252"/>
    </row>
    <row r="112" spans="1:10" ht="20.25" customHeight="1">
      <c r="A112" s="5" t="s">
        <v>163</v>
      </c>
      <c r="B112" s="110"/>
      <c r="C112" s="130">
        <v>3815391</v>
      </c>
      <c r="D112" s="99"/>
      <c r="E112" s="130">
        <v>3949783</v>
      </c>
      <c r="F112" s="99"/>
      <c r="G112" s="131" t="s">
        <v>94</v>
      </c>
      <c r="H112" s="99"/>
      <c r="I112" s="131" t="s">
        <v>94</v>
      </c>
      <c r="J112" s="252"/>
    </row>
    <row r="113" spans="1:10" ht="20.25" customHeight="1">
      <c r="A113" s="5" t="s">
        <v>143</v>
      </c>
      <c r="B113" s="110"/>
      <c r="C113" s="99">
        <v>-5159</v>
      </c>
      <c r="D113" s="99"/>
      <c r="E113" s="131">
        <v>-5159</v>
      </c>
      <c r="F113" s="99"/>
      <c r="G113" s="139">
        <v>490423</v>
      </c>
      <c r="H113" s="99"/>
      <c r="I113" s="139">
        <v>490423</v>
      </c>
      <c r="J113" s="252"/>
    </row>
    <row r="114" spans="1:10" ht="20.25" customHeight="1">
      <c r="A114" s="5" t="s">
        <v>32</v>
      </c>
      <c r="B114" s="110"/>
      <c r="C114" s="99"/>
      <c r="D114" s="99"/>
      <c r="E114" s="99"/>
      <c r="F114" s="99"/>
      <c r="G114" s="99"/>
      <c r="H114" s="99"/>
      <c r="I114" s="99"/>
      <c r="J114" s="252"/>
    </row>
    <row r="115" spans="1:10" ht="20.25" customHeight="1">
      <c r="A115" s="5" t="s">
        <v>53</v>
      </c>
      <c r="B115" s="110"/>
      <c r="C115" s="99"/>
      <c r="D115" s="99"/>
      <c r="E115" s="99"/>
      <c r="F115" s="99"/>
      <c r="G115" s="99"/>
      <c r="H115" s="99"/>
      <c r="I115" s="99"/>
      <c r="J115" s="252"/>
    </row>
    <row r="116" spans="1:10" ht="20.25" customHeight="1">
      <c r="A116" s="5" t="s">
        <v>43</v>
      </c>
      <c r="B116" s="110"/>
      <c r="C116" s="130">
        <v>929166</v>
      </c>
      <c r="D116" s="99"/>
      <c r="E116" s="130">
        <v>929166</v>
      </c>
      <c r="F116" s="99"/>
      <c r="G116" s="130">
        <v>929166</v>
      </c>
      <c r="H116" s="99"/>
      <c r="I116" s="130">
        <v>929166</v>
      </c>
      <c r="J116" s="252"/>
    </row>
    <row r="117" spans="1:9" s="252" customFormat="1" ht="20.25" customHeight="1">
      <c r="A117" s="5" t="s">
        <v>57</v>
      </c>
      <c r="B117" s="120"/>
      <c r="C117" s="130">
        <v>90443405</v>
      </c>
      <c r="D117" s="115"/>
      <c r="E117" s="130">
        <v>82115694</v>
      </c>
      <c r="F117" s="115"/>
      <c r="G117" s="115">
        <v>45803651</v>
      </c>
      <c r="H117" s="115"/>
      <c r="I117" s="115">
        <v>45171051</v>
      </c>
    </row>
    <row r="118" spans="1:10" ht="20.25" customHeight="1">
      <c r="A118" s="5" t="s">
        <v>217</v>
      </c>
      <c r="B118" s="120"/>
      <c r="C118" s="56">
        <v>-11212612</v>
      </c>
      <c r="D118" s="139"/>
      <c r="E118" s="56">
        <v>-445209</v>
      </c>
      <c r="F118" s="139"/>
      <c r="G118" s="143">
        <v>2822384</v>
      </c>
      <c r="H118" s="139"/>
      <c r="I118" s="143">
        <v>2822384</v>
      </c>
      <c r="J118" s="252"/>
    </row>
    <row r="119" spans="1:10" s="256" customFormat="1" ht="20.25" customHeight="1">
      <c r="A119" s="40" t="s">
        <v>234</v>
      </c>
      <c r="B119" s="144"/>
      <c r="C119" s="114">
        <f>SUM(C106:C118)</f>
        <v>150441114</v>
      </c>
      <c r="D119" s="114"/>
      <c r="E119" s="114">
        <f>SUM(E106:E118)</f>
        <v>153015198</v>
      </c>
      <c r="F119" s="114"/>
      <c r="G119" s="114">
        <f>SUM(G106:G118)</f>
        <v>118535769</v>
      </c>
      <c r="H119" s="114"/>
      <c r="I119" s="114">
        <f>SUM(I106:I118)</f>
        <v>117903169</v>
      </c>
      <c r="J119" s="255"/>
    </row>
    <row r="120" spans="1:10" s="256" customFormat="1" ht="20.25" customHeight="1">
      <c r="A120" s="5" t="s">
        <v>192</v>
      </c>
      <c r="B120" s="110">
        <v>14</v>
      </c>
      <c r="C120" s="145">
        <v>15000000</v>
      </c>
      <c r="D120" s="99"/>
      <c r="E120" s="145">
        <v>15000000</v>
      </c>
      <c r="F120" s="99"/>
      <c r="G120" s="145">
        <v>15000000</v>
      </c>
      <c r="H120" s="99"/>
      <c r="I120" s="99">
        <v>15000000</v>
      </c>
      <c r="J120" s="255"/>
    </row>
    <row r="121" spans="1:10" s="256" customFormat="1" ht="20.25" customHeight="1">
      <c r="A121" s="40" t="s">
        <v>246</v>
      </c>
      <c r="B121" s="144"/>
      <c r="C121" s="114"/>
      <c r="D121" s="114"/>
      <c r="E121" s="114"/>
      <c r="F121" s="114"/>
      <c r="G121" s="147"/>
      <c r="H121" s="114"/>
      <c r="I121" s="147"/>
      <c r="J121" s="255"/>
    </row>
    <row r="122" spans="1:10" s="256" customFormat="1" ht="20.25" customHeight="1">
      <c r="A122" s="40" t="s">
        <v>247</v>
      </c>
      <c r="B122" s="144"/>
      <c r="C122" s="114">
        <f>SUM(C119:C120)</f>
        <v>165441114</v>
      </c>
      <c r="D122" s="114"/>
      <c r="E122" s="114">
        <f>SUM(E119:E120)</f>
        <v>168015198</v>
      </c>
      <c r="F122" s="114"/>
      <c r="G122" s="114">
        <f>SUM(G119:G120)</f>
        <v>133535769</v>
      </c>
      <c r="H122" s="114"/>
      <c r="I122" s="114">
        <f>SUM(I119:I120)</f>
        <v>132903169</v>
      </c>
      <c r="J122" s="255"/>
    </row>
    <row r="123" spans="1:10" ht="20.25" customHeight="1">
      <c r="A123" s="5" t="s">
        <v>107</v>
      </c>
      <c r="B123" s="110"/>
      <c r="C123" s="145">
        <v>52967273</v>
      </c>
      <c r="D123" s="99"/>
      <c r="E123" s="145">
        <v>58626658</v>
      </c>
      <c r="F123" s="99"/>
      <c r="G123" s="146" t="s">
        <v>94</v>
      </c>
      <c r="H123" s="132"/>
      <c r="I123" s="146">
        <v>0</v>
      </c>
      <c r="J123" s="252"/>
    </row>
    <row r="124" spans="1:10" ht="20.25" customHeight="1">
      <c r="A124" s="40" t="s">
        <v>218</v>
      </c>
      <c r="B124" s="110"/>
      <c r="C124" s="140">
        <f>SUM(C122:C123)</f>
        <v>218408387</v>
      </c>
      <c r="D124" s="114"/>
      <c r="E124" s="140">
        <f>SUM(E122:E123)</f>
        <v>226641856</v>
      </c>
      <c r="F124" s="114"/>
      <c r="G124" s="140">
        <f>SUM(G122:G123)</f>
        <v>133535769</v>
      </c>
      <c r="H124" s="114"/>
      <c r="I124" s="140">
        <f>SUM(I122:I123)</f>
        <v>132903169</v>
      </c>
      <c r="J124" s="252"/>
    </row>
    <row r="125" spans="1:10" ht="20.25" customHeight="1">
      <c r="A125" s="103"/>
      <c r="B125" s="110"/>
      <c r="C125" s="51"/>
      <c r="D125" s="114"/>
      <c r="E125" s="51"/>
      <c r="F125" s="114"/>
      <c r="G125" s="51"/>
      <c r="H125" s="114"/>
      <c r="I125" s="51"/>
      <c r="J125" s="252"/>
    </row>
    <row r="126" spans="1:10" ht="19.5" customHeight="1" thickBot="1">
      <c r="A126" s="166" t="s">
        <v>219</v>
      </c>
      <c r="B126" s="286"/>
      <c r="C126" s="287">
        <f>C91+C124</f>
        <v>617944160</v>
      </c>
      <c r="D126" s="288"/>
      <c r="E126" s="287">
        <f>E91+E124</f>
        <v>593496948</v>
      </c>
      <c r="F126" s="288"/>
      <c r="G126" s="287">
        <f>G91+G124</f>
        <v>236864802</v>
      </c>
      <c r="H126" s="288"/>
      <c r="I126" s="287">
        <f>I91+I124</f>
        <v>225984139</v>
      </c>
      <c r="J126" s="252"/>
    </row>
    <row r="127" spans="1:10" ht="20.25" customHeight="1" thickTop="1">
      <c r="A127" s="278"/>
      <c r="B127" s="120"/>
      <c r="C127" s="51"/>
      <c r="D127" s="51"/>
      <c r="E127" s="51"/>
      <c r="F127" s="51"/>
      <c r="G127" s="51"/>
      <c r="H127" s="51"/>
      <c r="I127" s="51"/>
      <c r="J127" s="252"/>
    </row>
    <row r="128" spans="1:10" ht="20.25" customHeight="1">
      <c r="A128" s="257"/>
      <c r="B128" s="252"/>
      <c r="C128" s="250"/>
      <c r="D128" s="250"/>
      <c r="E128" s="250"/>
      <c r="F128" s="250"/>
      <c r="G128" s="250"/>
      <c r="H128" s="250"/>
      <c r="I128" s="250"/>
      <c r="J128" s="252"/>
    </row>
  </sheetData>
  <sheetProtection/>
  <mergeCells count="16">
    <mergeCell ref="C97:E97"/>
    <mergeCell ref="G97:I97"/>
    <mergeCell ref="C98:E98"/>
    <mergeCell ref="G98:I98"/>
    <mergeCell ref="C33:E33"/>
    <mergeCell ref="G33:I33"/>
    <mergeCell ref="C65:E65"/>
    <mergeCell ref="G65:I65"/>
    <mergeCell ref="C66:E66"/>
    <mergeCell ref="G66:I66"/>
    <mergeCell ref="C6:E6"/>
    <mergeCell ref="G6:I6"/>
    <mergeCell ref="C5:E5"/>
    <mergeCell ref="G5:I5"/>
    <mergeCell ref="C32:E32"/>
    <mergeCell ref="G32:I32"/>
  </mergeCells>
  <printOptions/>
  <pageMargins left="0.7" right="0.5" top="0.47" bottom="0.5" header="0.5" footer="0.5"/>
  <pageSetup firstPageNumber="2" useFirstPageNumber="1" horizontalDpi="600" verticalDpi="600" orientation="portrait" paperSize="9" scale="89"/>
  <headerFooter>
    <oddFooter>&amp;LThe accompanying notes are an integral part of these financial statements.
&amp;C&amp;P</oddFooter>
  </headerFooter>
  <rowBreaks count="3" manualBreakCount="3">
    <brk id="27" max="255" man="1"/>
    <brk id="60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showGridLines="0" zoomScaleSheetLayoutView="80" zoomScalePageLayoutView="70" workbookViewId="0" topLeftCell="A1">
      <selection activeCell="A1" sqref="A1"/>
    </sheetView>
  </sheetViews>
  <sheetFormatPr defaultColWidth="9.28125" defaultRowHeight="21.75" customHeight="1"/>
  <cols>
    <col min="1" max="1" width="3.28125" style="261" customWidth="1"/>
    <col min="2" max="2" width="37.28125" style="261" customWidth="1"/>
    <col min="3" max="3" width="6.421875" style="73" customWidth="1"/>
    <col min="4" max="4" width="16.28125" style="94" customWidth="1"/>
    <col min="5" max="5" width="1.28515625" style="94" customWidth="1"/>
    <col min="6" max="6" width="16.28125" style="94" customWidth="1"/>
    <col min="7" max="7" width="1.28515625" style="239" customWidth="1"/>
    <col min="8" max="8" width="16.28125" style="94" customWidth="1"/>
    <col min="9" max="9" width="1.28515625" style="239" customWidth="1"/>
    <col min="10" max="10" width="16.28125" style="94" customWidth="1"/>
    <col min="11" max="16384" width="9.28125" style="94" customWidth="1"/>
  </cols>
  <sheetData>
    <row r="1" spans="1:10" ht="20.25" customHeight="1">
      <c r="A1" s="61" t="s">
        <v>27</v>
      </c>
      <c r="B1" s="61"/>
      <c r="C1" s="40"/>
      <c r="D1" s="40"/>
      <c r="E1" s="40"/>
      <c r="F1" s="40"/>
      <c r="G1" s="46"/>
      <c r="H1" s="46"/>
      <c r="I1" s="46"/>
      <c r="J1" s="46"/>
    </row>
    <row r="2" spans="1:10" ht="20.25" customHeight="1">
      <c r="A2" s="61" t="s">
        <v>28</v>
      </c>
      <c r="B2" s="61"/>
      <c r="C2" s="40"/>
      <c r="D2" s="40"/>
      <c r="E2" s="40"/>
      <c r="F2" s="40"/>
      <c r="G2" s="46"/>
      <c r="H2" s="46"/>
      <c r="I2" s="46"/>
      <c r="J2" s="46"/>
    </row>
    <row r="3" spans="1:10" ht="20.25" customHeight="1">
      <c r="A3" s="63" t="s">
        <v>147</v>
      </c>
      <c r="B3" s="63"/>
      <c r="C3" s="228"/>
      <c r="D3" s="46"/>
      <c r="E3" s="46"/>
      <c r="F3" s="46"/>
      <c r="G3" s="46"/>
      <c r="H3" s="46"/>
      <c r="I3" s="46"/>
      <c r="J3" s="46"/>
    </row>
    <row r="4" spans="1:10" ht="20.25" customHeight="1">
      <c r="A4" s="92"/>
      <c r="B4" s="92"/>
      <c r="C4" s="60"/>
      <c r="D4" s="46"/>
      <c r="E4" s="46"/>
      <c r="F4" s="46"/>
      <c r="G4" s="46"/>
      <c r="H4" s="46"/>
      <c r="I4" s="46"/>
      <c r="J4" s="43" t="s">
        <v>101</v>
      </c>
    </row>
    <row r="5" spans="1:10" ht="20.25" customHeight="1">
      <c r="A5" s="92"/>
      <c r="B5" s="92"/>
      <c r="C5" s="60"/>
      <c r="D5" s="312" t="s">
        <v>0</v>
      </c>
      <c r="E5" s="312"/>
      <c r="F5" s="312"/>
      <c r="G5" s="296"/>
      <c r="H5" s="313" t="s">
        <v>39</v>
      </c>
      <c r="I5" s="313"/>
      <c r="J5" s="313"/>
    </row>
    <row r="6" spans="1:10" ht="20.25" customHeight="1">
      <c r="A6" s="40"/>
      <c r="B6" s="40"/>
      <c r="C6" s="60"/>
      <c r="D6" s="314" t="s">
        <v>7</v>
      </c>
      <c r="E6" s="314"/>
      <c r="F6" s="314"/>
      <c r="G6" s="296"/>
      <c r="H6" s="314" t="s">
        <v>7</v>
      </c>
      <c r="I6" s="314"/>
      <c r="J6" s="314"/>
    </row>
    <row r="7" spans="1:10" ht="20.25" customHeight="1">
      <c r="A7" s="40"/>
      <c r="B7" s="40"/>
      <c r="C7" s="60"/>
      <c r="D7" s="315" t="s">
        <v>149</v>
      </c>
      <c r="E7" s="315"/>
      <c r="F7" s="315"/>
      <c r="G7" s="100"/>
      <c r="H7" s="315" t="s">
        <v>149</v>
      </c>
      <c r="I7" s="315"/>
      <c r="J7" s="315"/>
    </row>
    <row r="8" spans="1:10" ht="20.25" customHeight="1">
      <c r="A8" s="40"/>
      <c r="B8" s="40"/>
      <c r="C8" s="94"/>
      <c r="D8" s="316" t="s">
        <v>292</v>
      </c>
      <c r="E8" s="317"/>
      <c r="F8" s="317"/>
      <c r="G8" s="100"/>
      <c r="H8" s="316" t="s">
        <v>292</v>
      </c>
      <c r="I8" s="317"/>
      <c r="J8" s="317"/>
    </row>
    <row r="9" spans="1:10" ht="20.25" customHeight="1">
      <c r="A9" s="40"/>
      <c r="B9" s="40"/>
      <c r="C9" s="60" t="s">
        <v>40</v>
      </c>
      <c r="D9" s="101" t="s">
        <v>257</v>
      </c>
      <c r="E9" s="100"/>
      <c r="F9" s="101" t="s">
        <v>189</v>
      </c>
      <c r="G9" s="100"/>
      <c r="H9" s="101" t="s">
        <v>257</v>
      </c>
      <c r="I9" s="100"/>
      <c r="J9" s="101" t="s">
        <v>189</v>
      </c>
    </row>
    <row r="10" spans="1:10" ht="20.25" customHeight="1">
      <c r="A10" s="66" t="s">
        <v>121</v>
      </c>
      <c r="B10" s="66"/>
      <c r="C10" s="60">
        <v>4</v>
      </c>
      <c r="D10" s="54"/>
      <c r="E10" s="54"/>
      <c r="F10" s="54"/>
      <c r="G10" s="54"/>
      <c r="H10" s="54"/>
      <c r="I10" s="54"/>
      <c r="J10" s="54"/>
    </row>
    <row r="11" spans="1:10" ht="20.25" customHeight="1">
      <c r="A11" s="92" t="s">
        <v>50</v>
      </c>
      <c r="B11" s="92"/>
      <c r="C11" s="94"/>
      <c r="D11" s="95">
        <v>141392707</v>
      </c>
      <c r="E11" s="95"/>
      <c r="F11" s="95">
        <v>126437107</v>
      </c>
      <c r="G11" s="95"/>
      <c r="H11" s="167">
        <v>6865081</v>
      </c>
      <c r="I11" s="95"/>
      <c r="J11" s="167">
        <v>7284303</v>
      </c>
    </row>
    <row r="12" spans="1:10" ht="20.25" customHeight="1">
      <c r="A12" s="92" t="s">
        <v>25</v>
      </c>
      <c r="B12" s="92"/>
      <c r="C12" s="60"/>
      <c r="D12" s="95">
        <v>251983</v>
      </c>
      <c r="E12" s="95"/>
      <c r="F12" s="95">
        <v>227742</v>
      </c>
      <c r="G12" s="95"/>
      <c r="H12" s="175">
        <v>1054334</v>
      </c>
      <c r="I12" s="95"/>
      <c r="J12" s="175">
        <v>958647</v>
      </c>
    </row>
    <row r="13" spans="1:10" ht="20.25" customHeight="1">
      <c r="A13" s="92" t="s">
        <v>130</v>
      </c>
      <c r="B13" s="92"/>
      <c r="C13" s="60"/>
      <c r="D13" s="221">
        <v>3</v>
      </c>
      <c r="E13" s="95"/>
      <c r="F13" s="221">
        <v>65880</v>
      </c>
      <c r="G13" s="95"/>
      <c r="H13" s="175">
        <v>1542152</v>
      </c>
      <c r="I13" s="95"/>
      <c r="J13" s="175">
        <v>3863412</v>
      </c>
    </row>
    <row r="14" spans="1:10" ht="20.25" customHeight="1">
      <c r="A14" s="92" t="s">
        <v>181</v>
      </c>
      <c r="B14" s="92"/>
      <c r="C14" s="60"/>
      <c r="D14" s="221" t="s">
        <v>94</v>
      </c>
      <c r="E14" s="95"/>
      <c r="F14" s="221">
        <v>42239</v>
      </c>
      <c r="G14" s="95"/>
      <c r="H14" s="168">
        <v>0</v>
      </c>
      <c r="I14" s="95"/>
      <c r="J14" s="168">
        <v>0</v>
      </c>
    </row>
    <row r="15" spans="1:10" ht="20.25" customHeight="1">
      <c r="A15" s="92" t="s">
        <v>398</v>
      </c>
      <c r="B15" s="92"/>
      <c r="C15" s="60"/>
      <c r="D15" s="221">
        <v>1056326</v>
      </c>
      <c r="E15" s="95"/>
      <c r="F15" s="221">
        <v>1884455</v>
      </c>
      <c r="G15" s="95"/>
      <c r="H15" s="168">
        <v>0</v>
      </c>
      <c r="I15" s="95"/>
      <c r="J15" s="168" t="s">
        <v>94</v>
      </c>
    </row>
    <row r="16" spans="1:10" ht="20.25" customHeight="1">
      <c r="A16" s="92" t="s">
        <v>37</v>
      </c>
      <c r="B16" s="92"/>
      <c r="C16" s="60"/>
      <c r="D16" s="95">
        <v>543395</v>
      </c>
      <c r="E16" s="95"/>
      <c r="F16" s="95">
        <v>496455</v>
      </c>
      <c r="G16" s="95"/>
      <c r="H16" s="167">
        <v>14164</v>
      </c>
      <c r="I16" s="95"/>
      <c r="J16" s="167">
        <v>13134</v>
      </c>
    </row>
    <row r="17" spans="1:10" ht="20.25" customHeight="1">
      <c r="A17" s="40" t="s">
        <v>120</v>
      </c>
      <c r="B17" s="40"/>
      <c r="C17" s="60"/>
      <c r="D17" s="69">
        <f>SUM(D11:D16)</f>
        <v>143244414</v>
      </c>
      <c r="E17" s="26"/>
      <c r="F17" s="69">
        <f>SUM(F11:F16)</f>
        <v>129153878</v>
      </c>
      <c r="G17" s="26"/>
      <c r="H17" s="69">
        <f>SUM(H11:H16)</f>
        <v>9475731</v>
      </c>
      <c r="I17" s="26"/>
      <c r="J17" s="69">
        <f>SUM(J11:J16)</f>
        <v>12119496</v>
      </c>
    </row>
    <row r="18" spans="1:10" ht="11.25" customHeight="1">
      <c r="A18" s="40"/>
      <c r="B18" s="40"/>
      <c r="C18" s="60"/>
      <c r="D18" s="298"/>
      <c r="E18" s="54"/>
      <c r="F18" s="298"/>
      <c r="G18" s="26"/>
      <c r="H18" s="298"/>
      <c r="I18" s="54"/>
      <c r="J18" s="298"/>
    </row>
    <row r="19" spans="1:10" ht="20.25" customHeight="1">
      <c r="A19" s="66" t="s">
        <v>22</v>
      </c>
      <c r="B19" s="66"/>
      <c r="C19" s="60">
        <v>4</v>
      </c>
      <c r="D19" s="298"/>
      <c r="E19" s="54"/>
      <c r="F19" s="298"/>
      <c r="G19" s="26"/>
      <c r="H19" s="298"/>
      <c r="I19" s="54"/>
      <c r="J19" s="298"/>
    </row>
    <row r="20" spans="1:10" ht="20.25" customHeight="1">
      <c r="A20" s="92" t="s">
        <v>58</v>
      </c>
      <c r="B20" s="92"/>
      <c r="C20" s="60"/>
      <c r="D20" s="171">
        <v>121782909</v>
      </c>
      <c r="E20" s="54"/>
      <c r="F20" s="171">
        <v>108877156</v>
      </c>
      <c r="G20" s="95"/>
      <c r="H20" s="167">
        <v>6307325</v>
      </c>
      <c r="I20" s="95"/>
      <c r="J20" s="167">
        <v>6435965</v>
      </c>
    </row>
    <row r="21" spans="1:10" ht="20.25" customHeight="1">
      <c r="A21" s="92" t="s">
        <v>334</v>
      </c>
      <c r="B21" s="92"/>
      <c r="C21" s="60"/>
      <c r="D21" s="171"/>
      <c r="E21" s="54"/>
      <c r="F21" s="171"/>
      <c r="G21" s="95"/>
      <c r="H21" s="167"/>
      <c r="I21" s="95"/>
      <c r="J21" s="167"/>
    </row>
    <row r="22" spans="1:10" ht="20.25" customHeight="1">
      <c r="A22" s="92" t="s">
        <v>293</v>
      </c>
      <c r="B22" s="92"/>
      <c r="C22" s="60"/>
      <c r="D22" s="171">
        <v>-517825</v>
      </c>
      <c r="E22" s="54"/>
      <c r="F22" s="171">
        <v>-1074254</v>
      </c>
      <c r="G22" s="95"/>
      <c r="H22" s="165" t="s">
        <v>94</v>
      </c>
      <c r="I22" s="95"/>
      <c r="J22" s="165" t="s">
        <v>94</v>
      </c>
    </row>
    <row r="23" spans="1:10" ht="20.25" customHeight="1">
      <c r="A23" s="92" t="s">
        <v>204</v>
      </c>
      <c r="B23" s="92"/>
      <c r="C23" s="60"/>
      <c r="D23" s="171">
        <v>5313624</v>
      </c>
      <c r="E23" s="54"/>
      <c r="F23" s="171">
        <v>5565006</v>
      </c>
      <c r="G23" s="95"/>
      <c r="H23" s="167">
        <v>209716</v>
      </c>
      <c r="I23" s="95"/>
      <c r="J23" s="167">
        <v>237129</v>
      </c>
    </row>
    <row r="24" spans="1:10" ht="20.25" customHeight="1">
      <c r="A24" s="92" t="s">
        <v>68</v>
      </c>
      <c r="B24" s="92"/>
      <c r="C24" s="60"/>
      <c r="D24" s="171">
        <v>7357501</v>
      </c>
      <c r="E24" s="54"/>
      <c r="F24" s="171">
        <v>7610979</v>
      </c>
      <c r="G24" s="95"/>
      <c r="H24" s="167">
        <v>760081</v>
      </c>
      <c r="I24" s="95"/>
      <c r="J24" s="167">
        <v>599379</v>
      </c>
    </row>
    <row r="25" spans="1:10" ht="20.25" customHeight="1">
      <c r="A25" s="92" t="s">
        <v>151</v>
      </c>
      <c r="B25" s="92"/>
      <c r="C25" s="60"/>
      <c r="D25" s="185">
        <v>111862</v>
      </c>
      <c r="E25" s="54"/>
      <c r="F25" s="165" t="s">
        <v>94</v>
      </c>
      <c r="G25" s="95"/>
      <c r="H25" s="167">
        <v>276975</v>
      </c>
      <c r="I25" s="95"/>
      <c r="J25" s="167">
        <v>228939</v>
      </c>
    </row>
    <row r="26" spans="1:10" ht="20.25" customHeight="1">
      <c r="A26" s="92" t="s">
        <v>69</v>
      </c>
      <c r="B26" s="92"/>
      <c r="C26" s="60"/>
      <c r="D26" s="171">
        <v>2745727</v>
      </c>
      <c r="E26" s="54"/>
      <c r="F26" s="171">
        <v>2830015</v>
      </c>
      <c r="G26" s="95"/>
      <c r="H26" s="167">
        <v>909030</v>
      </c>
      <c r="I26" s="95"/>
      <c r="J26" s="167">
        <v>946771</v>
      </c>
    </row>
    <row r="27" spans="1:10" ht="20.25" customHeight="1">
      <c r="A27" s="40" t="s">
        <v>24</v>
      </c>
      <c r="B27" s="40"/>
      <c r="C27" s="60"/>
      <c r="D27" s="69">
        <f>SUM(D20:D26)</f>
        <v>136793798</v>
      </c>
      <c r="E27" s="26"/>
      <c r="F27" s="69">
        <f>SUM(F20:F26)</f>
        <v>123808902</v>
      </c>
      <c r="G27" s="26"/>
      <c r="H27" s="69">
        <f>SUM(H20:H26)</f>
        <v>8463127</v>
      </c>
      <c r="I27" s="26"/>
      <c r="J27" s="69">
        <f>SUM(J20:J26)</f>
        <v>8448183</v>
      </c>
    </row>
    <row r="28" spans="1:10" ht="11.25" customHeight="1">
      <c r="A28" s="40"/>
      <c r="B28" s="40"/>
      <c r="C28" s="60"/>
      <c r="D28" s="298"/>
      <c r="E28" s="54"/>
      <c r="F28" s="298"/>
      <c r="G28" s="26"/>
      <c r="H28" s="298"/>
      <c r="I28" s="54"/>
      <c r="J28" s="298"/>
    </row>
    <row r="29" spans="1:10" ht="20.25" customHeight="1">
      <c r="A29" s="92" t="s">
        <v>294</v>
      </c>
      <c r="B29" s="40"/>
      <c r="C29" s="60"/>
      <c r="D29" s="36"/>
      <c r="E29" s="26"/>
      <c r="F29" s="36"/>
      <c r="G29" s="36"/>
      <c r="H29" s="36"/>
      <c r="I29" s="36"/>
      <c r="J29" s="36"/>
    </row>
    <row r="30" spans="1:10" ht="20.25" customHeight="1">
      <c r="A30" s="92" t="s">
        <v>168</v>
      </c>
      <c r="B30" s="94"/>
      <c r="C30" s="60"/>
      <c r="D30" s="91">
        <v>2095645</v>
      </c>
      <c r="E30" s="95"/>
      <c r="F30" s="91">
        <v>2015203</v>
      </c>
      <c r="G30" s="95"/>
      <c r="H30" s="299">
        <v>0</v>
      </c>
      <c r="I30" s="54"/>
      <c r="J30" s="299">
        <v>0</v>
      </c>
    </row>
    <row r="31" spans="1:10" ht="20.25" customHeight="1">
      <c r="A31" s="40" t="s">
        <v>122</v>
      </c>
      <c r="B31" s="40"/>
      <c r="C31" s="60"/>
      <c r="D31" s="36"/>
      <c r="E31" s="26"/>
      <c r="F31" s="36"/>
      <c r="G31" s="26"/>
      <c r="H31" s="36"/>
      <c r="I31" s="26"/>
      <c r="J31" s="36"/>
    </row>
    <row r="32" spans="1:10" ht="20.25" customHeight="1">
      <c r="A32" s="40" t="s">
        <v>372</v>
      </c>
      <c r="B32" s="40"/>
      <c r="C32" s="60"/>
      <c r="D32" s="36">
        <f aca="true" t="shared" si="0" ref="D32:J32">D17-D27+D30</f>
        <v>8546261</v>
      </c>
      <c r="E32" s="36">
        <f t="shared" si="0"/>
        <v>0</v>
      </c>
      <c r="F32" s="36">
        <f t="shared" si="0"/>
        <v>7360179</v>
      </c>
      <c r="G32" s="36">
        <f t="shared" si="0"/>
        <v>0</v>
      </c>
      <c r="H32" s="36">
        <f t="shared" si="0"/>
        <v>1012604</v>
      </c>
      <c r="I32" s="36">
        <f t="shared" si="0"/>
        <v>0</v>
      </c>
      <c r="J32" s="36">
        <f t="shared" si="0"/>
        <v>3671313</v>
      </c>
    </row>
    <row r="33" spans="1:10" ht="20.25" customHeight="1">
      <c r="A33" s="92" t="s">
        <v>127</v>
      </c>
      <c r="B33" s="92"/>
      <c r="C33" s="94"/>
      <c r="D33" s="95">
        <v>1572776</v>
      </c>
      <c r="E33" s="54"/>
      <c r="F33" s="95">
        <v>1103643</v>
      </c>
      <c r="G33" s="26"/>
      <c r="H33" s="95">
        <v>-122794</v>
      </c>
      <c r="I33" s="54"/>
      <c r="J33" s="95">
        <v>28617</v>
      </c>
    </row>
    <row r="34" spans="1:10" ht="20.25" customHeight="1" thickBot="1">
      <c r="A34" s="40" t="s">
        <v>61</v>
      </c>
      <c r="B34" s="40"/>
      <c r="C34" s="60"/>
      <c r="D34" s="37">
        <f>D32-D33</f>
        <v>6973485</v>
      </c>
      <c r="E34" s="26"/>
      <c r="F34" s="37">
        <f>F32-F33</f>
        <v>6256536</v>
      </c>
      <c r="G34" s="26"/>
      <c r="H34" s="37">
        <f>H32-H33</f>
        <v>1135398</v>
      </c>
      <c r="I34" s="26"/>
      <c r="J34" s="37">
        <f>J32-J33</f>
        <v>3642696</v>
      </c>
    </row>
    <row r="35" spans="1:10" ht="11.25" customHeight="1" thickTop="1">
      <c r="A35" s="40"/>
      <c r="B35" s="40"/>
      <c r="C35" s="60"/>
      <c r="D35" s="298"/>
      <c r="E35" s="54"/>
      <c r="F35" s="298"/>
      <c r="G35" s="26"/>
      <c r="H35" s="298"/>
      <c r="I35" s="54"/>
      <c r="J35" s="298"/>
    </row>
    <row r="36" spans="1:10" ht="20.25" customHeight="1">
      <c r="A36" s="40" t="s">
        <v>88</v>
      </c>
      <c r="B36" s="92"/>
      <c r="C36" s="60"/>
      <c r="D36" s="300"/>
      <c r="E36" s="54"/>
      <c r="F36" s="300"/>
      <c r="G36" s="54"/>
      <c r="H36" s="301"/>
      <c r="I36" s="54"/>
      <c r="J36" s="301"/>
    </row>
    <row r="37" spans="1:10" ht="20.25" customHeight="1">
      <c r="A37" s="92" t="s">
        <v>62</v>
      </c>
      <c r="B37" s="92"/>
      <c r="C37" s="60"/>
      <c r="D37" s="300">
        <v>4911912</v>
      </c>
      <c r="E37" s="54"/>
      <c r="F37" s="167">
        <v>4913736</v>
      </c>
      <c r="G37" s="54"/>
      <c r="H37" s="95">
        <v>1135398</v>
      </c>
      <c r="I37" s="54"/>
      <c r="J37" s="95">
        <v>3642696</v>
      </c>
    </row>
    <row r="38" spans="1:10" ht="20.25" customHeight="1">
      <c r="A38" s="92" t="s">
        <v>109</v>
      </c>
      <c r="B38" s="92"/>
      <c r="C38" s="60"/>
      <c r="D38" s="95">
        <v>2061573</v>
      </c>
      <c r="E38" s="54"/>
      <c r="F38" s="95">
        <v>1342800</v>
      </c>
      <c r="G38" s="54"/>
      <c r="H38" s="299">
        <v>0</v>
      </c>
      <c r="I38" s="54"/>
      <c r="J38" s="299">
        <v>0</v>
      </c>
    </row>
    <row r="39" spans="1:10" ht="20.25" customHeight="1" thickBot="1">
      <c r="A39" s="40" t="s">
        <v>61</v>
      </c>
      <c r="B39" s="40"/>
      <c r="C39" s="60"/>
      <c r="D39" s="37">
        <f>SUM(D37:D38)</f>
        <v>6973485</v>
      </c>
      <c r="E39" s="26"/>
      <c r="F39" s="37">
        <f>SUM(F37:F38)</f>
        <v>6256536</v>
      </c>
      <c r="G39" s="26"/>
      <c r="H39" s="37">
        <f>SUM(H37:H38)</f>
        <v>1135398</v>
      </c>
      <c r="I39" s="26"/>
      <c r="J39" s="37">
        <f>SUM(J37:J38)</f>
        <v>3642696</v>
      </c>
    </row>
    <row r="40" spans="1:10" ht="11.25" customHeight="1" thickTop="1">
      <c r="A40" s="40"/>
      <c r="B40" s="40"/>
      <c r="C40" s="60"/>
      <c r="D40" s="298"/>
      <c r="E40" s="54"/>
      <c r="F40" s="298"/>
      <c r="G40" s="26"/>
      <c r="H40" s="298"/>
      <c r="I40" s="54"/>
      <c r="J40" s="298"/>
    </row>
    <row r="41" spans="1:10" ht="20.25" customHeight="1" thickBot="1">
      <c r="A41" s="40" t="s">
        <v>96</v>
      </c>
      <c r="B41" s="40"/>
      <c r="C41" s="60">
        <v>16</v>
      </c>
      <c r="D41" s="88">
        <v>0.58</v>
      </c>
      <c r="E41" s="89"/>
      <c r="F41" s="88">
        <v>0.61</v>
      </c>
      <c r="G41" s="89"/>
      <c r="H41" s="88">
        <v>0.11</v>
      </c>
      <c r="I41" s="89"/>
      <c r="J41" s="88">
        <v>0.42</v>
      </c>
    </row>
    <row r="42" spans="2:10" s="76" customFormat="1" ht="20.25" customHeight="1" thickTop="1">
      <c r="B42" s="40"/>
      <c r="C42" s="60"/>
      <c r="D42" s="90"/>
      <c r="E42" s="89"/>
      <c r="F42" s="90"/>
      <c r="G42" s="89"/>
      <c r="H42" s="90"/>
      <c r="I42" s="89"/>
      <c r="J42" s="90"/>
    </row>
    <row r="43" spans="2:10" s="76" customFormat="1" ht="20.25" customHeight="1">
      <c r="B43" s="40"/>
      <c r="C43" s="60"/>
      <c r="D43" s="90"/>
      <c r="E43" s="89"/>
      <c r="F43" s="90"/>
      <c r="G43" s="89"/>
      <c r="H43" s="90"/>
      <c r="I43" s="89"/>
      <c r="J43" s="90"/>
    </row>
    <row r="44" spans="1:10" ht="20.25" customHeight="1">
      <c r="A44" s="61" t="s">
        <v>27</v>
      </c>
      <c r="B44" s="61"/>
      <c r="C44" s="40"/>
      <c r="D44" s="40"/>
      <c r="E44" s="40"/>
      <c r="F44" s="40"/>
      <c r="G44" s="46"/>
      <c r="H44" s="46"/>
      <c r="I44" s="46"/>
      <c r="J44" s="46"/>
    </row>
    <row r="45" spans="1:10" ht="20.25" customHeight="1">
      <c r="A45" s="61" t="s">
        <v>28</v>
      </c>
      <c r="B45" s="61"/>
      <c r="C45" s="40"/>
      <c r="D45" s="40"/>
      <c r="E45" s="40"/>
      <c r="F45" s="40"/>
      <c r="G45" s="46"/>
      <c r="H45" s="46"/>
      <c r="I45" s="46"/>
      <c r="J45" s="46"/>
    </row>
    <row r="46" spans="1:10" ht="19.5" customHeight="1">
      <c r="A46" s="63" t="s">
        <v>148</v>
      </c>
      <c r="B46" s="63"/>
      <c r="C46" s="228"/>
      <c r="D46" s="46"/>
      <c r="E46" s="46"/>
      <c r="F46" s="46"/>
      <c r="G46" s="46"/>
      <c r="H46" s="46"/>
      <c r="I46" s="46"/>
      <c r="J46" s="46"/>
    </row>
    <row r="47" spans="1:10" ht="5.25" customHeight="1">
      <c r="A47" s="63"/>
      <c r="B47" s="63"/>
      <c r="C47" s="228"/>
      <c r="D47" s="46"/>
      <c r="E47" s="46"/>
      <c r="F47" s="46"/>
      <c r="G47" s="46"/>
      <c r="H47" s="46"/>
      <c r="I47" s="46"/>
      <c r="J47" s="46"/>
    </row>
    <row r="48" spans="1:10" ht="20.25" customHeight="1">
      <c r="A48" s="92"/>
      <c r="B48" s="92"/>
      <c r="C48" s="60"/>
      <c r="D48" s="46"/>
      <c r="E48" s="46"/>
      <c r="F48" s="46"/>
      <c r="G48" s="46"/>
      <c r="H48" s="46"/>
      <c r="I48" s="46"/>
      <c r="J48" s="43" t="s">
        <v>101</v>
      </c>
    </row>
    <row r="49" spans="1:10" ht="20.25" customHeight="1">
      <c r="A49" s="92"/>
      <c r="B49" s="92"/>
      <c r="C49" s="60"/>
      <c r="D49" s="312" t="s">
        <v>0</v>
      </c>
      <c r="E49" s="312"/>
      <c r="F49" s="312"/>
      <c r="G49" s="296"/>
      <c r="H49" s="312" t="s">
        <v>39</v>
      </c>
      <c r="I49" s="312"/>
      <c r="J49" s="312"/>
    </row>
    <row r="50" spans="1:10" ht="20.25" customHeight="1">
      <c r="A50" s="40"/>
      <c r="B50" s="40"/>
      <c r="C50" s="60"/>
      <c r="D50" s="314" t="s">
        <v>7</v>
      </c>
      <c r="E50" s="314"/>
      <c r="F50" s="314"/>
      <c r="G50" s="296"/>
      <c r="H50" s="314" t="s">
        <v>7</v>
      </c>
      <c r="I50" s="314"/>
      <c r="J50" s="314"/>
    </row>
    <row r="51" spans="1:10" ht="16.5" customHeight="1">
      <c r="A51" s="40"/>
      <c r="B51" s="40"/>
      <c r="C51" s="60"/>
      <c r="D51" s="315" t="s">
        <v>149</v>
      </c>
      <c r="E51" s="315"/>
      <c r="F51" s="315"/>
      <c r="G51" s="100"/>
      <c r="H51" s="315" t="s">
        <v>149</v>
      </c>
      <c r="I51" s="315"/>
      <c r="J51" s="315"/>
    </row>
    <row r="52" spans="1:10" ht="15" customHeight="1">
      <c r="A52" s="40"/>
      <c r="B52" s="40"/>
      <c r="C52" s="94"/>
      <c r="D52" s="316" t="s">
        <v>292</v>
      </c>
      <c r="E52" s="317"/>
      <c r="F52" s="317"/>
      <c r="G52" s="100"/>
      <c r="H52" s="316" t="s">
        <v>292</v>
      </c>
      <c r="I52" s="317"/>
      <c r="J52" s="317"/>
    </row>
    <row r="53" spans="1:10" ht="15.75" customHeight="1">
      <c r="A53" s="40"/>
      <c r="B53" s="40"/>
      <c r="C53" s="60"/>
      <c r="D53" s="101" t="s">
        <v>257</v>
      </c>
      <c r="E53" s="100"/>
      <c r="F53" s="101" t="s">
        <v>189</v>
      </c>
      <c r="G53" s="100"/>
      <c r="H53" s="101" t="s">
        <v>257</v>
      </c>
      <c r="I53" s="100"/>
      <c r="J53" s="101" t="s">
        <v>189</v>
      </c>
    </row>
    <row r="54" spans="1:10" ht="5.25" customHeight="1">
      <c r="A54" s="66"/>
      <c r="B54" s="40"/>
      <c r="C54" s="60"/>
      <c r="D54" s="60"/>
      <c r="E54" s="60"/>
      <c r="F54" s="60"/>
      <c r="G54" s="60"/>
      <c r="H54" s="60"/>
      <c r="I54" s="60"/>
      <c r="J54" s="60"/>
    </row>
    <row r="55" spans="1:10" ht="13.5" customHeight="1">
      <c r="A55" s="40" t="s">
        <v>61</v>
      </c>
      <c r="B55" s="92"/>
      <c r="C55" s="60"/>
      <c r="D55" s="36">
        <f>D39</f>
        <v>6973485</v>
      </c>
      <c r="E55" s="36"/>
      <c r="F55" s="36">
        <f>F39</f>
        <v>6256536</v>
      </c>
      <c r="G55" s="36"/>
      <c r="H55" s="36">
        <f>H39</f>
        <v>1135398</v>
      </c>
      <c r="I55" s="36"/>
      <c r="J55" s="36">
        <f>J39</f>
        <v>3642696</v>
      </c>
    </row>
    <row r="56" spans="1:10" ht="6" customHeight="1">
      <c r="A56" s="40"/>
      <c r="B56" s="40"/>
      <c r="C56" s="60"/>
      <c r="D56" s="298"/>
      <c r="E56" s="54"/>
      <c r="F56" s="298"/>
      <c r="G56" s="26"/>
      <c r="H56" s="298"/>
      <c r="I56" s="54"/>
      <c r="J56" s="298"/>
    </row>
    <row r="57" spans="1:10" ht="16.5" customHeight="1">
      <c r="A57" s="40" t="s">
        <v>110</v>
      </c>
      <c r="B57" s="92"/>
      <c r="C57" s="60"/>
      <c r="D57" s="95"/>
      <c r="E57" s="95"/>
      <c r="F57" s="95"/>
      <c r="G57" s="95"/>
      <c r="H57" s="95"/>
      <c r="I57" s="95"/>
      <c r="J57" s="95"/>
    </row>
    <row r="58" spans="1:10" s="76" customFormat="1" ht="20.25" customHeight="1">
      <c r="A58" s="66" t="s">
        <v>392</v>
      </c>
      <c r="B58" s="92"/>
      <c r="C58" s="60"/>
      <c r="D58" s="36"/>
      <c r="E58" s="26"/>
      <c r="F58" s="36"/>
      <c r="G58" s="26"/>
      <c r="H58" s="302"/>
      <c r="I58" s="26"/>
      <c r="J58" s="302"/>
    </row>
    <row r="59" spans="1:10" s="76" customFormat="1" ht="20.25" customHeight="1">
      <c r="A59" s="66" t="s">
        <v>393</v>
      </c>
      <c r="B59" s="92"/>
      <c r="C59" s="60"/>
      <c r="D59" s="36"/>
      <c r="E59" s="26"/>
      <c r="F59" s="36"/>
      <c r="G59" s="26"/>
      <c r="H59" s="302"/>
      <c r="I59" s="26"/>
      <c r="J59" s="302"/>
    </row>
    <row r="60" spans="1:10" s="76" customFormat="1" ht="20.25" customHeight="1">
      <c r="A60" s="126" t="s">
        <v>244</v>
      </c>
      <c r="B60" s="92"/>
      <c r="C60" s="60"/>
      <c r="D60" s="36"/>
      <c r="E60" s="26"/>
      <c r="F60" s="36"/>
      <c r="G60" s="26"/>
      <c r="H60" s="36"/>
      <c r="I60" s="26"/>
      <c r="J60" s="36"/>
    </row>
    <row r="61" spans="1:10" s="76" customFormat="1" ht="20.25" customHeight="1">
      <c r="A61" s="92" t="s">
        <v>239</v>
      </c>
      <c r="B61" s="92"/>
      <c r="C61" s="60"/>
      <c r="D61" s="95">
        <v>115082</v>
      </c>
      <c r="E61" s="26"/>
      <c r="F61" s="95">
        <v>135486</v>
      </c>
      <c r="G61" s="26"/>
      <c r="H61" s="95">
        <v>0</v>
      </c>
      <c r="I61" s="54"/>
      <c r="J61" s="95">
        <v>0</v>
      </c>
    </row>
    <row r="62" spans="1:10" s="76" customFormat="1" ht="20.25" customHeight="1">
      <c r="A62" s="126" t="s">
        <v>227</v>
      </c>
      <c r="B62" s="92"/>
      <c r="C62" s="60"/>
      <c r="D62" s="95">
        <v>-9986658</v>
      </c>
      <c r="E62" s="26"/>
      <c r="F62" s="95">
        <v>-1370928</v>
      </c>
      <c r="G62" s="26"/>
      <c r="H62" s="95">
        <v>0</v>
      </c>
      <c r="I62" s="54"/>
      <c r="J62" s="95">
        <v>0</v>
      </c>
    </row>
    <row r="63" spans="1:10" s="76" customFormat="1" ht="20.25" customHeight="1">
      <c r="A63" s="92" t="s">
        <v>344</v>
      </c>
      <c r="B63" s="92"/>
      <c r="C63" s="60"/>
      <c r="D63" s="95"/>
      <c r="E63" s="26"/>
      <c r="F63" s="95"/>
      <c r="G63" s="26"/>
      <c r="H63" s="95"/>
      <c r="I63" s="54"/>
      <c r="J63" s="95"/>
    </row>
    <row r="64" spans="1:10" s="76" customFormat="1" ht="20.25" customHeight="1">
      <c r="A64" s="92" t="s">
        <v>345</v>
      </c>
      <c r="B64" s="92"/>
      <c r="C64" s="60"/>
      <c r="D64" s="91">
        <v>259816</v>
      </c>
      <c r="E64" s="54"/>
      <c r="F64" s="91">
        <v>-27278</v>
      </c>
      <c r="G64" s="54"/>
      <c r="H64" s="91">
        <v>0</v>
      </c>
      <c r="I64" s="54"/>
      <c r="J64" s="91">
        <v>0</v>
      </c>
    </row>
    <row r="65" spans="1:10" s="76" customFormat="1" ht="20.25" customHeight="1">
      <c r="A65" s="123" t="s">
        <v>394</v>
      </c>
      <c r="B65" s="92"/>
      <c r="C65" s="60"/>
      <c r="D65" s="95"/>
      <c r="E65" s="26"/>
      <c r="F65" s="95"/>
      <c r="G65" s="26"/>
      <c r="H65" s="95"/>
      <c r="I65" s="54"/>
      <c r="J65" s="95"/>
    </row>
    <row r="66" spans="1:10" ht="21" customHeight="1">
      <c r="A66" s="123" t="s">
        <v>393</v>
      </c>
      <c r="B66" s="94"/>
      <c r="C66" s="75"/>
      <c r="D66" s="72">
        <f>SUM(D60:D64)</f>
        <v>-9611760</v>
      </c>
      <c r="E66" s="26"/>
      <c r="F66" s="72">
        <f>SUM(F60:F64)</f>
        <v>-1262720</v>
      </c>
      <c r="G66" s="26"/>
      <c r="H66" s="72">
        <f>SUM(H58:H64)</f>
        <v>0</v>
      </c>
      <c r="I66" s="54"/>
      <c r="J66" s="72">
        <f>SUM(J58:J64)</f>
        <v>0</v>
      </c>
    </row>
    <row r="67" spans="1:3" ht="9.75" customHeight="1">
      <c r="A67" s="40"/>
      <c r="B67" s="40"/>
      <c r="C67" s="60"/>
    </row>
    <row r="68" spans="1:10" ht="18.75" customHeight="1">
      <c r="A68" s="66" t="s">
        <v>395</v>
      </c>
      <c r="B68" s="92"/>
      <c r="C68" s="60"/>
      <c r="D68" s="95"/>
      <c r="E68" s="95"/>
      <c r="F68" s="95"/>
      <c r="G68" s="95"/>
      <c r="H68" s="95"/>
      <c r="I68" s="95"/>
      <c r="J68" s="95"/>
    </row>
    <row r="69" spans="1:10" ht="18.75" customHeight="1">
      <c r="A69" s="66" t="s">
        <v>393</v>
      </c>
      <c r="B69" s="92"/>
      <c r="C69" s="60"/>
      <c r="D69" s="95"/>
      <c r="E69" s="95"/>
      <c r="F69" s="95"/>
      <c r="G69" s="95"/>
      <c r="H69" s="95"/>
      <c r="I69" s="95"/>
      <c r="J69" s="95"/>
    </row>
    <row r="70" spans="1:3" ht="21.75" customHeight="1">
      <c r="A70" s="92" t="s">
        <v>265</v>
      </c>
      <c r="B70" s="40"/>
      <c r="C70" s="60"/>
    </row>
    <row r="71" spans="1:10" ht="21.75" customHeight="1">
      <c r="A71" s="92" t="s">
        <v>263</v>
      </c>
      <c r="B71" s="40"/>
      <c r="C71" s="60"/>
      <c r="D71" s="221">
        <v>-36</v>
      </c>
      <c r="E71" s="95"/>
      <c r="F71" s="221">
        <v>270</v>
      </c>
      <c r="G71" s="95"/>
      <c r="H71" s="179">
        <v>0</v>
      </c>
      <c r="I71" s="95"/>
      <c r="J71" s="179" t="s">
        <v>94</v>
      </c>
    </row>
    <row r="72" spans="1:10" ht="20.25" customHeight="1">
      <c r="A72" s="92" t="s">
        <v>373</v>
      </c>
      <c r="B72" s="40"/>
      <c r="C72" s="60"/>
      <c r="D72" s="95"/>
      <c r="E72" s="95"/>
      <c r="F72" s="95"/>
      <c r="G72" s="95"/>
      <c r="H72" s="179"/>
      <c r="I72" s="95"/>
      <c r="J72" s="179"/>
    </row>
    <row r="73" spans="1:10" ht="20.25" customHeight="1">
      <c r="A73" s="92" t="s">
        <v>396</v>
      </c>
      <c r="B73" s="40"/>
      <c r="C73" s="60"/>
      <c r="D73" s="254">
        <v>9</v>
      </c>
      <c r="E73" s="95"/>
      <c r="F73" s="254">
        <v>-93</v>
      </c>
      <c r="G73" s="95"/>
      <c r="H73" s="299">
        <v>0</v>
      </c>
      <c r="I73" s="95"/>
      <c r="J73" s="299" t="s">
        <v>94</v>
      </c>
    </row>
    <row r="74" spans="1:10" ht="20.25" customHeight="1">
      <c r="A74" s="123" t="s">
        <v>397</v>
      </c>
      <c r="B74" s="40"/>
      <c r="C74" s="60"/>
      <c r="D74" s="95"/>
      <c r="E74" s="54"/>
      <c r="F74" s="95"/>
      <c r="G74" s="95"/>
      <c r="H74" s="95"/>
      <c r="I74" s="95"/>
      <c r="J74" s="95"/>
    </row>
    <row r="75" spans="1:10" ht="20.25" customHeight="1">
      <c r="A75" s="174" t="s">
        <v>393</v>
      </c>
      <c r="B75" s="40"/>
      <c r="C75" s="60"/>
      <c r="D75" s="303">
        <f>SUM(D71:D73)</f>
        <v>-27</v>
      </c>
      <c r="E75" s="95"/>
      <c r="F75" s="303">
        <f>SUM(F71:F73)</f>
        <v>177</v>
      </c>
      <c r="G75" s="95"/>
      <c r="H75" s="72">
        <f>SUM(H71:H73)</f>
        <v>0</v>
      </c>
      <c r="I75" s="95"/>
      <c r="J75" s="72">
        <f>SUM(J71:J73)</f>
        <v>0</v>
      </c>
    </row>
    <row r="76" spans="1:10" ht="20.25" customHeight="1">
      <c r="A76" s="40" t="s">
        <v>205</v>
      </c>
      <c r="B76" s="40"/>
      <c r="C76" s="60"/>
      <c r="D76" s="36"/>
      <c r="E76" s="26"/>
      <c r="F76" s="36"/>
      <c r="G76" s="36"/>
      <c r="H76" s="36"/>
      <c r="I76" s="36"/>
      <c r="J76" s="36"/>
    </row>
    <row r="77" spans="1:10" ht="20.25" customHeight="1">
      <c r="A77" s="40" t="s">
        <v>264</v>
      </c>
      <c r="B77" s="40"/>
      <c r="C77" s="60"/>
      <c r="D77" s="303">
        <f>SUM(D66,D75)</f>
        <v>-9611787</v>
      </c>
      <c r="E77" s="95"/>
      <c r="F77" s="303">
        <f>SUM(F66,F75)</f>
        <v>-1262543</v>
      </c>
      <c r="G77" s="95"/>
      <c r="H77" s="72">
        <f>SUM(H66,H75)</f>
        <v>0</v>
      </c>
      <c r="I77" s="95"/>
      <c r="J77" s="72">
        <f>SUM(J66,J75)</f>
        <v>0</v>
      </c>
    </row>
    <row r="78" spans="1:10" s="76" customFormat="1" ht="20.25" customHeight="1">
      <c r="A78" s="40" t="s">
        <v>112</v>
      </c>
      <c r="B78" s="40"/>
      <c r="C78" s="75"/>
      <c r="D78" s="36"/>
      <c r="E78" s="26"/>
      <c r="F78" s="36"/>
      <c r="G78" s="26"/>
      <c r="H78" s="304"/>
      <c r="I78" s="26"/>
      <c r="J78" s="304"/>
    </row>
    <row r="79" spans="1:10" ht="20.25" customHeight="1" thickBot="1">
      <c r="A79" s="40" t="s">
        <v>113</v>
      </c>
      <c r="B79" s="92"/>
      <c r="C79" s="60"/>
      <c r="D79" s="38">
        <f>SUM(D55,D77)</f>
        <v>-2638302</v>
      </c>
      <c r="E79" s="26"/>
      <c r="F79" s="38">
        <f>SUM(F55,F77)</f>
        <v>4993993</v>
      </c>
      <c r="G79" s="36">
        <f>SUM(G55,G77)</f>
        <v>0</v>
      </c>
      <c r="H79" s="38">
        <f>SUM(H55,H77)</f>
        <v>1135398</v>
      </c>
      <c r="I79" s="36">
        <f>SUM(I55,I77)</f>
        <v>0</v>
      </c>
      <c r="J79" s="38">
        <f>SUM(J55,J77)</f>
        <v>3642696</v>
      </c>
    </row>
    <row r="80" spans="1:3" ht="9" customHeight="1" thickTop="1">
      <c r="A80" s="40"/>
      <c r="B80" s="40"/>
      <c r="C80" s="60"/>
    </row>
    <row r="81" spans="1:10" ht="13.5" customHeight="1">
      <c r="A81" s="40" t="s">
        <v>112</v>
      </c>
      <c r="B81" s="40"/>
      <c r="C81" s="60"/>
      <c r="D81" s="36"/>
      <c r="E81" s="26"/>
      <c r="F81" s="36"/>
      <c r="G81" s="26"/>
      <c r="H81" s="36"/>
      <c r="I81" s="26"/>
      <c r="J81" s="36"/>
    </row>
    <row r="82" spans="1:10" ht="20.25" customHeight="1">
      <c r="A82" s="40" t="s">
        <v>114</v>
      </c>
      <c r="B82" s="40"/>
      <c r="C82" s="60"/>
      <c r="D82" s="36"/>
      <c r="E82" s="26"/>
      <c r="F82" s="36"/>
      <c r="G82" s="26"/>
      <c r="H82" s="36"/>
      <c r="I82" s="26"/>
      <c r="J82" s="36"/>
    </row>
    <row r="83" spans="1:10" ht="20.25" customHeight="1">
      <c r="A83" s="92" t="s">
        <v>62</v>
      </c>
      <c r="B83" s="92"/>
      <c r="C83" s="60"/>
      <c r="D83" s="95">
        <v>-2784647</v>
      </c>
      <c r="E83" s="26"/>
      <c r="F83" s="95">
        <v>3859063</v>
      </c>
      <c r="G83" s="26"/>
      <c r="H83" s="95">
        <v>1135398</v>
      </c>
      <c r="I83" s="26"/>
      <c r="J83" s="95">
        <v>3642696</v>
      </c>
    </row>
    <row r="84" spans="1:10" ht="20.25" customHeight="1">
      <c r="A84" s="92" t="s">
        <v>109</v>
      </c>
      <c r="B84" s="40"/>
      <c r="C84" s="60"/>
      <c r="D84" s="254">
        <v>146345</v>
      </c>
      <c r="E84" s="95"/>
      <c r="F84" s="254">
        <v>1134930</v>
      </c>
      <c r="G84" s="95"/>
      <c r="H84" s="299">
        <v>0</v>
      </c>
      <c r="I84" s="95"/>
      <c r="J84" s="299" t="s">
        <v>94</v>
      </c>
    </row>
    <row r="85" spans="1:10" ht="17.25" customHeight="1">
      <c r="A85" s="40" t="s">
        <v>119</v>
      </c>
      <c r="B85" s="40"/>
      <c r="C85" s="60"/>
      <c r="D85" s="36"/>
      <c r="E85" s="26"/>
      <c r="F85" s="36"/>
      <c r="G85" s="26"/>
      <c r="H85" s="36"/>
      <c r="I85" s="26"/>
      <c r="J85" s="36"/>
    </row>
    <row r="86" spans="1:10" ht="16.5" customHeight="1" thickBot="1">
      <c r="A86" s="40" t="s">
        <v>113</v>
      </c>
      <c r="B86" s="92"/>
      <c r="C86" s="60"/>
      <c r="D86" s="38">
        <f>SUM(D83:D84)</f>
        <v>-2638302</v>
      </c>
      <c r="E86" s="26"/>
      <c r="F86" s="38">
        <f>SUM(F83:F84)</f>
        <v>4993993</v>
      </c>
      <c r="G86" s="36">
        <f>SUM(G83:G84)</f>
        <v>0</v>
      </c>
      <c r="H86" s="38">
        <f>SUM(H83:H84)</f>
        <v>1135398</v>
      </c>
      <c r="I86" s="26"/>
      <c r="J86" s="38">
        <f>SUM(J83:J84)</f>
        <v>3642696</v>
      </c>
    </row>
    <row r="87" spans="1:10" ht="15" thickTop="1">
      <c r="A87" s="40"/>
      <c r="B87" s="92"/>
      <c r="C87" s="60"/>
      <c r="D87" s="36"/>
      <c r="E87" s="26"/>
      <c r="F87" s="36"/>
      <c r="G87" s="36"/>
      <c r="H87" s="36"/>
      <c r="I87" s="26"/>
      <c r="J87" s="36"/>
    </row>
    <row r="88" spans="1:3" ht="13.5">
      <c r="A88" s="40"/>
      <c r="B88" s="40"/>
      <c r="C88" s="60"/>
    </row>
    <row r="89" spans="1:10" ht="18">
      <c r="A89" s="61" t="s">
        <v>27</v>
      </c>
      <c r="B89" s="61"/>
      <c r="C89" s="40"/>
      <c r="D89" s="40"/>
      <c r="E89" s="40"/>
      <c r="F89" s="40"/>
      <c r="G89" s="46"/>
      <c r="H89" s="46"/>
      <c r="I89" s="46"/>
      <c r="J89" s="46"/>
    </row>
    <row r="90" spans="1:10" ht="20.25" customHeight="1">
      <c r="A90" s="61" t="s">
        <v>28</v>
      </c>
      <c r="B90" s="61"/>
      <c r="C90" s="40"/>
      <c r="D90" s="40"/>
      <c r="E90" s="40"/>
      <c r="F90" s="40"/>
      <c r="G90" s="46"/>
      <c r="H90" s="46"/>
      <c r="I90" s="46"/>
      <c r="J90" s="46"/>
    </row>
    <row r="91" spans="1:10" ht="20.25" customHeight="1">
      <c r="A91" s="63" t="s">
        <v>147</v>
      </c>
      <c r="B91" s="63"/>
      <c r="C91" s="228"/>
      <c r="D91" s="46"/>
      <c r="E91" s="46"/>
      <c r="F91" s="46"/>
      <c r="G91" s="46"/>
      <c r="H91" s="46"/>
      <c r="I91" s="46"/>
      <c r="J91" s="46"/>
    </row>
    <row r="92" spans="1:10" ht="20.25" customHeight="1">
      <c r="A92" s="92"/>
      <c r="B92" s="92"/>
      <c r="C92" s="60"/>
      <c r="D92" s="46"/>
      <c r="E92" s="46"/>
      <c r="F92" s="46"/>
      <c r="G92" s="46"/>
      <c r="H92" s="46"/>
      <c r="I92" s="46"/>
      <c r="J92" s="43" t="s">
        <v>101</v>
      </c>
    </row>
    <row r="93" spans="1:10" ht="20.25" customHeight="1">
      <c r="A93" s="92"/>
      <c r="B93" s="92"/>
      <c r="C93" s="60"/>
      <c r="D93" s="312" t="s">
        <v>0</v>
      </c>
      <c r="E93" s="312"/>
      <c r="F93" s="312"/>
      <c r="G93" s="296"/>
      <c r="H93" s="312" t="s">
        <v>39</v>
      </c>
      <c r="I93" s="312"/>
      <c r="J93" s="312"/>
    </row>
    <row r="94" spans="1:10" ht="20.25" customHeight="1">
      <c r="A94" s="40"/>
      <c r="B94" s="40"/>
      <c r="C94" s="60"/>
      <c r="D94" s="314" t="s">
        <v>7</v>
      </c>
      <c r="E94" s="314"/>
      <c r="F94" s="314"/>
      <c r="G94" s="296"/>
      <c r="H94" s="314" t="s">
        <v>7</v>
      </c>
      <c r="I94" s="314"/>
      <c r="J94" s="314"/>
    </row>
    <row r="95" spans="1:10" ht="20.25" customHeight="1">
      <c r="A95" s="40"/>
      <c r="B95" s="40"/>
      <c r="C95" s="60"/>
      <c r="D95" s="315" t="s">
        <v>295</v>
      </c>
      <c r="E95" s="315"/>
      <c r="F95" s="315"/>
      <c r="G95" s="100"/>
      <c r="H95" s="315" t="s">
        <v>295</v>
      </c>
      <c r="I95" s="315"/>
      <c r="J95" s="315"/>
    </row>
    <row r="96" spans="1:10" ht="20.25" customHeight="1">
      <c r="A96" s="40"/>
      <c r="B96" s="40"/>
      <c r="C96" s="94"/>
      <c r="D96" s="316" t="s">
        <v>292</v>
      </c>
      <c r="E96" s="317"/>
      <c r="F96" s="317"/>
      <c r="G96" s="100"/>
      <c r="H96" s="316" t="s">
        <v>292</v>
      </c>
      <c r="I96" s="317"/>
      <c r="J96" s="317"/>
    </row>
    <row r="97" spans="1:10" ht="20.25" customHeight="1">
      <c r="A97" s="40"/>
      <c r="B97" s="40"/>
      <c r="C97" s="60" t="s">
        <v>40</v>
      </c>
      <c r="D97" s="101" t="s">
        <v>257</v>
      </c>
      <c r="E97" s="100"/>
      <c r="F97" s="101" t="s">
        <v>189</v>
      </c>
      <c r="G97" s="100"/>
      <c r="H97" s="101" t="s">
        <v>257</v>
      </c>
      <c r="I97" s="100"/>
      <c r="J97" s="101" t="s">
        <v>189</v>
      </c>
    </row>
    <row r="98" spans="1:10" ht="20.25" customHeight="1">
      <c r="A98" s="66" t="s">
        <v>121</v>
      </c>
      <c r="B98" s="66"/>
      <c r="C98" s="60">
        <v>4</v>
      </c>
      <c r="D98" s="54"/>
      <c r="E98" s="54"/>
      <c r="F98" s="54"/>
      <c r="G98" s="54"/>
      <c r="H98" s="54"/>
      <c r="I98" s="54"/>
      <c r="J98" s="54"/>
    </row>
    <row r="99" spans="1:10" ht="20.25" customHeight="1">
      <c r="A99" s="92" t="s">
        <v>50</v>
      </c>
      <c r="B99" s="92"/>
      <c r="C99" s="60"/>
      <c r="D99" s="95">
        <v>398261393</v>
      </c>
      <c r="E99" s="95"/>
      <c r="F99" s="95">
        <v>372023802</v>
      </c>
      <c r="G99" s="95"/>
      <c r="H99" s="167">
        <v>19674705</v>
      </c>
      <c r="I99" s="95"/>
      <c r="J99" s="167">
        <v>21402482</v>
      </c>
    </row>
    <row r="100" spans="1:10" ht="20.25" customHeight="1">
      <c r="A100" s="92" t="s">
        <v>25</v>
      </c>
      <c r="B100" s="92"/>
      <c r="C100" s="60"/>
      <c r="D100" s="95">
        <v>620245</v>
      </c>
      <c r="E100" s="95"/>
      <c r="F100" s="95">
        <v>701332</v>
      </c>
      <c r="G100" s="95"/>
      <c r="H100" s="175">
        <v>3185868</v>
      </c>
      <c r="I100" s="95"/>
      <c r="J100" s="175">
        <v>2547354</v>
      </c>
    </row>
    <row r="101" spans="1:10" ht="20.25" customHeight="1">
      <c r="A101" s="92" t="s">
        <v>130</v>
      </c>
      <c r="B101" s="92"/>
      <c r="C101" s="60"/>
      <c r="D101" s="95">
        <v>51670</v>
      </c>
      <c r="E101" s="95"/>
      <c r="F101" s="95">
        <v>97287</v>
      </c>
      <c r="G101" s="95"/>
      <c r="H101" s="175">
        <v>7305523</v>
      </c>
      <c r="I101" s="95"/>
      <c r="J101" s="175">
        <v>10358277</v>
      </c>
    </row>
    <row r="102" spans="1:10" ht="20.25" customHeight="1">
      <c r="A102" s="92" t="s">
        <v>398</v>
      </c>
      <c r="B102" s="92"/>
      <c r="C102" s="60" t="s">
        <v>371</v>
      </c>
      <c r="D102" s="176">
        <v>7850477</v>
      </c>
      <c r="E102" s="95"/>
      <c r="F102" s="176">
        <v>7792489</v>
      </c>
      <c r="G102" s="95"/>
      <c r="H102" s="177" t="s">
        <v>94</v>
      </c>
      <c r="I102" s="177"/>
      <c r="J102" s="177" t="s">
        <v>94</v>
      </c>
    </row>
    <row r="103" spans="1:9" ht="20.25" customHeight="1">
      <c r="A103" s="225" t="s">
        <v>338</v>
      </c>
      <c r="B103" s="92"/>
      <c r="C103" s="60"/>
      <c r="E103" s="95"/>
      <c r="G103" s="94"/>
      <c r="I103" s="94"/>
    </row>
    <row r="104" spans="1:10" ht="20.25" customHeight="1">
      <c r="A104" s="226" t="s">
        <v>339</v>
      </c>
      <c r="B104" s="92"/>
      <c r="C104" s="60">
        <v>3</v>
      </c>
      <c r="D104" s="176">
        <v>95239</v>
      </c>
      <c r="E104" s="95"/>
      <c r="F104" s="177" t="s">
        <v>94</v>
      </c>
      <c r="G104" s="95"/>
      <c r="H104" s="177" t="s">
        <v>94</v>
      </c>
      <c r="I104" s="95"/>
      <c r="J104" s="177" t="s">
        <v>94</v>
      </c>
    </row>
    <row r="105" spans="1:10" ht="20.25" customHeight="1">
      <c r="A105" s="92" t="s">
        <v>37</v>
      </c>
      <c r="B105" s="92"/>
      <c r="C105" s="60"/>
      <c r="D105" s="95">
        <v>1684996</v>
      </c>
      <c r="E105" s="95"/>
      <c r="F105" s="95">
        <v>1624141</v>
      </c>
      <c r="G105" s="95"/>
      <c r="H105" s="167">
        <v>25737</v>
      </c>
      <c r="I105" s="95"/>
      <c r="J105" s="167">
        <v>50037</v>
      </c>
    </row>
    <row r="106" spans="1:10" ht="20.25" customHeight="1">
      <c r="A106" s="40" t="s">
        <v>120</v>
      </c>
      <c r="B106" s="40"/>
      <c r="C106" s="60"/>
      <c r="D106" s="69">
        <f>SUM(D99:D105)</f>
        <v>408564020</v>
      </c>
      <c r="E106" s="26"/>
      <c r="F106" s="69">
        <f>SUM(F99:F105)</f>
        <v>382239051</v>
      </c>
      <c r="G106" s="26"/>
      <c r="H106" s="69">
        <f>SUM(H99:H105)</f>
        <v>30191833</v>
      </c>
      <c r="I106" s="26"/>
      <c r="J106" s="69">
        <f>SUM(J99:J105)</f>
        <v>34358150</v>
      </c>
    </row>
    <row r="107" spans="1:10" ht="6.75" customHeight="1">
      <c r="A107" s="40"/>
      <c r="B107" s="40"/>
      <c r="C107" s="60"/>
      <c r="D107" s="298"/>
      <c r="E107" s="54"/>
      <c r="F107" s="298"/>
      <c r="G107" s="26"/>
      <c r="H107" s="298"/>
      <c r="I107" s="54"/>
      <c r="J107" s="298"/>
    </row>
    <row r="108" spans="1:10" ht="20.25" customHeight="1">
      <c r="A108" s="66" t="s">
        <v>22</v>
      </c>
      <c r="B108" s="66"/>
      <c r="C108" s="60">
        <v>4</v>
      </c>
      <c r="D108" s="298"/>
      <c r="E108" s="54"/>
      <c r="F108" s="298"/>
      <c r="G108" s="26"/>
      <c r="H108" s="298"/>
      <c r="I108" s="54"/>
      <c r="J108" s="298"/>
    </row>
    <row r="109" spans="1:10" ht="20.25" customHeight="1">
      <c r="A109" s="92" t="s">
        <v>58</v>
      </c>
      <c r="B109" s="92"/>
      <c r="C109" s="60"/>
      <c r="D109" s="95">
        <v>350661780</v>
      </c>
      <c r="E109" s="54"/>
      <c r="F109" s="95">
        <v>324549009</v>
      </c>
      <c r="G109" s="95"/>
      <c r="H109" s="179">
        <v>18392115</v>
      </c>
      <c r="I109" s="95"/>
      <c r="J109" s="179">
        <v>19345422</v>
      </c>
    </row>
    <row r="110" spans="1:10" ht="20.25" customHeight="1">
      <c r="A110" s="92" t="s">
        <v>186</v>
      </c>
      <c r="B110" s="92"/>
      <c r="C110" s="60"/>
      <c r="D110" s="95"/>
      <c r="E110" s="54"/>
      <c r="F110" s="95"/>
      <c r="G110" s="95"/>
      <c r="H110" s="179"/>
      <c r="I110" s="95"/>
      <c r="J110" s="179"/>
    </row>
    <row r="111" spans="1:10" ht="20.25" customHeight="1">
      <c r="A111" s="92" t="s">
        <v>296</v>
      </c>
      <c r="B111" s="92"/>
      <c r="C111" s="60"/>
      <c r="D111" s="95">
        <v>-3583784</v>
      </c>
      <c r="E111" s="54"/>
      <c r="F111" s="95">
        <v>57421</v>
      </c>
      <c r="G111" s="95"/>
      <c r="H111" s="179">
        <v>0</v>
      </c>
      <c r="I111" s="95"/>
      <c r="J111" s="179" t="s">
        <v>94</v>
      </c>
    </row>
    <row r="112" spans="1:10" ht="20.25" customHeight="1">
      <c r="A112" s="92" t="s">
        <v>204</v>
      </c>
      <c r="B112" s="92"/>
      <c r="C112" s="60"/>
      <c r="D112" s="95">
        <v>15304989</v>
      </c>
      <c r="E112" s="54"/>
      <c r="F112" s="95">
        <v>15157347</v>
      </c>
      <c r="G112" s="95"/>
      <c r="H112" s="179">
        <v>661859</v>
      </c>
      <c r="I112" s="95"/>
      <c r="J112" s="179">
        <v>683421</v>
      </c>
    </row>
    <row r="113" spans="1:10" ht="20.25" customHeight="1">
      <c r="A113" s="92" t="s">
        <v>68</v>
      </c>
      <c r="B113" s="92"/>
      <c r="C113" s="60"/>
      <c r="D113" s="95">
        <v>22492100</v>
      </c>
      <c r="E113" s="54"/>
      <c r="F113" s="95">
        <v>22428775</v>
      </c>
      <c r="G113" s="95"/>
      <c r="H113" s="179">
        <v>2171339</v>
      </c>
      <c r="I113" s="95"/>
      <c r="J113" s="179">
        <v>2281696</v>
      </c>
    </row>
    <row r="114" spans="1:10" ht="20.25" customHeight="1">
      <c r="A114" s="92" t="s">
        <v>151</v>
      </c>
      <c r="B114" s="92"/>
      <c r="C114" s="60"/>
      <c r="D114" s="179">
        <v>234150</v>
      </c>
      <c r="E114" s="54"/>
      <c r="F114" s="179">
        <v>28834</v>
      </c>
      <c r="G114" s="179"/>
      <c r="H114" s="179">
        <v>98541</v>
      </c>
      <c r="I114" s="95"/>
      <c r="J114" s="179">
        <v>958955</v>
      </c>
    </row>
    <row r="115" spans="1:10" ht="20.25" customHeight="1">
      <c r="A115" s="92" t="s">
        <v>69</v>
      </c>
      <c r="B115" s="92"/>
      <c r="C115" s="60"/>
      <c r="D115" s="95">
        <v>8363472</v>
      </c>
      <c r="E115" s="54"/>
      <c r="F115" s="95">
        <v>8903809</v>
      </c>
      <c r="G115" s="95"/>
      <c r="H115" s="179">
        <v>2733077</v>
      </c>
      <c r="I115" s="95"/>
      <c r="J115" s="179">
        <v>2839025</v>
      </c>
    </row>
    <row r="116" spans="1:10" ht="20.25" customHeight="1">
      <c r="A116" s="40" t="s">
        <v>24</v>
      </c>
      <c r="B116" s="40"/>
      <c r="C116" s="60"/>
      <c r="D116" s="69">
        <f>SUM(D109:D115)</f>
        <v>393472707</v>
      </c>
      <c r="E116" s="26"/>
      <c r="F116" s="69">
        <f>SUM(F109:F115)</f>
        <v>371125195</v>
      </c>
      <c r="G116" s="26"/>
      <c r="H116" s="69">
        <f>SUM(H109:H115)</f>
        <v>24056931</v>
      </c>
      <c r="I116" s="26"/>
      <c r="J116" s="69">
        <f>SUM(J109:J115)</f>
        <v>26108519</v>
      </c>
    </row>
    <row r="117" spans="1:10" ht="6.75" customHeight="1">
      <c r="A117" s="40"/>
      <c r="B117" s="40"/>
      <c r="C117" s="60"/>
      <c r="D117" s="298"/>
      <c r="E117" s="54"/>
      <c r="F117" s="298"/>
      <c r="G117" s="26"/>
      <c r="H117" s="298"/>
      <c r="I117" s="54"/>
      <c r="J117" s="298"/>
    </row>
    <row r="118" spans="1:10" ht="20.25" customHeight="1">
      <c r="A118" s="92" t="s">
        <v>294</v>
      </c>
      <c r="B118" s="40"/>
      <c r="C118" s="60"/>
      <c r="D118" s="36"/>
      <c r="E118" s="26"/>
      <c r="F118" s="36"/>
      <c r="G118" s="36"/>
      <c r="H118" s="36"/>
      <c r="I118" s="36"/>
      <c r="J118" s="36"/>
    </row>
    <row r="119" spans="1:10" ht="20.25" customHeight="1">
      <c r="A119" s="92" t="s">
        <v>168</v>
      </c>
      <c r="B119" s="94"/>
      <c r="C119" s="60" t="s">
        <v>191</v>
      </c>
      <c r="D119" s="91">
        <v>6254442</v>
      </c>
      <c r="E119" s="95"/>
      <c r="F119" s="91">
        <v>5830637</v>
      </c>
      <c r="G119" s="95"/>
      <c r="H119" s="299">
        <v>0</v>
      </c>
      <c r="I119" s="54"/>
      <c r="J119" s="299">
        <v>0</v>
      </c>
    </row>
    <row r="120" spans="1:10" ht="20.25" customHeight="1">
      <c r="A120" s="40" t="s">
        <v>122</v>
      </c>
      <c r="B120" s="40"/>
      <c r="C120" s="60"/>
      <c r="D120" s="95"/>
      <c r="E120" s="95"/>
      <c r="F120" s="95"/>
      <c r="G120" s="95"/>
      <c r="H120" s="305"/>
      <c r="I120" s="54"/>
      <c r="J120" s="305"/>
    </row>
    <row r="121" spans="1:10" s="76" customFormat="1" ht="20.25" customHeight="1">
      <c r="A121" s="40" t="s">
        <v>126</v>
      </c>
      <c r="B121" s="40"/>
      <c r="C121" s="75"/>
      <c r="D121" s="36">
        <f>D106-D116+D119</f>
        <v>21345755</v>
      </c>
      <c r="E121" s="26"/>
      <c r="F121" s="36">
        <f>F106-F116+F119</f>
        <v>16944493</v>
      </c>
      <c r="G121" s="26"/>
      <c r="H121" s="36">
        <f>H106-H116</f>
        <v>6134902</v>
      </c>
      <c r="I121" s="26"/>
      <c r="J121" s="36">
        <f>J106-J116</f>
        <v>8249631</v>
      </c>
    </row>
    <row r="122" spans="1:10" ht="20.25" customHeight="1">
      <c r="A122" s="92" t="s">
        <v>127</v>
      </c>
      <c r="B122" s="92"/>
      <c r="C122" s="60"/>
      <c r="D122" s="95">
        <v>3172692</v>
      </c>
      <c r="E122" s="54"/>
      <c r="F122" s="95">
        <v>1895322</v>
      </c>
      <c r="G122" s="26"/>
      <c r="H122" s="299">
        <v>-284117</v>
      </c>
      <c r="I122" s="54"/>
      <c r="J122" s="299">
        <v>-345606</v>
      </c>
    </row>
    <row r="123" spans="1:10" ht="20.25" customHeight="1" thickBot="1">
      <c r="A123" s="40" t="s">
        <v>61</v>
      </c>
      <c r="B123" s="40"/>
      <c r="C123" s="60"/>
      <c r="D123" s="37">
        <f>D121-D122</f>
        <v>18173063</v>
      </c>
      <c r="E123" s="26"/>
      <c r="F123" s="37">
        <f>F121-F122</f>
        <v>15049171</v>
      </c>
      <c r="G123" s="26"/>
      <c r="H123" s="37">
        <f>H121-H122</f>
        <v>6419019</v>
      </c>
      <c r="I123" s="26"/>
      <c r="J123" s="37">
        <f>J121-J122</f>
        <v>8595237</v>
      </c>
    </row>
    <row r="124" spans="1:10" ht="11.25" customHeight="1" thickTop="1">
      <c r="A124" s="40"/>
      <c r="B124" s="40"/>
      <c r="C124" s="60"/>
      <c r="D124" s="298"/>
      <c r="E124" s="54"/>
      <c r="F124" s="298"/>
      <c r="G124" s="26"/>
      <c r="H124" s="298"/>
      <c r="I124" s="54"/>
      <c r="J124" s="298"/>
    </row>
    <row r="125" spans="1:10" ht="20.25" customHeight="1">
      <c r="A125" s="40" t="s">
        <v>88</v>
      </c>
      <c r="B125" s="92"/>
      <c r="C125" s="60"/>
      <c r="D125" s="300"/>
      <c r="E125" s="54"/>
      <c r="F125" s="300"/>
      <c r="G125" s="54"/>
      <c r="H125" s="301"/>
      <c r="I125" s="54"/>
      <c r="J125" s="301"/>
    </row>
    <row r="126" spans="1:10" ht="20.25" customHeight="1">
      <c r="A126" s="92" t="s">
        <v>62</v>
      </c>
      <c r="B126" s="92"/>
      <c r="C126" s="60"/>
      <c r="D126" s="95">
        <v>13854512</v>
      </c>
      <c r="E126" s="54"/>
      <c r="F126" s="95">
        <v>12933293</v>
      </c>
      <c r="G126" s="54"/>
      <c r="H126" s="95">
        <v>6419019</v>
      </c>
      <c r="I126" s="54"/>
      <c r="J126" s="95">
        <v>8595237</v>
      </c>
    </row>
    <row r="127" spans="1:10" ht="20.25" customHeight="1">
      <c r="A127" s="92" t="s">
        <v>109</v>
      </c>
      <c r="B127" s="92"/>
      <c r="C127" s="60"/>
      <c r="D127" s="95">
        <v>4318551</v>
      </c>
      <c r="E127" s="54"/>
      <c r="F127" s="95">
        <v>2115878</v>
      </c>
      <c r="G127" s="54"/>
      <c r="H127" s="299">
        <v>0</v>
      </c>
      <c r="I127" s="54"/>
      <c r="J127" s="299">
        <v>0</v>
      </c>
    </row>
    <row r="128" spans="1:10" ht="20.25" customHeight="1" thickBot="1">
      <c r="A128" s="40" t="s">
        <v>61</v>
      </c>
      <c r="B128" s="40"/>
      <c r="C128" s="60"/>
      <c r="D128" s="37">
        <f>SUM(D126:D127)</f>
        <v>18173063</v>
      </c>
      <c r="E128" s="26"/>
      <c r="F128" s="37">
        <f>SUM(F126:F127)</f>
        <v>15049171</v>
      </c>
      <c r="G128" s="26"/>
      <c r="H128" s="37">
        <f>SUM(H126:H127)</f>
        <v>6419019</v>
      </c>
      <c r="I128" s="26"/>
      <c r="J128" s="37">
        <f>SUM(J126:J127)</f>
        <v>8595237</v>
      </c>
    </row>
    <row r="129" spans="1:10" ht="6.75" customHeight="1" thickTop="1">
      <c r="A129" s="40"/>
      <c r="B129" s="40"/>
      <c r="C129" s="60"/>
      <c r="D129" s="298"/>
      <c r="E129" s="54"/>
      <c r="F129" s="298"/>
      <c r="G129" s="26"/>
      <c r="H129" s="298"/>
      <c r="I129" s="54"/>
      <c r="J129" s="298"/>
    </row>
    <row r="130" spans="1:10" ht="20.25" customHeight="1" thickBot="1">
      <c r="A130" s="76" t="s">
        <v>96</v>
      </c>
      <c r="B130" s="40"/>
      <c r="C130" s="60">
        <v>16</v>
      </c>
      <c r="D130" s="88">
        <v>1.64</v>
      </c>
      <c r="E130" s="89"/>
      <c r="F130" s="88">
        <v>1.66</v>
      </c>
      <c r="G130" s="89"/>
      <c r="H130" s="88">
        <v>0.69</v>
      </c>
      <c r="I130" s="89"/>
      <c r="J130" s="88">
        <v>1.04</v>
      </c>
    </row>
    <row r="131" spans="2:10" s="76" customFormat="1" ht="15" thickTop="1">
      <c r="B131" s="40"/>
      <c r="C131" s="60"/>
      <c r="D131" s="90"/>
      <c r="E131" s="89"/>
      <c r="F131" s="90"/>
      <c r="G131" s="89"/>
      <c r="H131" s="90"/>
      <c r="I131" s="89"/>
      <c r="J131" s="90"/>
    </row>
    <row r="132" spans="1:10" ht="20.25" customHeight="1">
      <c r="A132" s="61" t="s">
        <v>27</v>
      </c>
      <c r="B132" s="61"/>
      <c r="C132" s="40"/>
      <c r="D132" s="40"/>
      <c r="E132" s="40"/>
      <c r="F132" s="40"/>
      <c r="G132" s="46"/>
      <c r="H132" s="46"/>
      <c r="I132" s="46"/>
      <c r="J132" s="46"/>
    </row>
    <row r="133" spans="1:10" ht="20.25" customHeight="1">
      <c r="A133" s="61" t="s">
        <v>28</v>
      </c>
      <c r="B133" s="61"/>
      <c r="C133" s="40"/>
      <c r="D133" s="40"/>
      <c r="E133" s="40"/>
      <c r="F133" s="40"/>
      <c r="G133" s="46"/>
      <c r="H133" s="46"/>
      <c r="I133" s="46"/>
      <c r="J133" s="46"/>
    </row>
    <row r="134" spans="1:10" ht="20.25" customHeight="1">
      <c r="A134" s="63" t="s">
        <v>148</v>
      </c>
      <c r="B134" s="63"/>
      <c r="C134" s="228"/>
      <c r="D134" s="46"/>
      <c r="E134" s="46"/>
      <c r="F134" s="46"/>
      <c r="G134" s="46"/>
      <c r="H134" s="46"/>
      <c r="I134" s="46"/>
      <c r="J134" s="46"/>
    </row>
    <row r="135" spans="1:10" ht="3.75" customHeight="1">
      <c r="A135" s="92"/>
      <c r="B135" s="92"/>
      <c r="C135" s="60"/>
      <c r="D135" s="46"/>
      <c r="E135" s="46"/>
      <c r="F135" s="46"/>
      <c r="G135" s="46"/>
      <c r="H135" s="46"/>
      <c r="I135" s="46"/>
      <c r="J135" s="46"/>
    </row>
    <row r="136" spans="1:10" ht="20.25" customHeight="1">
      <c r="A136" s="92"/>
      <c r="B136" s="92"/>
      <c r="C136" s="60"/>
      <c r="D136" s="46"/>
      <c r="E136" s="46"/>
      <c r="F136" s="46"/>
      <c r="G136" s="46"/>
      <c r="H136" s="46"/>
      <c r="I136" s="46"/>
      <c r="J136" s="43" t="s">
        <v>101</v>
      </c>
    </row>
    <row r="137" spans="1:10" ht="20.25" customHeight="1">
      <c r="A137" s="92"/>
      <c r="B137" s="92"/>
      <c r="C137" s="60"/>
      <c r="D137" s="312" t="s">
        <v>0</v>
      </c>
      <c r="E137" s="312"/>
      <c r="F137" s="312"/>
      <c r="G137" s="296"/>
      <c r="H137" s="312" t="s">
        <v>39</v>
      </c>
      <c r="I137" s="312"/>
      <c r="J137" s="312"/>
    </row>
    <row r="138" spans="1:10" ht="20.25" customHeight="1">
      <c r="A138" s="40"/>
      <c r="B138" s="40"/>
      <c r="C138" s="60"/>
      <c r="D138" s="314" t="s">
        <v>7</v>
      </c>
      <c r="E138" s="314"/>
      <c r="F138" s="314"/>
      <c r="G138" s="296"/>
      <c r="H138" s="314" t="s">
        <v>7</v>
      </c>
      <c r="I138" s="314"/>
      <c r="J138" s="314"/>
    </row>
    <row r="139" spans="1:10" ht="16.5" customHeight="1">
      <c r="A139" s="40"/>
      <c r="B139" s="40"/>
      <c r="C139" s="60"/>
      <c r="D139" s="315" t="s">
        <v>295</v>
      </c>
      <c r="E139" s="315"/>
      <c r="F139" s="315"/>
      <c r="G139" s="100"/>
      <c r="H139" s="315" t="s">
        <v>295</v>
      </c>
      <c r="I139" s="315"/>
      <c r="J139" s="315"/>
    </row>
    <row r="140" spans="1:10" ht="16.5" customHeight="1">
      <c r="A140" s="40"/>
      <c r="B140" s="40"/>
      <c r="C140" s="94"/>
      <c r="D140" s="316" t="s">
        <v>292</v>
      </c>
      <c r="E140" s="317"/>
      <c r="F140" s="317"/>
      <c r="G140" s="100"/>
      <c r="H140" s="316" t="s">
        <v>292</v>
      </c>
      <c r="I140" s="317"/>
      <c r="J140" s="317"/>
    </row>
    <row r="141" spans="1:10" ht="15" customHeight="1">
      <c r="A141" s="40"/>
      <c r="B141" s="40"/>
      <c r="C141" s="60" t="s">
        <v>40</v>
      </c>
      <c r="D141" s="101" t="s">
        <v>257</v>
      </c>
      <c r="E141" s="100"/>
      <c r="F141" s="101" t="s">
        <v>189</v>
      </c>
      <c r="G141" s="100"/>
      <c r="H141" s="101" t="s">
        <v>257</v>
      </c>
      <c r="I141" s="100"/>
      <c r="J141" s="101" t="s">
        <v>189</v>
      </c>
    </row>
    <row r="142" spans="1:10" ht="7.5" customHeight="1">
      <c r="A142" s="66"/>
      <c r="B142" s="40"/>
      <c r="C142" s="60"/>
      <c r="D142" s="60"/>
      <c r="E142" s="60"/>
      <c r="F142" s="60"/>
      <c r="G142" s="60"/>
      <c r="H142" s="60"/>
      <c r="I142" s="60"/>
      <c r="J142" s="60"/>
    </row>
    <row r="143" spans="1:10" ht="13.5" customHeight="1">
      <c r="A143" s="40" t="s">
        <v>61</v>
      </c>
      <c r="B143" s="92"/>
      <c r="C143" s="60"/>
      <c r="D143" s="36">
        <f>D128</f>
        <v>18173063</v>
      </c>
      <c r="E143" s="36"/>
      <c r="F143" s="36">
        <f>F128</f>
        <v>15049171</v>
      </c>
      <c r="G143" s="36"/>
      <c r="H143" s="36">
        <f>H128</f>
        <v>6419019</v>
      </c>
      <c r="I143" s="36"/>
      <c r="J143" s="36">
        <f>J128</f>
        <v>8595237</v>
      </c>
    </row>
    <row r="144" spans="1:10" ht="3.75" customHeight="1">
      <c r="A144" s="40"/>
      <c r="B144" s="40"/>
      <c r="C144" s="60"/>
      <c r="D144" s="298"/>
      <c r="E144" s="54"/>
      <c r="F144" s="298"/>
      <c r="G144" s="26"/>
      <c r="H144" s="298"/>
      <c r="I144" s="54"/>
      <c r="J144" s="298"/>
    </row>
    <row r="145" spans="1:10" ht="18" customHeight="1">
      <c r="A145" s="40" t="s">
        <v>110</v>
      </c>
      <c r="B145" s="92"/>
      <c r="C145" s="60"/>
      <c r="D145" s="95"/>
      <c r="E145" s="95"/>
      <c r="F145" s="95"/>
      <c r="G145" s="95"/>
      <c r="H145" s="95"/>
      <c r="I145" s="95"/>
      <c r="J145" s="95"/>
    </row>
    <row r="146" spans="1:10" ht="20.25" customHeight="1">
      <c r="A146" s="297" t="s">
        <v>392</v>
      </c>
      <c r="B146" s="92"/>
      <c r="C146" s="60"/>
      <c r="D146" s="221"/>
      <c r="E146" s="95"/>
      <c r="F146" s="221"/>
      <c r="G146" s="95"/>
      <c r="H146" s="95"/>
      <c r="I146" s="95"/>
      <c r="J146" s="95"/>
    </row>
    <row r="147" spans="1:10" ht="20.25" customHeight="1">
      <c r="A147" s="66" t="s">
        <v>393</v>
      </c>
      <c r="B147" s="92"/>
      <c r="C147" s="60"/>
      <c r="D147" s="221"/>
      <c r="E147" s="95"/>
      <c r="F147" s="221"/>
      <c r="G147" s="95"/>
      <c r="H147" s="95"/>
      <c r="I147" s="95"/>
      <c r="J147" s="95"/>
    </row>
    <row r="148" spans="1:10" ht="20.25" customHeight="1">
      <c r="A148" s="126" t="s">
        <v>244</v>
      </c>
      <c r="B148" s="92"/>
      <c r="C148" s="60"/>
      <c r="D148" s="221"/>
      <c r="E148" s="95"/>
      <c r="F148" s="221"/>
      <c r="G148" s="95"/>
      <c r="H148" s="95"/>
      <c r="I148" s="95"/>
      <c r="J148" s="95"/>
    </row>
    <row r="149" spans="1:10" ht="20.25" customHeight="1">
      <c r="A149" s="92" t="s">
        <v>239</v>
      </c>
      <c r="B149" s="92"/>
      <c r="C149" s="60"/>
      <c r="D149" s="175">
        <v>-537674</v>
      </c>
      <c r="E149" s="95"/>
      <c r="F149" s="95">
        <v>213506</v>
      </c>
      <c r="G149" s="95"/>
      <c r="H149" s="95">
        <v>0</v>
      </c>
      <c r="I149" s="95"/>
      <c r="J149" s="95">
        <v>0</v>
      </c>
    </row>
    <row r="150" spans="1:10" ht="20.25" customHeight="1">
      <c r="A150" s="92" t="s">
        <v>335</v>
      </c>
      <c r="B150" s="92"/>
      <c r="C150" s="60"/>
      <c r="D150" s="95"/>
      <c r="E150" s="95"/>
      <c r="F150" s="95"/>
      <c r="G150" s="95"/>
      <c r="H150" s="95"/>
      <c r="I150" s="95"/>
      <c r="J150" s="95"/>
    </row>
    <row r="151" spans="1:10" ht="20.25" customHeight="1">
      <c r="A151" s="263" t="s">
        <v>336</v>
      </c>
      <c r="B151" s="92"/>
      <c r="C151" s="60"/>
      <c r="D151" s="95"/>
      <c r="E151" s="95"/>
      <c r="F151" s="95"/>
      <c r="G151" s="95"/>
      <c r="H151" s="95"/>
      <c r="I151" s="95"/>
      <c r="J151" s="95"/>
    </row>
    <row r="152" spans="1:10" ht="20.25" customHeight="1">
      <c r="A152" s="263" t="s">
        <v>337</v>
      </c>
      <c r="B152" s="92"/>
      <c r="C152" s="60">
        <v>6</v>
      </c>
      <c r="D152" s="95">
        <v>-441729</v>
      </c>
      <c r="E152" s="95"/>
      <c r="F152" s="95">
        <v>0</v>
      </c>
      <c r="G152" s="95"/>
      <c r="H152" s="95">
        <v>0</v>
      </c>
      <c r="I152" s="95"/>
      <c r="J152" s="95">
        <v>0</v>
      </c>
    </row>
    <row r="153" spans="1:10" ht="20.25" customHeight="1">
      <c r="A153" s="126" t="s">
        <v>227</v>
      </c>
      <c r="B153" s="92"/>
      <c r="C153" s="60"/>
      <c r="D153" s="175">
        <v>-12730842</v>
      </c>
      <c r="E153" s="95"/>
      <c r="F153" s="306">
        <v>-8355089</v>
      </c>
      <c r="G153" s="95"/>
      <c r="H153" s="95">
        <v>0</v>
      </c>
      <c r="I153" s="95"/>
      <c r="J153" s="95">
        <v>0</v>
      </c>
    </row>
    <row r="154" spans="1:10" ht="20.25" customHeight="1">
      <c r="A154" s="126" t="s">
        <v>340</v>
      </c>
      <c r="B154" s="92"/>
      <c r="C154" s="60"/>
      <c r="D154" s="95"/>
      <c r="E154" s="95"/>
      <c r="G154" s="95"/>
      <c r="H154" s="95"/>
      <c r="I154" s="95"/>
      <c r="J154" s="95"/>
    </row>
    <row r="155" spans="1:10" ht="20.25" customHeight="1">
      <c r="A155" s="223" t="s">
        <v>341</v>
      </c>
      <c r="B155" s="92"/>
      <c r="C155" s="60"/>
      <c r="D155" s="95"/>
      <c r="E155" s="95"/>
      <c r="G155" s="95"/>
      <c r="H155" s="95"/>
      <c r="I155" s="95"/>
      <c r="J155" s="95"/>
    </row>
    <row r="156" spans="1:10" ht="20.25" customHeight="1">
      <c r="A156" s="223" t="s">
        <v>342</v>
      </c>
      <c r="B156" s="92"/>
      <c r="C156" s="60"/>
      <c r="D156" s="95"/>
      <c r="E156" s="95"/>
      <c r="G156" s="95"/>
      <c r="H156" s="95"/>
      <c r="I156" s="95"/>
      <c r="J156" s="95"/>
    </row>
    <row r="157" spans="1:10" ht="20.25" customHeight="1">
      <c r="A157" s="223" t="s">
        <v>343</v>
      </c>
      <c r="B157" s="92"/>
      <c r="C157" s="60"/>
      <c r="D157" s="175">
        <v>-3650</v>
      </c>
      <c r="E157" s="95"/>
      <c r="F157" s="179" t="s">
        <v>94</v>
      </c>
      <c r="G157" s="179"/>
      <c r="H157" s="179" t="s">
        <v>94</v>
      </c>
      <c r="I157" s="179"/>
      <c r="J157" s="179" t="s">
        <v>94</v>
      </c>
    </row>
    <row r="158" spans="1:7" ht="20.25" customHeight="1">
      <c r="A158" s="92" t="s">
        <v>344</v>
      </c>
      <c r="B158" s="92"/>
      <c r="C158" s="60"/>
      <c r="D158" s="95"/>
      <c r="E158" s="95"/>
      <c r="F158" s="95"/>
      <c r="G158" s="95"/>
    </row>
    <row r="159" spans="1:10" ht="20.25" customHeight="1">
      <c r="A159" s="92" t="s">
        <v>345</v>
      </c>
      <c r="B159" s="92"/>
      <c r="C159" s="60"/>
      <c r="D159" s="91">
        <v>297393</v>
      </c>
      <c r="E159" s="95"/>
      <c r="F159" s="91">
        <v>-129696</v>
      </c>
      <c r="G159" s="95"/>
      <c r="H159" s="91">
        <v>0</v>
      </c>
      <c r="I159" s="95"/>
      <c r="J159" s="91">
        <v>0</v>
      </c>
    </row>
    <row r="160" spans="1:10" ht="20.25" customHeight="1">
      <c r="A160" s="123" t="s">
        <v>405</v>
      </c>
      <c r="B160" s="92"/>
      <c r="C160" s="60"/>
      <c r="D160" s="95"/>
      <c r="E160" s="95"/>
      <c r="F160" s="95"/>
      <c r="G160" s="95"/>
      <c r="H160" s="95"/>
      <c r="I160" s="95"/>
      <c r="J160" s="95"/>
    </row>
    <row r="161" spans="1:10" ht="20.25" customHeight="1">
      <c r="A161" s="123" t="s">
        <v>393</v>
      </c>
      <c r="B161" s="94"/>
      <c r="C161" s="60"/>
      <c r="D161" s="180">
        <f>SUM(D149:D159)</f>
        <v>-13416502</v>
      </c>
      <c r="E161" s="289">
        <f>SUM(E149:E159)</f>
        <v>0</v>
      </c>
      <c r="F161" s="180">
        <f>SUM(F149:F159)</f>
        <v>-8271279</v>
      </c>
      <c r="G161" s="26"/>
      <c r="H161" s="72">
        <v>0</v>
      </c>
      <c r="I161" s="26"/>
      <c r="J161" s="72">
        <v>0</v>
      </c>
    </row>
    <row r="162" spans="1:10" ht="6" customHeight="1">
      <c r="A162" s="40"/>
      <c r="B162" s="40"/>
      <c r="C162" s="60"/>
      <c r="D162" s="298"/>
      <c r="E162" s="54"/>
      <c r="F162" s="298"/>
      <c r="G162" s="26"/>
      <c r="H162" s="298"/>
      <c r="I162" s="54"/>
      <c r="J162" s="298"/>
    </row>
    <row r="163" spans="1:10" ht="18" customHeight="1">
      <c r="A163" s="66" t="s">
        <v>395</v>
      </c>
      <c r="B163" s="92"/>
      <c r="C163" s="60"/>
      <c r="D163" s="95"/>
      <c r="E163" s="95"/>
      <c r="F163" s="95"/>
      <c r="G163" s="95"/>
      <c r="H163" s="95"/>
      <c r="I163" s="95"/>
      <c r="J163" s="95"/>
    </row>
    <row r="164" spans="1:3" ht="17.25" customHeight="1">
      <c r="A164" s="66" t="s">
        <v>393</v>
      </c>
      <c r="B164" s="92"/>
      <c r="C164" s="60"/>
    </row>
    <row r="165" spans="1:10" ht="20.25" customHeight="1">
      <c r="A165" s="92" t="s">
        <v>169</v>
      </c>
      <c r="B165" s="40"/>
      <c r="C165" s="60"/>
      <c r="D165" s="95">
        <v>0</v>
      </c>
      <c r="E165" s="95"/>
      <c r="F165" s="95">
        <v>109484</v>
      </c>
      <c r="G165" s="95"/>
      <c r="H165" s="95">
        <v>0</v>
      </c>
      <c r="I165" s="95"/>
      <c r="J165" s="95">
        <v>0</v>
      </c>
    </row>
    <row r="166" spans="1:3" ht="20.25" customHeight="1">
      <c r="A166" s="92" t="s">
        <v>346</v>
      </c>
      <c r="B166" s="40"/>
      <c r="C166" s="60"/>
    </row>
    <row r="167" spans="1:10" ht="20.25" customHeight="1">
      <c r="A167" s="92" t="s">
        <v>263</v>
      </c>
      <c r="B167" s="40"/>
      <c r="C167" s="60"/>
      <c r="D167" s="167">
        <v>849</v>
      </c>
      <c r="E167" s="95"/>
      <c r="F167" s="95">
        <v>1782</v>
      </c>
      <c r="G167" s="95"/>
      <c r="H167" s="95">
        <v>0</v>
      </c>
      <c r="I167" s="95"/>
      <c r="J167" s="95">
        <v>0</v>
      </c>
    </row>
    <row r="168" spans="1:3" ht="20.25" customHeight="1">
      <c r="A168" s="92" t="s">
        <v>373</v>
      </c>
      <c r="B168" s="40"/>
      <c r="C168" s="60"/>
    </row>
    <row r="169" spans="1:10" s="76" customFormat="1" ht="18" customHeight="1">
      <c r="A169" s="92" t="s">
        <v>396</v>
      </c>
      <c r="B169" s="40"/>
      <c r="C169" s="75"/>
      <c r="D169" s="162">
        <v>-4894</v>
      </c>
      <c r="E169" s="95"/>
      <c r="F169" s="95">
        <v>-7052</v>
      </c>
      <c r="G169" s="95"/>
      <c r="H169" s="91">
        <v>0</v>
      </c>
      <c r="I169" s="95"/>
      <c r="J169" s="91">
        <v>0</v>
      </c>
    </row>
    <row r="170" spans="1:10" ht="20.25" customHeight="1">
      <c r="A170" s="123" t="s">
        <v>397</v>
      </c>
      <c r="B170" s="40"/>
      <c r="C170" s="60"/>
      <c r="D170" s="307"/>
      <c r="E170" s="239"/>
      <c r="F170" s="307"/>
      <c r="H170" s="239"/>
      <c r="J170" s="239"/>
    </row>
    <row r="171" spans="1:10" ht="18" customHeight="1">
      <c r="A171" s="123" t="s">
        <v>409</v>
      </c>
      <c r="B171" s="40"/>
      <c r="C171" s="60"/>
      <c r="D171" s="72">
        <f>SUM(D165:D169)</f>
        <v>-4045</v>
      </c>
      <c r="E171" s="95"/>
      <c r="F171" s="72">
        <f>SUM(F165:F169)</f>
        <v>104214</v>
      </c>
      <c r="G171" s="95"/>
      <c r="H171" s="72">
        <v>0</v>
      </c>
      <c r="I171" s="36"/>
      <c r="J171" s="72">
        <v>0</v>
      </c>
    </row>
    <row r="172" spans="1:3" ht="20.25" customHeight="1">
      <c r="A172" s="40" t="s">
        <v>205</v>
      </c>
      <c r="B172" s="40"/>
      <c r="C172" s="60"/>
    </row>
    <row r="173" spans="1:10" ht="20.25" customHeight="1">
      <c r="A173" s="40" t="s">
        <v>264</v>
      </c>
      <c r="B173" s="40"/>
      <c r="C173" s="60"/>
      <c r="D173" s="180">
        <f>SUM(D161,D171)</f>
        <v>-13420547</v>
      </c>
      <c r="E173" s="289">
        <f>SUM(E161,E171)</f>
        <v>0</v>
      </c>
      <c r="F173" s="180">
        <f>SUM(F161,F171)</f>
        <v>-8167065</v>
      </c>
      <c r="G173" s="26"/>
      <c r="H173" s="180">
        <v>0</v>
      </c>
      <c r="I173" s="26"/>
      <c r="J173" s="180">
        <v>0</v>
      </c>
    </row>
    <row r="174" spans="1:3" ht="20.25" customHeight="1">
      <c r="A174" s="40" t="s">
        <v>112</v>
      </c>
      <c r="B174" s="40"/>
      <c r="C174" s="60"/>
    </row>
    <row r="175" spans="1:10" ht="20.25" customHeight="1" thickBot="1">
      <c r="A175" s="40" t="s">
        <v>113</v>
      </c>
      <c r="B175" s="92"/>
      <c r="C175" s="60"/>
      <c r="D175" s="181">
        <f>D173+D143</f>
        <v>4752516</v>
      </c>
      <c r="E175" s="27"/>
      <c r="F175" s="181">
        <f>F173+F143</f>
        <v>6882106</v>
      </c>
      <c r="G175" s="36"/>
      <c r="H175" s="182">
        <f>H173+H143</f>
        <v>6419019</v>
      </c>
      <c r="I175" s="36"/>
      <c r="J175" s="182">
        <f>J173+J143</f>
        <v>8595237</v>
      </c>
    </row>
    <row r="176" spans="1:3" ht="7.5" customHeight="1" thickTop="1">
      <c r="A176" s="40"/>
      <c r="B176" s="40"/>
      <c r="C176" s="60"/>
    </row>
    <row r="177" spans="1:10" ht="12" customHeight="1">
      <c r="A177" s="40" t="s">
        <v>112</v>
      </c>
      <c r="B177" s="40"/>
      <c r="C177" s="60"/>
      <c r="D177" s="36"/>
      <c r="E177" s="26"/>
      <c r="F177" s="36"/>
      <c r="G177" s="26"/>
      <c r="H177" s="36"/>
      <c r="I177" s="26"/>
      <c r="J177" s="36"/>
    </row>
    <row r="178" spans="1:10" ht="18" customHeight="1">
      <c r="A178" s="40" t="s">
        <v>114</v>
      </c>
      <c r="B178" s="40"/>
      <c r="C178" s="60"/>
      <c r="D178" s="36"/>
      <c r="E178" s="26"/>
      <c r="F178" s="36"/>
      <c r="G178" s="26"/>
      <c r="H178" s="36"/>
      <c r="I178" s="26"/>
      <c r="J178" s="36"/>
    </row>
    <row r="179" spans="1:10" ht="20.25" customHeight="1">
      <c r="A179" s="92" t="s">
        <v>62</v>
      </c>
      <c r="B179" s="92"/>
      <c r="C179" s="60"/>
      <c r="D179" s="308">
        <v>2836824</v>
      </c>
      <c r="E179" s="95"/>
      <c r="F179" s="308">
        <v>6103665</v>
      </c>
      <c r="G179" s="95"/>
      <c r="H179" s="308">
        <v>6419019</v>
      </c>
      <c r="I179" s="54"/>
      <c r="J179" s="308">
        <v>8595237</v>
      </c>
    </row>
    <row r="180" spans="1:10" ht="20.25" customHeight="1">
      <c r="A180" s="92" t="s">
        <v>109</v>
      </c>
      <c r="B180" s="40"/>
      <c r="C180" s="60"/>
      <c r="D180" s="309">
        <v>1915692</v>
      </c>
      <c r="E180" s="54"/>
      <c r="F180" s="309">
        <v>778441</v>
      </c>
      <c r="G180" s="26"/>
      <c r="H180" s="299">
        <v>0</v>
      </c>
      <c r="I180" s="54"/>
      <c r="J180" s="299">
        <v>0</v>
      </c>
    </row>
    <row r="181" spans="1:10" s="76" customFormat="1" ht="18" customHeight="1">
      <c r="A181" s="40" t="s">
        <v>112</v>
      </c>
      <c r="B181" s="40"/>
      <c r="C181" s="75"/>
      <c r="D181" s="36"/>
      <c r="E181" s="26"/>
      <c r="F181" s="36"/>
      <c r="G181" s="26"/>
      <c r="H181" s="36"/>
      <c r="I181" s="26"/>
      <c r="J181" s="36"/>
    </row>
    <row r="182" spans="1:10" ht="18" customHeight="1" thickBot="1">
      <c r="A182" s="40" t="s">
        <v>113</v>
      </c>
      <c r="B182" s="92"/>
      <c r="C182" s="60"/>
      <c r="D182" s="38">
        <f>SUM(D179:D180)</f>
        <v>4752516</v>
      </c>
      <c r="E182" s="26"/>
      <c r="F182" s="38">
        <f>SUM(F179:F180)</f>
        <v>6882106</v>
      </c>
      <c r="G182" s="26"/>
      <c r="H182" s="38">
        <f>SUM(H179:H180)</f>
        <v>6419019</v>
      </c>
      <c r="I182" s="26"/>
      <c r="J182" s="38">
        <f>SUM(J179:J180)</f>
        <v>8595237</v>
      </c>
    </row>
    <row r="183" ht="20.25" customHeight="1" thickTop="1"/>
  </sheetData>
  <sheetProtection/>
  <mergeCells count="32">
    <mergeCell ref="D140:F140"/>
    <mergeCell ref="H140:J140"/>
    <mergeCell ref="D137:F137"/>
    <mergeCell ref="H137:J137"/>
    <mergeCell ref="D138:F138"/>
    <mergeCell ref="H138:J138"/>
    <mergeCell ref="D139:F139"/>
    <mergeCell ref="H139:J139"/>
    <mergeCell ref="D94:F94"/>
    <mergeCell ref="H94:J94"/>
    <mergeCell ref="D95:F95"/>
    <mergeCell ref="H95:J95"/>
    <mergeCell ref="D96:F96"/>
    <mergeCell ref="H96:J96"/>
    <mergeCell ref="D51:F51"/>
    <mergeCell ref="H51:J51"/>
    <mergeCell ref="D52:F52"/>
    <mergeCell ref="H52:J52"/>
    <mergeCell ref="D93:F93"/>
    <mergeCell ref="H93:J93"/>
    <mergeCell ref="D8:F8"/>
    <mergeCell ref="H8:J8"/>
    <mergeCell ref="D49:F49"/>
    <mergeCell ref="H49:J49"/>
    <mergeCell ref="D50:F50"/>
    <mergeCell ref="H50:J50"/>
    <mergeCell ref="D5:F5"/>
    <mergeCell ref="H5:J5"/>
    <mergeCell ref="D6:F6"/>
    <mergeCell ref="H6:J6"/>
    <mergeCell ref="D7:F7"/>
    <mergeCell ref="H7:J7"/>
  </mergeCells>
  <printOptions/>
  <pageMargins left="0.8" right="0.35" top="0.48" bottom="0.28" header="0.5" footer="0.28"/>
  <pageSetup firstPageNumber="6" useFirstPageNumber="1" fitToHeight="4" horizontalDpi="600" verticalDpi="600" orientation="portrait" paperSize="9" scale="79"/>
  <headerFooter>
    <oddFooter>&amp;LThe accompanying notes are an integral part of these financial statements.
&amp;C&amp;P</oddFooter>
  </headerFooter>
  <rowBreaks count="3" manualBreakCount="3">
    <brk id="42" max="9" man="1"/>
    <brk id="87" max="9" man="1"/>
    <brk id="1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3"/>
  <sheetViews>
    <sheetView showGridLines="0" zoomScaleSheetLayoutView="73" zoomScalePageLayoutView="0" workbookViewId="0" topLeftCell="A1">
      <selection activeCell="A1" sqref="A1"/>
    </sheetView>
  </sheetViews>
  <sheetFormatPr defaultColWidth="9.28125" defaultRowHeight="20.25" customHeight="1"/>
  <cols>
    <col min="1" max="1" width="50.140625" style="152" customWidth="1"/>
    <col min="2" max="2" width="6.7109375" style="152" customWidth="1"/>
    <col min="3" max="3" width="11.421875" style="152" customWidth="1"/>
    <col min="4" max="4" width="0.71875" style="152" customWidth="1"/>
    <col min="5" max="5" width="12.421875" style="152" customWidth="1"/>
    <col min="6" max="6" width="0.9921875" style="152" customWidth="1"/>
    <col min="7" max="7" width="12.421875" style="152" customWidth="1"/>
    <col min="8" max="8" width="0.9921875" style="152" customWidth="1"/>
    <col min="9" max="9" width="11.421875" style="152" customWidth="1"/>
    <col min="10" max="10" width="0.9921875" style="152" customWidth="1"/>
    <col min="11" max="11" width="19.28125" style="152" customWidth="1"/>
    <col min="12" max="12" width="0.9921875" style="152" customWidth="1"/>
    <col min="13" max="13" width="14.28125" style="152" customWidth="1"/>
    <col min="14" max="14" width="0.9921875" style="152" customWidth="1"/>
    <col min="15" max="15" width="10.7109375" style="152" customWidth="1"/>
    <col min="16" max="16" width="0.9921875" style="152" customWidth="1"/>
    <col min="17" max="17" width="13.421875" style="152" customWidth="1"/>
    <col min="18" max="18" width="0.9921875" style="152" customWidth="1"/>
    <col min="19" max="19" width="12.421875" style="152" customWidth="1"/>
    <col min="20" max="20" width="0.9921875" style="152" customWidth="1"/>
    <col min="21" max="21" width="15.28125" style="152" customWidth="1"/>
    <col min="22" max="22" width="0.9921875" style="152" customWidth="1"/>
    <col min="23" max="23" width="13.421875" style="152" customWidth="1"/>
    <col min="24" max="24" width="0.71875" style="152" customWidth="1"/>
    <col min="25" max="25" width="16.28125" style="152" customWidth="1"/>
    <col min="26" max="26" width="0.71875" style="152" customWidth="1"/>
    <col min="27" max="27" width="14.421875" style="152" customWidth="1"/>
    <col min="28" max="28" width="0.71875" style="152" customWidth="1"/>
    <col min="29" max="29" width="14.421875" style="152" customWidth="1"/>
    <col min="30" max="30" width="0.71875" style="152" customWidth="1"/>
    <col min="31" max="31" width="18.00390625" style="152" customWidth="1"/>
    <col min="32" max="32" width="0.71875" style="152" customWidth="1"/>
    <col min="33" max="33" width="13.28125" style="152" customWidth="1"/>
    <col min="34" max="34" width="0.71875" style="152" customWidth="1"/>
    <col min="35" max="35" width="14.00390625" style="152" customWidth="1"/>
    <col min="36" max="16384" width="9.28125" style="152" customWidth="1"/>
  </cols>
  <sheetData>
    <row r="1" spans="1:4" ht="20.25" customHeight="1">
      <c r="A1" s="13" t="s">
        <v>29</v>
      </c>
      <c r="B1" s="13"/>
      <c r="C1" s="183"/>
      <c r="D1" s="183"/>
    </row>
    <row r="2" spans="1:2" ht="20.25" customHeight="1">
      <c r="A2" s="13" t="s">
        <v>30</v>
      </c>
      <c r="B2" s="13"/>
    </row>
    <row r="3" spans="1:23" ht="20.25" customHeight="1">
      <c r="A3" s="14" t="s">
        <v>184</v>
      </c>
      <c r="B3" s="14"/>
      <c r="C3" s="184"/>
      <c r="D3" s="184"/>
      <c r="O3" s="184"/>
      <c r="Q3" s="184"/>
      <c r="R3" s="184"/>
      <c r="S3" s="184"/>
      <c r="T3" s="184"/>
      <c r="U3" s="184"/>
      <c r="V3" s="184"/>
      <c r="W3" s="184"/>
    </row>
    <row r="4" spans="1:35" ht="20.25" customHeight="1">
      <c r="A4" s="184"/>
      <c r="B4" s="184"/>
      <c r="AI4" s="43" t="s">
        <v>101</v>
      </c>
    </row>
    <row r="5" spans="3:35" s="45" customFormat="1" ht="20.25" customHeight="1">
      <c r="C5" s="318" t="s">
        <v>46</v>
      </c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</row>
    <row r="6" spans="3:35" s="45" customFormat="1" ht="19.5" customHeight="1">
      <c r="C6" s="8"/>
      <c r="D6" s="8"/>
      <c r="E6" s="8"/>
      <c r="F6" s="8"/>
      <c r="G6" s="8"/>
      <c r="H6" s="8"/>
      <c r="I6" s="8"/>
      <c r="J6" s="8"/>
      <c r="K6" s="121" t="s">
        <v>154</v>
      </c>
      <c r="L6" s="8"/>
      <c r="M6" s="8"/>
      <c r="N6" s="8"/>
      <c r="O6" s="8"/>
      <c r="P6" s="8"/>
      <c r="Q6" s="8"/>
      <c r="R6" s="8"/>
      <c r="S6" s="319" t="s">
        <v>102</v>
      </c>
      <c r="T6" s="319"/>
      <c r="U6" s="319"/>
      <c r="V6" s="319"/>
      <c r="W6" s="319"/>
      <c r="X6" s="319"/>
      <c r="Y6" s="319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6:35" s="45" customFormat="1" ht="22.5" customHeight="1">
      <c r="F7" s="155"/>
      <c r="G7" s="155"/>
      <c r="H7" s="155"/>
      <c r="I7" s="155"/>
      <c r="J7" s="155"/>
      <c r="K7" s="121" t="s">
        <v>232</v>
      </c>
      <c r="L7" s="155"/>
      <c r="M7" s="155"/>
      <c r="N7" s="155"/>
      <c r="O7" s="155"/>
      <c r="P7" s="155"/>
      <c r="U7" s="121" t="s">
        <v>245</v>
      </c>
      <c r="V7" s="155"/>
      <c r="W7" s="121" t="s">
        <v>235</v>
      </c>
      <c r="X7" s="121"/>
      <c r="Y7" s="121" t="s">
        <v>104</v>
      </c>
      <c r="Z7" s="46"/>
      <c r="AA7" s="121"/>
      <c r="AB7" s="121"/>
      <c r="AC7" s="121"/>
      <c r="AD7" s="121"/>
      <c r="AE7" s="121" t="s">
        <v>248</v>
      </c>
      <c r="AF7" s="46"/>
      <c r="AG7" s="121"/>
      <c r="AH7" s="121"/>
      <c r="AI7" s="46"/>
    </row>
    <row r="8" spans="3:35" s="45" customFormat="1" ht="20.25" customHeight="1">
      <c r="C8" s="155" t="s">
        <v>51</v>
      </c>
      <c r="D8" s="155"/>
      <c r="E8" s="155"/>
      <c r="F8" s="155"/>
      <c r="G8" s="155" t="s">
        <v>297</v>
      </c>
      <c r="H8" s="155"/>
      <c r="J8" s="155"/>
      <c r="K8" s="121" t="s">
        <v>233</v>
      </c>
      <c r="L8" s="155"/>
      <c r="M8" s="121" t="s">
        <v>144</v>
      </c>
      <c r="N8" s="155"/>
      <c r="P8" s="155"/>
      <c r="Q8" s="121" t="s">
        <v>34</v>
      </c>
      <c r="S8" s="155" t="s">
        <v>8</v>
      </c>
      <c r="T8" s="155"/>
      <c r="U8" s="121" t="s">
        <v>266</v>
      </c>
      <c r="V8" s="155"/>
      <c r="W8" s="121" t="s">
        <v>237</v>
      </c>
      <c r="X8" s="121"/>
      <c r="Y8" s="121" t="s">
        <v>103</v>
      </c>
      <c r="Z8" s="46"/>
      <c r="AA8" s="121"/>
      <c r="AB8" s="121"/>
      <c r="AC8" s="153" t="s">
        <v>194</v>
      </c>
      <c r="AD8" s="121"/>
      <c r="AE8" s="121" t="s">
        <v>249</v>
      </c>
      <c r="AF8" s="46"/>
      <c r="AG8" s="153" t="s">
        <v>105</v>
      </c>
      <c r="AH8" s="121"/>
      <c r="AI8" s="121" t="s">
        <v>9</v>
      </c>
    </row>
    <row r="9" spans="3:35" s="45" customFormat="1" ht="20.25" customHeight="1">
      <c r="C9" s="155" t="s">
        <v>298</v>
      </c>
      <c r="D9" s="155"/>
      <c r="E9" s="155" t="s">
        <v>63</v>
      </c>
      <c r="F9" s="155"/>
      <c r="G9" s="155" t="s">
        <v>299</v>
      </c>
      <c r="H9" s="155"/>
      <c r="I9" s="121" t="s">
        <v>134</v>
      </c>
      <c r="J9" s="155"/>
      <c r="K9" s="121" t="s">
        <v>152</v>
      </c>
      <c r="L9" s="155"/>
      <c r="M9" s="121" t="s">
        <v>145</v>
      </c>
      <c r="N9" s="155"/>
      <c r="O9" s="155" t="s">
        <v>33</v>
      </c>
      <c r="P9" s="155"/>
      <c r="Q9" s="121" t="s">
        <v>81</v>
      </c>
      <c r="S9" s="155" t="s">
        <v>70</v>
      </c>
      <c r="T9" s="155"/>
      <c r="U9" s="121" t="s">
        <v>211</v>
      </c>
      <c r="V9" s="155"/>
      <c r="W9" s="121" t="s">
        <v>267</v>
      </c>
      <c r="X9" s="121"/>
      <c r="Y9" s="121" t="s">
        <v>411</v>
      </c>
      <c r="Z9" s="121"/>
      <c r="AA9" s="121"/>
      <c r="AB9" s="121"/>
      <c r="AC9" s="153" t="s">
        <v>195</v>
      </c>
      <c r="AD9" s="121"/>
      <c r="AE9" s="121" t="s">
        <v>241</v>
      </c>
      <c r="AF9" s="46"/>
      <c r="AG9" s="153" t="s">
        <v>106</v>
      </c>
      <c r="AH9" s="121"/>
      <c r="AI9" s="121" t="s">
        <v>220</v>
      </c>
    </row>
    <row r="10" spans="2:35" s="45" customFormat="1" ht="20.25" customHeight="1">
      <c r="B10" s="6"/>
      <c r="C10" s="156" t="s">
        <v>45</v>
      </c>
      <c r="D10" s="155"/>
      <c r="E10" s="156" t="s">
        <v>64</v>
      </c>
      <c r="F10" s="155"/>
      <c r="G10" s="156" t="s">
        <v>64</v>
      </c>
      <c r="H10" s="155"/>
      <c r="I10" s="122" t="s">
        <v>137</v>
      </c>
      <c r="J10" s="155"/>
      <c r="K10" s="122" t="s">
        <v>164</v>
      </c>
      <c r="L10" s="155"/>
      <c r="M10" s="122" t="s">
        <v>146</v>
      </c>
      <c r="N10" s="155"/>
      <c r="O10" s="156" t="s">
        <v>38</v>
      </c>
      <c r="P10" s="155"/>
      <c r="Q10" s="122" t="s">
        <v>80</v>
      </c>
      <c r="S10" s="156" t="s">
        <v>75</v>
      </c>
      <c r="T10" s="155"/>
      <c r="U10" s="122" t="s">
        <v>225</v>
      </c>
      <c r="V10" s="155"/>
      <c r="W10" s="122" t="s">
        <v>70</v>
      </c>
      <c r="X10" s="121"/>
      <c r="Y10" s="122" t="s">
        <v>228</v>
      </c>
      <c r="Z10" s="121"/>
      <c r="AA10" s="122" t="s">
        <v>234</v>
      </c>
      <c r="AB10" s="46"/>
      <c r="AC10" s="122" t="s">
        <v>196</v>
      </c>
      <c r="AD10" s="46"/>
      <c r="AE10" s="122" t="s">
        <v>240</v>
      </c>
      <c r="AF10" s="46"/>
      <c r="AG10" s="122" t="s">
        <v>65</v>
      </c>
      <c r="AH10" s="46"/>
      <c r="AI10" s="122" t="s">
        <v>44</v>
      </c>
    </row>
    <row r="11" spans="2:35" s="45" customFormat="1" ht="20.25" customHeight="1">
      <c r="B11" s="6"/>
      <c r="C11" s="155"/>
      <c r="D11" s="155"/>
      <c r="E11" s="155"/>
      <c r="F11" s="155"/>
      <c r="G11" s="155"/>
      <c r="H11" s="155"/>
      <c r="I11" s="121"/>
      <c r="J11" s="155"/>
      <c r="K11" s="155"/>
      <c r="L11" s="155"/>
      <c r="M11" s="155"/>
      <c r="N11" s="155"/>
      <c r="O11" s="155"/>
      <c r="P11" s="155"/>
      <c r="Q11" s="121"/>
      <c r="S11" s="155"/>
      <c r="T11" s="155"/>
      <c r="U11" s="155"/>
      <c r="V11" s="155"/>
      <c r="W11" s="155"/>
      <c r="X11" s="155"/>
      <c r="Y11" s="155"/>
      <c r="Z11" s="155"/>
      <c r="AA11" s="121"/>
      <c r="AC11" s="155"/>
      <c r="AE11" s="155"/>
      <c r="AF11" s="155"/>
      <c r="AG11" s="155"/>
      <c r="AI11" s="155"/>
    </row>
    <row r="12" spans="1:35" s="1" customFormat="1" ht="20.25" customHeight="1">
      <c r="A12" s="1" t="s">
        <v>303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20.25" customHeight="1">
      <c r="A13" s="1" t="s">
        <v>190</v>
      </c>
      <c r="B13" s="1"/>
      <c r="C13" s="188">
        <v>7742942</v>
      </c>
      <c r="D13" s="188"/>
      <c r="E13" s="188">
        <v>-1135146</v>
      </c>
      <c r="F13" s="188"/>
      <c r="G13" s="188">
        <v>36462883</v>
      </c>
      <c r="H13" s="188"/>
      <c r="I13" s="189">
        <v>3470021</v>
      </c>
      <c r="J13" s="188"/>
      <c r="K13" s="189">
        <v>4001573</v>
      </c>
      <c r="L13" s="188"/>
      <c r="M13" s="189">
        <v>-5159</v>
      </c>
      <c r="N13" s="188"/>
      <c r="O13" s="188">
        <v>820666</v>
      </c>
      <c r="P13" s="188"/>
      <c r="Q13" s="188">
        <v>74782483</v>
      </c>
      <c r="R13" s="45"/>
      <c r="S13" s="188">
        <v>13723199</v>
      </c>
      <c r="T13" s="188"/>
      <c r="U13" s="188">
        <v>-2894310</v>
      </c>
      <c r="V13" s="188"/>
      <c r="W13" s="188">
        <v>-3271469</v>
      </c>
      <c r="X13" s="188"/>
      <c r="Y13" s="188">
        <f>SUM(S13:W13)</f>
        <v>7557420</v>
      </c>
      <c r="Z13" s="188"/>
      <c r="AA13" s="188">
        <f>Y13+SUM(C13:Q13)</f>
        <v>133697683</v>
      </c>
      <c r="AB13" s="188"/>
      <c r="AC13" s="53">
        <v>0</v>
      </c>
      <c r="AD13" s="18"/>
      <c r="AE13" s="188">
        <f>SUM(AA13:AC13)</f>
        <v>133697683</v>
      </c>
      <c r="AF13" s="188"/>
      <c r="AG13" s="188">
        <v>60008727</v>
      </c>
      <c r="AH13" s="188"/>
      <c r="AI13" s="188">
        <f>SUM(AE13:AG13)</f>
        <v>193706410</v>
      </c>
    </row>
    <row r="14" spans="1:35" s="1" customFormat="1" ht="20.25" customHeight="1">
      <c r="A14" s="18" t="s">
        <v>268</v>
      </c>
      <c r="C14" s="25"/>
      <c r="D14" s="26"/>
      <c r="E14" s="25"/>
      <c r="F14" s="26"/>
      <c r="G14" s="25"/>
      <c r="H14" s="26"/>
      <c r="J14" s="26"/>
      <c r="K14" s="26"/>
      <c r="L14" s="26"/>
      <c r="M14" s="26"/>
      <c r="N14" s="26"/>
      <c r="O14" s="25"/>
      <c r="P14" s="26"/>
      <c r="Q14" s="25"/>
      <c r="R14" s="26"/>
      <c r="S14" s="27"/>
      <c r="T14" s="28"/>
      <c r="U14" s="25"/>
      <c r="V14" s="26"/>
      <c r="W14" s="25"/>
      <c r="X14" s="26"/>
      <c r="Y14" s="188"/>
      <c r="Z14" s="26"/>
      <c r="AA14" s="27"/>
      <c r="AB14" s="26"/>
      <c r="AC14" s="27"/>
      <c r="AD14" s="26"/>
      <c r="AE14" s="27"/>
      <c r="AF14" s="27"/>
      <c r="AG14" s="27"/>
      <c r="AH14" s="26"/>
      <c r="AI14" s="27"/>
    </row>
    <row r="15" spans="1:35" s="1" customFormat="1" ht="20.25" customHeight="1">
      <c r="A15" s="18" t="s">
        <v>115</v>
      </c>
      <c r="C15" s="25"/>
      <c r="D15" s="26"/>
      <c r="E15" s="25"/>
      <c r="F15" s="26"/>
      <c r="G15" s="25"/>
      <c r="H15" s="26"/>
      <c r="J15" s="26"/>
      <c r="K15" s="26"/>
      <c r="L15" s="26"/>
      <c r="M15" s="26"/>
      <c r="N15" s="26"/>
      <c r="O15" s="25"/>
      <c r="P15" s="26"/>
      <c r="Q15" s="25"/>
      <c r="R15" s="26"/>
      <c r="S15" s="27"/>
      <c r="T15" s="28"/>
      <c r="U15" s="25"/>
      <c r="V15" s="26"/>
      <c r="W15" s="25"/>
      <c r="X15" s="26"/>
      <c r="Y15" s="188"/>
      <c r="Z15" s="26"/>
      <c r="AA15" s="27"/>
      <c r="AB15" s="26"/>
      <c r="AC15" s="27"/>
      <c r="AD15" s="26"/>
      <c r="AE15" s="27"/>
      <c r="AF15" s="27"/>
      <c r="AG15" s="27"/>
      <c r="AH15" s="26"/>
      <c r="AI15" s="27"/>
    </row>
    <row r="16" spans="1:35" s="1" customFormat="1" ht="20.25" customHeight="1">
      <c r="A16" s="128" t="s">
        <v>304</v>
      </c>
      <c r="C16" s="25"/>
      <c r="D16" s="26"/>
      <c r="E16" s="25"/>
      <c r="F16" s="26"/>
      <c r="G16" s="25"/>
      <c r="H16" s="26"/>
      <c r="J16" s="26"/>
      <c r="K16" s="26"/>
      <c r="L16" s="26"/>
      <c r="M16" s="26"/>
      <c r="N16" s="26"/>
      <c r="O16" s="25"/>
      <c r="P16" s="26"/>
      <c r="Q16" s="25"/>
      <c r="R16" s="26"/>
      <c r="S16" s="27"/>
      <c r="T16" s="28"/>
      <c r="U16" s="25"/>
      <c r="V16" s="26"/>
      <c r="W16" s="25"/>
      <c r="X16" s="26"/>
      <c r="Y16" s="188"/>
      <c r="Z16" s="26"/>
      <c r="AA16" s="27"/>
      <c r="AB16" s="26"/>
      <c r="AC16" s="27"/>
      <c r="AD16" s="26"/>
      <c r="AE16" s="27"/>
      <c r="AF16" s="27"/>
      <c r="AG16" s="27"/>
      <c r="AH16" s="26"/>
      <c r="AI16" s="27"/>
    </row>
    <row r="17" spans="1:35" s="1" customFormat="1" ht="20.25" customHeight="1">
      <c r="A17" s="46" t="s">
        <v>305</v>
      </c>
      <c r="B17" s="60"/>
      <c r="C17" s="53">
        <v>868300</v>
      </c>
      <c r="D17" s="192"/>
      <c r="E17" s="53">
        <v>0</v>
      </c>
      <c r="F17" s="192"/>
      <c r="G17" s="53">
        <v>20836026</v>
      </c>
      <c r="H17" s="192"/>
      <c r="I17" s="53">
        <v>0</v>
      </c>
      <c r="J17" s="192"/>
      <c r="K17" s="53">
        <v>0</v>
      </c>
      <c r="L17" s="192"/>
      <c r="M17" s="53">
        <v>0</v>
      </c>
      <c r="N17" s="192"/>
      <c r="O17" s="53">
        <v>0</v>
      </c>
      <c r="P17" s="192"/>
      <c r="Q17" s="53">
        <v>0</v>
      </c>
      <c r="R17" s="49"/>
      <c r="S17" s="53">
        <v>0</v>
      </c>
      <c r="T17" s="192"/>
      <c r="U17" s="53">
        <v>0</v>
      </c>
      <c r="V17" s="193"/>
      <c r="W17" s="53">
        <v>0</v>
      </c>
      <c r="X17" s="193"/>
      <c r="Y17" s="53">
        <f>SUM(S17:W17)</f>
        <v>0</v>
      </c>
      <c r="Z17" s="193"/>
      <c r="AA17" s="53">
        <f>Y17+SUM(C17:Q17)</f>
        <v>21704326</v>
      </c>
      <c r="AB17" s="192"/>
      <c r="AC17" s="53">
        <v>0</v>
      </c>
      <c r="AD17" s="192"/>
      <c r="AE17" s="53">
        <f>SUM(AA17:AC17)</f>
        <v>21704326</v>
      </c>
      <c r="AF17" s="53"/>
      <c r="AG17" s="53">
        <v>0</v>
      </c>
      <c r="AH17" s="53"/>
      <c r="AI17" s="192">
        <f>SUM(AE17:AG17)</f>
        <v>21704326</v>
      </c>
    </row>
    <row r="18" spans="1:35" s="1" customFormat="1" ht="20.25" customHeight="1">
      <c r="A18" s="46" t="s">
        <v>306</v>
      </c>
      <c r="B18" s="60"/>
      <c r="C18" s="53">
        <v>0</v>
      </c>
      <c r="D18" s="192"/>
      <c r="E18" s="53">
        <v>-1774103</v>
      </c>
      <c r="F18" s="192"/>
      <c r="G18" s="53">
        <v>0</v>
      </c>
      <c r="H18" s="192"/>
      <c r="I18" s="53">
        <v>0</v>
      </c>
      <c r="J18" s="192"/>
      <c r="K18" s="53">
        <v>0</v>
      </c>
      <c r="L18" s="192"/>
      <c r="M18" s="53">
        <v>0</v>
      </c>
      <c r="N18" s="192"/>
      <c r="O18" s="53">
        <v>0</v>
      </c>
      <c r="P18" s="192"/>
      <c r="Q18" s="53">
        <v>0</v>
      </c>
      <c r="R18" s="49"/>
      <c r="S18" s="53">
        <v>0</v>
      </c>
      <c r="T18" s="192"/>
      <c r="U18" s="53">
        <v>0</v>
      </c>
      <c r="V18" s="193"/>
      <c r="W18" s="53">
        <v>0</v>
      </c>
      <c r="X18" s="193"/>
      <c r="Y18" s="53">
        <f>SUM(S18:W18)</f>
        <v>0</v>
      </c>
      <c r="Z18" s="193"/>
      <c r="AA18" s="53">
        <f>Y18+SUM(C18:Q18)</f>
        <v>-1774103</v>
      </c>
      <c r="AB18" s="192"/>
      <c r="AC18" s="53">
        <v>0</v>
      </c>
      <c r="AD18" s="192"/>
      <c r="AE18" s="53">
        <f>SUM(AA18:AC18)</f>
        <v>-1774103</v>
      </c>
      <c r="AF18" s="53"/>
      <c r="AG18" s="53">
        <v>0</v>
      </c>
      <c r="AH18" s="53"/>
      <c r="AI18" s="192">
        <f>SUM(AE18:AG18)</f>
        <v>-1774103</v>
      </c>
    </row>
    <row r="19" spans="1:35" s="45" customFormat="1" ht="20.25" customHeight="1">
      <c r="A19" s="45" t="s">
        <v>300</v>
      </c>
      <c r="B19" s="46"/>
      <c r="C19" s="48">
        <v>0</v>
      </c>
      <c r="D19" s="192"/>
      <c r="E19" s="48">
        <v>0</v>
      </c>
      <c r="F19" s="192"/>
      <c r="G19" s="48">
        <v>0</v>
      </c>
      <c r="H19" s="192"/>
      <c r="I19" s="48">
        <v>0</v>
      </c>
      <c r="J19" s="192"/>
      <c r="K19" s="48">
        <v>0</v>
      </c>
      <c r="L19" s="192"/>
      <c r="M19" s="48">
        <v>0</v>
      </c>
      <c r="N19" s="192"/>
      <c r="O19" s="48">
        <v>0</v>
      </c>
      <c r="P19" s="192"/>
      <c r="Q19" s="48">
        <v>-7417154</v>
      </c>
      <c r="R19" s="49"/>
      <c r="S19" s="48">
        <v>0</v>
      </c>
      <c r="T19" s="192"/>
      <c r="U19" s="48">
        <v>0</v>
      </c>
      <c r="V19" s="193"/>
      <c r="W19" s="48">
        <v>0</v>
      </c>
      <c r="X19" s="193"/>
      <c r="Y19" s="48">
        <f>SUM(S19:W19)</f>
        <v>0</v>
      </c>
      <c r="Z19" s="193"/>
      <c r="AA19" s="48">
        <f>Y19+SUM(C19:Q19)</f>
        <v>-7417154</v>
      </c>
      <c r="AB19" s="192"/>
      <c r="AC19" s="48">
        <v>0</v>
      </c>
      <c r="AD19" s="192"/>
      <c r="AE19" s="48">
        <f>SUM(AA19:AC19)</f>
        <v>-7417154</v>
      </c>
      <c r="AF19" s="53"/>
      <c r="AG19" s="197">
        <v>-2176323</v>
      </c>
      <c r="AH19" s="53"/>
      <c r="AI19" s="197">
        <f>SUM(AE19:AG19)</f>
        <v>-9593477</v>
      </c>
    </row>
    <row r="20" spans="1:35" s="1" customFormat="1" ht="20.25" customHeight="1">
      <c r="A20" s="102" t="s">
        <v>307</v>
      </c>
      <c r="B20" s="18"/>
      <c r="C20" s="21">
        <f>SUM(C17:C19)</f>
        <v>868300</v>
      </c>
      <c r="D20" s="190"/>
      <c r="E20" s="21">
        <f>SUM(E17:E19)</f>
        <v>-1774103</v>
      </c>
      <c r="F20" s="190"/>
      <c r="G20" s="21">
        <f>SUM(G17:G19)</f>
        <v>20836026</v>
      </c>
      <c r="H20" s="190"/>
      <c r="I20" s="21">
        <f>SUM(I17:I19)</f>
        <v>0</v>
      </c>
      <c r="J20" s="190"/>
      <c r="K20" s="21">
        <f>SUM(K17:K19)</f>
        <v>0</v>
      </c>
      <c r="L20" s="190"/>
      <c r="M20" s="21">
        <f>SUM(M17:M19)</f>
        <v>0</v>
      </c>
      <c r="N20" s="190"/>
      <c r="O20" s="21">
        <f>SUM(O17:O19)</f>
        <v>0</v>
      </c>
      <c r="P20" s="190"/>
      <c r="Q20" s="21">
        <f>SUM(Q17:Q19)</f>
        <v>-7417154</v>
      </c>
      <c r="R20" s="50"/>
      <c r="S20" s="21">
        <f>SUM(S17:S19)</f>
        <v>0</v>
      </c>
      <c r="T20" s="190"/>
      <c r="U20" s="21">
        <f>SUM(U17:U19)</f>
        <v>0</v>
      </c>
      <c r="V20" s="191"/>
      <c r="W20" s="21">
        <f>SUM(W17:W19)</f>
        <v>0</v>
      </c>
      <c r="X20" s="191"/>
      <c r="Y20" s="21">
        <f>SUM(Y17:Y19)</f>
        <v>0</v>
      </c>
      <c r="Z20" s="191"/>
      <c r="AA20" s="21">
        <f>Y20+SUM(C20:Q20)</f>
        <v>12513069</v>
      </c>
      <c r="AB20" s="190"/>
      <c r="AC20" s="21">
        <f>SUM(AC17:AC19)</f>
        <v>0</v>
      </c>
      <c r="AD20" s="190"/>
      <c r="AE20" s="21">
        <f>SUM(AA20:AC20)</f>
        <v>12513069</v>
      </c>
      <c r="AF20" s="20"/>
      <c r="AG20" s="21">
        <f>SUM(AG17:AG19)</f>
        <v>-2176323</v>
      </c>
      <c r="AH20" s="190"/>
      <c r="AI20" s="21">
        <f>SUM(AE20:AG20)</f>
        <v>10336746</v>
      </c>
    </row>
    <row r="21" spans="1:35" s="1" customFormat="1" ht="20.25" customHeight="1">
      <c r="A21" s="128" t="s">
        <v>135</v>
      </c>
      <c r="B21" s="18"/>
      <c r="C21" s="20"/>
      <c r="D21" s="190"/>
      <c r="E21" s="20"/>
      <c r="F21" s="190"/>
      <c r="G21" s="20"/>
      <c r="H21" s="190"/>
      <c r="I21" s="20"/>
      <c r="J21" s="190"/>
      <c r="K21" s="20"/>
      <c r="L21" s="190"/>
      <c r="M21" s="20"/>
      <c r="N21" s="190"/>
      <c r="O21" s="20"/>
      <c r="P21" s="190"/>
      <c r="Q21" s="20"/>
      <c r="R21" s="50"/>
      <c r="S21" s="20"/>
      <c r="T21" s="190"/>
      <c r="U21" s="20"/>
      <c r="V21" s="191"/>
      <c r="W21" s="20"/>
      <c r="X21" s="191"/>
      <c r="Y21" s="20"/>
      <c r="Z21" s="191"/>
      <c r="AA21" s="20"/>
      <c r="AB21" s="190"/>
      <c r="AC21" s="20"/>
      <c r="AD21" s="190"/>
      <c r="AE21" s="20"/>
      <c r="AF21" s="20"/>
      <c r="AG21" s="20"/>
      <c r="AH21" s="190"/>
      <c r="AI21" s="20"/>
    </row>
    <row r="22" spans="1:35" s="1" customFormat="1" ht="20.25" customHeight="1">
      <c r="A22" s="128" t="s">
        <v>271</v>
      </c>
      <c r="B22" s="18"/>
      <c r="C22" s="20"/>
      <c r="D22" s="190"/>
      <c r="E22" s="20"/>
      <c r="F22" s="190"/>
      <c r="G22" s="20"/>
      <c r="H22" s="190"/>
      <c r="I22" s="20"/>
      <c r="J22" s="190"/>
      <c r="K22" s="20"/>
      <c r="L22" s="190"/>
      <c r="M22" s="20"/>
      <c r="N22" s="190"/>
      <c r="O22" s="20"/>
      <c r="P22" s="190"/>
      <c r="Q22" s="20"/>
      <c r="R22" s="50"/>
      <c r="S22" s="20"/>
      <c r="T22" s="190"/>
      <c r="U22" s="20"/>
      <c r="V22" s="191"/>
      <c r="W22" s="20"/>
      <c r="X22" s="191"/>
      <c r="Y22" s="20"/>
      <c r="Z22" s="191"/>
      <c r="AA22" s="20"/>
      <c r="AB22" s="190"/>
      <c r="AC22" s="20"/>
      <c r="AD22" s="190"/>
      <c r="AE22" s="20"/>
      <c r="AF22" s="20"/>
      <c r="AG22" s="20"/>
      <c r="AH22" s="190"/>
      <c r="AI22" s="20"/>
    </row>
    <row r="23" spans="1:35" s="45" customFormat="1" ht="20.25" customHeight="1">
      <c r="A23" s="45" t="s">
        <v>308</v>
      </c>
      <c r="B23" s="46"/>
      <c r="C23" s="53"/>
      <c r="D23" s="192"/>
      <c r="E23" s="53"/>
      <c r="F23" s="192"/>
      <c r="G23" s="53"/>
      <c r="H23" s="192"/>
      <c r="I23" s="53"/>
      <c r="J23" s="192"/>
      <c r="K23" s="53"/>
      <c r="L23" s="192"/>
      <c r="M23" s="53"/>
      <c r="N23" s="192"/>
      <c r="O23" s="53"/>
      <c r="P23" s="192"/>
      <c r="Q23" s="53"/>
      <c r="R23" s="49"/>
      <c r="S23" s="53"/>
      <c r="T23" s="192"/>
      <c r="U23" s="53"/>
      <c r="V23" s="193"/>
      <c r="W23" s="53"/>
      <c r="X23" s="193"/>
      <c r="Y23" s="53"/>
      <c r="Z23" s="193"/>
      <c r="AA23" s="53"/>
      <c r="AB23" s="192"/>
      <c r="AC23" s="53"/>
      <c r="AD23" s="192"/>
      <c r="AE23" s="53"/>
      <c r="AF23" s="53"/>
      <c r="AG23" s="53"/>
      <c r="AH23" s="192"/>
      <c r="AI23" s="53"/>
    </row>
    <row r="24" spans="1:35" s="45" customFormat="1" ht="20.25" customHeight="1">
      <c r="A24" s="45" t="s">
        <v>193</v>
      </c>
      <c r="B24" s="60"/>
      <c r="C24" s="53">
        <v>0</v>
      </c>
      <c r="D24" s="192"/>
      <c r="E24" s="53">
        <v>0</v>
      </c>
      <c r="F24" s="192"/>
      <c r="G24" s="53">
        <v>0</v>
      </c>
      <c r="H24" s="192"/>
      <c r="I24" s="53">
        <v>0</v>
      </c>
      <c r="J24" s="192"/>
      <c r="K24" s="53">
        <v>0</v>
      </c>
      <c r="L24" s="192"/>
      <c r="M24" s="53">
        <v>0</v>
      </c>
      <c r="N24" s="192"/>
      <c r="O24" s="53">
        <v>0</v>
      </c>
      <c r="P24" s="192"/>
      <c r="Q24" s="53">
        <v>0</v>
      </c>
      <c r="R24" s="49"/>
      <c r="S24" s="53">
        <v>0</v>
      </c>
      <c r="T24" s="192"/>
      <c r="U24" s="53">
        <v>0</v>
      </c>
      <c r="V24" s="193"/>
      <c r="W24" s="53">
        <v>0</v>
      </c>
      <c r="X24" s="193"/>
      <c r="Y24" s="53">
        <f>SUM(S24:W24)</f>
        <v>0</v>
      </c>
      <c r="Z24" s="193"/>
      <c r="AA24" s="53">
        <f>Y24+SUM(C24:Q24)</f>
        <v>0</v>
      </c>
      <c r="AB24" s="192"/>
      <c r="AC24" s="53">
        <v>0</v>
      </c>
      <c r="AD24" s="192"/>
      <c r="AE24" s="53">
        <f>SUM(AA24:AC24)</f>
        <v>0</v>
      </c>
      <c r="AF24" s="53"/>
      <c r="AG24" s="192">
        <v>-54612</v>
      </c>
      <c r="AH24" s="53"/>
      <c r="AI24" s="192">
        <f>SUM(AE24:AG24)</f>
        <v>-54612</v>
      </c>
    </row>
    <row r="25" spans="1:35" s="45" customFormat="1" ht="20.25" customHeight="1">
      <c r="A25" s="45" t="s">
        <v>301</v>
      </c>
      <c r="B25" s="46"/>
      <c r="C25" s="53"/>
      <c r="D25" s="192"/>
      <c r="E25" s="53"/>
      <c r="F25" s="192"/>
      <c r="G25" s="53"/>
      <c r="H25" s="192"/>
      <c r="I25" s="53"/>
      <c r="J25" s="192"/>
      <c r="K25" s="53"/>
      <c r="L25" s="192"/>
      <c r="M25" s="53"/>
      <c r="N25" s="192"/>
      <c r="O25" s="53"/>
      <c r="P25" s="192"/>
      <c r="Q25" s="53"/>
      <c r="R25" s="49"/>
      <c r="S25" s="53"/>
      <c r="T25" s="192"/>
      <c r="U25" s="53"/>
      <c r="V25" s="193"/>
      <c r="W25" s="53"/>
      <c r="X25" s="193"/>
      <c r="Y25" s="53"/>
      <c r="Z25" s="193"/>
      <c r="AA25" s="53"/>
      <c r="AB25" s="192"/>
      <c r="AC25" s="53"/>
      <c r="AD25" s="192"/>
      <c r="AE25" s="53"/>
      <c r="AF25" s="53"/>
      <c r="AG25" s="53"/>
      <c r="AH25" s="192"/>
      <c r="AI25" s="53"/>
    </row>
    <row r="26" spans="1:35" s="45" customFormat="1" ht="20.25" customHeight="1">
      <c r="A26" s="45" t="s">
        <v>272</v>
      </c>
      <c r="B26" s="46"/>
      <c r="C26" s="53">
        <v>0</v>
      </c>
      <c r="D26" s="192"/>
      <c r="E26" s="53">
        <v>0</v>
      </c>
      <c r="F26" s="192"/>
      <c r="G26" s="53">
        <v>0</v>
      </c>
      <c r="H26" s="192"/>
      <c r="I26" s="53">
        <v>0</v>
      </c>
      <c r="J26" s="192"/>
      <c r="K26" s="53">
        <v>-63527</v>
      </c>
      <c r="L26" s="192"/>
      <c r="M26" s="53">
        <v>0</v>
      </c>
      <c r="N26" s="192"/>
      <c r="O26" s="53">
        <v>0</v>
      </c>
      <c r="P26" s="192"/>
      <c r="Q26" s="53">
        <v>6</v>
      </c>
      <c r="R26" s="49"/>
      <c r="S26" s="53">
        <v>194</v>
      </c>
      <c r="T26" s="192"/>
      <c r="U26" s="53">
        <v>0</v>
      </c>
      <c r="V26" s="193"/>
      <c r="W26" s="53">
        <v>2152</v>
      </c>
      <c r="X26" s="193"/>
      <c r="Y26" s="53">
        <v>2346</v>
      </c>
      <c r="Z26" s="193"/>
      <c r="AA26" s="53">
        <f>Y26+SUM(C26:Q26)</f>
        <v>-61175</v>
      </c>
      <c r="AB26" s="192"/>
      <c r="AC26" s="53">
        <v>0</v>
      </c>
      <c r="AD26" s="192"/>
      <c r="AE26" s="53">
        <f>SUM(AA26:AC26)</f>
        <v>-61175</v>
      </c>
      <c r="AF26" s="53"/>
      <c r="AG26" s="192">
        <v>-53231</v>
      </c>
      <c r="AH26" s="53"/>
      <c r="AI26" s="192">
        <f>SUM(AE26:AG26)</f>
        <v>-114406</v>
      </c>
    </row>
    <row r="27" spans="1:35" s="45" customFormat="1" ht="20.25" customHeight="1">
      <c r="A27" s="45" t="s">
        <v>302</v>
      </c>
      <c r="B27" s="46"/>
      <c r="C27" s="53">
        <v>0</v>
      </c>
      <c r="D27" s="192"/>
      <c r="E27" s="53">
        <v>0</v>
      </c>
      <c r="F27" s="192"/>
      <c r="G27" s="53">
        <v>0</v>
      </c>
      <c r="H27" s="192"/>
      <c r="I27" s="53">
        <v>0</v>
      </c>
      <c r="J27" s="192"/>
      <c r="K27" s="53">
        <v>9385</v>
      </c>
      <c r="L27" s="192"/>
      <c r="M27" s="53">
        <v>0</v>
      </c>
      <c r="N27" s="192"/>
      <c r="O27" s="53">
        <v>0</v>
      </c>
      <c r="P27" s="192"/>
      <c r="Q27" s="53">
        <v>0</v>
      </c>
      <c r="R27" s="49"/>
      <c r="S27" s="53">
        <v>0</v>
      </c>
      <c r="T27" s="192"/>
      <c r="U27" s="53">
        <v>0</v>
      </c>
      <c r="V27" s="193"/>
      <c r="W27" s="53">
        <v>0</v>
      </c>
      <c r="X27" s="193"/>
      <c r="Y27" s="53">
        <f>SUM(S27:W27)</f>
        <v>0</v>
      </c>
      <c r="Z27" s="193"/>
      <c r="AA27" s="53">
        <v>9385</v>
      </c>
      <c r="AB27" s="192"/>
      <c r="AC27" s="53">
        <v>0</v>
      </c>
      <c r="AD27" s="192"/>
      <c r="AE27" s="53">
        <v>9385</v>
      </c>
      <c r="AF27" s="53"/>
      <c r="AG27" s="53">
        <v>0</v>
      </c>
      <c r="AH27" s="53"/>
      <c r="AI27" s="192">
        <f>SUM(AE27:AG27)</f>
        <v>9385</v>
      </c>
    </row>
    <row r="28" spans="1:35" s="45" customFormat="1" ht="20.25" customHeight="1">
      <c r="A28" s="45" t="s">
        <v>309</v>
      </c>
      <c r="B28" s="46"/>
      <c r="C28" s="53">
        <v>0</v>
      </c>
      <c r="D28" s="192"/>
      <c r="E28" s="53">
        <v>0</v>
      </c>
      <c r="F28" s="192"/>
      <c r="G28" s="53">
        <v>0</v>
      </c>
      <c r="H28" s="192"/>
      <c r="I28" s="53">
        <v>0</v>
      </c>
      <c r="J28" s="192"/>
      <c r="K28" s="53">
        <v>0</v>
      </c>
      <c r="L28" s="192"/>
      <c r="M28" s="53">
        <v>0</v>
      </c>
      <c r="N28" s="192"/>
      <c r="O28" s="53">
        <v>0</v>
      </c>
      <c r="P28" s="192"/>
      <c r="Q28" s="53">
        <v>0</v>
      </c>
      <c r="R28" s="49"/>
      <c r="S28" s="53">
        <v>0</v>
      </c>
      <c r="T28" s="192"/>
      <c r="U28" s="53">
        <v>0</v>
      </c>
      <c r="V28" s="193"/>
      <c r="W28" s="53">
        <v>0</v>
      </c>
      <c r="X28" s="193"/>
      <c r="Y28" s="53">
        <f>SUM(S28:W28)</f>
        <v>0</v>
      </c>
      <c r="Z28" s="193"/>
      <c r="AA28" s="53">
        <f>Y28+SUM(C28:Q28)</f>
        <v>0</v>
      </c>
      <c r="AB28" s="192"/>
      <c r="AC28" s="53">
        <v>0</v>
      </c>
      <c r="AD28" s="192"/>
      <c r="AE28" s="53">
        <f>SUM(AA28:AC28)</f>
        <v>0</v>
      </c>
      <c r="AF28" s="53"/>
      <c r="AG28" s="192">
        <v>241640</v>
      </c>
      <c r="AH28" s="53"/>
      <c r="AI28" s="192">
        <f>SUM(AE28:AG28)</f>
        <v>241640</v>
      </c>
    </row>
    <row r="29" spans="1:35" s="45" customFormat="1" ht="20.25" customHeight="1">
      <c r="A29" s="46" t="s">
        <v>310</v>
      </c>
      <c r="B29" s="46"/>
      <c r="C29" s="48">
        <v>0</v>
      </c>
      <c r="D29" s="192"/>
      <c r="E29" s="48">
        <v>0</v>
      </c>
      <c r="F29" s="192"/>
      <c r="G29" s="48">
        <v>0</v>
      </c>
      <c r="H29" s="192"/>
      <c r="I29" s="48">
        <v>0</v>
      </c>
      <c r="J29" s="192"/>
      <c r="K29" s="48">
        <v>0</v>
      </c>
      <c r="L29" s="192"/>
      <c r="M29" s="48">
        <v>0</v>
      </c>
      <c r="N29" s="192"/>
      <c r="O29" s="48">
        <v>0</v>
      </c>
      <c r="P29" s="192"/>
      <c r="Q29" s="48">
        <v>0</v>
      </c>
      <c r="R29" s="49"/>
      <c r="S29" s="48">
        <v>0</v>
      </c>
      <c r="T29" s="192"/>
      <c r="U29" s="48">
        <v>0</v>
      </c>
      <c r="V29" s="193"/>
      <c r="W29" s="48">
        <v>0</v>
      </c>
      <c r="X29" s="193"/>
      <c r="Y29" s="48">
        <f>SUM(S29:W29)</f>
        <v>0</v>
      </c>
      <c r="Z29" s="193"/>
      <c r="AA29" s="48">
        <f>Y29+SUM(C29:Q29)</f>
        <v>0</v>
      </c>
      <c r="AB29" s="192"/>
      <c r="AC29" s="48">
        <v>0</v>
      </c>
      <c r="AD29" s="192"/>
      <c r="AE29" s="48">
        <f>SUM(AA29:AC29)</f>
        <v>0</v>
      </c>
      <c r="AF29" s="53"/>
      <c r="AG29" s="197">
        <v>-1914</v>
      </c>
      <c r="AH29" s="53"/>
      <c r="AI29" s="197">
        <f>SUM(AE29:AG29)</f>
        <v>-1914</v>
      </c>
    </row>
    <row r="30" spans="1:35" s="1" customFormat="1" ht="20.25" customHeight="1">
      <c r="A30" s="102" t="s">
        <v>311</v>
      </c>
      <c r="B30" s="18"/>
      <c r="C30" s="20"/>
      <c r="D30" s="190"/>
      <c r="E30" s="20"/>
      <c r="F30" s="190"/>
      <c r="G30" s="20"/>
      <c r="H30" s="190"/>
      <c r="I30" s="20"/>
      <c r="J30" s="190"/>
      <c r="K30" s="20"/>
      <c r="L30" s="190"/>
      <c r="M30" s="20"/>
      <c r="N30" s="190"/>
      <c r="O30" s="20"/>
      <c r="P30" s="190"/>
      <c r="Q30" s="20"/>
      <c r="R30" s="50"/>
      <c r="S30" s="20"/>
      <c r="T30" s="190"/>
      <c r="U30" s="20"/>
      <c r="V30" s="191"/>
      <c r="W30" s="20"/>
      <c r="X30" s="191"/>
      <c r="Y30" s="20"/>
      <c r="Z30" s="191"/>
      <c r="AA30" s="20"/>
      <c r="AB30" s="190"/>
      <c r="AC30" s="20"/>
      <c r="AD30" s="190"/>
      <c r="AE30" s="20"/>
      <c r="AF30" s="20"/>
      <c r="AG30" s="20"/>
      <c r="AH30" s="190"/>
      <c r="AI30" s="20"/>
    </row>
    <row r="31" spans="1:35" s="1" customFormat="1" ht="21.75" customHeight="1">
      <c r="A31" s="102" t="s">
        <v>271</v>
      </c>
      <c r="B31" s="18"/>
      <c r="C31" s="21">
        <f>SUM(C29:C29)</f>
        <v>0</v>
      </c>
      <c r="D31" s="190"/>
      <c r="E31" s="21">
        <f>SUM(E29:E29)</f>
        <v>0</v>
      </c>
      <c r="F31" s="190"/>
      <c r="G31" s="21">
        <f>SUM(G29:G29)</f>
        <v>0</v>
      </c>
      <c r="H31" s="190"/>
      <c r="I31" s="21">
        <f>SUM(I29:I29)</f>
        <v>0</v>
      </c>
      <c r="J31" s="190"/>
      <c r="K31" s="21">
        <f>SUM(K26:K29)</f>
        <v>-54142</v>
      </c>
      <c r="L31" s="190"/>
      <c r="M31" s="21">
        <f>SUM(M29:M29)</f>
        <v>0</v>
      </c>
      <c r="N31" s="190"/>
      <c r="O31" s="21">
        <f>SUM(O29:O29)</f>
        <v>0</v>
      </c>
      <c r="P31" s="190"/>
      <c r="Q31" s="21">
        <f>SUM(Q26:Q29)</f>
        <v>6</v>
      </c>
      <c r="R31" s="50"/>
      <c r="S31" s="21">
        <f>SUM(S26:S29)</f>
        <v>194</v>
      </c>
      <c r="T31" s="190"/>
      <c r="U31" s="21">
        <f>SUM(U29:U29)</f>
        <v>0</v>
      </c>
      <c r="V31" s="191"/>
      <c r="W31" s="21">
        <f>SUM(W26:W29)</f>
        <v>2152</v>
      </c>
      <c r="X31" s="191"/>
      <c r="Y31" s="21">
        <f>SUM(S31:X31)</f>
        <v>2346</v>
      </c>
      <c r="Z31" s="191"/>
      <c r="AA31" s="21">
        <f>SUM(AA26:AA29)</f>
        <v>-51790</v>
      </c>
      <c r="AB31" s="190"/>
      <c r="AC31" s="21">
        <v>0</v>
      </c>
      <c r="AD31" s="190"/>
      <c r="AE31" s="21">
        <f>SUM(AA31:AC31)</f>
        <v>-51790</v>
      </c>
      <c r="AF31" s="20"/>
      <c r="AG31" s="21">
        <f>SUM(AG23:AG29)</f>
        <v>131883</v>
      </c>
      <c r="AH31" s="190"/>
      <c r="AI31" s="21">
        <f>SUM(AE31:AG31)</f>
        <v>80093</v>
      </c>
    </row>
    <row r="32" spans="1:2" s="1" customFormat="1" ht="17.25" customHeight="1">
      <c r="A32" s="18" t="s">
        <v>274</v>
      </c>
      <c r="B32" s="18"/>
    </row>
    <row r="33" spans="1:35" s="1" customFormat="1" ht="18.75" customHeight="1">
      <c r="A33" s="18" t="s">
        <v>115</v>
      </c>
      <c r="B33" s="18"/>
      <c r="C33" s="21">
        <f>SUM(C20,C31)</f>
        <v>868300</v>
      </c>
      <c r="D33" s="190"/>
      <c r="E33" s="21">
        <f>SUM(E20,E31)</f>
        <v>-1774103</v>
      </c>
      <c r="F33" s="190"/>
      <c r="G33" s="21">
        <f>SUM(G20,G31)</f>
        <v>20836026</v>
      </c>
      <c r="H33" s="190"/>
      <c r="I33" s="21">
        <f>SUM(I20,I31)</f>
        <v>0</v>
      </c>
      <c r="J33" s="190"/>
      <c r="K33" s="21">
        <f>SUM(K20,K31)</f>
        <v>-54142</v>
      </c>
      <c r="L33" s="190"/>
      <c r="M33" s="21">
        <f>SUM(M20,M31)</f>
        <v>0</v>
      </c>
      <c r="N33" s="190"/>
      <c r="O33" s="21">
        <f>SUM(O20,O31)</f>
        <v>0</v>
      </c>
      <c r="P33" s="190"/>
      <c r="Q33" s="21">
        <f>SUM(Q20,Q31)</f>
        <v>-7417148</v>
      </c>
      <c r="R33" s="50"/>
      <c r="S33" s="21">
        <f>SUM(S20,S31)</f>
        <v>194</v>
      </c>
      <c r="T33" s="190"/>
      <c r="U33" s="21">
        <f>SUM(U20,U31)</f>
        <v>0</v>
      </c>
      <c r="V33" s="191"/>
      <c r="W33" s="21">
        <f>SUM(W20,W31)</f>
        <v>2152</v>
      </c>
      <c r="X33" s="191"/>
      <c r="Y33" s="21">
        <f>SUM(Y20,Y31)</f>
        <v>2346</v>
      </c>
      <c r="Z33" s="191"/>
      <c r="AA33" s="21">
        <f>SUM(AA20,AA31)</f>
        <v>12461279</v>
      </c>
      <c r="AB33" s="190"/>
      <c r="AC33" s="21">
        <f>SUM(AC20,AC31)</f>
        <v>0</v>
      </c>
      <c r="AD33" s="190"/>
      <c r="AE33" s="21">
        <f>SUM(AE20,AE31)</f>
        <v>12461279</v>
      </c>
      <c r="AF33" s="20"/>
      <c r="AG33" s="21">
        <f>SUM(AG20,AG31)</f>
        <v>-2044440</v>
      </c>
      <c r="AH33" s="190"/>
      <c r="AI33" s="21">
        <f>SUM(AI20,AI31)</f>
        <v>10416839</v>
      </c>
    </row>
    <row r="34" spans="1:35" s="1" customFormat="1" ht="20.25" customHeight="1">
      <c r="A34" s="18" t="s">
        <v>116</v>
      </c>
      <c r="B34" s="18"/>
      <c r="C34" s="41"/>
      <c r="D34" s="170"/>
      <c r="E34" s="41"/>
      <c r="F34" s="170"/>
      <c r="G34" s="41"/>
      <c r="H34" s="170"/>
      <c r="I34" s="41"/>
      <c r="J34" s="170"/>
      <c r="K34" s="170"/>
      <c r="L34" s="170"/>
      <c r="M34" s="170"/>
      <c r="N34" s="170"/>
      <c r="O34" s="41"/>
      <c r="P34" s="170"/>
      <c r="Q34" s="41"/>
      <c r="S34" s="41"/>
      <c r="T34" s="170"/>
      <c r="U34" s="41"/>
      <c r="V34" s="10"/>
      <c r="W34" s="41"/>
      <c r="X34" s="10"/>
      <c r="Y34" s="41"/>
      <c r="Z34" s="10"/>
      <c r="AA34" s="41"/>
      <c r="AB34" s="170"/>
      <c r="AC34" s="27"/>
      <c r="AD34" s="170"/>
      <c r="AE34" s="27"/>
      <c r="AF34" s="27"/>
      <c r="AG34" s="27"/>
      <c r="AH34" s="170"/>
      <c r="AI34" s="190"/>
    </row>
    <row r="35" spans="1:35" s="1" customFormat="1" ht="20.25" customHeight="1">
      <c r="A35" s="18" t="s">
        <v>113</v>
      </c>
      <c r="B35" s="18"/>
      <c r="C35" s="41"/>
      <c r="D35" s="170"/>
      <c r="E35" s="41"/>
      <c r="F35" s="170"/>
      <c r="G35" s="41"/>
      <c r="H35" s="170"/>
      <c r="I35" s="41"/>
      <c r="J35" s="170"/>
      <c r="K35" s="170"/>
      <c r="L35" s="170"/>
      <c r="M35" s="170"/>
      <c r="N35" s="170"/>
      <c r="O35" s="41"/>
      <c r="P35" s="170"/>
      <c r="Q35" s="41"/>
      <c r="S35" s="41"/>
      <c r="T35" s="170"/>
      <c r="U35" s="41"/>
      <c r="V35" s="10"/>
      <c r="W35" s="41"/>
      <c r="X35" s="10"/>
      <c r="Y35" s="41"/>
      <c r="Z35" s="10"/>
      <c r="AA35" s="41"/>
      <c r="AB35" s="170"/>
      <c r="AC35" s="27"/>
      <c r="AD35" s="170"/>
      <c r="AE35" s="27"/>
      <c r="AF35" s="27"/>
      <c r="AG35" s="27"/>
      <c r="AH35" s="170"/>
      <c r="AI35" s="190"/>
    </row>
    <row r="36" spans="1:35" s="45" customFormat="1" ht="20.25" customHeight="1">
      <c r="A36" s="46" t="s">
        <v>117</v>
      </c>
      <c r="B36" s="46"/>
      <c r="C36" s="53">
        <v>0</v>
      </c>
      <c r="D36" s="192"/>
      <c r="E36" s="53">
        <v>0</v>
      </c>
      <c r="F36" s="192"/>
      <c r="G36" s="53">
        <v>0</v>
      </c>
      <c r="H36" s="192"/>
      <c r="I36" s="53">
        <v>0</v>
      </c>
      <c r="J36" s="192"/>
      <c r="K36" s="53">
        <v>0</v>
      </c>
      <c r="L36" s="192"/>
      <c r="M36" s="53">
        <v>0</v>
      </c>
      <c r="N36" s="192"/>
      <c r="O36" s="53">
        <v>0</v>
      </c>
      <c r="P36" s="192"/>
      <c r="Q36" s="53">
        <v>12933293</v>
      </c>
      <c r="R36" s="49"/>
      <c r="S36" s="53">
        <v>0</v>
      </c>
      <c r="T36" s="192"/>
      <c r="U36" s="53">
        <v>0</v>
      </c>
      <c r="V36" s="193"/>
      <c r="W36" s="53">
        <v>0</v>
      </c>
      <c r="X36" s="193"/>
      <c r="Y36" s="53">
        <v>0</v>
      </c>
      <c r="Z36" s="193"/>
      <c r="AA36" s="53">
        <v>12933293</v>
      </c>
      <c r="AB36" s="192"/>
      <c r="AC36" s="53">
        <v>0</v>
      </c>
      <c r="AD36" s="192"/>
      <c r="AE36" s="53">
        <v>12933293</v>
      </c>
      <c r="AF36" s="53"/>
      <c r="AG36" s="192">
        <v>2115878</v>
      </c>
      <c r="AH36" s="198"/>
      <c r="AI36" s="198">
        <v>15049171</v>
      </c>
    </row>
    <row r="37" spans="1:35" s="45" customFormat="1" ht="20.25" customHeight="1">
      <c r="A37" s="46" t="s">
        <v>118</v>
      </c>
      <c r="B37" s="46"/>
      <c r="C37" s="53"/>
      <c r="D37" s="192"/>
      <c r="E37" s="53"/>
      <c r="F37" s="192"/>
      <c r="G37" s="53"/>
      <c r="H37" s="192"/>
      <c r="I37" s="53"/>
      <c r="J37" s="192"/>
      <c r="K37" s="53"/>
      <c r="L37" s="192"/>
      <c r="M37" s="53"/>
      <c r="N37" s="192"/>
      <c r="O37" s="53"/>
      <c r="P37" s="192"/>
      <c r="Q37" s="53"/>
      <c r="R37" s="49"/>
      <c r="S37" s="53"/>
      <c r="T37" s="192"/>
      <c r="U37" s="53"/>
      <c r="V37" s="193"/>
      <c r="W37" s="53"/>
      <c r="X37" s="193"/>
      <c r="Y37" s="53"/>
      <c r="Z37" s="193"/>
      <c r="AA37" s="53"/>
      <c r="AB37" s="192"/>
      <c r="AC37" s="53"/>
      <c r="AD37" s="192"/>
      <c r="AE37" s="53"/>
      <c r="AF37" s="53"/>
      <c r="AG37" s="192"/>
      <c r="AH37" s="53"/>
      <c r="AI37" s="192"/>
    </row>
    <row r="38" spans="1:2" s="45" customFormat="1" ht="20.25" customHeight="1">
      <c r="A38" s="46" t="s">
        <v>275</v>
      </c>
      <c r="B38" s="46"/>
    </row>
    <row r="39" spans="1:35" s="45" customFormat="1" ht="20.25" customHeight="1">
      <c r="A39" s="46" t="s">
        <v>236</v>
      </c>
      <c r="B39" s="46"/>
      <c r="C39" s="53">
        <v>0</v>
      </c>
      <c r="D39" s="192"/>
      <c r="E39" s="53">
        <v>0</v>
      </c>
      <c r="F39" s="192"/>
      <c r="G39" s="53">
        <v>0</v>
      </c>
      <c r="H39" s="192"/>
      <c r="I39" s="53">
        <v>0</v>
      </c>
      <c r="J39" s="192"/>
      <c r="K39" s="53">
        <v>0</v>
      </c>
      <c r="L39" s="192"/>
      <c r="M39" s="53">
        <v>0</v>
      </c>
      <c r="N39" s="192"/>
      <c r="O39" s="53">
        <v>0</v>
      </c>
      <c r="P39" s="192"/>
      <c r="Q39" s="53">
        <v>3074</v>
      </c>
      <c r="R39" s="49"/>
      <c r="S39" s="53">
        <v>0</v>
      </c>
      <c r="T39" s="192"/>
      <c r="U39" s="53">
        <v>0</v>
      </c>
      <c r="V39" s="193"/>
      <c r="W39" s="53">
        <v>0</v>
      </c>
      <c r="X39" s="193"/>
      <c r="Y39" s="53">
        <f>SUM(S39:W39)</f>
        <v>0</v>
      </c>
      <c r="Z39" s="193"/>
      <c r="AA39" s="53">
        <f>Y39+SUM(C39:Q39)</f>
        <v>3074</v>
      </c>
      <c r="AB39" s="192"/>
      <c r="AC39" s="53">
        <v>0</v>
      </c>
      <c r="AD39" s="192"/>
      <c r="AE39" s="53">
        <f>SUM(AA39:AC39)</f>
        <v>3074</v>
      </c>
      <c r="AF39" s="53"/>
      <c r="AG39" s="192">
        <v>18</v>
      </c>
      <c r="AH39" s="198"/>
      <c r="AI39" s="198">
        <f>SUM(AE39:AG39)</f>
        <v>3092</v>
      </c>
    </row>
    <row r="40" spans="1:35" s="45" customFormat="1" ht="20.25" customHeight="1">
      <c r="A40" s="46" t="s">
        <v>359</v>
      </c>
      <c r="B40" s="46"/>
      <c r="C40" s="48">
        <v>0</v>
      </c>
      <c r="D40" s="192"/>
      <c r="E40" s="48">
        <v>0</v>
      </c>
      <c r="F40" s="192"/>
      <c r="G40" s="48">
        <v>0</v>
      </c>
      <c r="H40" s="192"/>
      <c r="I40" s="48">
        <v>0</v>
      </c>
      <c r="J40" s="192"/>
      <c r="K40" s="48">
        <v>0</v>
      </c>
      <c r="L40" s="192"/>
      <c r="M40" s="48">
        <v>0</v>
      </c>
      <c r="N40" s="192"/>
      <c r="O40" s="48">
        <v>0</v>
      </c>
      <c r="P40" s="192"/>
      <c r="Q40" s="48">
        <v>0</v>
      </c>
      <c r="R40" s="49"/>
      <c r="S40" s="48">
        <v>101122</v>
      </c>
      <c r="T40" s="192"/>
      <c r="U40" s="48">
        <v>-187033</v>
      </c>
      <c r="V40" s="193"/>
      <c r="W40" s="48">
        <v>-6746791</v>
      </c>
      <c r="X40" s="193"/>
      <c r="Y40" s="48">
        <f>SUM(S40:W40)</f>
        <v>-6832702</v>
      </c>
      <c r="Z40" s="193"/>
      <c r="AA40" s="48">
        <f>Y40+SUM(C40:Q40)</f>
        <v>-6832702</v>
      </c>
      <c r="AB40" s="192"/>
      <c r="AC40" s="48">
        <v>0</v>
      </c>
      <c r="AD40" s="192"/>
      <c r="AE40" s="48">
        <f>SUM(AA40:AC40)</f>
        <v>-6832702</v>
      </c>
      <c r="AF40" s="53"/>
      <c r="AG40" s="197">
        <v>-1337455</v>
      </c>
      <c r="AH40" s="53"/>
      <c r="AI40" s="197">
        <f>SUM(AE40:AG40)</f>
        <v>-8170157</v>
      </c>
    </row>
    <row r="41" spans="1:35" s="1" customFormat="1" ht="20.25" customHeight="1">
      <c r="A41" s="18" t="s">
        <v>119</v>
      </c>
      <c r="B41" s="18"/>
      <c r="C41" s="41"/>
      <c r="D41" s="170"/>
      <c r="E41" s="41"/>
      <c r="F41" s="170"/>
      <c r="G41" s="41"/>
      <c r="H41" s="170"/>
      <c r="I41" s="41"/>
      <c r="J41" s="170"/>
      <c r="K41" s="170"/>
      <c r="L41" s="170"/>
      <c r="M41" s="170"/>
      <c r="N41" s="170"/>
      <c r="O41" s="41"/>
      <c r="P41" s="170"/>
      <c r="Q41" s="41"/>
      <c r="S41" s="41"/>
      <c r="T41" s="170"/>
      <c r="U41" s="47"/>
      <c r="V41" s="10"/>
      <c r="W41" s="47"/>
      <c r="X41" s="10"/>
      <c r="Y41" s="47"/>
      <c r="Z41" s="10"/>
      <c r="AA41" s="47"/>
      <c r="AB41" s="170"/>
      <c r="AC41" s="47"/>
      <c r="AD41" s="170"/>
      <c r="AE41" s="47"/>
      <c r="AF41" s="47"/>
      <c r="AG41" s="47"/>
      <c r="AH41" s="170"/>
      <c r="AI41" s="47"/>
    </row>
    <row r="42" spans="1:35" s="18" customFormat="1" ht="20.25" customHeight="1">
      <c r="A42" s="18" t="s">
        <v>113</v>
      </c>
      <c r="C42" s="21">
        <f>SUM(C36:C40)</f>
        <v>0</v>
      </c>
      <c r="D42" s="190"/>
      <c r="E42" s="21">
        <f>SUM(E36:E40)</f>
        <v>0</v>
      </c>
      <c r="F42" s="190"/>
      <c r="G42" s="21">
        <f>SUM(G36:G40)</f>
        <v>0</v>
      </c>
      <c r="H42" s="190"/>
      <c r="I42" s="21">
        <f>SUM(I36:I40)</f>
        <v>0</v>
      </c>
      <c r="J42" s="190"/>
      <c r="K42" s="20">
        <f>SUM(K36:K40)</f>
        <v>0</v>
      </c>
      <c r="L42" s="190"/>
      <c r="M42" s="21">
        <f>SUM(M36:M40)</f>
        <v>0</v>
      </c>
      <c r="N42" s="190"/>
      <c r="O42" s="20">
        <f>SUM(O36:O40)</f>
        <v>0</v>
      </c>
      <c r="P42" s="190"/>
      <c r="Q42" s="20">
        <f>SUM(Q36:Q40)</f>
        <v>12936367</v>
      </c>
      <c r="R42" s="50"/>
      <c r="S42" s="21">
        <f>SUM(S36:S40)</f>
        <v>101122</v>
      </c>
      <c r="T42" s="190"/>
      <c r="U42" s="20">
        <f>SUM(U36:U40)</f>
        <v>-187033</v>
      </c>
      <c r="V42" s="191"/>
      <c r="W42" s="21">
        <f>SUM(W36:W40)</f>
        <v>-6746791</v>
      </c>
      <c r="X42" s="191"/>
      <c r="Y42" s="21">
        <f>Y40</f>
        <v>-6832702</v>
      </c>
      <c r="Z42" s="191"/>
      <c r="AA42" s="20">
        <f>SUM(AA36:AA40)</f>
        <v>6103665</v>
      </c>
      <c r="AB42" s="190"/>
      <c r="AC42" s="21">
        <f>SUM(AC36:AC40)</f>
        <v>0</v>
      </c>
      <c r="AD42" s="190"/>
      <c r="AE42" s="21">
        <f>SUM(AE36:AE40)</f>
        <v>6103665</v>
      </c>
      <c r="AF42" s="20"/>
      <c r="AG42" s="190">
        <v>778441</v>
      </c>
      <c r="AH42" s="20"/>
      <c r="AI42" s="190">
        <f>SUM(AI36:AI40)</f>
        <v>6882106</v>
      </c>
    </row>
    <row r="43" spans="1:35" s="18" customFormat="1" ht="20.25" customHeight="1">
      <c r="A43" s="46" t="s">
        <v>276</v>
      </c>
      <c r="B43" s="60"/>
      <c r="C43" s="53">
        <v>0</v>
      </c>
      <c r="D43" s="192"/>
      <c r="E43" s="53">
        <v>0</v>
      </c>
      <c r="F43" s="192"/>
      <c r="G43" s="53">
        <v>0</v>
      </c>
      <c r="H43" s="192"/>
      <c r="I43" s="53">
        <v>0</v>
      </c>
      <c r="J43" s="192"/>
      <c r="K43" s="199">
        <v>0</v>
      </c>
      <c r="L43" s="192"/>
      <c r="M43" s="53">
        <v>0</v>
      </c>
      <c r="N43" s="192"/>
      <c r="O43" s="199">
        <v>0</v>
      </c>
      <c r="P43" s="192"/>
      <c r="Q43" s="199">
        <v>0</v>
      </c>
      <c r="R43" s="49"/>
      <c r="S43" s="53">
        <v>0</v>
      </c>
      <c r="T43" s="192"/>
      <c r="U43" s="199">
        <v>0</v>
      </c>
      <c r="V43" s="193"/>
      <c r="W43" s="53">
        <v>0</v>
      </c>
      <c r="X43" s="193"/>
      <c r="Y43" s="53">
        <v>0</v>
      </c>
      <c r="Z43" s="193"/>
      <c r="AA43" s="199">
        <f>Y43+SUM(C43:Q43)</f>
        <v>0</v>
      </c>
      <c r="AB43" s="192"/>
      <c r="AC43" s="53">
        <v>15000000</v>
      </c>
      <c r="AD43" s="192"/>
      <c r="AE43" s="53">
        <f>SUM(AA43:AC43)</f>
        <v>15000000</v>
      </c>
      <c r="AF43" s="53"/>
      <c r="AG43" s="199">
        <v>0</v>
      </c>
      <c r="AH43" s="53"/>
      <c r="AI43" s="200">
        <f>SUM(AE43:AG43)</f>
        <v>15000000</v>
      </c>
    </row>
    <row r="44" spans="1:35" s="18" customFormat="1" ht="20.25" customHeight="1">
      <c r="A44" s="46" t="s">
        <v>277</v>
      </c>
      <c r="B44" s="60"/>
      <c r="C44" s="53"/>
      <c r="D44" s="192"/>
      <c r="E44" s="53"/>
      <c r="F44" s="192"/>
      <c r="G44" s="53"/>
      <c r="H44" s="192"/>
      <c r="I44" s="53"/>
      <c r="J44" s="192"/>
      <c r="K44" s="53"/>
      <c r="L44" s="192"/>
      <c r="M44" s="53"/>
      <c r="N44" s="192"/>
      <c r="O44" s="53"/>
      <c r="P44" s="192"/>
      <c r="Q44" s="53"/>
      <c r="R44" s="49"/>
      <c r="S44" s="53"/>
      <c r="T44" s="192"/>
      <c r="U44" s="53"/>
      <c r="V44" s="193"/>
      <c r="W44" s="53"/>
      <c r="X44" s="193"/>
      <c r="Y44" s="53"/>
      <c r="Z44" s="193"/>
      <c r="AA44" s="53"/>
      <c r="AB44" s="192"/>
      <c r="AC44" s="53"/>
      <c r="AD44" s="192"/>
      <c r="AE44" s="53"/>
      <c r="AF44" s="53"/>
      <c r="AG44" s="53"/>
      <c r="AH44" s="53"/>
      <c r="AI44" s="192"/>
    </row>
    <row r="45" spans="1:35" s="18" customFormat="1" ht="20.25" customHeight="1">
      <c r="A45" s="46" t="s">
        <v>262</v>
      </c>
      <c r="B45" s="60"/>
      <c r="C45" s="53">
        <v>0</v>
      </c>
      <c r="D45" s="192"/>
      <c r="E45" s="53">
        <v>0</v>
      </c>
      <c r="F45" s="192"/>
      <c r="G45" s="53">
        <v>0</v>
      </c>
      <c r="H45" s="192"/>
      <c r="I45" s="53">
        <v>0</v>
      </c>
      <c r="J45" s="192"/>
      <c r="K45" s="53">
        <v>0</v>
      </c>
      <c r="L45" s="192"/>
      <c r="M45" s="53">
        <v>0</v>
      </c>
      <c r="N45" s="192"/>
      <c r="O45" s="53">
        <v>0</v>
      </c>
      <c r="P45" s="192"/>
      <c r="Q45" s="53">
        <v>-60158</v>
      </c>
      <c r="R45" s="49"/>
      <c r="S45" s="53">
        <v>0</v>
      </c>
      <c r="T45" s="192"/>
      <c r="U45" s="53">
        <v>0</v>
      </c>
      <c r="V45" s="193"/>
      <c r="W45" s="53">
        <v>0</v>
      </c>
      <c r="X45" s="193"/>
      <c r="Y45" s="53">
        <f>SUM(S45:W45)</f>
        <v>0</v>
      </c>
      <c r="Z45" s="193"/>
      <c r="AA45" s="53">
        <f>Y45+SUM(C45:Q45)</f>
        <v>-60158</v>
      </c>
      <c r="AB45" s="192"/>
      <c r="AC45" s="53">
        <v>0</v>
      </c>
      <c r="AD45" s="192"/>
      <c r="AE45" s="53">
        <f>SUM(AA45:AC45)</f>
        <v>-60158</v>
      </c>
      <c r="AF45" s="53"/>
      <c r="AG45" s="53">
        <v>0</v>
      </c>
      <c r="AH45" s="53"/>
      <c r="AI45" s="192">
        <f>SUM(AE45:AG45)</f>
        <v>-60158</v>
      </c>
    </row>
    <row r="46" spans="1:35" s="18" customFormat="1" ht="20.25" customHeight="1">
      <c r="A46" s="46" t="s">
        <v>290</v>
      </c>
      <c r="B46" s="60"/>
      <c r="C46" s="20"/>
      <c r="D46" s="27"/>
      <c r="E46" s="20"/>
      <c r="F46" s="27"/>
      <c r="G46" s="20"/>
      <c r="H46" s="27"/>
      <c r="I46" s="20"/>
      <c r="J46" s="27"/>
      <c r="K46" s="20"/>
      <c r="L46" s="27"/>
      <c r="M46" s="20"/>
      <c r="N46" s="27"/>
      <c r="O46" s="20"/>
      <c r="P46" s="27"/>
      <c r="Q46" s="20"/>
      <c r="R46" s="194"/>
      <c r="S46" s="20"/>
      <c r="T46" s="27"/>
      <c r="U46" s="20"/>
      <c r="V46" s="195"/>
      <c r="W46" s="20"/>
      <c r="X46" s="195"/>
      <c r="Y46" s="20"/>
      <c r="Z46" s="195"/>
      <c r="AA46" s="20"/>
      <c r="AB46" s="27"/>
      <c r="AC46" s="20"/>
      <c r="AD46" s="27"/>
      <c r="AE46" s="20"/>
      <c r="AF46" s="20"/>
      <c r="AG46" s="20"/>
      <c r="AH46" s="27"/>
      <c r="AI46" s="20"/>
    </row>
    <row r="47" spans="1:35" s="45" customFormat="1" ht="20.25" customHeight="1">
      <c r="A47" s="46" t="s">
        <v>262</v>
      </c>
      <c r="B47" s="60"/>
      <c r="C47" s="48">
        <v>0</v>
      </c>
      <c r="D47" s="192"/>
      <c r="E47" s="48">
        <v>0</v>
      </c>
      <c r="F47" s="192"/>
      <c r="G47" s="48">
        <v>0</v>
      </c>
      <c r="H47" s="192"/>
      <c r="I47" s="48">
        <v>0</v>
      </c>
      <c r="J47" s="192"/>
      <c r="K47" s="48">
        <v>0</v>
      </c>
      <c r="L47" s="192"/>
      <c r="M47" s="48">
        <v>0</v>
      </c>
      <c r="N47" s="192"/>
      <c r="O47" s="48">
        <v>0</v>
      </c>
      <c r="P47" s="192"/>
      <c r="Q47" s="48">
        <v>-301328</v>
      </c>
      <c r="R47" s="49"/>
      <c r="S47" s="48">
        <v>0</v>
      </c>
      <c r="T47" s="192"/>
      <c r="U47" s="48">
        <v>0</v>
      </c>
      <c r="V47" s="193"/>
      <c r="W47" s="48">
        <v>0</v>
      </c>
      <c r="X47" s="193"/>
      <c r="Y47" s="48">
        <v>0</v>
      </c>
      <c r="Z47" s="193"/>
      <c r="AA47" s="48">
        <f>Y47+SUM(C47:Q47)</f>
        <v>-301328</v>
      </c>
      <c r="AB47" s="192"/>
      <c r="AC47" s="48">
        <v>0</v>
      </c>
      <c r="AD47" s="192"/>
      <c r="AE47" s="48">
        <f>SUM(AA47:AC47)</f>
        <v>-301328</v>
      </c>
      <c r="AF47" s="53"/>
      <c r="AG47" s="48">
        <v>0</v>
      </c>
      <c r="AH47" s="53"/>
      <c r="AI47" s="197">
        <f>SUM(AE47:AG47)</f>
        <v>-301328</v>
      </c>
    </row>
    <row r="48" spans="1:35" s="1" customFormat="1" ht="20.25" customHeight="1" thickBot="1">
      <c r="A48" s="1" t="s">
        <v>312</v>
      </c>
      <c r="C48" s="196">
        <f>C42+C33+C13+C47</f>
        <v>8611242</v>
      </c>
      <c r="D48" s="170"/>
      <c r="E48" s="196">
        <f>E42+E33+E13+E47</f>
        <v>-2909249</v>
      </c>
      <c r="F48" s="170"/>
      <c r="G48" s="196">
        <f>G42+G33+G13+G47</f>
        <v>57298909</v>
      </c>
      <c r="H48" s="170"/>
      <c r="I48" s="196">
        <f>I42+I33+I13+I47</f>
        <v>3470021</v>
      </c>
      <c r="J48" s="170"/>
      <c r="K48" s="196">
        <f>K42+K33+K13+K47</f>
        <v>3947431</v>
      </c>
      <c r="L48" s="170"/>
      <c r="M48" s="196">
        <f>M42+M33+M13+M47</f>
        <v>-5159</v>
      </c>
      <c r="N48" s="170"/>
      <c r="O48" s="196">
        <f>O42+O33+O13+O47</f>
        <v>820666</v>
      </c>
      <c r="P48" s="170"/>
      <c r="Q48" s="196">
        <f>Q42+Q33+Q13+Q47+Q45</f>
        <v>79940216</v>
      </c>
      <c r="S48" s="196">
        <f>S42+S33+S13+S47</f>
        <v>13824515</v>
      </c>
      <c r="T48" s="170"/>
      <c r="U48" s="196">
        <f>U42+U33+U13+U47</f>
        <v>-3081343</v>
      </c>
      <c r="V48" s="170"/>
      <c r="W48" s="196">
        <f>W42+W33+W13+W47</f>
        <v>-10016108</v>
      </c>
      <c r="X48" s="170"/>
      <c r="Y48" s="196">
        <f>Y42+Y33+Y13+Y47</f>
        <v>727064</v>
      </c>
      <c r="Z48" s="170"/>
      <c r="AA48" s="196">
        <f>AA42+AA33+AA13+AA47+AA45</f>
        <v>151901141</v>
      </c>
      <c r="AB48" s="170"/>
      <c r="AC48" s="196">
        <f>AC42+AC33+AC13+AC47+AC43</f>
        <v>15000000</v>
      </c>
      <c r="AD48" s="170"/>
      <c r="AE48" s="196">
        <f>AE42+AE33+AE13+AE47+AE45+AE43</f>
        <v>166901141</v>
      </c>
      <c r="AF48" s="173"/>
      <c r="AG48" s="196">
        <f>AG42+AG33+AG13+AG47+AG45+AG43</f>
        <v>58742728</v>
      </c>
      <c r="AH48" s="173">
        <f>AH42+AH33+AH13+AH47+AH45+AH43</f>
        <v>0</v>
      </c>
      <c r="AI48" s="196">
        <f>AI42+AI33+AI13+AI47+AI45+AI43</f>
        <v>225643869</v>
      </c>
    </row>
    <row r="49" spans="1:35" ht="20.25" customHeight="1" thickTop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</row>
    <row r="50" spans="1:35" ht="20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</row>
    <row r="51" spans="1:35" ht="20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</row>
    <row r="52" spans="1:35" ht="20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</row>
    <row r="53" spans="1:35" ht="20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</row>
  </sheetData>
  <sheetProtection/>
  <mergeCells count="2">
    <mergeCell ref="C5:AI5"/>
    <mergeCell ref="S6:Y6"/>
  </mergeCells>
  <printOptions/>
  <pageMargins left="0.7" right="0.28" top="0.48" bottom="0.5" header="0.5" footer="0.5"/>
  <pageSetup firstPageNumber="10" useFirstPageNumber="1" horizontalDpi="600" verticalDpi="600" orientation="landscape" paperSize="9" scale="44"/>
  <headerFooter>
    <oddFooter>&amp;LThe accompanying notes are an integral part of these financial statements.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87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20.25" customHeight="1"/>
  <cols>
    <col min="1" max="1" width="40.421875" style="46" customWidth="1"/>
    <col min="2" max="2" width="6.7109375" style="46" customWidth="1"/>
    <col min="3" max="3" width="11.421875" style="46" customWidth="1"/>
    <col min="4" max="4" width="0.71875" style="46" customWidth="1"/>
    <col min="5" max="5" width="12.421875" style="46" customWidth="1"/>
    <col min="6" max="6" width="0.42578125" style="46" customWidth="1"/>
    <col min="7" max="7" width="12.421875" style="46" customWidth="1"/>
    <col min="8" max="8" width="0.9921875" style="46" customWidth="1"/>
    <col min="9" max="9" width="11.421875" style="46" customWidth="1"/>
    <col min="10" max="10" width="0.9921875" style="46" customWidth="1"/>
    <col min="11" max="11" width="19.28125" style="46" customWidth="1"/>
    <col min="12" max="12" width="0.9921875" style="46" customWidth="1"/>
    <col min="13" max="13" width="14.28125" style="46" customWidth="1"/>
    <col min="14" max="14" width="0.9921875" style="46" customWidth="1"/>
    <col min="15" max="15" width="12.421875" style="46" customWidth="1"/>
    <col min="16" max="16" width="0.9921875" style="46" customWidth="1"/>
    <col min="17" max="17" width="16.421875" style="46" customWidth="1"/>
    <col min="18" max="18" width="0.9921875" style="46" customWidth="1"/>
    <col min="19" max="19" width="15.7109375" style="46" customWidth="1"/>
    <col min="20" max="20" width="0.9921875" style="46" customWidth="1"/>
    <col min="21" max="21" width="17.28125" style="46" customWidth="1"/>
    <col min="22" max="22" width="0.9921875" style="46" customWidth="1"/>
    <col min="23" max="23" width="16.421875" style="46" customWidth="1"/>
    <col min="24" max="24" width="0.71875" style="46" customWidth="1"/>
    <col min="25" max="25" width="16.28125" style="46" customWidth="1"/>
    <col min="26" max="26" width="0.71875" style="46" customWidth="1"/>
    <col min="27" max="27" width="14.421875" style="46" customWidth="1"/>
    <col min="28" max="28" width="0.71875" style="46" customWidth="1"/>
    <col min="29" max="29" width="14.421875" style="46" customWidth="1"/>
    <col min="30" max="30" width="0.71875" style="46" customWidth="1"/>
    <col min="31" max="31" width="19.00390625" style="46" customWidth="1"/>
    <col min="32" max="32" width="0.71875" style="46" customWidth="1"/>
    <col min="33" max="33" width="13.28125" style="46" customWidth="1"/>
    <col min="34" max="34" width="0.71875" style="46" customWidth="1"/>
    <col min="35" max="35" width="13.7109375" style="46" customWidth="1"/>
    <col min="36" max="36" width="0.71875" style="46" customWidth="1"/>
    <col min="37" max="37" width="13.421875" style="46" customWidth="1"/>
    <col min="38" max="16384" width="9.28125" style="46" customWidth="1"/>
  </cols>
  <sheetData>
    <row r="1" spans="1:4" ht="20.25" customHeight="1">
      <c r="A1" s="18" t="s">
        <v>29</v>
      </c>
      <c r="B1" s="18"/>
      <c r="C1" s="229"/>
      <c r="D1" s="229"/>
    </row>
    <row r="2" spans="1:2" ht="20.25" customHeight="1">
      <c r="A2" s="18" t="s">
        <v>30</v>
      </c>
      <c r="B2" s="18"/>
    </row>
    <row r="3" spans="1:23" ht="20.25" customHeight="1">
      <c r="A3" s="230" t="s">
        <v>184</v>
      </c>
      <c r="B3" s="230"/>
      <c r="C3" s="231"/>
      <c r="D3" s="231"/>
      <c r="Q3" s="231"/>
      <c r="R3" s="231"/>
      <c r="S3" s="231"/>
      <c r="U3" s="231"/>
      <c r="V3" s="231"/>
      <c r="W3" s="231"/>
    </row>
    <row r="4" spans="1:35" ht="20.25" customHeight="1">
      <c r="A4" s="231"/>
      <c r="B4" s="231"/>
      <c r="AI4" s="232" t="s">
        <v>101</v>
      </c>
    </row>
    <row r="5" spans="3:35" ht="20.25" customHeight="1">
      <c r="C5" s="314" t="s">
        <v>46</v>
      </c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</row>
    <row r="6" spans="3:35" ht="20.25" customHeight="1">
      <c r="C6" s="64"/>
      <c r="D6" s="64"/>
      <c r="E6" s="64"/>
      <c r="F6" s="64"/>
      <c r="G6" s="64"/>
      <c r="H6" s="64"/>
      <c r="I6" s="64"/>
      <c r="J6" s="64"/>
      <c r="K6" s="121" t="s">
        <v>154</v>
      </c>
      <c r="L6" s="64"/>
      <c r="M6" s="64"/>
      <c r="N6" s="64"/>
      <c r="O6" s="64"/>
      <c r="P6" s="64"/>
      <c r="Q6" s="64"/>
      <c r="R6" s="64"/>
      <c r="S6" s="320" t="s">
        <v>102</v>
      </c>
      <c r="T6" s="320"/>
      <c r="U6" s="320"/>
      <c r="V6" s="320"/>
      <c r="W6" s="320"/>
      <c r="X6" s="320"/>
      <c r="Y6" s="320"/>
      <c r="Z6" s="64"/>
      <c r="AA6" s="64"/>
      <c r="AB6" s="64"/>
      <c r="AC6" s="64"/>
      <c r="AD6" s="64"/>
      <c r="AE6" s="64"/>
      <c r="AF6" s="64"/>
      <c r="AG6" s="64"/>
      <c r="AH6" s="64"/>
      <c r="AI6" s="64"/>
    </row>
    <row r="7" spans="6:34" ht="20.25" customHeight="1">
      <c r="F7" s="121"/>
      <c r="G7" s="121"/>
      <c r="H7" s="121"/>
      <c r="I7" s="121"/>
      <c r="J7" s="121"/>
      <c r="K7" s="121" t="s">
        <v>232</v>
      </c>
      <c r="L7" s="121"/>
      <c r="M7" s="121"/>
      <c r="N7" s="121"/>
      <c r="O7" s="121"/>
      <c r="P7" s="121"/>
      <c r="U7" s="121" t="s">
        <v>245</v>
      </c>
      <c r="V7" s="121"/>
      <c r="W7" s="121" t="s">
        <v>235</v>
      </c>
      <c r="X7" s="121"/>
      <c r="Y7" s="121" t="s">
        <v>104</v>
      </c>
      <c r="AE7" s="121" t="s">
        <v>248</v>
      </c>
      <c r="AF7" s="121"/>
      <c r="AG7" s="121"/>
      <c r="AH7" s="121"/>
    </row>
    <row r="8" spans="3:35" ht="20.25" customHeight="1">
      <c r="C8" s="121" t="s">
        <v>51</v>
      </c>
      <c r="D8" s="121"/>
      <c r="E8" s="121"/>
      <c r="F8" s="121"/>
      <c r="G8" s="121" t="s">
        <v>210</v>
      </c>
      <c r="H8" s="121"/>
      <c r="J8" s="121"/>
      <c r="K8" s="46" t="s">
        <v>233</v>
      </c>
      <c r="L8" s="121"/>
      <c r="M8" s="121" t="s">
        <v>144</v>
      </c>
      <c r="N8" s="121"/>
      <c r="P8" s="121"/>
      <c r="Q8" s="121" t="s">
        <v>34</v>
      </c>
      <c r="S8" s="121" t="s">
        <v>8</v>
      </c>
      <c r="T8" s="121"/>
      <c r="U8" s="121" t="s">
        <v>266</v>
      </c>
      <c r="V8" s="121"/>
      <c r="W8" s="121" t="s">
        <v>237</v>
      </c>
      <c r="X8" s="121"/>
      <c r="Y8" s="121" t="s">
        <v>103</v>
      </c>
      <c r="AC8" s="121" t="s">
        <v>194</v>
      </c>
      <c r="AE8" s="121" t="s">
        <v>347</v>
      </c>
      <c r="AF8" s="121"/>
      <c r="AG8" s="153" t="s">
        <v>105</v>
      </c>
      <c r="AH8" s="121"/>
      <c r="AI8" s="121" t="s">
        <v>9</v>
      </c>
    </row>
    <row r="9" spans="3:35" ht="20.25" customHeight="1">
      <c r="C9" s="121" t="s">
        <v>348</v>
      </c>
      <c r="D9" s="121"/>
      <c r="E9" s="121" t="s">
        <v>63</v>
      </c>
      <c r="F9" s="121"/>
      <c r="G9" s="121" t="s">
        <v>349</v>
      </c>
      <c r="H9" s="121"/>
      <c r="I9" s="121" t="s">
        <v>134</v>
      </c>
      <c r="J9" s="121"/>
      <c r="K9" s="121" t="s">
        <v>152</v>
      </c>
      <c r="L9" s="121"/>
      <c r="M9" s="121" t="s">
        <v>145</v>
      </c>
      <c r="N9" s="121"/>
      <c r="O9" s="121" t="s">
        <v>33</v>
      </c>
      <c r="P9" s="121"/>
      <c r="Q9" s="121" t="s">
        <v>81</v>
      </c>
      <c r="S9" s="121" t="s">
        <v>70</v>
      </c>
      <c r="T9" s="121"/>
      <c r="U9" s="121" t="s">
        <v>211</v>
      </c>
      <c r="V9" s="121"/>
      <c r="W9" s="121" t="s">
        <v>267</v>
      </c>
      <c r="X9" s="121"/>
      <c r="Y9" s="121" t="s">
        <v>411</v>
      </c>
      <c r="Z9" s="121"/>
      <c r="AA9" s="121"/>
      <c r="AB9" s="121"/>
      <c r="AC9" s="121" t="s">
        <v>195</v>
      </c>
      <c r="AD9" s="121"/>
      <c r="AE9" s="121" t="s">
        <v>350</v>
      </c>
      <c r="AF9" s="121"/>
      <c r="AG9" s="153" t="s">
        <v>106</v>
      </c>
      <c r="AH9" s="121"/>
      <c r="AI9" s="121" t="s">
        <v>220</v>
      </c>
    </row>
    <row r="10" spans="2:35" ht="20.25" customHeight="1">
      <c r="B10" s="6" t="s">
        <v>40</v>
      </c>
      <c r="C10" s="122" t="s">
        <v>45</v>
      </c>
      <c r="D10" s="121"/>
      <c r="E10" s="122" t="s">
        <v>64</v>
      </c>
      <c r="F10" s="121"/>
      <c r="G10" s="122" t="s">
        <v>64</v>
      </c>
      <c r="H10" s="121"/>
      <c r="I10" s="122" t="s">
        <v>137</v>
      </c>
      <c r="J10" s="121"/>
      <c r="K10" s="122" t="s">
        <v>164</v>
      </c>
      <c r="L10" s="121"/>
      <c r="M10" s="122" t="s">
        <v>146</v>
      </c>
      <c r="N10" s="121"/>
      <c r="O10" s="122" t="s">
        <v>38</v>
      </c>
      <c r="P10" s="121"/>
      <c r="Q10" s="122" t="s">
        <v>80</v>
      </c>
      <c r="S10" s="122" t="s">
        <v>75</v>
      </c>
      <c r="T10" s="121"/>
      <c r="U10" s="122" t="s">
        <v>225</v>
      </c>
      <c r="V10" s="121"/>
      <c r="W10" s="122" t="s">
        <v>70</v>
      </c>
      <c r="X10" s="121"/>
      <c r="Y10" s="122" t="s">
        <v>228</v>
      </c>
      <c r="Z10" s="121"/>
      <c r="AA10" s="122" t="s">
        <v>234</v>
      </c>
      <c r="AB10" s="121"/>
      <c r="AC10" s="122" t="s">
        <v>196</v>
      </c>
      <c r="AD10" s="121"/>
      <c r="AE10" s="122" t="s">
        <v>351</v>
      </c>
      <c r="AG10" s="122" t="s">
        <v>65</v>
      </c>
      <c r="AI10" s="122" t="s">
        <v>44</v>
      </c>
    </row>
    <row r="11" spans="2:35" ht="20.25" customHeight="1">
      <c r="B11" s="6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3" ht="20.25" customHeight="1">
      <c r="A12" s="18" t="s">
        <v>333</v>
      </c>
      <c r="B12" s="6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5" ht="20.25" customHeight="1">
      <c r="A13" s="18" t="s">
        <v>259</v>
      </c>
      <c r="B13" s="6"/>
      <c r="C13" s="36">
        <v>8611242</v>
      </c>
      <c r="D13" s="36"/>
      <c r="E13" s="36">
        <v>-2909249</v>
      </c>
      <c r="F13" s="36"/>
      <c r="G13" s="36">
        <v>57298909</v>
      </c>
      <c r="H13" s="36"/>
      <c r="I13" s="36">
        <v>3470021</v>
      </c>
      <c r="J13" s="36"/>
      <c r="K13" s="36">
        <v>3949783</v>
      </c>
      <c r="L13" s="36"/>
      <c r="M13" s="36">
        <v>-5159</v>
      </c>
      <c r="N13" s="36"/>
      <c r="O13" s="36">
        <v>929166</v>
      </c>
      <c r="P13" s="36"/>
      <c r="Q13" s="36">
        <v>82115694</v>
      </c>
      <c r="R13" s="36"/>
      <c r="S13" s="36">
        <v>13824515</v>
      </c>
      <c r="T13" s="36"/>
      <c r="U13" s="36">
        <v>-2819217</v>
      </c>
      <c r="V13" s="36"/>
      <c r="W13" s="36">
        <v>-11450507</v>
      </c>
      <c r="X13" s="36"/>
      <c r="Y13" s="36">
        <v>-445209</v>
      </c>
      <c r="Z13" s="36"/>
      <c r="AA13" s="36">
        <v>153015198</v>
      </c>
      <c r="AB13" s="36"/>
      <c r="AC13" s="36">
        <v>15000000</v>
      </c>
      <c r="AD13" s="36"/>
      <c r="AE13" s="36">
        <v>168015198</v>
      </c>
      <c r="AF13" s="36"/>
      <c r="AG13" s="36">
        <v>58626658</v>
      </c>
      <c r="AH13" s="36"/>
      <c r="AI13" s="36">
        <v>226641856</v>
      </c>
    </row>
    <row r="14" spans="1:35" ht="20.25" customHeight="1">
      <c r="A14" s="18" t="s">
        <v>268</v>
      </c>
      <c r="B14" s="6"/>
      <c r="C14" s="25"/>
      <c r="D14" s="26"/>
      <c r="E14" s="25"/>
      <c r="F14" s="26"/>
      <c r="G14" s="25"/>
      <c r="H14" s="26"/>
      <c r="I14" s="18"/>
      <c r="J14" s="26"/>
      <c r="K14" s="26"/>
      <c r="L14" s="26"/>
      <c r="M14" s="26"/>
      <c r="N14" s="26"/>
      <c r="O14" s="25"/>
      <c r="P14" s="26"/>
      <c r="Q14" s="25"/>
      <c r="R14" s="26"/>
      <c r="S14" s="27"/>
      <c r="T14" s="26"/>
      <c r="U14" s="25"/>
      <c r="V14" s="26"/>
      <c r="W14" s="25"/>
      <c r="X14" s="26"/>
      <c r="Y14" s="27"/>
      <c r="Z14" s="26"/>
      <c r="AA14" s="26"/>
      <c r="AB14" s="26"/>
      <c r="AC14" s="26"/>
      <c r="AD14" s="26"/>
      <c r="AE14" s="27"/>
      <c r="AF14" s="26"/>
      <c r="AG14" s="27"/>
      <c r="AH14" s="26"/>
      <c r="AI14" s="27"/>
    </row>
    <row r="15" spans="1:35" ht="20.25" customHeight="1">
      <c r="A15" s="18" t="s">
        <v>115</v>
      </c>
      <c r="B15" s="6"/>
      <c r="C15" s="25"/>
      <c r="D15" s="26"/>
      <c r="E15" s="25"/>
      <c r="F15" s="26"/>
      <c r="G15" s="25"/>
      <c r="H15" s="26"/>
      <c r="I15" s="18"/>
      <c r="J15" s="26"/>
      <c r="K15" s="26"/>
      <c r="L15" s="26"/>
      <c r="M15" s="26"/>
      <c r="N15" s="26"/>
      <c r="O15" s="25"/>
      <c r="P15" s="26"/>
      <c r="Q15" s="25"/>
      <c r="R15" s="26"/>
      <c r="S15" s="27"/>
      <c r="T15" s="26"/>
      <c r="U15" s="25"/>
      <c r="V15" s="26"/>
      <c r="W15" s="25"/>
      <c r="X15" s="26"/>
      <c r="Y15" s="27"/>
      <c r="Z15" s="26"/>
      <c r="AA15" s="26"/>
      <c r="AB15" s="26"/>
      <c r="AC15" s="26"/>
      <c r="AD15" s="26"/>
      <c r="AE15" s="27"/>
      <c r="AF15" s="26"/>
      <c r="AG15" s="27"/>
      <c r="AH15" s="26"/>
      <c r="AI15" s="27"/>
    </row>
    <row r="16" spans="1:35" ht="20.25" customHeight="1">
      <c r="A16" s="102" t="s">
        <v>269</v>
      </c>
      <c r="B16" s="6"/>
      <c r="C16" s="25"/>
      <c r="D16" s="26"/>
      <c r="E16" s="25"/>
      <c r="F16" s="26"/>
      <c r="G16" s="25"/>
      <c r="H16" s="26"/>
      <c r="I16" s="18"/>
      <c r="J16" s="26"/>
      <c r="K16" s="26"/>
      <c r="L16" s="26"/>
      <c r="M16" s="26"/>
      <c r="N16" s="26"/>
      <c r="O16" s="25"/>
      <c r="P16" s="26"/>
      <c r="Q16" s="25"/>
      <c r="R16" s="26"/>
      <c r="S16" s="27"/>
      <c r="T16" s="26"/>
      <c r="U16" s="25"/>
      <c r="V16" s="26"/>
      <c r="W16" s="25"/>
      <c r="X16" s="26"/>
      <c r="Y16" s="27"/>
      <c r="Z16" s="26"/>
      <c r="AA16" s="26"/>
      <c r="AB16" s="26"/>
      <c r="AC16" s="26"/>
      <c r="AD16" s="26"/>
      <c r="AE16" s="27"/>
      <c r="AF16" s="26"/>
      <c r="AG16" s="27"/>
      <c r="AH16" s="26"/>
      <c r="AI16" s="27"/>
    </row>
    <row r="17" spans="1:35" ht="20.25" customHeight="1">
      <c r="A17" s="46" t="s">
        <v>352</v>
      </c>
      <c r="B17" s="60"/>
      <c r="C17" s="91">
        <v>0</v>
      </c>
      <c r="D17" s="95"/>
      <c r="E17" s="91">
        <v>0</v>
      </c>
      <c r="F17" s="95"/>
      <c r="G17" s="91">
        <v>0</v>
      </c>
      <c r="H17" s="95"/>
      <c r="I17" s="91">
        <v>0</v>
      </c>
      <c r="J17" s="95"/>
      <c r="K17" s="91">
        <v>0</v>
      </c>
      <c r="L17" s="95"/>
      <c r="M17" s="91">
        <v>0</v>
      </c>
      <c r="N17" s="95"/>
      <c r="O17" s="91">
        <v>0</v>
      </c>
      <c r="P17" s="95"/>
      <c r="Q17" s="233">
        <v>-4911692</v>
      </c>
      <c r="R17" s="95"/>
      <c r="S17" s="91">
        <v>0</v>
      </c>
      <c r="T17" s="91"/>
      <c r="U17" s="91">
        <v>0</v>
      </c>
      <c r="V17" s="95"/>
      <c r="W17" s="91">
        <v>0</v>
      </c>
      <c r="X17" s="95"/>
      <c r="Y17" s="91">
        <f>SUM(S17:W17)</f>
        <v>0</v>
      </c>
      <c r="Z17" s="95"/>
      <c r="AA17" s="91">
        <f>Y17+SUM(C17:Q17)</f>
        <v>-4911692</v>
      </c>
      <c r="AB17" s="95"/>
      <c r="AC17" s="91">
        <v>0</v>
      </c>
      <c r="AD17" s="95"/>
      <c r="AE17" s="91">
        <f>SUM(AA17:AC17)</f>
        <v>-4911692</v>
      </c>
      <c r="AF17" s="95"/>
      <c r="AG17" s="234">
        <v>-1722612</v>
      </c>
      <c r="AH17" s="95"/>
      <c r="AI17" s="91">
        <f>SUM(AE17:AG17)</f>
        <v>-6634304</v>
      </c>
    </row>
    <row r="18" spans="1:35" ht="20.25" customHeight="1">
      <c r="A18" s="102" t="s">
        <v>270</v>
      </c>
      <c r="B18" s="6"/>
      <c r="C18" s="69">
        <v>0</v>
      </c>
      <c r="D18" s="36"/>
      <c r="E18" s="69">
        <v>0</v>
      </c>
      <c r="F18" s="36"/>
      <c r="G18" s="69">
        <v>0</v>
      </c>
      <c r="H18" s="36"/>
      <c r="I18" s="69">
        <v>0</v>
      </c>
      <c r="J18" s="36"/>
      <c r="K18" s="69">
        <v>0</v>
      </c>
      <c r="L18" s="36"/>
      <c r="M18" s="69">
        <v>0</v>
      </c>
      <c r="N18" s="36"/>
      <c r="O18" s="69">
        <v>0</v>
      </c>
      <c r="P18" s="36"/>
      <c r="Q18" s="69">
        <f>Q17</f>
        <v>-4911692</v>
      </c>
      <c r="R18" s="36"/>
      <c r="S18" s="69">
        <v>0</v>
      </c>
      <c r="T18" s="36"/>
      <c r="U18" s="69">
        <v>0</v>
      </c>
      <c r="V18" s="36"/>
      <c r="W18" s="69">
        <v>0</v>
      </c>
      <c r="X18" s="36"/>
      <c r="Y18" s="69">
        <v>0</v>
      </c>
      <c r="Z18" s="36"/>
      <c r="AA18" s="69">
        <f>AA17</f>
        <v>-4911692</v>
      </c>
      <c r="AB18" s="36"/>
      <c r="AC18" s="69">
        <v>0</v>
      </c>
      <c r="AD18" s="36"/>
      <c r="AE18" s="69">
        <f>AE17</f>
        <v>-4911692</v>
      </c>
      <c r="AF18" s="36"/>
      <c r="AG18" s="69">
        <f>AG17</f>
        <v>-1722612</v>
      </c>
      <c r="AH18" s="36"/>
      <c r="AI18" s="69">
        <f>AI17</f>
        <v>-6634304</v>
      </c>
    </row>
    <row r="19" spans="1:35" ht="20.25" customHeight="1">
      <c r="A19" s="245" t="s">
        <v>135</v>
      </c>
      <c r="B19" s="6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</row>
    <row r="20" spans="1:35" ht="20.25" customHeight="1">
      <c r="A20" s="102" t="s">
        <v>271</v>
      </c>
      <c r="B20" s="6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</row>
    <row r="21" spans="1:35" ht="20.25" customHeight="1">
      <c r="A21" s="45" t="s">
        <v>353</v>
      </c>
      <c r="B21" s="6"/>
      <c r="C21" s="95"/>
      <c r="D21" s="95"/>
      <c r="E21" s="95"/>
      <c r="F21" s="95"/>
      <c r="G21" s="95"/>
      <c r="H21" s="95"/>
      <c r="I21" s="95"/>
      <c r="J21" s="95"/>
      <c r="K21" s="198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198"/>
      <c r="X21" s="95"/>
      <c r="Y21" s="95"/>
      <c r="Z21" s="95"/>
      <c r="AA21" s="95"/>
      <c r="AB21" s="95"/>
      <c r="AC21" s="95"/>
      <c r="AD21" s="95"/>
      <c r="AE21" s="95"/>
      <c r="AF21" s="95"/>
      <c r="AG21" s="235"/>
      <c r="AH21" s="95"/>
      <c r="AI21" s="95"/>
    </row>
    <row r="22" spans="1:35" ht="20.25" customHeight="1">
      <c r="A22" s="45" t="s">
        <v>272</v>
      </c>
      <c r="B22" s="6"/>
      <c r="C22" s="95">
        <v>0</v>
      </c>
      <c r="D22" s="95"/>
      <c r="E22" s="95">
        <v>0</v>
      </c>
      <c r="F22" s="95"/>
      <c r="G22" s="95">
        <v>0</v>
      </c>
      <c r="H22" s="95"/>
      <c r="I22" s="95">
        <v>0</v>
      </c>
      <c r="J22" s="95"/>
      <c r="K22" s="198">
        <v>-174264</v>
      </c>
      <c r="L22" s="95"/>
      <c r="M22" s="95">
        <v>0</v>
      </c>
      <c r="N22" s="95"/>
      <c r="O22" s="95">
        <v>0</v>
      </c>
      <c r="P22" s="95"/>
      <c r="Q22" s="95">
        <v>5692</v>
      </c>
      <c r="R22" s="95"/>
      <c r="S22" s="95">
        <v>0</v>
      </c>
      <c r="T22" s="95"/>
      <c r="U22" s="95">
        <v>0</v>
      </c>
      <c r="V22" s="95"/>
      <c r="W22" s="198">
        <v>249158</v>
      </c>
      <c r="X22" s="95"/>
      <c r="Y22" s="95">
        <f>SUM(S22:W22)</f>
        <v>249158</v>
      </c>
      <c r="Z22" s="95"/>
      <c r="AA22" s="95">
        <f>Y22+SUM(C22:Q22)</f>
        <v>80586</v>
      </c>
      <c r="AB22" s="95"/>
      <c r="AC22" s="95">
        <v>0</v>
      </c>
      <c r="AD22" s="95"/>
      <c r="AE22" s="95">
        <f>SUM(AA22:AC22)</f>
        <v>80586</v>
      </c>
      <c r="AF22" s="95"/>
      <c r="AG22" s="235">
        <v>-5969831</v>
      </c>
      <c r="AH22" s="95"/>
      <c r="AI22" s="95">
        <f>SUM(AE22:AG22)</f>
        <v>-5889245</v>
      </c>
    </row>
    <row r="23" spans="1:35" ht="20.25" customHeight="1">
      <c r="A23" s="46" t="s">
        <v>354</v>
      </c>
      <c r="B23" s="6"/>
      <c r="C23" s="95">
        <v>0</v>
      </c>
      <c r="D23" s="236"/>
      <c r="E23" s="95">
        <v>0</v>
      </c>
      <c r="F23" s="95"/>
      <c r="G23" s="95">
        <v>0</v>
      </c>
      <c r="H23" s="95"/>
      <c r="I23" s="95">
        <v>0</v>
      </c>
      <c r="J23" s="95"/>
      <c r="K23" s="235">
        <v>39872</v>
      </c>
      <c r="L23" s="95"/>
      <c r="M23" s="95">
        <v>0</v>
      </c>
      <c r="N23" s="95"/>
      <c r="O23" s="95">
        <v>0</v>
      </c>
      <c r="P23" s="95"/>
      <c r="Q23" s="95">
        <v>0</v>
      </c>
      <c r="R23" s="95"/>
      <c r="S23" s="95">
        <v>0</v>
      </c>
      <c r="T23" s="95"/>
      <c r="U23" s="95">
        <v>0</v>
      </c>
      <c r="V23" s="95"/>
      <c r="W23" s="95">
        <v>0</v>
      </c>
      <c r="X23" s="95"/>
      <c r="Y23" s="95">
        <v>0</v>
      </c>
      <c r="Z23" s="95"/>
      <c r="AA23" s="95">
        <f>Y23+SUM(C23:Q23)</f>
        <v>39872</v>
      </c>
      <c r="AB23" s="95"/>
      <c r="AC23" s="95">
        <v>0</v>
      </c>
      <c r="AD23" s="95"/>
      <c r="AE23" s="95">
        <f>SUM(AA23:AC23)</f>
        <v>39872</v>
      </c>
      <c r="AF23" s="95"/>
      <c r="AG23" s="95">
        <v>0</v>
      </c>
      <c r="AH23" s="95"/>
      <c r="AI23" s="95">
        <f>SUM(AE23:AG23)</f>
        <v>39872</v>
      </c>
    </row>
    <row r="24" spans="1:35" ht="20.25" customHeight="1">
      <c r="A24" s="45" t="s">
        <v>355</v>
      </c>
      <c r="B24" s="6"/>
      <c r="C24" s="91">
        <v>0</v>
      </c>
      <c r="D24" s="236"/>
      <c r="E24" s="91">
        <v>0</v>
      </c>
      <c r="F24" s="95"/>
      <c r="G24" s="91">
        <v>0</v>
      </c>
      <c r="H24" s="95"/>
      <c r="I24" s="91">
        <v>0</v>
      </c>
      <c r="J24" s="95"/>
      <c r="K24" s="91">
        <v>0</v>
      </c>
      <c r="L24" s="95"/>
      <c r="M24" s="91">
        <v>0</v>
      </c>
      <c r="N24" s="95"/>
      <c r="O24" s="91">
        <v>0</v>
      </c>
      <c r="P24" s="95"/>
      <c r="Q24" s="91">
        <v>0</v>
      </c>
      <c r="R24" s="95"/>
      <c r="S24" s="91">
        <v>0</v>
      </c>
      <c r="T24" s="95"/>
      <c r="U24" s="91">
        <v>0</v>
      </c>
      <c r="V24" s="95"/>
      <c r="W24" s="91">
        <v>0</v>
      </c>
      <c r="X24" s="95"/>
      <c r="Y24" s="91">
        <f>SUM(S24:W24)</f>
        <v>0</v>
      </c>
      <c r="Z24" s="95"/>
      <c r="AA24" s="91">
        <f>Y24+SUM(C24:Q24)</f>
        <v>0</v>
      </c>
      <c r="AB24" s="95"/>
      <c r="AC24" s="91">
        <v>0</v>
      </c>
      <c r="AD24" s="95"/>
      <c r="AE24" s="91">
        <f>SUM(AA24:AC24)</f>
        <v>0</v>
      </c>
      <c r="AF24" s="95"/>
      <c r="AG24" s="237">
        <v>117366</v>
      </c>
      <c r="AH24" s="284"/>
      <c r="AI24" s="237">
        <f>SUM(AE24:AG24)</f>
        <v>117366</v>
      </c>
    </row>
    <row r="25" spans="1:35" ht="20.25" customHeight="1">
      <c r="A25" s="102" t="s">
        <v>273</v>
      </c>
      <c r="B25" s="6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</row>
    <row r="26" spans="1:35" ht="20.25" customHeight="1">
      <c r="A26" s="102" t="s">
        <v>356</v>
      </c>
      <c r="B26" s="6"/>
      <c r="C26" s="72">
        <f>SUM(C21:C24)</f>
        <v>0</v>
      </c>
      <c r="D26" s="72">
        <f aca="true" t="shared" si="0" ref="D26:X26">SUM(D21:D24)</f>
        <v>0</v>
      </c>
      <c r="E26" s="72">
        <f t="shared" si="0"/>
        <v>0</v>
      </c>
      <c r="F26" s="72">
        <f t="shared" si="0"/>
        <v>0</v>
      </c>
      <c r="G26" s="72">
        <f t="shared" si="0"/>
        <v>0</v>
      </c>
      <c r="H26" s="72">
        <f t="shared" si="0"/>
        <v>0</v>
      </c>
      <c r="I26" s="72">
        <f t="shared" si="0"/>
        <v>0</v>
      </c>
      <c r="J26" s="72">
        <f t="shared" si="0"/>
        <v>0</v>
      </c>
      <c r="K26" s="72">
        <f>SUM(K21:K24)</f>
        <v>-134392</v>
      </c>
      <c r="L26" s="72">
        <f t="shared" si="0"/>
        <v>0</v>
      </c>
      <c r="M26" s="72">
        <f t="shared" si="0"/>
        <v>0</v>
      </c>
      <c r="N26" s="72">
        <f t="shared" si="0"/>
        <v>0</v>
      </c>
      <c r="O26" s="72">
        <f t="shared" si="0"/>
        <v>0</v>
      </c>
      <c r="P26" s="72">
        <f t="shared" si="0"/>
        <v>0</v>
      </c>
      <c r="Q26" s="72">
        <f t="shared" si="0"/>
        <v>5692</v>
      </c>
      <c r="R26" s="72">
        <f t="shared" si="0"/>
        <v>0</v>
      </c>
      <c r="S26" s="72">
        <f t="shared" si="0"/>
        <v>0</v>
      </c>
      <c r="T26" s="72">
        <f t="shared" si="0"/>
        <v>0</v>
      </c>
      <c r="U26" s="72">
        <f t="shared" si="0"/>
        <v>0</v>
      </c>
      <c r="V26" s="36">
        <f t="shared" si="0"/>
        <v>0</v>
      </c>
      <c r="W26" s="72">
        <f t="shared" si="0"/>
        <v>249158</v>
      </c>
      <c r="X26" s="36">
        <f t="shared" si="0"/>
        <v>0</v>
      </c>
      <c r="Y26" s="72">
        <f>SUM(Y21:Y24)</f>
        <v>249158</v>
      </c>
      <c r="Z26" s="36"/>
      <c r="AA26" s="72">
        <f>SUM(AA21:AA24)</f>
        <v>120458</v>
      </c>
      <c r="AB26" s="36"/>
      <c r="AC26" s="72">
        <f>SUM(AC21:AC24)</f>
        <v>0</v>
      </c>
      <c r="AD26" s="36"/>
      <c r="AE26" s="72">
        <f>SUM(AE21:AE24)</f>
        <v>120458</v>
      </c>
      <c r="AF26" s="36"/>
      <c r="AG26" s="72">
        <f>SUM(AG21:AG24)</f>
        <v>-5852465</v>
      </c>
      <c r="AH26" s="36"/>
      <c r="AI26" s="72">
        <f>SUM(AI21:AI24)</f>
        <v>-5732007</v>
      </c>
    </row>
    <row r="27" spans="1:35" ht="20.25" customHeight="1">
      <c r="A27" s="18" t="s">
        <v>274</v>
      </c>
      <c r="B27" s="6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</row>
    <row r="28" spans="1:35" ht="20.25" customHeight="1">
      <c r="A28" s="18" t="s">
        <v>115</v>
      </c>
      <c r="B28" s="6"/>
      <c r="C28" s="72">
        <f>SUM(C18,C26)</f>
        <v>0</v>
      </c>
      <c r="D28" s="36"/>
      <c r="E28" s="72">
        <f>SUM(E18,E26)</f>
        <v>0</v>
      </c>
      <c r="F28" s="36"/>
      <c r="G28" s="72">
        <f>SUM(G18,G26)</f>
        <v>0</v>
      </c>
      <c r="H28" s="36"/>
      <c r="I28" s="72">
        <f>SUM(I18,I26)</f>
        <v>0</v>
      </c>
      <c r="J28" s="36"/>
      <c r="K28" s="72">
        <f>SUM(K18,K26)</f>
        <v>-134392</v>
      </c>
      <c r="L28" s="36"/>
      <c r="M28" s="72">
        <f>SUM(M18,M26)</f>
        <v>0</v>
      </c>
      <c r="N28" s="36"/>
      <c r="O28" s="72">
        <f>SUM(O18,O26)</f>
        <v>0</v>
      </c>
      <c r="P28" s="36"/>
      <c r="Q28" s="72">
        <f>SUM(Q18,Q26)</f>
        <v>-4906000</v>
      </c>
      <c r="R28" s="36"/>
      <c r="S28" s="72">
        <f>SUM(S18,S26)</f>
        <v>0</v>
      </c>
      <c r="T28" s="36"/>
      <c r="U28" s="72">
        <f>SUM(U18,U26)</f>
        <v>0</v>
      </c>
      <c r="V28" s="36"/>
      <c r="W28" s="72">
        <f>SUM(W18,W26)</f>
        <v>249158</v>
      </c>
      <c r="X28" s="36"/>
      <c r="Y28" s="72">
        <f>SUM(Y18,Y26)</f>
        <v>249158</v>
      </c>
      <c r="Z28" s="36"/>
      <c r="AA28" s="72">
        <f>SUM(AA18,AA26)</f>
        <v>-4791234</v>
      </c>
      <c r="AB28" s="36"/>
      <c r="AC28" s="72">
        <f>SUM(AC18,AC26)</f>
        <v>0</v>
      </c>
      <c r="AD28" s="36"/>
      <c r="AE28" s="72">
        <f>SUM(AE18,AE26)</f>
        <v>-4791234</v>
      </c>
      <c r="AF28" s="36"/>
      <c r="AG28" s="72">
        <f>SUM(AG18,AG26)</f>
        <v>-7575077</v>
      </c>
      <c r="AH28" s="36"/>
      <c r="AI28" s="72">
        <f>SUM(AI18,AI26)</f>
        <v>-12366311</v>
      </c>
    </row>
    <row r="29" spans="1:35" ht="20.25" customHeight="1">
      <c r="A29" s="18" t="s">
        <v>116</v>
      </c>
      <c r="B29" s="6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</row>
    <row r="30" spans="1:35" ht="20.25" customHeight="1">
      <c r="A30" s="18" t="s">
        <v>113</v>
      </c>
      <c r="B30" s="16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</row>
    <row r="31" spans="1:35" ht="20.25" customHeight="1">
      <c r="A31" s="46" t="s">
        <v>117</v>
      </c>
      <c r="B31" s="6"/>
      <c r="C31" s="95">
        <v>0</v>
      </c>
      <c r="D31" s="95"/>
      <c r="E31" s="95">
        <v>0</v>
      </c>
      <c r="F31" s="95"/>
      <c r="G31" s="95">
        <v>0</v>
      </c>
      <c r="H31" s="95"/>
      <c r="I31" s="95">
        <v>0</v>
      </c>
      <c r="J31" s="95"/>
      <c r="K31" s="95">
        <v>0</v>
      </c>
      <c r="L31" s="95"/>
      <c r="M31" s="95">
        <v>0</v>
      </c>
      <c r="N31" s="95"/>
      <c r="O31" s="95">
        <v>0</v>
      </c>
      <c r="P31" s="95"/>
      <c r="Q31" s="198">
        <v>13854512</v>
      </c>
      <c r="R31" s="95"/>
      <c r="S31" s="95">
        <v>0</v>
      </c>
      <c r="T31" s="95"/>
      <c r="U31" s="95">
        <v>0</v>
      </c>
      <c r="V31" s="95"/>
      <c r="W31" s="95">
        <v>0</v>
      </c>
      <c r="X31" s="95"/>
      <c r="Y31" s="95">
        <f>SUM(S31:W31)</f>
        <v>0</v>
      </c>
      <c r="Z31" s="95"/>
      <c r="AA31" s="95">
        <f>Y31+SUM(C31:Q31)</f>
        <v>13854512</v>
      </c>
      <c r="AB31" s="95"/>
      <c r="AC31" s="95">
        <v>0</v>
      </c>
      <c r="AD31" s="95"/>
      <c r="AE31" s="95">
        <f>SUM(AA31:AC31)</f>
        <v>13854512</v>
      </c>
      <c r="AF31" s="95"/>
      <c r="AG31" s="198">
        <v>4318551</v>
      </c>
      <c r="AH31" s="95"/>
      <c r="AI31" s="95">
        <f>SUM(AE31:AG31)</f>
        <v>18173063</v>
      </c>
    </row>
    <row r="32" spans="1:35" ht="20.25" customHeight="1">
      <c r="A32" s="46" t="s">
        <v>118</v>
      </c>
      <c r="B32" s="6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1:35" ht="20.25" customHeight="1">
      <c r="A33" s="46" t="s">
        <v>357</v>
      </c>
      <c r="B33" s="6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</row>
    <row r="34" spans="1:35" ht="20.25" customHeight="1">
      <c r="A34" s="46" t="s">
        <v>358</v>
      </c>
      <c r="B34" s="6"/>
      <c r="C34" s="95">
        <v>0</v>
      </c>
      <c r="D34" s="95"/>
      <c r="E34" s="95">
        <v>0</v>
      </c>
      <c r="F34" s="95"/>
      <c r="G34" s="95">
        <v>0</v>
      </c>
      <c r="H34" s="95"/>
      <c r="I34" s="95">
        <v>0</v>
      </c>
      <c r="J34" s="95"/>
      <c r="K34" s="95">
        <v>0</v>
      </c>
      <c r="L34" s="95"/>
      <c r="M34" s="95">
        <v>0</v>
      </c>
      <c r="N34" s="95"/>
      <c r="O34" s="95">
        <v>0</v>
      </c>
      <c r="P34" s="95"/>
      <c r="Q34" s="238">
        <v>-1127</v>
      </c>
      <c r="R34" s="95"/>
      <c r="S34" s="95">
        <v>0</v>
      </c>
      <c r="T34" s="95"/>
      <c r="U34" s="95">
        <v>0</v>
      </c>
      <c r="V34" s="95"/>
      <c r="W34" s="95">
        <v>0</v>
      </c>
      <c r="X34" s="95"/>
      <c r="Y34" s="95">
        <f>SUM(S34:W34)</f>
        <v>0</v>
      </c>
      <c r="Z34" s="95"/>
      <c r="AA34" s="95">
        <f>Y34+SUM(C34:Q34)</f>
        <v>-1127</v>
      </c>
      <c r="AB34" s="95"/>
      <c r="AC34" s="95">
        <v>0</v>
      </c>
      <c r="AD34" s="95"/>
      <c r="AE34" s="95">
        <f>SUM(AA34:AC34)</f>
        <v>-1127</v>
      </c>
      <c r="AF34" s="95"/>
      <c r="AG34" s="95">
        <v>-2918</v>
      </c>
      <c r="AH34" s="95"/>
      <c r="AI34" s="95">
        <f>SUM(AE34:AG34)</f>
        <v>-4045</v>
      </c>
    </row>
    <row r="35" spans="1:35" ht="20.25" customHeight="1">
      <c r="A35" s="46" t="s">
        <v>359</v>
      </c>
      <c r="B35" s="6"/>
      <c r="C35" s="91">
        <v>0</v>
      </c>
      <c r="D35" s="95"/>
      <c r="E35" s="91">
        <v>0</v>
      </c>
      <c r="F35" s="95"/>
      <c r="G35" s="91">
        <v>0</v>
      </c>
      <c r="H35" s="95"/>
      <c r="I35" s="91">
        <v>0</v>
      </c>
      <c r="J35" s="95"/>
      <c r="K35" s="91">
        <v>0</v>
      </c>
      <c r="L35" s="95"/>
      <c r="M35" s="91">
        <v>0</v>
      </c>
      <c r="N35" s="95"/>
      <c r="O35" s="91">
        <v>0</v>
      </c>
      <c r="P35" s="95"/>
      <c r="Q35" s="91">
        <v>0</v>
      </c>
      <c r="R35" s="95"/>
      <c r="S35" s="91">
        <v>-96</v>
      </c>
      <c r="T35" s="95"/>
      <c r="U35" s="237">
        <v>-413554</v>
      </c>
      <c r="V35" s="95"/>
      <c r="W35" s="91">
        <v>-10602911</v>
      </c>
      <c r="X35" s="95"/>
      <c r="Y35" s="91">
        <f>SUM(S35:W35)</f>
        <v>-11016561</v>
      </c>
      <c r="Z35" s="95"/>
      <c r="AA35" s="91">
        <f>Y35+SUM(C35:Q35)</f>
        <v>-11016561</v>
      </c>
      <c r="AB35" s="95"/>
      <c r="AC35" s="91">
        <v>0</v>
      </c>
      <c r="AD35" s="95"/>
      <c r="AE35" s="91">
        <f>SUM(AA35:AC35)</f>
        <v>-11016561</v>
      </c>
      <c r="AF35" s="95"/>
      <c r="AG35" s="237">
        <v>-2399941</v>
      </c>
      <c r="AH35" s="95"/>
      <c r="AI35" s="91">
        <f>SUM(AE35:AG35)</f>
        <v>-13416502</v>
      </c>
    </row>
    <row r="36" spans="1:35" ht="20.25" customHeight="1">
      <c r="A36" s="18" t="s">
        <v>119</v>
      </c>
      <c r="B36" s="6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</row>
    <row r="37" spans="1:35" ht="20.25" customHeight="1">
      <c r="A37" s="18" t="s">
        <v>113</v>
      </c>
      <c r="B37" s="6"/>
      <c r="C37" s="72">
        <f>SUM(C31:C35)</f>
        <v>0</v>
      </c>
      <c r="D37" s="36"/>
      <c r="E37" s="72">
        <f>SUM(E31:E35)</f>
        <v>0</v>
      </c>
      <c r="F37" s="36"/>
      <c r="G37" s="72">
        <f>SUM(G31:G35)</f>
        <v>0</v>
      </c>
      <c r="H37" s="36"/>
      <c r="I37" s="72">
        <f>SUM(I31:I35)</f>
        <v>0</v>
      </c>
      <c r="J37" s="36"/>
      <c r="K37" s="72">
        <f>SUM(K31:K35)</f>
        <v>0</v>
      </c>
      <c r="L37" s="36"/>
      <c r="M37" s="72">
        <f>SUM(M31:M35)</f>
        <v>0</v>
      </c>
      <c r="N37" s="36"/>
      <c r="O37" s="72">
        <f>SUM(O31:O35)</f>
        <v>0</v>
      </c>
      <c r="P37" s="36"/>
      <c r="Q37" s="72">
        <f>SUM(Q31:Q35)</f>
        <v>13853385</v>
      </c>
      <c r="R37" s="36"/>
      <c r="S37" s="72">
        <f>SUM(S31:S35)</f>
        <v>-96</v>
      </c>
      <c r="T37" s="36"/>
      <c r="U37" s="72">
        <f>SUM(U31:U35)</f>
        <v>-413554</v>
      </c>
      <c r="V37" s="36"/>
      <c r="W37" s="72">
        <f>SUM(W31:W35)</f>
        <v>-10602911</v>
      </c>
      <c r="X37" s="36"/>
      <c r="Y37" s="72">
        <f>SUM(Y31:Y35)</f>
        <v>-11016561</v>
      </c>
      <c r="Z37" s="36"/>
      <c r="AA37" s="72">
        <f>SUM(AA31:AA35)</f>
        <v>2836824</v>
      </c>
      <c r="AB37" s="36"/>
      <c r="AC37" s="72">
        <f>SUM(AC31:AC35)</f>
        <v>0</v>
      </c>
      <c r="AD37" s="36"/>
      <c r="AE37" s="72">
        <f>SUM(AE31:AE35)</f>
        <v>2836824</v>
      </c>
      <c r="AF37" s="36"/>
      <c r="AG37" s="72">
        <f>SUM(AG31:AG35)</f>
        <v>1915692</v>
      </c>
      <c r="AH37" s="36"/>
      <c r="AI37" s="72">
        <f>SUM(AI31:AI35)</f>
        <v>4752516</v>
      </c>
    </row>
    <row r="38" spans="1:35" ht="20.25" customHeight="1">
      <c r="A38" s="46" t="s">
        <v>290</v>
      </c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20.25" customHeight="1">
      <c r="A39" s="46" t="s">
        <v>262</v>
      </c>
      <c r="B39" s="6">
        <v>14</v>
      </c>
      <c r="C39" s="91">
        <v>0</v>
      </c>
      <c r="D39" s="95"/>
      <c r="E39" s="91">
        <v>0</v>
      </c>
      <c r="F39" s="95"/>
      <c r="G39" s="91">
        <v>0</v>
      </c>
      <c r="H39" s="95"/>
      <c r="I39" s="91">
        <v>0</v>
      </c>
      <c r="J39" s="95"/>
      <c r="K39" s="91">
        <v>0</v>
      </c>
      <c r="L39" s="95"/>
      <c r="M39" s="91">
        <v>0</v>
      </c>
      <c r="N39" s="95"/>
      <c r="O39" s="91">
        <v>0</v>
      </c>
      <c r="P39" s="95"/>
      <c r="Q39" s="91">
        <v>-619674</v>
      </c>
      <c r="R39" s="95"/>
      <c r="S39" s="91">
        <v>0</v>
      </c>
      <c r="T39" s="95"/>
      <c r="U39" s="91">
        <v>0</v>
      </c>
      <c r="V39" s="95"/>
      <c r="W39" s="91">
        <v>0</v>
      </c>
      <c r="X39" s="95"/>
      <c r="Y39" s="91">
        <v>0</v>
      </c>
      <c r="Z39" s="95"/>
      <c r="AA39" s="91">
        <f>Y39+SUM(C39:Q39)</f>
        <v>-619674</v>
      </c>
      <c r="AB39" s="95"/>
      <c r="AC39" s="91">
        <v>0</v>
      </c>
      <c r="AD39" s="95"/>
      <c r="AE39" s="91">
        <f>SUM(AA39:AC39)</f>
        <v>-619674</v>
      </c>
      <c r="AF39" s="95"/>
      <c r="AG39" s="91">
        <v>0</v>
      </c>
      <c r="AH39" s="95"/>
      <c r="AI39" s="91">
        <f>SUM(AE39:AG39)</f>
        <v>-619674</v>
      </c>
    </row>
    <row r="40" spans="1:35" ht="20.25" customHeight="1" thickBot="1">
      <c r="A40" s="18" t="s">
        <v>332</v>
      </c>
      <c r="B40" s="6"/>
      <c r="C40" s="37">
        <f>SUM(C9:C34)</f>
        <v>8611242</v>
      </c>
      <c r="D40" s="36"/>
      <c r="E40" s="37">
        <f>SUM(E9:E34)</f>
        <v>-2909249</v>
      </c>
      <c r="F40" s="36"/>
      <c r="G40" s="37">
        <f>SUM(G9:G34)</f>
        <v>57298909</v>
      </c>
      <c r="H40" s="36"/>
      <c r="I40" s="37">
        <f>SUM(I9:I34)</f>
        <v>3470021</v>
      </c>
      <c r="J40" s="36"/>
      <c r="K40" s="37">
        <f>K13+K28</f>
        <v>3815391</v>
      </c>
      <c r="L40" s="36"/>
      <c r="M40" s="37">
        <f>M28+M13</f>
        <v>-5159</v>
      </c>
      <c r="N40" s="36"/>
      <c r="O40" s="37">
        <f>O13+O28</f>
        <v>929166</v>
      </c>
      <c r="P40" s="36"/>
      <c r="Q40" s="37">
        <f>Q13+Q28+Q37+Q39</f>
        <v>90443405</v>
      </c>
      <c r="R40" s="36"/>
      <c r="S40" s="37">
        <f>S13+S28+S37+S39</f>
        <v>13824419</v>
      </c>
      <c r="T40" s="36"/>
      <c r="U40" s="37">
        <f>U13+U28+U37+U39</f>
        <v>-3232771</v>
      </c>
      <c r="V40" s="36"/>
      <c r="W40" s="37">
        <f>W13+W28+W37+W39</f>
        <v>-21804260</v>
      </c>
      <c r="X40" s="36"/>
      <c r="Y40" s="37">
        <f>Y13+Y28+Y37+Y39</f>
        <v>-11212612</v>
      </c>
      <c r="Z40" s="36"/>
      <c r="AA40" s="37">
        <f>AA13+AA28+AA37+AA39</f>
        <v>150441114</v>
      </c>
      <c r="AB40" s="36"/>
      <c r="AC40" s="37">
        <f>AC13+AC28+AC37+AC39</f>
        <v>15000000</v>
      </c>
      <c r="AD40" s="36"/>
      <c r="AE40" s="37">
        <f>AE13+AE28+AE37+AE39</f>
        <v>165441114</v>
      </c>
      <c r="AF40" s="36"/>
      <c r="AG40" s="37">
        <f>AG13+AG28+AG37+AG39</f>
        <v>52967273</v>
      </c>
      <c r="AH40" s="36"/>
      <c r="AI40" s="37">
        <f>AI13+AI28+AI37+AI39</f>
        <v>218408387</v>
      </c>
    </row>
    <row r="41" spans="2:15" ht="20.25" customHeight="1" thickTop="1">
      <c r="B41" s="6"/>
      <c r="C41" s="214"/>
      <c r="E41" s="214"/>
      <c r="G41" s="214"/>
      <c r="I41" s="214"/>
      <c r="K41" s="214"/>
      <c r="M41" s="214"/>
      <c r="O41" s="214"/>
    </row>
    <row r="42" spans="2:17" ht="20.25" customHeight="1">
      <c r="B42" s="60"/>
      <c r="Q42" s="36"/>
    </row>
    <row r="43" spans="1:4" ht="20.25" customHeight="1">
      <c r="A43" s="18"/>
      <c r="B43" s="2"/>
      <c r="C43" s="229"/>
      <c r="D43" s="229"/>
    </row>
    <row r="44" spans="1:17" ht="20.25" customHeight="1">
      <c r="A44" s="18"/>
      <c r="B44" s="2"/>
      <c r="Q44" s="214"/>
    </row>
    <row r="45" spans="1:23" ht="20.25" customHeight="1">
      <c r="A45" s="230"/>
      <c r="B45" s="228"/>
      <c r="C45" s="231"/>
      <c r="D45" s="231"/>
      <c r="Q45" s="231"/>
      <c r="R45" s="231"/>
      <c r="S45" s="231"/>
      <c r="U45" s="231"/>
      <c r="V45" s="231"/>
      <c r="W45" s="231"/>
    </row>
    <row r="46" spans="1:37" ht="20.25" customHeight="1">
      <c r="A46" s="231"/>
      <c r="B46" s="60"/>
      <c r="AK46" s="232"/>
    </row>
    <row r="47" spans="2:36" ht="20.25" customHeight="1">
      <c r="B47" s="60"/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154"/>
    </row>
    <row r="48" spans="2:37" ht="20.25" customHeight="1">
      <c r="B48" s="60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321"/>
      <c r="T48" s="321"/>
      <c r="U48" s="321"/>
      <c r="V48" s="321"/>
      <c r="W48" s="321"/>
      <c r="X48" s="321"/>
      <c r="Y48" s="321"/>
      <c r="Z48" s="64"/>
      <c r="AA48" s="64"/>
      <c r="AB48" s="64"/>
      <c r="AC48" s="64"/>
      <c r="AD48" s="64"/>
      <c r="AG48" s="64"/>
      <c r="AH48" s="64"/>
      <c r="AI48" s="64"/>
      <c r="AJ48" s="64"/>
      <c r="AK48" s="64"/>
    </row>
    <row r="49" spans="2:36" ht="20.25" customHeight="1">
      <c r="B49" s="60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U49" s="121"/>
      <c r="V49" s="121"/>
      <c r="X49" s="121"/>
      <c r="Y49" s="121"/>
      <c r="AG49" s="121"/>
      <c r="AH49" s="121"/>
      <c r="AI49" s="121"/>
      <c r="AJ49" s="121"/>
    </row>
    <row r="50" spans="2:36" ht="20.25" customHeight="1">
      <c r="B50" s="239"/>
      <c r="C50" s="121"/>
      <c r="D50" s="121"/>
      <c r="E50" s="121"/>
      <c r="F50" s="121"/>
      <c r="G50" s="121"/>
      <c r="H50" s="121"/>
      <c r="J50" s="121"/>
      <c r="K50" s="121"/>
      <c r="L50" s="121"/>
      <c r="M50" s="121"/>
      <c r="N50" s="121"/>
      <c r="P50" s="121"/>
      <c r="Q50" s="121"/>
      <c r="S50" s="121"/>
      <c r="T50" s="121"/>
      <c r="U50" s="121"/>
      <c r="V50" s="121"/>
      <c r="W50" s="121"/>
      <c r="X50" s="121"/>
      <c r="Y50" s="121"/>
      <c r="AE50" s="155"/>
      <c r="AG50" s="121"/>
      <c r="AH50" s="121"/>
      <c r="AI50" s="121"/>
      <c r="AJ50" s="121"/>
    </row>
    <row r="51" spans="2:37" ht="20.25" customHeight="1">
      <c r="B51" s="60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55"/>
      <c r="AG51" s="121"/>
      <c r="AH51" s="121"/>
      <c r="AI51" s="121"/>
      <c r="AJ51" s="121"/>
      <c r="AK51" s="121"/>
    </row>
    <row r="52" spans="2:37" ht="20.25" customHeight="1">
      <c r="B52" s="6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55"/>
      <c r="AG52" s="121"/>
      <c r="AI52" s="121"/>
      <c r="AK52" s="121"/>
    </row>
    <row r="53" spans="2:37" ht="20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G53" s="60"/>
      <c r="AH53" s="60"/>
      <c r="AI53" s="60"/>
      <c r="AJ53" s="60"/>
      <c r="AK53" s="60"/>
    </row>
    <row r="54" spans="1:35" ht="20.25" customHeight="1">
      <c r="A54" s="18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G54" s="60"/>
      <c r="AH54" s="60"/>
      <c r="AI54" s="60"/>
    </row>
    <row r="55" spans="1:35" ht="20.25" customHeight="1">
      <c r="A55" s="18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G55" s="60"/>
      <c r="AH55" s="60"/>
      <c r="AI55" s="60"/>
    </row>
    <row r="56" spans="1:37" ht="20.25" customHeight="1">
      <c r="A56" s="18"/>
      <c r="B56" s="60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ht="20.25" customHeight="1">
      <c r="A57" s="18"/>
      <c r="B57" s="60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</row>
    <row r="58" spans="1:37" ht="20.25" customHeight="1">
      <c r="A58" s="18"/>
      <c r="B58" s="60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</row>
    <row r="59" spans="1:37" ht="20.25" customHeight="1">
      <c r="A59" s="102"/>
      <c r="B59" s="60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</row>
    <row r="60" spans="2:37" ht="20.25" customHeight="1">
      <c r="B60" s="60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</row>
    <row r="61" spans="1:37" ht="20.25" customHeight="1">
      <c r="A61" s="102"/>
      <c r="B61" s="60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ht="20.25" customHeight="1">
      <c r="A62" s="102"/>
      <c r="B62" s="60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</row>
    <row r="63" spans="1:37" ht="20.25" customHeight="1">
      <c r="A63" s="102"/>
      <c r="B63" s="60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</row>
    <row r="64" spans="1:37" ht="20.25" customHeight="1">
      <c r="A64" s="154"/>
      <c r="B64" s="60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</row>
    <row r="65" spans="2:37" ht="20.25" customHeight="1">
      <c r="B65" s="60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</row>
    <row r="66" spans="1:37" ht="20.25" customHeight="1">
      <c r="A66" s="45"/>
      <c r="B66" s="60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</row>
    <row r="67" spans="1:37" ht="20.25" customHeight="1">
      <c r="A67" s="45"/>
      <c r="B67" s="60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</row>
    <row r="68" spans="2:37" ht="20.25" customHeight="1">
      <c r="B68" s="7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</row>
    <row r="69" spans="1:37" ht="20.25" customHeight="1">
      <c r="A69" s="45"/>
      <c r="B69" s="60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</row>
    <row r="70" spans="2:37" ht="20.25" customHeight="1">
      <c r="B70" s="60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</row>
    <row r="71" spans="1:37" ht="20.25" customHeight="1">
      <c r="A71" s="102"/>
      <c r="B71" s="60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</row>
    <row r="72" spans="1:37" ht="20.25" customHeight="1">
      <c r="A72" s="102"/>
      <c r="B72" s="60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ht="20.25" customHeight="1">
      <c r="A73" s="18"/>
      <c r="B73" s="60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</row>
    <row r="74" spans="1:37" ht="20.25" customHeight="1">
      <c r="A74" s="18"/>
      <c r="B74" s="60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</row>
    <row r="75" spans="1:37" ht="20.25" customHeight="1">
      <c r="A75" s="18"/>
      <c r="B75" s="60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ht="20.25" customHeight="1">
      <c r="A76" s="18"/>
      <c r="B76" s="60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</row>
    <row r="77" spans="1:37" ht="20.25" customHeight="1">
      <c r="A77" s="18"/>
      <c r="B77" s="60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</row>
    <row r="78" spans="1:37" ht="20.25" customHeight="1">
      <c r="A78" s="18"/>
      <c r="B78" s="60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</row>
    <row r="79" spans="2:37" ht="20.25" customHeight="1">
      <c r="B79" s="60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</row>
    <row r="80" spans="2:37" ht="20.25" customHeight="1">
      <c r="B80" s="60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</row>
    <row r="81" spans="2:37" ht="20.25" customHeight="1">
      <c r="B81" s="60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</row>
    <row r="82" spans="1:2" ht="20.25" customHeight="1">
      <c r="A82" s="18"/>
      <c r="B82" s="60"/>
    </row>
    <row r="83" spans="1:37" ht="20.25" customHeight="1">
      <c r="A83" s="18"/>
      <c r="B83" s="60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</row>
    <row r="84" spans="2:38" ht="20.25" customHeight="1">
      <c r="B84" s="240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235"/>
    </row>
    <row r="85" spans="2:38" ht="20.25" customHeight="1">
      <c r="B85" s="240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235"/>
    </row>
    <row r="86" spans="2:38" ht="20.25" customHeight="1">
      <c r="B86" s="241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235"/>
    </row>
    <row r="87" spans="1:37" ht="20.25" customHeight="1">
      <c r="A87" s="18"/>
      <c r="B87" s="242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</row>
    <row r="120" ht="15" customHeight="1"/>
  </sheetData>
  <sheetProtection/>
  <mergeCells count="4">
    <mergeCell ref="C5:AI5"/>
    <mergeCell ref="S6:Y6"/>
    <mergeCell ref="C47:AI47"/>
    <mergeCell ref="S48:Y48"/>
  </mergeCells>
  <printOptions/>
  <pageMargins left="0.7" right="0.28" top="0.48" bottom="0.5" header="0.5" footer="0.5"/>
  <pageSetup firstPageNumber="11" useFirstPageNumber="1" horizontalDpi="600" verticalDpi="600" orientation="landscape" paperSize="9" scale="44"/>
  <headerFooter>
    <oddFooter>&amp;LThe accompanying notes are an integral part of these financial statements.
&amp;C&amp;P</oddFooter>
  </headerFooter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39.00390625" style="45" customWidth="1"/>
    <col min="2" max="2" width="7.421875" style="45" customWidth="1"/>
    <col min="3" max="3" width="1.421875" style="45" customWidth="1"/>
    <col min="4" max="4" width="15.00390625" style="45" bestFit="1" customWidth="1"/>
    <col min="5" max="5" width="1.421875" style="45" customWidth="1"/>
    <col min="6" max="6" width="18.421875" style="45" customWidth="1"/>
    <col min="7" max="7" width="1.421875" style="45" customWidth="1"/>
    <col min="8" max="8" width="14.421875" style="45" bestFit="1" customWidth="1"/>
    <col min="9" max="9" width="1.421875" style="45" customWidth="1"/>
    <col min="10" max="10" width="13.7109375" style="45" customWidth="1"/>
    <col min="11" max="11" width="1.421875" style="45" customWidth="1"/>
    <col min="12" max="12" width="11.421875" style="45" customWidth="1"/>
    <col min="13" max="13" width="1.421875" style="45" customWidth="1"/>
    <col min="14" max="14" width="15.421875" style="45" customWidth="1"/>
    <col min="15" max="15" width="1.421875" style="45" customWidth="1"/>
    <col min="16" max="16" width="15.421875" style="45" customWidth="1"/>
    <col min="17" max="17" width="1.421875" style="45" customWidth="1"/>
    <col min="18" max="18" width="15.421875" style="45" customWidth="1"/>
    <col min="19" max="19" width="1.421875" style="45" customWidth="1"/>
    <col min="20" max="20" width="15.421875" style="45" customWidth="1"/>
    <col min="21" max="21" width="1.421875" style="45" customWidth="1"/>
    <col min="22" max="22" width="16.421875" style="45" customWidth="1"/>
    <col min="23" max="23" width="1.421875" style="45" customWidth="1"/>
    <col min="24" max="16384" width="9.28125" style="45" customWidth="1"/>
  </cols>
  <sheetData>
    <row r="1" spans="1:17" ht="20.25" customHeight="1">
      <c r="A1" s="31" t="s">
        <v>29</v>
      </c>
      <c r="B1" s="3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0.25" customHeight="1">
      <c r="A2" s="31" t="s">
        <v>30</v>
      </c>
      <c r="B2" s="3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0.25" customHeight="1">
      <c r="A3" s="32" t="s">
        <v>184</v>
      </c>
      <c r="B3" s="3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20.25" customHeight="1">
      <c r="A4" s="32"/>
      <c r="B4" s="3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3" s="1" customFormat="1" ht="19.5" customHeight="1">
      <c r="A5" s="33"/>
      <c r="B5" s="33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U5" s="45"/>
      <c r="V5" s="43" t="s">
        <v>101</v>
      </c>
      <c r="W5" s="45"/>
    </row>
    <row r="6" spans="1:22" s="1" customFormat="1" ht="20.25" customHeight="1">
      <c r="A6" s="34"/>
      <c r="B6" s="34"/>
      <c r="D6" s="318" t="s">
        <v>47</v>
      </c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</row>
    <row r="7" spans="1:23" s="1" customFormat="1" ht="20.25" customHeight="1">
      <c r="A7" s="34"/>
      <c r="B7" s="34"/>
      <c r="D7" s="8"/>
      <c r="E7" s="8"/>
      <c r="H7" s="8"/>
      <c r="I7" s="8"/>
      <c r="J7" s="8"/>
      <c r="K7" s="8"/>
      <c r="N7" s="8"/>
      <c r="P7" s="206"/>
      <c r="Q7" s="206" t="s">
        <v>102</v>
      </c>
      <c r="R7" s="206"/>
      <c r="W7" s="155"/>
    </row>
    <row r="8" spans="1:23" s="1" customFormat="1" ht="13.5">
      <c r="A8" s="258"/>
      <c r="B8" s="201"/>
      <c r="C8" s="45"/>
      <c r="D8" s="155"/>
      <c r="E8" s="155"/>
      <c r="H8" s="155"/>
      <c r="I8" s="155"/>
      <c r="J8" s="155"/>
      <c r="K8" s="155"/>
      <c r="N8" s="155"/>
      <c r="O8" s="155"/>
      <c r="P8" s="155"/>
      <c r="Q8" s="155"/>
      <c r="R8" s="155" t="s">
        <v>104</v>
      </c>
      <c r="S8" s="45"/>
      <c r="T8" s="155"/>
      <c r="U8" s="155"/>
      <c r="V8" s="45"/>
      <c r="W8" s="155"/>
    </row>
    <row r="9" spans="1:22" s="1" customFormat="1" ht="20.25" customHeight="1">
      <c r="A9" s="258"/>
      <c r="B9" s="258"/>
      <c r="C9" s="45"/>
      <c r="D9" s="155" t="s">
        <v>51</v>
      </c>
      <c r="E9" s="155"/>
      <c r="F9" s="155" t="s">
        <v>210</v>
      </c>
      <c r="H9" s="155"/>
      <c r="J9" s="121" t="s">
        <v>144</v>
      </c>
      <c r="K9" s="155"/>
      <c r="L9" s="45"/>
      <c r="M9" s="155"/>
      <c r="N9" s="121" t="s">
        <v>34</v>
      </c>
      <c r="O9" s="155"/>
      <c r="P9" s="155" t="s">
        <v>8</v>
      </c>
      <c r="R9" s="155" t="s">
        <v>103</v>
      </c>
      <c r="T9" s="155" t="s">
        <v>194</v>
      </c>
      <c r="V9" s="155" t="s">
        <v>234</v>
      </c>
    </row>
    <row r="10" spans="1:22" s="1" customFormat="1" ht="20.25" customHeight="1">
      <c r="A10" s="258"/>
      <c r="B10" s="258"/>
      <c r="C10" s="45"/>
      <c r="D10" s="155" t="s">
        <v>298</v>
      </c>
      <c r="E10" s="155"/>
      <c r="F10" s="155" t="s">
        <v>278</v>
      </c>
      <c r="H10" s="155" t="s">
        <v>316</v>
      </c>
      <c r="J10" s="155" t="s">
        <v>145</v>
      </c>
      <c r="K10" s="155"/>
      <c r="L10" s="155" t="s">
        <v>33</v>
      </c>
      <c r="M10" s="155"/>
      <c r="N10" s="121" t="s">
        <v>81</v>
      </c>
      <c r="O10" s="155"/>
      <c r="P10" s="155" t="s">
        <v>70</v>
      </c>
      <c r="R10" s="155" t="s">
        <v>313</v>
      </c>
      <c r="T10" s="155" t="s">
        <v>280</v>
      </c>
      <c r="V10" s="155" t="s">
        <v>314</v>
      </c>
    </row>
    <row r="11" spans="1:22" ht="20.25" customHeight="1">
      <c r="A11" s="258"/>
      <c r="B11" s="127" t="s">
        <v>40</v>
      </c>
      <c r="D11" s="156" t="s">
        <v>45</v>
      </c>
      <c r="E11" s="155"/>
      <c r="F11" s="156" t="s">
        <v>64</v>
      </c>
      <c r="H11" s="156" t="s">
        <v>137</v>
      </c>
      <c r="J11" s="122" t="s">
        <v>146</v>
      </c>
      <c r="K11" s="155"/>
      <c r="L11" s="156" t="s">
        <v>38</v>
      </c>
      <c r="M11" s="155"/>
      <c r="N11" s="122" t="s">
        <v>80</v>
      </c>
      <c r="O11" s="155"/>
      <c r="P11" s="156" t="s">
        <v>75</v>
      </c>
      <c r="R11" s="156" t="s">
        <v>228</v>
      </c>
      <c r="T11" s="156" t="s">
        <v>281</v>
      </c>
      <c r="V11" s="156" t="s">
        <v>44</v>
      </c>
    </row>
    <row r="12" spans="1:22" ht="20.25" customHeight="1">
      <c r="A12" s="35" t="s">
        <v>303</v>
      </c>
      <c r="V12" s="8"/>
    </row>
    <row r="13" spans="1:23" ht="20.25" customHeight="1">
      <c r="A13" s="1" t="s">
        <v>190</v>
      </c>
      <c r="D13" s="202">
        <v>7742942</v>
      </c>
      <c r="E13" s="203"/>
      <c r="F13" s="202">
        <v>35572855</v>
      </c>
      <c r="G13" s="203"/>
      <c r="H13" s="202">
        <v>3470021</v>
      </c>
      <c r="I13" s="203"/>
      <c r="J13" s="202">
        <v>490423</v>
      </c>
      <c r="K13" s="203"/>
      <c r="L13" s="202">
        <v>820666</v>
      </c>
      <c r="M13" s="203"/>
      <c r="N13" s="202">
        <v>41825530</v>
      </c>
      <c r="O13" s="203"/>
      <c r="P13" s="202">
        <v>2822384</v>
      </c>
      <c r="Q13" s="203"/>
      <c r="R13" s="202">
        <f>P13</f>
        <v>2822384</v>
      </c>
      <c r="S13" s="203"/>
      <c r="T13" s="235">
        <v>0</v>
      </c>
      <c r="U13" s="1"/>
      <c r="V13" s="279">
        <f>SUM((D13:N13),R13,T13)</f>
        <v>92744821</v>
      </c>
      <c r="W13" s="1"/>
    </row>
    <row r="14" spans="1:23" s="1" customFormat="1" ht="20.25" customHeight="1">
      <c r="A14" s="1" t="s">
        <v>268</v>
      </c>
      <c r="B14" s="35"/>
      <c r="D14" s="47"/>
      <c r="E14" s="50"/>
      <c r="F14" s="47"/>
      <c r="H14" s="47"/>
      <c r="I14" s="47"/>
      <c r="J14" s="47"/>
      <c r="K14" s="190"/>
      <c r="N14" s="47"/>
      <c r="O14" s="190"/>
      <c r="P14" s="47"/>
      <c r="Q14" s="190"/>
      <c r="R14" s="47"/>
      <c r="S14" s="190"/>
      <c r="T14" s="47"/>
      <c r="V14" s="190"/>
      <c r="W14" s="47"/>
    </row>
    <row r="15" spans="1:23" s="1" customFormat="1" ht="20.25" customHeight="1">
      <c r="A15" s="1" t="s">
        <v>115</v>
      </c>
      <c r="B15" s="35"/>
      <c r="D15" s="47"/>
      <c r="E15" s="50"/>
      <c r="F15" s="47"/>
      <c r="H15" s="47"/>
      <c r="I15" s="47"/>
      <c r="J15" s="47"/>
      <c r="K15" s="190"/>
      <c r="N15" s="47"/>
      <c r="O15" s="190"/>
      <c r="P15" s="47"/>
      <c r="Q15" s="190"/>
      <c r="R15" s="47"/>
      <c r="S15" s="190"/>
      <c r="T15" s="47"/>
      <c r="V15" s="190"/>
      <c r="W15" s="47"/>
    </row>
    <row r="16" spans="1:23" s="1" customFormat="1" ht="20.25" customHeight="1">
      <c r="A16" s="128" t="s">
        <v>317</v>
      </c>
      <c r="B16" s="35"/>
      <c r="D16" s="47"/>
      <c r="E16" s="50"/>
      <c r="F16" s="47"/>
      <c r="H16" s="47"/>
      <c r="I16" s="47"/>
      <c r="J16" s="47"/>
      <c r="K16" s="190"/>
      <c r="N16" s="47"/>
      <c r="O16" s="190"/>
      <c r="P16" s="47"/>
      <c r="Q16" s="190"/>
      <c r="R16" s="47"/>
      <c r="S16" s="190"/>
      <c r="T16" s="47"/>
      <c r="V16" s="190"/>
      <c r="W16" s="47"/>
    </row>
    <row r="17" spans="1:23" s="1" customFormat="1" ht="20.25" customHeight="1">
      <c r="A17" s="46" t="s">
        <v>305</v>
      </c>
      <c r="B17" s="127"/>
      <c r="D17" s="235">
        <v>868300</v>
      </c>
      <c r="E17" s="186"/>
      <c r="F17" s="235">
        <v>20836027</v>
      </c>
      <c r="G17" s="186"/>
      <c r="H17" s="235">
        <v>0</v>
      </c>
      <c r="I17" s="207"/>
      <c r="J17" s="235">
        <v>0</v>
      </c>
      <c r="K17" s="186"/>
      <c r="L17" s="235">
        <v>0</v>
      </c>
      <c r="M17" s="186"/>
      <c r="N17" s="235">
        <v>0</v>
      </c>
      <c r="O17" s="186"/>
      <c r="P17" s="235">
        <v>0</v>
      </c>
      <c r="Q17" s="186"/>
      <c r="R17" s="235">
        <v>0</v>
      </c>
      <c r="S17" s="186"/>
      <c r="T17" s="235">
        <v>0</v>
      </c>
      <c r="U17" s="186"/>
      <c r="V17" s="235">
        <f>T17+R17+SUM(D17:N17)</f>
        <v>21704327</v>
      </c>
      <c r="W17" s="47"/>
    </row>
    <row r="18" spans="1:23" ht="20.25" customHeight="1">
      <c r="A18" s="45" t="s">
        <v>279</v>
      </c>
      <c r="B18" s="127">
        <v>17</v>
      </c>
      <c r="D18" s="48">
        <v>0</v>
      </c>
      <c r="E18" s="204"/>
      <c r="F18" s="48">
        <v>0</v>
      </c>
      <c r="G18" s="204"/>
      <c r="H18" s="48">
        <v>0</v>
      </c>
      <c r="I18" s="236"/>
      <c r="J18" s="48">
        <v>0</v>
      </c>
      <c r="K18" s="204"/>
      <c r="L18" s="48">
        <v>0</v>
      </c>
      <c r="M18" s="204"/>
      <c r="N18" s="187">
        <v>-7789945</v>
      </c>
      <c r="O18" s="204"/>
      <c r="P18" s="48">
        <v>0</v>
      </c>
      <c r="Q18" s="204"/>
      <c r="R18" s="48">
        <v>0</v>
      </c>
      <c r="S18" s="204"/>
      <c r="T18" s="237">
        <v>0</v>
      </c>
      <c r="U18" s="53"/>
      <c r="V18" s="187">
        <f>T18+R18+SUM(D18:N18)</f>
        <v>-7789945</v>
      </c>
      <c r="W18" s="207"/>
    </row>
    <row r="19" spans="1:23" ht="20.25" customHeight="1">
      <c r="A19" s="128" t="s">
        <v>375</v>
      </c>
      <c r="B19" s="127"/>
      <c r="D19" s="20"/>
      <c r="E19" s="50"/>
      <c r="F19" s="20"/>
      <c r="G19" s="47"/>
      <c r="H19" s="20"/>
      <c r="I19" s="190"/>
      <c r="J19" s="20"/>
      <c r="K19" s="190"/>
      <c r="L19" s="20"/>
      <c r="M19" s="190"/>
      <c r="N19" s="20"/>
      <c r="O19" s="190"/>
      <c r="P19" s="20"/>
      <c r="Q19" s="190"/>
      <c r="R19" s="20"/>
      <c r="S19" s="190"/>
      <c r="T19" s="20"/>
      <c r="U19" s="20"/>
      <c r="V19" s="50"/>
      <c r="W19" s="20"/>
    </row>
    <row r="20" spans="1:23" ht="20.25" customHeight="1">
      <c r="A20" s="128" t="s">
        <v>374</v>
      </c>
      <c r="B20" s="127"/>
      <c r="D20" s="21">
        <f>SUM(D17:D18)</f>
        <v>868300</v>
      </c>
      <c r="E20" s="50"/>
      <c r="F20" s="21">
        <f>SUM(F17:F18)</f>
        <v>20836027</v>
      </c>
      <c r="G20" s="47"/>
      <c r="H20" s="21">
        <f>SUM(H17:H18)</f>
        <v>0</v>
      </c>
      <c r="I20" s="190"/>
      <c r="J20" s="21">
        <f>SUM(J17:J18)</f>
        <v>0</v>
      </c>
      <c r="K20" s="190"/>
      <c r="L20" s="21">
        <f>SUM(L17:L18)</f>
        <v>0</v>
      </c>
      <c r="M20" s="190"/>
      <c r="N20" s="21">
        <f>SUM(N17:N18)</f>
        <v>-7789945</v>
      </c>
      <c r="O20" s="190"/>
      <c r="P20" s="21">
        <f>SUM(P17:P18)</f>
        <v>0</v>
      </c>
      <c r="Q20" s="190"/>
      <c r="R20" s="21">
        <f>SUM(R17:R18)</f>
        <v>0</v>
      </c>
      <c r="S20" s="190"/>
      <c r="T20" s="21">
        <f>SUM(T17:T18)</f>
        <v>0</v>
      </c>
      <c r="U20" s="20"/>
      <c r="V20" s="290">
        <f>SUM(V17:V18)</f>
        <v>13914382</v>
      </c>
      <c r="W20" s="20"/>
    </row>
    <row r="21" spans="1:23" s="1" customFormat="1" ht="20.25" customHeight="1">
      <c r="A21" s="1" t="s">
        <v>231</v>
      </c>
      <c r="B21" s="35"/>
      <c r="D21" s="41"/>
      <c r="E21" s="10"/>
      <c r="F21" s="41"/>
      <c r="H21" s="41"/>
      <c r="I21" s="41"/>
      <c r="J21" s="41"/>
      <c r="K21" s="170"/>
      <c r="L21" s="41"/>
      <c r="N21" s="41"/>
      <c r="O21" s="170"/>
      <c r="P21" s="47"/>
      <c r="Q21" s="170"/>
      <c r="R21" s="41"/>
      <c r="S21" s="170"/>
      <c r="T21" s="41"/>
      <c r="V21" s="41"/>
      <c r="W21" s="47"/>
    </row>
    <row r="22" spans="1:23" s="1" customFormat="1" ht="20.25" customHeight="1">
      <c r="A22" s="18" t="s">
        <v>115</v>
      </c>
      <c r="B22" s="35"/>
      <c r="D22" s="209">
        <f>SUM(D19:D21)</f>
        <v>868300</v>
      </c>
      <c r="E22" s="210"/>
      <c r="F22" s="209">
        <f>SUM(F19:F21)</f>
        <v>20836027</v>
      </c>
      <c r="G22" s="210"/>
      <c r="H22" s="209">
        <f>SUM(H19:H21)</f>
        <v>0</v>
      </c>
      <c r="I22" s="188"/>
      <c r="J22" s="209">
        <f>SUM(J19:J21)</f>
        <v>0</v>
      </c>
      <c r="K22" s="210"/>
      <c r="L22" s="209">
        <f>SUM(L19:L21)</f>
        <v>0</v>
      </c>
      <c r="M22" s="210"/>
      <c r="N22" s="209">
        <f>SUM(N19:N21)</f>
        <v>-7789945</v>
      </c>
      <c r="O22" s="210"/>
      <c r="P22" s="209">
        <f>SUM(P19:P21)</f>
        <v>0</v>
      </c>
      <c r="Q22" s="188"/>
      <c r="R22" s="209">
        <f>SUM(R19:R21)</f>
        <v>0</v>
      </c>
      <c r="S22" s="188"/>
      <c r="T22" s="209">
        <f>SUM(T19:T21)</f>
        <v>0</v>
      </c>
      <c r="U22" s="188"/>
      <c r="V22" s="209">
        <f>SUM(V19:V21)</f>
        <v>13914382</v>
      </c>
      <c r="W22" s="20"/>
    </row>
    <row r="23" spans="1:23" s="1" customFormat="1" ht="20.25" customHeight="1">
      <c r="A23" s="18" t="s">
        <v>153</v>
      </c>
      <c r="B23" s="35"/>
      <c r="D23" s="41"/>
      <c r="E23" s="10"/>
      <c r="F23" s="41"/>
      <c r="H23" s="41"/>
      <c r="I23" s="41"/>
      <c r="J23" s="41"/>
      <c r="K23" s="170"/>
      <c r="L23" s="41"/>
      <c r="N23" s="41"/>
      <c r="O23" s="170"/>
      <c r="P23" s="47"/>
      <c r="Q23" s="170"/>
      <c r="R23" s="41"/>
      <c r="S23" s="170"/>
      <c r="T23" s="41"/>
      <c r="V23" s="41"/>
      <c r="W23" s="47"/>
    </row>
    <row r="24" spans="1:23" ht="20.25" customHeight="1">
      <c r="A24" s="46" t="s">
        <v>117</v>
      </c>
      <c r="D24" s="48">
        <v>0</v>
      </c>
      <c r="E24" s="49"/>
      <c r="F24" s="48">
        <v>0</v>
      </c>
      <c r="G24" s="172"/>
      <c r="H24" s="48">
        <v>0</v>
      </c>
      <c r="I24" s="192"/>
      <c r="J24" s="48">
        <v>0</v>
      </c>
      <c r="K24" s="192"/>
      <c r="L24" s="48">
        <v>0</v>
      </c>
      <c r="M24" s="192"/>
      <c r="N24" s="224">
        <v>8595237</v>
      </c>
      <c r="O24" s="192"/>
      <c r="P24" s="48">
        <v>0</v>
      </c>
      <c r="Q24" s="192"/>
      <c r="R24" s="48">
        <v>0</v>
      </c>
      <c r="S24" s="192"/>
      <c r="T24" s="48">
        <v>0</v>
      </c>
      <c r="U24" s="192"/>
      <c r="V24" s="48">
        <f>T24+R24+SUM(D24:N24)</f>
        <v>8595237</v>
      </c>
      <c r="W24" s="53"/>
    </row>
    <row r="25" spans="1:23" ht="20.25" customHeight="1">
      <c r="A25" s="1" t="s">
        <v>119</v>
      </c>
      <c r="D25" s="172"/>
      <c r="E25" s="49"/>
      <c r="F25" s="172"/>
      <c r="H25" s="172"/>
      <c r="I25" s="172"/>
      <c r="J25" s="172"/>
      <c r="K25" s="192"/>
      <c r="L25" s="172"/>
      <c r="N25" s="172"/>
      <c r="O25" s="192"/>
      <c r="P25" s="172"/>
      <c r="Q25" s="192"/>
      <c r="R25" s="172"/>
      <c r="S25" s="192"/>
      <c r="T25" s="53"/>
      <c r="V25" s="53"/>
      <c r="W25" s="172"/>
    </row>
    <row r="26" spans="1:23" ht="20.25" customHeight="1">
      <c r="A26" s="46" t="s">
        <v>315</v>
      </c>
      <c r="D26" s="209">
        <f>SUM(D24)</f>
        <v>0</v>
      </c>
      <c r="E26" s="188"/>
      <c r="F26" s="209">
        <f>SUM(F24)</f>
        <v>0</v>
      </c>
      <c r="G26" s="210"/>
      <c r="H26" s="209">
        <f>SUM(H24)</f>
        <v>0</v>
      </c>
      <c r="I26" s="211"/>
      <c r="J26" s="209">
        <f>SUM(J24)</f>
        <v>0</v>
      </c>
      <c r="K26" s="210"/>
      <c r="L26" s="209">
        <f>SUM(L24)</f>
        <v>0</v>
      </c>
      <c r="M26" s="211"/>
      <c r="N26" s="209">
        <f>SUM(N24)</f>
        <v>8595237</v>
      </c>
      <c r="O26" s="210"/>
      <c r="P26" s="209">
        <f>SUM(P24)</f>
        <v>0</v>
      </c>
      <c r="Q26" s="211"/>
      <c r="R26" s="209">
        <f>SUM(R24)</f>
        <v>0</v>
      </c>
      <c r="S26" s="188"/>
      <c r="T26" s="209">
        <f>SUM(T24)</f>
        <v>0</v>
      </c>
      <c r="U26" s="210"/>
      <c r="V26" s="209">
        <f>SUM(V24)</f>
        <v>8595237</v>
      </c>
      <c r="W26" s="20"/>
    </row>
    <row r="27" spans="1:23" ht="20.25" customHeight="1">
      <c r="A27" s="154" t="s">
        <v>276</v>
      </c>
      <c r="B27" s="127"/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15000000</v>
      </c>
      <c r="U27" s="235">
        <v>0</v>
      </c>
      <c r="V27" s="235">
        <f>T27+R27+SUM(D27:N27)</f>
        <v>15000000</v>
      </c>
      <c r="W27" s="47"/>
    </row>
    <row r="28" spans="1:23" ht="20.25" customHeight="1">
      <c r="A28" s="154" t="s">
        <v>277</v>
      </c>
      <c r="B28" s="127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47"/>
    </row>
    <row r="29" spans="1:23" ht="20.25" customHeight="1">
      <c r="A29" s="45" t="s">
        <v>262</v>
      </c>
      <c r="B29" s="127"/>
      <c r="C29" s="46"/>
      <c r="D29" s="235">
        <v>0</v>
      </c>
      <c r="E29" s="235">
        <v>0</v>
      </c>
      <c r="F29" s="235">
        <v>0</v>
      </c>
      <c r="G29" s="235">
        <v>0</v>
      </c>
      <c r="H29" s="235">
        <v>0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-60158</v>
      </c>
      <c r="O29" s="235">
        <v>0</v>
      </c>
      <c r="P29" s="235">
        <v>0</v>
      </c>
      <c r="Q29" s="235"/>
      <c r="R29" s="235">
        <v>0</v>
      </c>
      <c r="S29" s="235">
        <f>-Q29</f>
        <v>0</v>
      </c>
      <c r="T29" s="235">
        <v>0</v>
      </c>
      <c r="U29" s="235"/>
      <c r="V29" s="235">
        <f>T29+R29+SUM(D29:N29)</f>
        <v>-60158</v>
      </c>
      <c r="W29" s="47"/>
    </row>
    <row r="30" spans="1:23" ht="20.25" customHeight="1">
      <c r="A30" s="46" t="s">
        <v>290</v>
      </c>
      <c r="B30" s="127"/>
      <c r="C30" s="41"/>
      <c r="D30" s="10"/>
      <c r="E30" s="41"/>
      <c r="F30" s="10"/>
      <c r="H30" s="41"/>
      <c r="I30" s="41"/>
      <c r="J30" s="170"/>
      <c r="K30" s="41"/>
      <c r="L30" s="170"/>
      <c r="N30" s="170"/>
      <c r="O30" s="47"/>
      <c r="P30" s="170"/>
      <c r="Q30" s="41"/>
      <c r="R30" s="170"/>
      <c r="S30" s="41"/>
      <c r="T30" s="10"/>
      <c r="V30" s="10"/>
      <c r="W30" s="41"/>
    </row>
    <row r="31" spans="1:23" ht="20.25" customHeight="1">
      <c r="A31" s="46" t="s">
        <v>262</v>
      </c>
      <c r="B31" s="127"/>
      <c r="D31" s="48">
        <v>0</v>
      </c>
      <c r="E31" s="49"/>
      <c r="F31" s="48">
        <v>0</v>
      </c>
      <c r="G31" s="172"/>
      <c r="H31" s="48">
        <v>0</v>
      </c>
      <c r="I31" s="192"/>
      <c r="J31" s="48">
        <v>0</v>
      </c>
      <c r="K31" s="192"/>
      <c r="L31" s="48">
        <v>0</v>
      </c>
      <c r="M31" s="192"/>
      <c r="N31" s="224">
        <v>-301328</v>
      </c>
      <c r="O31" s="192"/>
      <c r="P31" s="48">
        <v>0</v>
      </c>
      <c r="Q31" s="192"/>
      <c r="R31" s="48">
        <v>0</v>
      </c>
      <c r="S31" s="192"/>
      <c r="T31" s="48">
        <v>0</v>
      </c>
      <c r="U31" s="192"/>
      <c r="V31" s="48">
        <f>T31+R31+SUM(D31:N31)</f>
        <v>-301328</v>
      </c>
      <c r="W31" s="53"/>
    </row>
    <row r="32" spans="1:23" ht="20.25" customHeight="1" thickBot="1">
      <c r="A32" s="1" t="s">
        <v>312</v>
      </c>
      <c r="D32" s="212">
        <f>D13+D22+D24</f>
        <v>8611242</v>
      </c>
      <c r="F32" s="212">
        <f>F13+F22+F24</f>
        <v>56408882</v>
      </c>
      <c r="H32" s="205">
        <f>H13+H22+H24</f>
        <v>3470021</v>
      </c>
      <c r="J32" s="205">
        <f>J13+J22+J24</f>
        <v>490423</v>
      </c>
      <c r="L32" s="205">
        <f>L13+L22+L24</f>
        <v>820666</v>
      </c>
      <c r="N32" s="205">
        <f>N31+N13+N22+N24+N29</f>
        <v>42269336</v>
      </c>
      <c r="P32" s="205">
        <f>P13+P22+P24+P31</f>
        <v>2822384</v>
      </c>
      <c r="R32" s="205">
        <f>R13+R22+R24+R31</f>
        <v>2822384</v>
      </c>
      <c r="T32" s="205">
        <f>T27</f>
        <v>15000000</v>
      </c>
      <c r="V32" s="205">
        <f>V31+V13+V22+V24+V29+V27</f>
        <v>129892954</v>
      </c>
      <c r="W32" s="50"/>
    </row>
    <row r="33" ht="20.25" customHeight="1" thickTop="1"/>
  </sheetData>
  <sheetProtection/>
  <mergeCells count="1">
    <mergeCell ref="D6:V6"/>
  </mergeCells>
  <printOptions/>
  <pageMargins left="0.7" right="0.35" top="0.48" bottom="0.5" header="0.5" footer="0.5"/>
  <pageSetup firstPageNumber="12" useFirstPageNumber="1" horizontalDpi="600" verticalDpi="600" orientation="landscape" paperSize="9" scale="62"/>
  <headerFooter>
    <oddFooter>&amp;LThe accompanying notes are an integral part of these financial statements.
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8"/>
  <sheetViews>
    <sheetView showGridLines="0" zoomScaleSheetLayoutView="100" zoomScalePageLayoutView="0" workbookViewId="0" topLeftCell="A1">
      <selection activeCell="A1" sqref="A1"/>
    </sheetView>
  </sheetViews>
  <sheetFormatPr defaultColWidth="9.28125" defaultRowHeight="15"/>
  <cols>
    <col min="1" max="1" width="39.00390625" style="45" customWidth="1"/>
    <col min="2" max="2" width="7.421875" style="45" customWidth="1"/>
    <col min="3" max="3" width="1.421875" style="45" customWidth="1"/>
    <col min="4" max="4" width="15.421875" style="45" customWidth="1"/>
    <col min="5" max="5" width="1.421875" style="45" customWidth="1"/>
    <col min="6" max="6" width="15.421875" style="45" customWidth="1"/>
    <col min="7" max="7" width="1.421875" style="45" customWidth="1"/>
    <col min="8" max="8" width="15.421875" style="45" customWidth="1"/>
    <col min="9" max="9" width="1.421875" style="45" customWidth="1"/>
    <col min="10" max="10" width="15.421875" style="45" customWidth="1"/>
    <col min="11" max="11" width="1.421875" style="45" customWidth="1"/>
    <col min="12" max="12" width="15.421875" style="45" customWidth="1"/>
    <col min="13" max="13" width="1.421875" style="45" customWidth="1"/>
    <col min="14" max="14" width="15.421875" style="45" customWidth="1"/>
    <col min="15" max="15" width="1.421875" style="45" customWidth="1"/>
    <col min="16" max="16" width="15.421875" style="45" customWidth="1"/>
    <col min="17" max="17" width="1.421875" style="45" customWidth="1"/>
    <col min="18" max="18" width="15.421875" style="45" customWidth="1"/>
    <col min="19" max="19" width="1.421875" style="45" customWidth="1"/>
    <col min="20" max="20" width="13.7109375" style="45" customWidth="1"/>
    <col min="21" max="21" width="1.421875" style="45" customWidth="1"/>
    <col min="22" max="22" width="15.421875" style="45" customWidth="1"/>
    <col min="23" max="23" width="1.421875" style="45" customWidth="1"/>
    <col min="24" max="16384" width="9.28125" style="45" customWidth="1"/>
  </cols>
  <sheetData>
    <row r="1" spans="1:17" ht="20.25" customHeight="1">
      <c r="A1" s="31" t="s">
        <v>29</v>
      </c>
      <c r="B1" s="31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0.25" customHeight="1">
      <c r="A2" s="31" t="s">
        <v>30</v>
      </c>
      <c r="B2" s="31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0.25" customHeight="1">
      <c r="A3" s="32" t="s">
        <v>184</v>
      </c>
      <c r="B3" s="32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2" ht="20.25" customHeight="1">
      <c r="A4" s="32"/>
      <c r="B4" s="32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2"/>
      <c r="S4" s="152"/>
      <c r="T4" s="152"/>
      <c r="U4" s="152"/>
      <c r="V4" s="152"/>
    </row>
    <row r="5" spans="1:23" s="1" customFormat="1" ht="19.5" customHeight="1">
      <c r="A5" s="33"/>
      <c r="B5" s="33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U5" s="45"/>
      <c r="V5" s="43" t="s">
        <v>101</v>
      </c>
      <c r="W5" s="45"/>
    </row>
    <row r="6" spans="1:22" s="1" customFormat="1" ht="20.25" customHeight="1">
      <c r="A6" s="34"/>
      <c r="B6" s="34"/>
      <c r="D6" s="318" t="s">
        <v>47</v>
      </c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</row>
    <row r="7" spans="1:23" s="1" customFormat="1" ht="20.25" customHeight="1">
      <c r="A7" s="34"/>
      <c r="B7" s="34"/>
      <c r="D7" s="8"/>
      <c r="E7" s="8"/>
      <c r="H7" s="8"/>
      <c r="I7" s="8"/>
      <c r="J7" s="8"/>
      <c r="K7" s="8"/>
      <c r="N7" s="8"/>
      <c r="P7" s="206"/>
      <c r="Q7" s="206" t="s">
        <v>102</v>
      </c>
      <c r="R7" s="206"/>
      <c r="W7" s="155"/>
    </row>
    <row r="8" spans="1:23" s="1" customFormat="1" ht="13.5">
      <c r="A8" s="258"/>
      <c r="B8" s="201"/>
      <c r="C8" s="45"/>
      <c r="D8" s="155"/>
      <c r="E8" s="155"/>
      <c r="H8" s="155"/>
      <c r="I8" s="155"/>
      <c r="J8" s="155"/>
      <c r="K8" s="155"/>
      <c r="N8" s="155"/>
      <c r="O8" s="155"/>
      <c r="P8" s="155"/>
      <c r="Q8" s="155"/>
      <c r="R8" s="155" t="s">
        <v>104</v>
      </c>
      <c r="S8" s="45"/>
      <c r="T8" s="155"/>
      <c r="U8" s="155"/>
      <c r="V8" s="45"/>
      <c r="W8" s="155"/>
    </row>
    <row r="9" spans="1:22" s="1" customFormat="1" ht="20.25" customHeight="1">
      <c r="A9" s="258"/>
      <c r="B9" s="258"/>
      <c r="C9" s="45"/>
      <c r="D9" s="155" t="s">
        <v>51</v>
      </c>
      <c r="E9" s="155"/>
      <c r="F9" s="155" t="s">
        <v>210</v>
      </c>
      <c r="H9" s="155"/>
      <c r="J9" s="121" t="s">
        <v>144</v>
      </c>
      <c r="K9" s="155"/>
      <c r="L9" s="45"/>
      <c r="M9" s="155"/>
      <c r="N9" s="121" t="s">
        <v>34</v>
      </c>
      <c r="O9" s="155"/>
      <c r="P9" s="155" t="s">
        <v>8</v>
      </c>
      <c r="R9" s="155" t="s">
        <v>103</v>
      </c>
      <c r="T9" s="155" t="s">
        <v>194</v>
      </c>
      <c r="V9" s="155" t="s">
        <v>234</v>
      </c>
    </row>
    <row r="10" spans="1:22" s="1" customFormat="1" ht="20.25" customHeight="1">
      <c r="A10" s="258"/>
      <c r="B10" s="258"/>
      <c r="C10" s="45"/>
      <c r="D10" s="155" t="s">
        <v>298</v>
      </c>
      <c r="E10" s="155"/>
      <c r="F10" s="155" t="s">
        <v>278</v>
      </c>
      <c r="H10" s="155" t="s">
        <v>316</v>
      </c>
      <c r="J10" s="155" t="s">
        <v>145</v>
      </c>
      <c r="K10" s="155"/>
      <c r="L10" s="155" t="s">
        <v>33</v>
      </c>
      <c r="M10" s="155"/>
      <c r="N10" s="121" t="s">
        <v>81</v>
      </c>
      <c r="O10" s="155"/>
      <c r="P10" s="155" t="s">
        <v>70</v>
      </c>
      <c r="R10" s="155" t="s">
        <v>313</v>
      </c>
      <c r="T10" s="155" t="s">
        <v>280</v>
      </c>
      <c r="V10" s="155" t="s">
        <v>314</v>
      </c>
    </row>
    <row r="11" spans="1:22" ht="20.25" customHeight="1">
      <c r="A11" s="258"/>
      <c r="B11" s="127" t="s">
        <v>40</v>
      </c>
      <c r="D11" s="156" t="s">
        <v>45</v>
      </c>
      <c r="E11" s="155"/>
      <c r="F11" s="156" t="s">
        <v>64</v>
      </c>
      <c r="H11" s="156" t="s">
        <v>137</v>
      </c>
      <c r="J11" s="122" t="s">
        <v>146</v>
      </c>
      <c r="K11" s="155"/>
      <c r="L11" s="156" t="s">
        <v>38</v>
      </c>
      <c r="M11" s="155"/>
      <c r="N11" s="122" t="s">
        <v>80</v>
      </c>
      <c r="O11" s="155"/>
      <c r="P11" s="156" t="s">
        <v>75</v>
      </c>
      <c r="R11" s="156" t="s">
        <v>228</v>
      </c>
      <c r="T11" s="156" t="s">
        <v>281</v>
      </c>
      <c r="V11" s="156" t="s">
        <v>44</v>
      </c>
    </row>
    <row r="12" spans="1:22" ht="20.25" customHeight="1">
      <c r="A12" s="35" t="s">
        <v>333</v>
      </c>
      <c r="V12" s="8"/>
    </row>
    <row r="13" spans="1:23" ht="20.25" customHeight="1">
      <c r="A13" s="1" t="s">
        <v>259</v>
      </c>
      <c r="D13" s="202">
        <v>8611242</v>
      </c>
      <c r="E13" s="203"/>
      <c r="F13" s="202">
        <v>56408882</v>
      </c>
      <c r="G13" s="203"/>
      <c r="H13" s="202">
        <v>3470021</v>
      </c>
      <c r="I13" s="203"/>
      <c r="J13" s="202">
        <v>490423</v>
      </c>
      <c r="K13" s="203"/>
      <c r="L13" s="202">
        <v>929166</v>
      </c>
      <c r="M13" s="203"/>
      <c r="N13" s="202">
        <v>45171051</v>
      </c>
      <c r="O13" s="203"/>
      <c r="P13" s="202">
        <v>2822384</v>
      </c>
      <c r="Q13" s="203"/>
      <c r="R13" s="202">
        <f>P13</f>
        <v>2822384</v>
      </c>
      <c r="S13" s="203"/>
      <c r="T13" s="279">
        <v>15000000</v>
      </c>
      <c r="U13" s="1"/>
      <c r="V13" s="279">
        <f>SUM((D13:N13),R13,T13)</f>
        <v>132903169</v>
      </c>
      <c r="W13" s="1"/>
    </row>
    <row r="14" spans="1:23" s="1" customFormat="1" ht="20.25" customHeight="1">
      <c r="A14" s="1" t="s">
        <v>268</v>
      </c>
      <c r="B14" s="35"/>
      <c r="D14" s="47"/>
      <c r="E14" s="50"/>
      <c r="F14" s="47"/>
      <c r="H14" s="47"/>
      <c r="I14" s="47"/>
      <c r="J14" s="47"/>
      <c r="K14" s="190"/>
      <c r="N14" s="47"/>
      <c r="O14" s="190"/>
      <c r="P14" s="47"/>
      <c r="Q14" s="190"/>
      <c r="R14" s="47"/>
      <c r="S14" s="190"/>
      <c r="T14" s="47"/>
      <c r="V14" s="190"/>
      <c r="W14" s="47"/>
    </row>
    <row r="15" spans="1:23" s="1" customFormat="1" ht="20.25" customHeight="1">
      <c r="A15" s="1" t="s">
        <v>115</v>
      </c>
      <c r="B15" s="35"/>
      <c r="D15" s="47"/>
      <c r="E15" s="50"/>
      <c r="F15" s="47"/>
      <c r="H15" s="47"/>
      <c r="I15" s="47"/>
      <c r="J15" s="47"/>
      <c r="K15" s="190"/>
      <c r="N15" s="47"/>
      <c r="O15" s="190"/>
      <c r="P15" s="47"/>
      <c r="Q15" s="190"/>
      <c r="R15" s="47"/>
      <c r="S15" s="190"/>
      <c r="T15" s="47"/>
      <c r="V15" s="190"/>
      <c r="W15" s="47"/>
    </row>
    <row r="16" spans="1:23" s="1" customFormat="1" ht="20.25" customHeight="1">
      <c r="A16" s="128" t="s">
        <v>376</v>
      </c>
      <c r="B16" s="35"/>
      <c r="D16" s="47"/>
      <c r="E16" s="50"/>
      <c r="F16" s="47"/>
      <c r="H16" s="47"/>
      <c r="I16" s="47"/>
      <c r="J16" s="47"/>
      <c r="K16" s="190"/>
      <c r="N16" s="47"/>
      <c r="O16" s="190"/>
      <c r="P16" s="47"/>
      <c r="Q16" s="190"/>
      <c r="R16" s="47"/>
      <c r="S16" s="190"/>
      <c r="T16" s="47"/>
      <c r="V16" s="190"/>
      <c r="W16" s="47"/>
    </row>
    <row r="17" spans="1:23" ht="20.25" customHeight="1">
      <c r="A17" s="45" t="s">
        <v>279</v>
      </c>
      <c r="B17" s="127">
        <v>17</v>
      </c>
      <c r="D17" s="48">
        <v>0</v>
      </c>
      <c r="E17" s="204"/>
      <c r="F17" s="48">
        <v>0</v>
      </c>
      <c r="G17" s="204"/>
      <c r="H17" s="48">
        <v>0</v>
      </c>
      <c r="I17" s="236"/>
      <c r="J17" s="48">
        <v>0</v>
      </c>
      <c r="K17" s="204"/>
      <c r="L17" s="48">
        <v>0</v>
      </c>
      <c r="M17" s="204"/>
      <c r="N17" s="187">
        <v>-5166745</v>
      </c>
      <c r="O17" s="204"/>
      <c r="P17" s="48">
        <v>0</v>
      </c>
      <c r="Q17" s="204"/>
      <c r="R17" s="48">
        <v>0</v>
      </c>
      <c r="S17" s="204"/>
      <c r="T17" s="237">
        <v>0</v>
      </c>
      <c r="U17" s="53"/>
      <c r="V17" s="187">
        <f>T17+R17+SUM(D17:N17)</f>
        <v>-5166745</v>
      </c>
      <c r="W17" s="207"/>
    </row>
    <row r="18" spans="1:23" ht="20.25" customHeight="1">
      <c r="A18" s="128" t="s">
        <v>377</v>
      </c>
      <c r="B18" s="127"/>
      <c r="D18" s="169">
        <f>SUM(D17:D17)</f>
        <v>0</v>
      </c>
      <c r="E18" s="50"/>
      <c r="F18" s="169">
        <f>SUM(F17:F17)</f>
        <v>0</v>
      </c>
      <c r="G18" s="47"/>
      <c r="H18" s="169">
        <f>SUM(H17:H17)</f>
        <v>0</v>
      </c>
      <c r="I18" s="190"/>
      <c r="J18" s="169">
        <f>SUM(J17:J17)</f>
        <v>0</v>
      </c>
      <c r="K18" s="190"/>
      <c r="L18" s="169">
        <f>SUM(L17:L17)</f>
        <v>0</v>
      </c>
      <c r="M18" s="190"/>
      <c r="N18" s="169">
        <f>SUM(N17:N17)</f>
        <v>-5166745</v>
      </c>
      <c r="O18" s="190"/>
      <c r="P18" s="169">
        <f>SUM(P17:P17)</f>
        <v>0</v>
      </c>
      <c r="Q18" s="190"/>
      <c r="R18" s="169">
        <f>SUM(R17:R17)</f>
        <v>0</v>
      </c>
      <c r="S18" s="190"/>
      <c r="T18" s="169">
        <f>SUM(T17:T17)</f>
        <v>0</v>
      </c>
      <c r="U18" s="20"/>
      <c r="V18" s="208">
        <f>SUM(V17:V17)</f>
        <v>-5166745</v>
      </c>
      <c r="W18" s="20"/>
    </row>
    <row r="19" spans="1:23" s="1" customFormat="1" ht="20.25" customHeight="1">
      <c r="A19" s="1" t="s">
        <v>231</v>
      </c>
      <c r="B19" s="35"/>
      <c r="D19" s="41"/>
      <c r="E19" s="10"/>
      <c r="F19" s="41"/>
      <c r="H19" s="41"/>
      <c r="I19" s="41"/>
      <c r="J19" s="41"/>
      <c r="K19" s="170"/>
      <c r="L19" s="41"/>
      <c r="N19" s="41"/>
      <c r="O19" s="170"/>
      <c r="P19" s="47"/>
      <c r="Q19" s="170"/>
      <c r="R19" s="41"/>
      <c r="S19" s="170"/>
      <c r="T19" s="41"/>
      <c r="V19" s="41"/>
      <c r="W19" s="47"/>
    </row>
    <row r="20" spans="1:23" s="1" customFormat="1" ht="20.25" customHeight="1">
      <c r="A20" s="18" t="s">
        <v>115</v>
      </c>
      <c r="B20" s="35"/>
      <c r="D20" s="209">
        <f>SUM(D18:D19)</f>
        <v>0</v>
      </c>
      <c r="E20" s="210"/>
      <c r="F20" s="209">
        <f>SUM(F18:F19)</f>
        <v>0</v>
      </c>
      <c r="G20" s="210"/>
      <c r="H20" s="209">
        <f>SUM(H18:H19)</f>
        <v>0</v>
      </c>
      <c r="I20" s="188"/>
      <c r="J20" s="209">
        <f>SUM(J18:J19)</f>
        <v>0</v>
      </c>
      <c r="K20" s="210"/>
      <c r="L20" s="209">
        <f>SUM(L18:L19)</f>
        <v>0</v>
      </c>
      <c r="M20" s="210"/>
      <c r="N20" s="209">
        <f>SUM(N18:N19)</f>
        <v>-5166745</v>
      </c>
      <c r="O20" s="210"/>
      <c r="P20" s="209">
        <f>SUM(P18:P19)</f>
        <v>0</v>
      </c>
      <c r="Q20" s="188"/>
      <c r="R20" s="209">
        <f>SUM(R18:R19)</f>
        <v>0</v>
      </c>
      <c r="S20" s="188"/>
      <c r="T20" s="209">
        <f>SUM(T18:T19)</f>
        <v>0</v>
      </c>
      <c r="U20" s="188"/>
      <c r="V20" s="209">
        <f>SUM(V18:V19)</f>
        <v>-5166745</v>
      </c>
      <c r="W20" s="20"/>
    </row>
    <row r="21" spans="1:23" s="1" customFormat="1" ht="20.25" customHeight="1">
      <c r="A21" s="18" t="s">
        <v>153</v>
      </c>
      <c r="B21" s="35"/>
      <c r="D21" s="41"/>
      <c r="E21" s="10"/>
      <c r="F21" s="41"/>
      <c r="H21" s="41"/>
      <c r="I21" s="41"/>
      <c r="J21" s="41"/>
      <c r="K21" s="170"/>
      <c r="L21" s="41"/>
      <c r="N21" s="41"/>
      <c r="O21" s="170"/>
      <c r="P21" s="47"/>
      <c r="Q21" s="170"/>
      <c r="R21" s="41"/>
      <c r="S21" s="170"/>
      <c r="T21" s="41"/>
      <c r="V21" s="41"/>
      <c r="W21" s="47"/>
    </row>
    <row r="22" spans="1:23" ht="20.25" customHeight="1">
      <c r="A22" s="46" t="s">
        <v>117</v>
      </c>
      <c r="D22" s="48">
        <v>0</v>
      </c>
      <c r="E22" s="49"/>
      <c r="F22" s="48">
        <v>0</v>
      </c>
      <c r="G22" s="172"/>
      <c r="H22" s="48">
        <v>0</v>
      </c>
      <c r="I22" s="192"/>
      <c r="J22" s="48">
        <v>0</v>
      </c>
      <c r="K22" s="192"/>
      <c r="L22" s="48">
        <v>0</v>
      </c>
      <c r="M22" s="192"/>
      <c r="N22" s="224">
        <v>6419019</v>
      </c>
      <c r="O22" s="192"/>
      <c r="P22" s="48">
        <v>0</v>
      </c>
      <c r="Q22" s="192"/>
      <c r="R22" s="48">
        <v>0</v>
      </c>
      <c r="S22" s="192"/>
      <c r="T22" s="48">
        <v>0</v>
      </c>
      <c r="U22" s="192"/>
      <c r="V22" s="48">
        <f>T22+R22+SUM(D22:N22)</f>
        <v>6419019</v>
      </c>
      <c r="W22" s="53"/>
    </row>
    <row r="23" spans="1:23" ht="20.25" customHeight="1">
      <c r="A23" s="1" t="s">
        <v>119</v>
      </c>
      <c r="D23" s="172"/>
      <c r="E23" s="49"/>
      <c r="F23" s="172"/>
      <c r="H23" s="172"/>
      <c r="I23" s="172"/>
      <c r="J23" s="172"/>
      <c r="K23" s="192"/>
      <c r="L23" s="172"/>
      <c r="N23" s="172"/>
      <c r="O23" s="192"/>
      <c r="P23" s="172"/>
      <c r="Q23" s="192"/>
      <c r="R23" s="172"/>
      <c r="S23" s="192"/>
      <c r="T23" s="53"/>
      <c r="V23" s="53"/>
      <c r="W23" s="172"/>
    </row>
    <row r="24" spans="1:23" ht="20.25" customHeight="1">
      <c r="A24" s="46" t="s">
        <v>315</v>
      </c>
      <c r="D24" s="209">
        <f>SUM(D22)</f>
        <v>0</v>
      </c>
      <c r="E24" s="188"/>
      <c r="F24" s="209">
        <f>SUM(F22)</f>
        <v>0</v>
      </c>
      <c r="G24" s="210"/>
      <c r="H24" s="209">
        <f>SUM(H22)</f>
        <v>0</v>
      </c>
      <c r="I24" s="211"/>
      <c r="J24" s="209">
        <f>SUM(J22)</f>
        <v>0</v>
      </c>
      <c r="K24" s="210"/>
      <c r="L24" s="209">
        <f>SUM(L22)</f>
        <v>0</v>
      </c>
      <c r="M24" s="211"/>
      <c r="N24" s="209">
        <f>SUM(N22)</f>
        <v>6419019</v>
      </c>
      <c r="O24" s="210"/>
      <c r="P24" s="209">
        <f>SUM(P22)</f>
        <v>0</v>
      </c>
      <c r="Q24" s="211"/>
      <c r="R24" s="209">
        <f>SUM(R22)</f>
        <v>0</v>
      </c>
      <c r="S24" s="188"/>
      <c r="T24" s="209">
        <f>SUM(T22)</f>
        <v>0</v>
      </c>
      <c r="U24" s="210"/>
      <c r="V24" s="209">
        <f>SUM(V22)</f>
        <v>6419019</v>
      </c>
      <c r="W24" s="20"/>
    </row>
    <row r="25" spans="1:23" ht="20.25" customHeight="1">
      <c r="A25" s="154" t="s">
        <v>290</v>
      </c>
      <c r="B25" s="127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47"/>
    </row>
    <row r="26" spans="1:23" ht="20.25" customHeight="1">
      <c r="A26" s="46" t="s">
        <v>262</v>
      </c>
      <c r="B26" s="127">
        <v>14</v>
      </c>
      <c r="D26" s="48">
        <v>0</v>
      </c>
      <c r="E26" s="49"/>
      <c r="F26" s="48">
        <v>0</v>
      </c>
      <c r="G26" s="172"/>
      <c r="H26" s="48">
        <v>0</v>
      </c>
      <c r="I26" s="192"/>
      <c r="J26" s="48">
        <v>0</v>
      </c>
      <c r="K26" s="192"/>
      <c r="L26" s="48">
        <v>0</v>
      </c>
      <c r="M26" s="192"/>
      <c r="N26" s="237">
        <v>-619674</v>
      </c>
      <c r="O26" s="192"/>
      <c r="P26" s="48">
        <v>0</v>
      </c>
      <c r="Q26" s="192"/>
      <c r="R26" s="48">
        <v>0</v>
      </c>
      <c r="S26" s="192"/>
      <c r="T26" s="48">
        <v>0</v>
      </c>
      <c r="U26" s="192"/>
      <c r="V26" s="48">
        <f>T26+R26+SUM(D26:N26)</f>
        <v>-619674</v>
      </c>
      <c r="W26" s="41"/>
    </row>
    <row r="27" spans="1:23" ht="20.25" customHeight="1" thickBot="1">
      <c r="A27" s="1" t="s">
        <v>332</v>
      </c>
      <c r="D27" s="283">
        <f>D13+D20+D18+D24</f>
        <v>8611242</v>
      </c>
      <c r="F27" s="283">
        <f>SUM(F13:F26)</f>
        <v>56408882</v>
      </c>
      <c r="H27" s="283">
        <f>SUM(H13:H26)</f>
        <v>3470021</v>
      </c>
      <c r="J27" s="283">
        <v>490423</v>
      </c>
      <c r="L27" s="283">
        <v>929166</v>
      </c>
      <c r="N27" s="205">
        <f>N13+N20+N22+N26</f>
        <v>45803651</v>
      </c>
      <c r="P27" s="280">
        <f>P13+P18+P22+P26</f>
        <v>2822384</v>
      </c>
      <c r="R27" s="205">
        <f>R13+R18+R22+R26</f>
        <v>2822384</v>
      </c>
      <c r="T27" s="205">
        <f>T13+T18+T22+T26</f>
        <v>15000000</v>
      </c>
      <c r="V27" s="205">
        <f>V13+V18+V22+V26</f>
        <v>133535769</v>
      </c>
      <c r="W27" s="53"/>
    </row>
    <row r="28" ht="20.25" customHeight="1" thickTop="1">
      <c r="W28" s="50"/>
    </row>
    <row r="29" ht="20.25" customHeight="1"/>
  </sheetData>
  <sheetProtection/>
  <mergeCells count="1">
    <mergeCell ref="D6:V6"/>
  </mergeCells>
  <printOptions/>
  <pageMargins left="0.7" right="0.7" top="0.48" bottom="0.5" header="0.5" footer="0.5"/>
  <pageSetup firstPageNumber="13" useFirstPageNumber="1" horizontalDpi="600" verticalDpi="600" orientation="landscape" paperSize="9" scale="61"/>
  <headerFooter>
    <oddFooter>&amp;LThe accompanying notes are an integral part of these financial statements.
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5"/>
  <sheetViews>
    <sheetView showGridLines="0" zoomScaleSheetLayoutView="80" zoomScalePageLayoutView="70" workbookViewId="0" topLeftCell="A1">
      <selection activeCell="A1" sqref="A1"/>
    </sheetView>
  </sheetViews>
  <sheetFormatPr defaultColWidth="9.28125" defaultRowHeight="20.25" customHeight="1"/>
  <cols>
    <col min="1" max="1" width="2.28125" style="227" customWidth="1"/>
    <col min="2" max="2" width="42.421875" style="227" customWidth="1"/>
    <col min="3" max="3" width="5.421875" style="73" customWidth="1"/>
    <col min="4" max="4" width="2.7109375" style="151" customWidth="1"/>
    <col min="5" max="5" width="14.28125" style="151" customWidth="1"/>
    <col min="6" max="6" width="0.9921875" style="151" customWidth="1"/>
    <col min="7" max="7" width="14.28125" style="151" customWidth="1"/>
    <col min="8" max="8" width="0.9921875" style="159" customWidth="1"/>
    <col min="9" max="9" width="13.28125" style="151" customWidth="1"/>
    <col min="10" max="10" width="0.9921875" style="159" customWidth="1"/>
    <col min="11" max="11" width="13.28125" style="151" customWidth="1"/>
    <col min="12" max="16384" width="9.28125" style="94" customWidth="1"/>
  </cols>
  <sheetData>
    <row r="1" spans="1:11" s="76" customFormat="1" ht="20.25" customHeight="1">
      <c r="A1" s="11" t="s">
        <v>27</v>
      </c>
      <c r="B1" s="2"/>
      <c r="C1" s="60"/>
      <c r="D1" s="17"/>
      <c r="E1" s="22"/>
      <c r="F1" s="4"/>
      <c r="G1" s="22"/>
      <c r="H1" s="4"/>
      <c r="I1" s="22"/>
      <c r="J1" s="4"/>
      <c r="K1" s="22"/>
    </row>
    <row r="2" spans="1:11" s="46" customFormat="1" ht="20.25" customHeight="1">
      <c r="A2" s="11" t="s">
        <v>28</v>
      </c>
      <c r="B2" s="11"/>
      <c r="C2" s="60"/>
      <c r="D2" s="45"/>
      <c r="E2" s="45"/>
      <c r="F2" s="45"/>
      <c r="G2" s="45"/>
      <c r="H2" s="45"/>
      <c r="I2" s="45"/>
      <c r="J2" s="45"/>
      <c r="K2" s="45"/>
    </row>
    <row r="3" spans="1:11" s="46" customFormat="1" ht="20.25" customHeight="1">
      <c r="A3" s="12" t="s">
        <v>183</v>
      </c>
      <c r="B3" s="12"/>
      <c r="C3" s="60"/>
      <c r="D3" s="45"/>
      <c r="E3" s="45"/>
      <c r="F3" s="45"/>
      <c r="G3" s="45"/>
      <c r="H3" s="45"/>
      <c r="I3" s="45"/>
      <c r="J3" s="45"/>
      <c r="K3" s="45"/>
    </row>
    <row r="4" spans="1:11" ht="20.25" customHeight="1">
      <c r="A4" s="98"/>
      <c r="B4" s="98"/>
      <c r="C4" s="60"/>
      <c r="D4" s="46"/>
      <c r="E4" s="46"/>
      <c r="F4" s="46"/>
      <c r="G4" s="46"/>
      <c r="H4" s="46"/>
      <c r="I4" s="46"/>
      <c r="J4" s="46"/>
      <c r="K4" s="43" t="s">
        <v>101</v>
      </c>
    </row>
    <row r="5" spans="1:11" s="46" customFormat="1" ht="20.25" customHeight="1">
      <c r="A5" s="2"/>
      <c r="B5" s="2"/>
      <c r="C5" s="60"/>
      <c r="D5" s="45"/>
      <c r="E5" s="322" t="s">
        <v>0</v>
      </c>
      <c r="F5" s="322"/>
      <c r="G5" s="322"/>
      <c r="H5" s="8"/>
      <c r="I5" s="322" t="s">
        <v>39</v>
      </c>
      <c r="J5" s="322"/>
      <c r="K5" s="322"/>
    </row>
    <row r="6" spans="1:11" ht="18.75" customHeight="1">
      <c r="A6" s="2"/>
      <c r="B6" s="2"/>
      <c r="C6" s="60"/>
      <c r="D6" s="45"/>
      <c r="E6" s="318" t="s">
        <v>7</v>
      </c>
      <c r="F6" s="318"/>
      <c r="G6" s="318"/>
      <c r="H6" s="8"/>
      <c r="I6" s="318" t="s">
        <v>7</v>
      </c>
      <c r="J6" s="318"/>
      <c r="K6" s="318"/>
    </row>
    <row r="7" spans="1:11" ht="18.75" customHeight="1">
      <c r="A7" s="2"/>
      <c r="B7" s="2"/>
      <c r="C7" s="60"/>
      <c r="D7" s="45"/>
      <c r="E7" s="323" t="s">
        <v>295</v>
      </c>
      <c r="F7" s="323"/>
      <c r="G7" s="323"/>
      <c r="H7" s="259"/>
      <c r="I7" s="323" t="s">
        <v>295</v>
      </c>
      <c r="J7" s="323"/>
      <c r="K7" s="323"/>
    </row>
    <row r="8" spans="1:11" ht="18.75" customHeight="1">
      <c r="A8" s="2"/>
      <c r="B8" s="2"/>
      <c r="C8" s="94"/>
      <c r="D8" s="45"/>
      <c r="E8" s="324" t="s">
        <v>292</v>
      </c>
      <c r="F8" s="325"/>
      <c r="G8" s="325"/>
      <c r="H8" s="259"/>
      <c r="I8" s="324" t="s">
        <v>292</v>
      </c>
      <c r="J8" s="325"/>
      <c r="K8" s="325"/>
    </row>
    <row r="9" spans="1:11" ht="18.75" customHeight="1">
      <c r="A9" s="2"/>
      <c r="B9" s="2"/>
      <c r="C9" s="60" t="s">
        <v>40</v>
      </c>
      <c r="D9" s="45"/>
      <c r="E9" s="260" t="s">
        <v>257</v>
      </c>
      <c r="F9" s="259"/>
      <c r="G9" s="260" t="s">
        <v>189</v>
      </c>
      <c r="H9" s="259"/>
      <c r="I9" s="260" t="s">
        <v>257</v>
      </c>
      <c r="J9" s="259"/>
      <c r="K9" s="260" t="s">
        <v>189</v>
      </c>
    </row>
    <row r="10" spans="1:11" ht="18.75" customHeight="1">
      <c r="A10" s="2"/>
      <c r="B10" s="2"/>
      <c r="C10" s="60"/>
      <c r="D10" s="45"/>
      <c r="E10" s="259"/>
      <c r="F10" s="259"/>
      <c r="G10" s="259"/>
      <c r="H10" s="259"/>
      <c r="I10" s="259"/>
      <c r="J10" s="259"/>
      <c r="K10" s="259"/>
    </row>
    <row r="11" spans="1:11" s="46" customFormat="1" ht="18.75" customHeight="1">
      <c r="A11" s="326" t="s">
        <v>26</v>
      </c>
      <c r="B11" s="326"/>
      <c r="C11" s="326"/>
      <c r="D11" s="326"/>
      <c r="E11" s="150"/>
      <c r="F11" s="150"/>
      <c r="G11" s="150"/>
      <c r="H11" s="150"/>
      <c r="I11" s="150"/>
      <c r="J11" s="150"/>
      <c r="K11" s="150"/>
    </row>
    <row r="12" spans="1:11" s="46" customFormat="1" ht="18.75" customHeight="1">
      <c r="A12" s="97" t="s">
        <v>61</v>
      </c>
      <c r="B12" s="97"/>
      <c r="C12" s="19"/>
      <c r="D12" s="19"/>
      <c r="E12" s="177">
        <v>18173063</v>
      </c>
      <c r="F12" s="53"/>
      <c r="G12" s="53">
        <v>15049171</v>
      </c>
      <c r="H12" s="53"/>
      <c r="I12" s="167">
        <v>6419019</v>
      </c>
      <c r="J12" s="53"/>
      <c r="K12" s="53">
        <v>8595237</v>
      </c>
    </row>
    <row r="13" spans="1:11" s="46" customFormat="1" ht="18.75" customHeight="1">
      <c r="A13" s="9" t="s">
        <v>212</v>
      </c>
      <c r="B13" s="19"/>
      <c r="C13" s="19"/>
      <c r="D13" s="19"/>
      <c r="E13" s="150"/>
      <c r="F13" s="150"/>
      <c r="G13" s="150"/>
      <c r="H13" s="150"/>
      <c r="I13" s="150"/>
      <c r="J13" s="150"/>
      <c r="K13" s="150"/>
    </row>
    <row r="14" spans="1:11" s="46" customFormat="1" ht="18.75" customHeight="1">
      <c r="A14" s="9" t="s">
        <v>197</v>
      </c>
      <c r="B14" s="9"/>
      <c r="C14" s="213"/>
      <c r="D14" s="19"/>
      <c r="E14" s="45"/>
      <c r="F14" s="45"/>
      <c r="G14" s="45"/>
      <c r="H14" s="45"/>
      <c r="I14" s="45"/>
      <c r="J14" s="45"/>
      <c r="K14" s="45"/>
    </row>
    <row r="15" spans="1:11" s="46" customFormat="1" ht="18.75" customHeight="1">
      <c r="A15" s="98" t="s">
        <v>92</v>
      </c>
      <c r="B15" s="98"/>
      <c r="C15" s="60"/>
      <c r="D15" s="149"/>
      <c r="E15" s="177">
        <v>11340242</v>
      </c>
      <c r="F15" s="53"/>
      <c r="G15" s="129">
        <v>10566618</v>
      </c>
      <c r="H15" s="95"/>
      <c r="I15" s="167">
        <v>1300603</v>
      </c>
      <c r="J15" s="95"/>
      <c r="K15" s="53">
        <v>1322007</v>
      </c>
    </row>
    <row r="16" spans="1:11" s="46" customFormat="1" ht="18.75" customHeight="1">
      <c r="A16" s="98" t="s">
        <v>93</v>
      </c>
      <c r="B16" s="98"/>
      <c r="C16" s="60"/>
      <c r="D16" s="149"/>
      <c r="E16" s="177">
        <v>1045117</v>
      </c>
      <c r="F16" s="53"/>
      <c r="G16" s="129">
        <v>1061067</v>
      </c>
      <c r="H16" s="95"/>
      <c r="I16" s="167">
        <v>6043</v>
      </c>
      <c r="J16" s="95"/>
      <c r="K16" s="53">
        <v>6114</v>
      </c>
    </row>
    <row r="17" spans="1:11" s="46" customFormat="1" ht="18.75" customHeight="1">
      <c r="A17" s="98" t="s">
        <v>187</v>
      </c>
      <c r="B17" s="98"/>
      <c r="C17" s="60"/>
      <c r="D17" s="149"/>
      <c r="E17" s="177">
        <v>4264520</v>
      </c>
      <c r="F17" s="53"/>
      <c r="G17" s="129">
        <v>4027241</v>
      </c>
      <c r="H17" s="95"/>
      <c r="I17" s="177">
        <v>102226</v>
      </c>
      <c r="J17" s="95"/>
      <c r="K17" s="53">
        <v>103625</v>
      </c>
    </row>
    <row r="18" spans="1:11" s="46" customFormat="1" ht="18.75" customHeight="1">
      <c r="A18" s="98" t="s">
        <v>399</v>
      </c>
      <c r="B18" s="98"/>
      <c r="C18" s="60">
        <v>5</v>
      </c>
      <c r="D18" s="149"/>
      <c r="E18" s="177">
        <v>297009</v>
      </c>
      <c r="F18" s="53"/>
      <c r="G18" s="129">
        <v>77804</v>
      </c>
      <c r="H18" s="95"/>
      <c r="I18" s="167">
        <v>786</v>
      </c>
      <c r="J18" s="161"/>
      <c r="K18" s="214">
        <v>358</v>
      </c>
    </row>
    <row r="19" spans="1:11" s="46" customFormat="1" ht="18.75" customHeight="1">
      <c r="A19" s="98" t="s">
        <v>379</v>
      </c>
      <c r="B19" s="98"/>
      <c r="C19" s="60"/>
      <c r="D19" s="149"/>
      <c r="E19" s="177"/>
      <c r="F19" s="53"/>
      <c r="G19" s="129"/>
      <c r="H19" s="53"/>
      <c r="I19" s="167"/>
      <c r="J19" s="53"/>
      <c r="K19" s="53"/>
    </row>
    <row r="20" spans="1:11" s="46" customFormat="1" ht="18.75" customHeight="1">
      <c r="A20" s="98" t="s">
        <v>378</v>
      </c>
      <c r="B20" s="98"/>
      <c r="C20" s="60"/>
      <c r="D20" s="149"/>
      <c r="E20" s="177">
        <v>-23800</v>
      </c>
      <c r="F20" s="53"/>
      <c r="G20" s="129">
        <v>28103</v>
      </c>
      <c r="H20" s="53"/>
      <c r="I20" s="167">
        <v>-49976</v>
      </c>
      <c r="J20" s="53"/>
      <c r="K20" s="53">
        <v>9017</v>
      </c>
    </row>
    <row r="21" spans="1:11" s="46" customFormat="1" ht="18.75" customHeight="1">
      <c r="A21" s="98" t="s">
        <v>25</v>
      </c>
      <c r="B21" s="98"/>
      <c r="C21" s="60"/>
      <c r="D21" s="149"/>
      <c r="E21" s="177">
        <v>-620245</v>
      </c>
      <c r="F21" s="53"/>
      <c r="G21" s="129">
        <v>-701332</v>
      </c>
      <c r="H21" s="53"/>
      <c r="I21" s="167">
        <v>-3185868</v>
      </c>
      <c r="J21" s="53"/>
      <c r="K21" s="53">
        <v>-2547354</v>
      </c>
    </row>
    <row r="22" spans="1:11" s="46" customFormat="1" ht="18.75" customHeight="1">
      <c r="A22" s="98" t="s">
        <v>130</v>
      </c>
      <c r="B22" s="98"/>
      <c r="C22" s="60"/>
      <c r="D22" s="149"/>
      <c r="E22" s="177">
        <v>-51670</v>
      </c>
      <c r="F22" s="53"/>
      <c r="G22" s="129">
        <v>-97287</v>
      </c>
      <c r="H22" s="53"/>
      <c r="I22" s="167">
        <v>-7305523</v>
      </c>
      <c r="J22" s="53"/>
      <c r="K22" s="53">
        <v>-10358277</v>
      </c>
    </row>
    <row r="23" spans="1:11" s="46" customFormat="1" ht="18.75" customHeight="1">
      <c r="A23" s="98" t="s">
        <v>69</v>
      </c>
      <c r="B23" s="98"/>
      <c r="C23" s="60"/>
      <c r="D23" s="149"/>
      <c r="E23" s="177">
        <v>8363472</v>
      </c>
      <c r="F23" s="53"/>
      <c r="G23" s="129">
        <v>8903809</v>
      </c>
      <c r="H23" s="53"/>
      <c r="I23" s="167">
        <v>2733077</v>
      </c>
      <c r="J23" s="53"/>
      <c r="K23" s="53">
        <v>2839025</v>
      </c>
    </row>
    <row r="24" spans="1:11" s="46" customFormat="1" ht="18.75" customHeight="1">
      <c r="A24" s="98" t="s">
        <v>398</v>
      </c>
      <c r="B24" s="98"/>
      <c r="C24" s="60" t="s">
        <v>371</v>
      </c>
      <c r="D24" s="149"/>
      <c r="E24" s="177">
        <v>-7850477</v>
      </c>
      <c r="F24" s="53"/>
      <c r="G24" s="129">
        <v>-7792489</v>
      </c>
      <c r="H24" s="53"/>
      <c r="I24" s="177" t="s">
        <v>94</v>
      </c>
      <c r="J24" s="53"/>
      <c r="K24" s="129" t="s">
        <v>94</v>
      </c>
    </row>
    <row r="25" spans="1:11" s="46" customFormat="1" ht="18.75" customHeight="1">
      <c r="A25" s="98" t="s">
        <v>318</v>
      </c>
      <c r="B25" s="157"/>
      <c r="C25" s="60"/>
      <c r="D25" s="149"/>
      <c r="E25" s="177" t="s">
        <v>94</v>
      </c>
      <c r="F25" s="53"/>
      <c r="G25" s="129">
        <v>-1766</v>
      </c>
      <c r="H25" s="53"/>
      <c r="I25" s="177" t="s">
        <v>94</v>
      </c>
      <c r="J25" s="53"/>
      <c r="K25" s="129">
        <v>-2324</v>
      </c>
    </row>
    <row r="26" spans="1:11" s="46" customFormat="1" ht="18.75" customHeight="1">
      <c r="A26" s="98" t="s">
        <v>282</v>
      </c>
      <c r="B26" s="98"/>
      <c r="C26" s="60"/>
      <c r="D26" s="149"/>
      <c r="E26" s="177">
        <v>433516</v>
      </c>
      <c r="F26" s="53"/>
      <c r="G26" s="129">
        <v>417966</v>
      </c>
      <c r="H26" s="53"/>
      <c r="I26" s="177">
        <v>117904</v>
      </c>
      <c r="J26" s="53"/>
      <c r="K26" s="53">
        <v>106524</v>
      </c>
    </row>
    <row r="27" spans="1:11" s="46" customFormat="1" ht="18.75" customHeight="1">
      <c r="A27" s="98" t="s">
        <v>370</v>
      </c>
      <c r="B27" s="98"/>
      <c r="C27" s="60"/>
      <c r="D27" s="149"/>
      <c r="E27" s="173"/>
      <c r="F27" s="53"/>
      <c r="G27" s="173"/>
      <c r="H27" s="45"/>
      <c r="I27" s="158"/>
      <c r="J27" s="45"/>
      <c r="K27" s="158"/>
    </row>
    <row r="28" spans="1:11" s="46" customFormat="1" ht="18.75" customHeight="1">
      <c r="A28" s="98" t="s">
        <v>283</v>
      </c>
      <c r="B28" s="98"/>
      <c r="C28" s="60"/>
      <c r="D28" s="149"/>
      <c r="E28" s="173"/>
      <c r="F28" s="53"/>
      <c r="G28" s="173"/>
      <c r="H28" s="45"/>
      <c r="I28" s="158"/>
      <c r="J28" s="45"/>
      <c r="K28" s="158"/>
    </row>
    <row r="29" spans="1:11" s="46" customFormat="1" ht="18.75" customHeight="1">
      <c r="A29" s="98" t="s">
        <v>380</v>
      </c>
      <c r="B29" s="98"/>
      <c r="C29" s="60"/>
      <c r="D29" s="149"/>
      <c r="E29" s="262">
        <v>131919</v>
      </c>
      <c r="F29" s="45"/>
      <c r="G29" s="129">
        <v>72010</v>
      </c>
      <c r="H29" s="45"/>
      <c r="I29" s="53">
        <v>37878</v>
      </c>
      <c r="J29" s="45"/>
      <c r="K29" s="53">
        <v>17481</v>
      </c>
    </row>
    <row r="30" spans="1:11" s="46" customFormat="1" ht="18.75" customHeight="1">
      <c r="A30" s="98" t="s">
        <v>410</v>
      </c>
      <c r="B30" s="98"/>
      <c r="C30" s="60"/>
      <c r="D30" s="149"/>
      <c r="E30" s="262"/>
      <c r="F30" s="45"/>
      <c r="G30" s="129"/>
      <c r="H30" s="45"/>
      <c r="I30" s="53"/>
      <c r="J30" s="45"/>
      <c r="K30" s="53"/>
    </row>
    <row r="31" spans="1:11" s="46" customFormat="1" ht="18.75" customHeight="1">
      <c r="A31" s="98" t="s">
        <v>400</v>
      </c>
      <c r="B31" s="98"/>
      <c r="C31" s="60"/>
      <c r="D31" s="149"/>
      <c r="E31" s="285">
        <v>16512</v>
      </c>
      <c r="F31" s="53"/>
      <c r="G31" s="129">
        <v>-14767</v>
      </c>
      <c r="H31" s="53"/>
      <c r="I31" s="243" t="s">
        <v>94</v>
      </c>
      <c r="J31" s="53"/>
      <c r="K31" s="129">
        <v>-14801</v>
      </c>
    </row>
    <row r="32" spans="1:11" s="46" customFormat="1" ht="18.75" customHeight="1">
      <c r="A32" s="98" t="s">
        <v>360</v>
      </c>
      <c r="B32" s="98"/>
      <c r="C32" s="60"/>
      <c r="D32" s="149"/>
      <c r="E32" s="177">
        <v>514685</v>
      </c>
      <c r="F32" s="167"/>
      <c r="G32" s="177" t="s">
        <v>94</v>
      </c>
      <c r="H32" s="167"/>
      <c r="I32" s="243" t="s">
        <v>94</v>
      </c>
      <c r="J32" s="167"/>
      <c r="K32" s="243" t="s">
        <v>94</v>
      </c>
    </row>
    <row r="33" spans="1:11" s="46" customFormat="1" ht="18.75" customHeight="1">
      <c r="A33" s="98" t="s">
        <v>363</v>
      </c>
      <c r="B33" s="98"/>
      <c r="C33" s="60"/>
      <c r="D33" s="149"/>
      <c r="E33" s="177">
        <v>-17363</v>
      </c>
      <c r="F33" s="53"/>
      <c r="G33" s="129">
        <v>10474</v>
      </c>
      <c r="H33" s="53"/>
      <c r="I33" s="177">
        <v>159183</v>
      </c>
      <c r="J33" s="53"/>
      <c r="K33" s="53">
        <v>791988</v>
      </c>
    </row>
    <row r="34" spans="1:11" s="46" customFormat="1" ht="18.75" customHeight="1">
      <c r="A34" s="98" t="s">
        <v>186</v>
      </c>
      <c r="B34" s="98"/>
      <c r="C34" s="60"/>
      <c r="D34" s="149"/>
      <c r="E34" s="173"/>
      <c r="F34" s="53"/>
      <c r="G34" s="173"/>
      <c r="H34" s="53"/>
      <c r="I34" s="243"/>
      <c r="J34" s="53"/>
      <c r="K34" s="53"/>
    </row>
    <row r="35" spans="1:11" s="46" customFormat="1" ht="18.75" customHeight="1">
      <c r="A35" s="98" t="s">
        <v>139</v>
      </c>
      <c r="B35" s="98"/>
      <c r="C35" s="60"/>
      <c r="D35" s="149"/>
      <c r="E35" s="177">
        <v>-3583784</v>
      </c>
      <c r="F35" s="53"/>
      <c r="G35" s="129">
        <v>57421</v>
      </c>
      <c r="H35" s="53"/>
      <c r="I35" s="243" t="s">
        <v>94</v>
      </c>
      <c r="J35" s="129"/>
      <c r="K35" s="129" t="s">
        <v>94</v>
      </c>
    </row>
    <row r="36" spans="1:11" s="46" customFormat="1" ht="18.75" customHeight="1">
      <c r="A36" s="92" t="s">
        <v>361</v>
      </c>
      <c r="B36" s="92"/>
      <c r="C36" s="60"/>
      <c r="D36" s="149"/>
      <c r="E36" s="177"/>
      <c r="F36" s="53"/>
      <c r="G36" s="129"/>
      <c r="H36" s="53"/>
      <c r="I36" s="243"/>
      <c r="J36" s="129"/>
      <c r="K36" s="129"/>
    </row>
    <row r="37" spans="1:11" s="46" customFormat="1" ht="18.75" customHeight="1">
      <c r="A37" s="263" t="s">
        <v>362</v>
      </c>
      <c r="B37" s="92"/>
      <c r="C37" s="60">
        <v>3</v>
      </c>
      <c r="D37" s="149"/>
      <c r="E37" s="177">
        <v>-95239</v>
      </c>
      <c r="F37" s="53"/>
      <c r="G37" s="129" t="s">
        <v>94</v>
      </c>
      <c r="H37" s="53"/>
      <c r="I37" s="129" t="s">
        <v>94</v>
      </c>
      <c r="J37" s="129"/>
      <c r="K37" s="129" t="s">
        <v>94</v>
      </c>
    </row>
    <row r="38" spans="1:11" ht="18.75" customHeight="1">
      <c r="A38" s="98" t="s">
        <v>141</v>
      </c>
      <c r="B38" s="98"/>
      <c r="C38" s="94"/>
      <c r="D38" s="149"/>
      <c r="E38" s="129"/>
      <c r="G38" s="129"/>
      <c r="H38" s="151"/>
      <c r="I38" s="129"/>
      <c r="J38" s="129"/>
      <c r="K38" s="129"/>
    </row>
    <row r="39" spans="1:11" ht="18.75" customHeight="1">
      <c r="A39" s="98" t="s">
        <v>168</v>
      </c>
      <c r="B39" s="98"/>
      <c r="C39" s="60" t="s">
        <v>191</v>
      </c>
      <c r="D39" s="149"/>
      <c r="E39" s="177">
        <v>-6254442</v>
      </c>
      <c r="F39" s="53"/>
      <c r="G39" s="129">
        <v>-5830637</v>
      </c>
      <c r="H39" s="95"/>
      <c r="I39" s="129" t="s">
        <v>94</v>
      </c>
      <c r="J39" s="129"/>
      <c r="K39" s="129" t="s">
        <v>94</v>
      </c>
    </row>
    <row r="40" spans="1:11" ht="18.75" customHeight="1">
      <c r="A40" s="98" t="s">
        <v>127</v>
      </c>
      <c r="B40" s="98"/>
      <c r="C40" s="60"/>
      <c r="D40" s="149"/>
      <c r="E40" s="244">
        <v>3172692</v>
      </c>
      <c r="F40" s="53"/>
      <c r="G40" s="160">
        <v>1895322</v>
      </c>
      <c r="H40" s="53"/>
      <c r="I40" s="162">
        <v>-284117</v>
      </c>
      <c r="J40" s="53"/>
      <c r="K40" s="48">
        <v>-345606</v>
      </c>
    </row>
    <row r="41" spans="1:11" ht="18.75" customHeight="1">
      <c r="A41" s="98"/>
      <c r="B41" s="98"/>
      <c r="C41" s="60"/>
      <c r="D41" s="149"/>
      <c r="E41" s="167">
        <f>SUM(E12:E40)</f>
        <v>29255727</v>
      </c>
      <c r="F41" s="167"/>
      <c r="G41" s="167">
        <f>SUM(G12:G40)</f>
        <v>27728728</v>
      </c>
      <c r="H41" s="167"/>
      <c r="I41" s="167">
        <f>SUM(I12:I40)</f>
        <v>51235</v>
      </c>
      <c r="J41" s="167"/>
      <c r="K41" s="167">
        <f>SUM(K12:K40)</f>
        <v>523014</v>
      </c>
    </row>
    <row r="42" spans="1:11" s="46" customFormat="1" ht="18.75" customHeight="1">
      <c r="A42" s="98"/>
      <c r="B42" s="98"/>
      <c r="C42" s="60"/>
      <c r="D42" s="149"/>
      <c r="E42" s="53"/>
      <c r="F42" s="53"/>
      <c r="G42" s="53"/>
      <c r="H42" s="53"/>
      <c r="I42" s="53"/>
      <c r="J42" s="53"/>
      <c r="K42" s="53"/>
    </row>
    <row r="43" spans="1:11" s="46" customFormat="1" ht="18.75" customHeight="1">
      <c r="A43" s="11" t="s">
        <v>27</v>
      </c>
      <c r="B43" s="2"/>
      <c r="C43" s="60"/>
      <c r="D43" s="17"/>
      <c r="E43" s="22"/>
      <c r="F43" s="4"/>
      <c r="G43" s="22"/>
      <c r="H43" s="4"/>
      <c r="I43" s="22"/>
      <c r="J43" s="4"/>
      <c r="K43" s="22"/>
    </row>
    <row r="44" spans="1:11" s="46" customFormat="1" ht="18.75" customHeight="1">
      <c r="A44" s="11" t="s">
        <v>28</v>
      </c>
      <c r="B44" s="11"/>
      <c r="C44" s="60"/>
      <c r="D44" s="45"/>
      <c r="E44" s="45"/>
      <c r="F44" s="45"/>
      <c r="G44" s="45"/>
      <c r="H44" s="45"/>
      <c r="I44" s="45"/>
      <c r="J44" s="45"/>
      <c r="K44" s="45"/>
    </row>
    <row r="45" spans="1:11" s="46" customFormat="1" ht="18.75" customHeight="1">
      <c r="A45" s="12" t="s">
        <v>183</v>
      </c>
      <c r="B45" s="12"/>
      <c r="C45" s="60"/>
      <c r="D45" s="45"/>
      <c r="E45" s="45"/>
      <c r="F45" s="45"/>
      <c r="G45" s="45"/>
      <c r="H45" s="45"/>
      <c r="I45" s="45"/>
      <c r="J45" s="45"/>
      <c r="K45" s="45"/>
    </row>
    <row r="46" spans="1:11" ht="13.5">
      <c r="A46" s="98"/>
      <c r="B46" s="98"/>
      <c r="C46" s="60"/>
      <c r="D46" s="46"/>
      <c r="E46" s="46"/>
      <c r="F46" s="46"/>
      <c r="G46" s="46"/>
      <c r="H46" s="46"/>
      <c r="I46" s="46"/>
      <c r="J46" s="46"/>
      <c r="K46" s="43" t="s">
        <v>101</v>
      </c>
    </row>
    <row r="47" spans="1:11" s="46" customFormat="1" ht="13.5">
      <c r="A47" s="2"/>
      <c r="B47" s="2"/>
      <c r="C47" s="60"/>
      <c r="D47" s="45"/>
      <c r="E47" s="322" t="s">
        <v>0</v>
      </c>
      <c r="F47" s="322"/>
      <c r="G47" s="322"/>
      <c r="H47" s="8"/>
      <c r="I47" s="322" t="s">
        <v>39</v>
      </c>
      <c r="J47" s="322"/>
      <c r="K47" s="322"/>
    </row>
    <row r="48" spans="1:11" ht="16.5" customHeight="1">
      <c r="A48" s="2"/>
      <c r="B48" s="2"/>
      <c r="C48" s="60"/>
      <c r="D48" s="45"/>
      <c r="E48" s="318" t="s">
        <v>7</v>
      </c>
      <c r="F48" s="318"/>
      <c r="G48" s="318"/>
      <c r="H48" s="8"/>
      <c r="I48" s="318" t="s">
        <v>7</v>
      </c>
      <c r="J48" s="318"/>
      <c r="K48" s="318"/>
    </row>
    <row r="49" spans="1:11" ht="18" customHeight="1">
      <c r="A49" s="2"/>
      <c r="B49" s="2"/>
      <c r="C49" s="60"/>
      <c r="D49" s="45"/>
      <c r="E49" s="323" t="s">
        <v>295</v>
      </c>
      <c r="F49" s="323"/>
      <c r="G49" s="323"/>
      <c r="H49" s="259"/>
      <c r="I49" s="323" t="s">
        <v>295</v>
      </c>
      <c r="J49" s="323"/>
      <c r="K49" s="323"/>
    </row>
    <row r="50" spans="1:11" ht="16.5" customHeight="1">
      <c r="A50" s="2"/>
      <c r="B50" s="2"/>
      <c r="C50" s="94"/>
      <c r="D50" s="45"/>
      <c r="E50" s="324" t="s">
        <v>292</v>
      </c>
      <c r="F50" s="325"/>
      <c r="G50" s="325"/>
      <c r="H50" s="259"/>
      <c r="I50" s="324" t="s">
        <v>292</v>
      </c>
      <c r="J50" s="325"/>
      <c r="K50" s="325"/>
    </row>
    <row r="51" spans="1:11" ht="17.25" customHeight="1">
      <c r="A51" s="2"/>
      <c r="B51" s="2"/>
      <c r="C51" s="60" t="s">
        <v>40</v>
      </c>
      <c r="D51" s="45"/>
      <c r="E51" s="260" t="s">
        <v>257</v>
      </c>
      <c r="F51" s="259"/>
      <c r="G51" s="260" t="s">
        <v>189</v>
      </c>
      <c r="H51" s="259"/>
      <c r="I51" s="260" t="s">
        <v>257</v>
      </c>
      <c r="J51" s="259"/>
      <c r="K51" s="260" t="s">
        <v>189</v>
      </c>
    </row>
    <row r="52" spans="1:11" ht="18.75" customHeight="1">
      <c r="A52" s="326" t="s">
        <v>128</v>
      </c>
      <c r="B52" s="326"/>
      <c r="C52" s="326"/>
      <c r="D52" s="326"/>
      <c r="E52" s="326"/>
      <c r="F52" s="6"/>
      <c r="G52" s="6"/>
      <c r="H52" s="6"/>
      <c r="I52" s="6"/>
      <c r="J52" s="6"/>
      <c r="K52" s="6"/>
    </row>
    <row r="53" spans="1:11" ht="18.75" customHeight="1">
      <c r="A53" s="19" t="s">
        <v>129</v>
      </c>
      <c r="B53" s="151"/>
      <c r="C53" s="213"/>
      <c r="D53" s="19"/>
      <c r="E53" s="19"/>
      <c r="F53" s="6"/>
      <c r="G53" s="19"/>
      <c r="H53" s="6"/>
      <c r="I53" s="6"/>
      <c r="J53" s="6"/>
      <c r="K53" s="6"/>
    </row>
    <row r="54" spans="1:11" ht="18.75" customHeight="1">
      <c r="A54" s="9" t="s">
        <v>381</v>
      </c>
      <c r="B54" s="9"/>
      <c r="C54" s="60"/>
      <c r="D54" s="149"/>
      <c r="E54" s="53"/>
      <c r="F54" s="53"/>
      <c r="G54" s="53"/>
      <c r="H54" s="53"/>
      <c r="I54" s="53"/>
      <c r="J54" s="53"/>
      <c r="K54" s="53"/>
    </row>
    <row r="55" spans="1:11" ht="18.75" customHeight="1">
      <c r="A55" s="98" t="s">
        <v>59</v>
      </c>
      <c r="B55" s="98"/>
      <c r="C55" s="60"/>
      <c r="D55" s="149"/>
      <c r="E55" s="177">
        <v>-3219997</v>
      </c>
      <c r="F55" s="53"/>
      <c r="G55" s="129">
        <v>-3072880</v>
      </c>
      <c r="H55" s="53"/>
      <c r="I55" s="167">
        <v>321297</v>
      </c>
      <c r="J55" s="53"/>
      <c r="K55" s="53">
        <v>-585746</v>
      </c>
    </row>
    <row r="56" spans="1:11" s="46" customFormat="1" ht="18.75" customHeight="1">
      <c r="A56" s="98" t="s">
        <v>2</v>
      </c>
      <c r="B56" s="98"/>
      <c r="C56" s="60"/>
      <c r="D56" s="149"/>
      <c r="E56" s="177">
        <v>-7053413</v>
      </c>
      <c r="F56" s="53"/>
      <c r="G56" s="129">
        <v>5398976</v>
      </c>
      <c r="H56" s="53"/>
      <c r="I56" s="161">
        <v>144027</v>
      </c>
      <c r="J56" s="53"/>
      <c r="K56" s="53">
        <v>-634849</v>
      </c>
    </row>
    <row r="57" spans="1:11" s="46" customFormat="1" ht="18.75" customHeight="1">
      <c r="A57" s="98" t="s">
        <v>140</v>
      </c>
      <c r="B57" s="98"/>
      <c r="C57" s="60"/>
      <c r="D57" s="149"/>
      <c r="E57" s="177">
        <v>-5967387</v>
      </c>
      <c r="F57" s="53"/>
      <c r="G57" s="129">
        <v>-7534775</v>
      </c>
      <c r="H57" s="53"/>
      <c r="I57" s="161">
        <v>17376</v>
      </c>
      <c r="J57" s="53"/>
      <c r="K57" s="53">
        <v>-504099</v>
      </c>
    </row>
    <row r="58" spans="1:11" s="46" customFormat="1" ht="18.75" customHeight="1">
      <c r="A58" s="98" t="s">
        <v>3</v>
      </c>
      <c r="B58" s="98"/>
      <c r="C58" s="60"/>
      <c r="D58" s="149"/>
      <c r="E58" s="177">
        <v>-1841177</v>
      </c>
      <c r="F58" s="53"/>
      <c r="G58" s="129">
        <v>-1949487</v>
      </c>
      <c r="H58" s="53"/>
      <c r="I58" s="167">
        <v>-98243</v>
      </c>
      <c r="J58" s="53"/>
      <c r="K58" s="53">
        <v>38408</v>
      </c>
    </row>
    <row r="59" spans="1:11" s="46" customFormat="1" ht="18.75" customHeight="1">
      <c r="A59" s="98" t="s">
        <v>4</v>
      </c>
      <c r="B59" s="98"/>
      <c r="C59" s="60"/>
      <c r="D59" s="149"/>
      <c r="E59" s="177">
        <v>-390245</v>
      </c>
      <c r="F59" s="53"/>
      <c r="G59" s="129">
        <v>-985964</v>
      </c>
      <c r="H59" s="53"/>
      <c r="I59" s="167">
        <v>-306</v>
      </c>
      <c r="J59" s="53"/>
      <c r="K59" s="53">
        <v>688</v>
      </c>
    </row>
    <row r="60" spans="1:11" s="46" customFormat="1" ht="18.75" customHeight="1">
      <c r="A60" s="98" t="s">
        <v>6</v>
      </c>
      <c r="B60" s="98"/>
      <c r="C60" s="60"/>
      <c r="D60" s="149"/>
      <c r="E60" s="177">
        <v>1630474</v>
      </c>
      <c r="F60" s="53"/>
      <c r="G60" s="129">
        <v>-2757581</v>
      </c>
      <c r="H60" s="53"/>
      <c r="I60" s="167">
        <v>109706</v>
      </c>
      <c r="J60" s="53"/>
      <c r="K60" s="53">
        <v>211852</v>
      </c>
    </row>
    <row r="61" spans="1:11" s="46" customFormat="1" ht="18.75" customHeight="1">
      <c r="A61" s="98" t="s">
        <v>5</v>
      </c>
      <c r="B61" s="98"/>
      <c r="C61" s="60"/>
      <c r="D61" s="149"/>
      <c r="E61" s="177">
        <v>1564370</v>
      </c>
      <c r="F61" s="53"/>
      <c r="G61" s="129">
        <v>937411</v>
      </c>
      <c r="H61" s="53"/>
      <c r="I61" s="265">
        <v>528125</v>
      </c>
      <c r="J61" s="53"/>
      <c r="K61" s="53">
        <v>663665</v>
      </c>
    </row>
    <row r="62" spans="1:11" s="46" customFormat="1" ht="18.75" customHeight="1">
      <c r="A62" s="98" t="s">
        <v>319</v>
      </c>
      <c r="B62" s="98"/>
      <c r="C62" s="60"/>
      <c r="D62" s="149"/>
      <c r="E62" s="177">
        <v>-60573</v>
      </c>
      <c r="F62" s="53"/>
      <c r="G62" s="129">
        <v>-33903</v>
      </c>
      <c r="H62" s="53"/>
      <c r="I62" s="265">
        <v>-15256</v>
      </c>
      <c r="J62" s="53"/>
      <c r="K62" s="178">
        <v>11641</v>
      </c>
    </row>
    <row r="63" spans="1:11" s="46" customFormat="1" ht="18.75" customHeight="1">
      <c r="A63" s="98" t="s">
        <v>36</v>
      </c>
      <c r="B63" s="98"/>
      <c r="C63" s="60"/>
      <c r="D63" s="149"/>
      <c r="E63" s="244">
        <v>-3431241</v>
      </c>
      <c r="F63" s="53"/>
      <c r="G63" s="160">
        <v>-3879642</v>
      </c>
      <c r="H63" s="53"/>
      <c r="I63" s="187">
        <v>-25141</v>
      </c>
      <c r="J63" s="53"/>
      <c r="K63" s="48">
        <v>-28276</v>
      </c>
    </row>
    <row r="64" spans="1:11" s="46" customFormat="1" ht="18.75" customHeight="1">
      <c r="A64" s="2" t="s">
        <v>320</v>
      </c>
      <c r="B64" s="98"/>
      <c r="C64" s="60"/>
      <c r="D64" s="149"/>
      <c r="E64" s="53"/>
      <c r="F64" s="53"/>
      <c r="G64" s="53"/>
      <c r="H64" s="53"/>
      <c r="I64" s="53"/>
      <c r="J64" s="53"/>
      <c r="K64" s="53"/>
    </row>
    <row r="65" spans="1:11" s="46" customFormat="1" ht="18.75" customHeight="1">
      <c r="A65" s="2" t="s">
        <v>321</v>
      </c>
      <c r="B65" s="2"/>
      <c r="C65" s="60"/>
      <c r="D65" s="149"/>
      <c r="E65" s="163">
        <f>SUM(E55:E64)+E41</f>
        <v>10486538</v>
      </c>
      <c r="F65" s="215"/>
      <c r="G65" s="163">
        <f>SUM(G55:G64)+G41</f>
        <v>13850883</v>
      </c>
      <c r="H65" s="215">
        <f>SUM(H55:H64)+H41</f>
        <v>0</v>
      </c>
      <c r="I65" s="163">
        <f>SUM(I55:I64)+I41</f>
        <v>1032820</v>
      </c>
      <c r="J65" s="215">
        <f>SUM(J55:J64)+J41</f>
        <v>0</v>
      </c>
      <c r="K65" s="163">
        <f>SUM(K55:K64)+K41</f>
        <v>-303702</v>
      </c>
    </row>
    <row r="66" spans="1:11" s="46" customFormat="1" ht="7.5" customHeight="1">
      <c r="A66" s="2"/>
      <c r="B66" s="2"/>
      <c r="C66" s="60"/>
      <c r="D66" s="45"/>
      <c r="E66" s="45"/>
      <c r="F66" s="45"/>
      <c r="G66" s="45"/>
      <c r="H66" s="53"/>
      <c r="I66" s="45"/>
      <c r="J66" s="53"/>
      <c r="K66" s="45"/>
    </row>
    <row r="67" spans="1:11" s="46" customFormat="1" ht="15" customHeight="1">
      <c r="A67" s="7" t="s">
        <v>79</v>
      </c>
      <c r="B67" s="7"/>
      <c r="C67" s="60"/>
      <c r="D67" s="149"/>
      <c r="E67" s="150"/>
      <c r="F67" s="150"/>
      <c r="G67" s="150"/>
      <c r="H67" s="53"/>
      <c r="I67" s="150"/>
      <c r="J67" s="53"/>
      <c r="K67" s="150"/>
    </row>
    <row r="68" spans="1:11" s="46" customFormat="1" ht="18.75" customHeight="1">
      <c r="A68" s="98" t="s">
        <v>54</v>
      </c>
      <c r="B68" s="98"/>
      <c r="C68" s="60"/>
      <c r="D68" s="149"/>
      <c r="E68" s="177">
        <v>609084</v>
      </c>
      <c r="F68" s="53"/>
      <c r="G68" s="129">
        <v>695311</v>
      </c>
      <c r="H68" s="53"/>
      <c r="I68" s="161">
        <v>3348092</v>
      </c>
      <c r="J68" s="53"/>
      <c r="K68" s="53">
        <v>2377085</v>
      </c>
    </row>
    <row r="69" spans="1:11" s="46" customFormat="1" ht="18.75" customHeight="1">
      <c r="A69" s="98" t="s">
        <v>95</v>
      </c>
      <c r="B69" s="98"/>
      <c r="C69" s="60"/>
      <c r="D69" s="149"/>
      <c r="E69" s="177">
        <v>3735930</v>
      </c>
      <c r="F69" s="53"/>
      <c r="G69" s="129">
        <v>3481948</v>
      </c>
      <c r="H69" s="53"/>
      <c r="I69" s="161">
        <v>9363372</v>
      </c>
      <c r="J69" s="53"/>
      <c r="K69" s="53">
        <v>6494865</v>
      </c>
    </row>
    <row r="70" spans="1:11" s="46" customFormat="1" ht="18.75" customHeight="1">
      <c r="A70" s="98" t="s">
        <v>41</v>
      </c>
      <c r="B70" s="98"/>
      <c r="C70" s="60"/>
      <c r="D70" s="149"/>
      <c r="E70" s="177" t="s">
        <v>94</v>
      </c>
      <c r="F70" s="53"/>
      <c r="G70" s="129" t="s">
        <v>94</v>
      </c>
      <c r="H70" s="53"/>
      <c r="I70" s="177">
        <v>-15205000</v>
      </c>
      <c r="J70" s="53"/>
      <c r="K70" s="53">
        <v>-13938400</v>
      </c>
    </row>
    <row r="71" spans="1:11" s="46" customFormat="1" ht="18.75" customHeight="1">
      <c r="A71" s="98" t="s">
        <v>408</v>
      </c>
      <c r="B71" s="98"/>
      <c r="C71" s="60"/>
      <c r="D71" s="149"/>
      <c r="E71" s="45"/>
      <c r="F71" s="45"/>
      <c r="G71" s="45"/>
      <c r="H71" s="45"/>
      <c r="I71" s="45"/>
      <c r="J71" s="45"/>
      <c r="K71" s="45"/>
    </row>
    <row r="72" spans="1:11" s="46" customFormat="1" ht="18.75" customHeight="1">
      <c r="A72" s="98" t="s">
        <v>407</v>
      </c>
      <c r="B72" s="98"/>
      <c r="C72" s="60"/>
      <c r="D72" s="149"/>
      <c r="E72" s="177">
        <v>489910</v>
      </c>
      <c r="F72" s="53"/>
      <c r="G72" s="129">
        <v>-197369</v>
      </c>
      <c r="H72" s="53"/>
      <c r="I72" s="129">
        <v>0</v>
      </c>
      <c r="J72" s="53"/>
      <c r="K72" s="129" t="s">
        <v>94</v>
      </c>
    </row>
    <row r="73" spans="1:11" s="46" customFormat="1" ht="18.75" customHeight="1">
      <c r="A73" s="98" t="s">
        <v>284</v>
      </c>
      <c r="B73" s="98"/>
      <c r="E73" s="177">
        <v>494970</v>
      </c>
      <c r="G73" s="129">
        <v>2982753</v>
      </c>
      <c r="I73" s="129" t="s">
        <v>94</v>
      </c>
      <c r="K73" s="129" t="s">
        <v>94</v>
      </c>
    </row>
    <row r="74" spans="1:11" s="46" customFormat="1" ht="18.75" customHeight="1">
      <c r="A74" s="98" t="s">
        <v>401</v>
      </c>
      <c r="B74" s="98"/>
      <c r="C74" s="45"/>
      <c r="D74" s="149"/>
      <c r="E74" s="177">
        <v>-13812198</v>
      </c>
      <c r="G74" s="129">
        <v>-12363767</v>
      </c>
      <c r="H74" s="129"/>
      <c r="I74" s="204">
        <v>-4673644</v>
      </c>
      <c r="J74" s="129"/>
      <c r="K74" s="129">
        <v>-14005437</v>
      </c>
    </row>
    <row r="75" spans="1:11" s="46" customFormat="1" ht="18.75" customHeight="1">
      <c r="A75" s="98" t="s">
        <v>198</v>
      </c>
      <c r="B75" s="98"/>
      <c r="C75" s="60"/>
      <c r="D75" s="149"/>
      <c r="E75" s="177">
        <v>6763892</v>
      </c>
      <c r="F75" s="53"/>
      <c r="G75" s="129">
        <v>12016282</v>
      </c>
      <c r="H75" s="53"/>
      <c r="I75" s="129" t="s">
        <v>94</v>
      </c>
      <c r="J75" s="53"/>
      <c r="K75" s="129" t="s">
        <v>94</v>
      </c>
    </row>
    <row r="76" spans="1:11" s="46" customFormat="1" ht="18.75" customHeight="1">
      <c r="A76" s="98" t="s">
        <v>322</v>
      </c>
      <c r="B76" s="98"/>
      <c r="C76" s="60"/>
      <c r="D76" s="149"/>
      <c r="E76" s="45"/>
      <c r="F76" s="53"/>
      <c r="G76" s="129"/>
      <c r="H76" s="53"/>
      <c r="I76" s="129"/>
      <c r="J76" s="53"/>
      <c r="K76" s="129"/>
    </row>
    <row r="77" spans="1:11" s="46" customFormat="1" ht="18.75" customHeight="1">
      <c r="A77" s="92" t="s">
        <v>323</v>
      </c>
      <c r="B77" s="98"/>
      <c r="C77" s="60">
        <v>3</v>
      </c>
      <c r="D77" s="149"/>
      <c r="E77" s="177">
        <v>-113112</v>
      </c>
      <c r="F77" s="53"/>
      <c r="G77" s="53">
        <v>-1825172</v>
      </c>
      <c r="H77" s="53"/>
      <c r="I77" s="129" t="s">
        <v>94</v>
      </c>
      <c r="J77" s="53"/>
      <c r="K77" s="129" t="s">
        <v>94</v>
      </c>
    </row>
    <row r="78" spans="1:11" s="46" customFormat="1" ht="18.75" customHeight="1">
      <c r="A78" s="98" t="s">
        <v>364</v>
      </c>
      <c r="B78" s="98"/>
      <c r="C78" s="45"/>
      <c r="D78" s="149"/>
      <c r="E78" s="177"/>
      <c r="F78" s="129"/>
      <c r="G78" s="129"/>
      <c r="H78" s="53"/>
      <c r="I78" s="45"/>
      <c r="J78" s="53"/>
      <c r="K78" s="45"/>
    </row>
    <row r="79" spans="1:11" s="46" customFormat="1" ht="18.75" customHeight="1">
      <c r="A79" s="98" t="s">
        <v>365</v>
      </c>
      <c r="B79" s="98"/>
      <c r="C79" s="45"/>
      <c r="D79" s="149"/>
      <c r="E79" s="177" t="s">
        <v>94</v>
      </c>
      <c r="F79" s="129"/>
      <c r="G79" s="129" t="s">
        <v>94</v>
      </c>
      <c r="H79" s="53"/>
      <c r="I79" s="177">
        <v>4747084</v>
      </c>
      <c r="J79" s="53"/>
      <c r="K79" s="129">
        <v>-2565666</v>
      </c>
    </row>
    <row r="80" spans="1:11" s="46" customFormat="1" ht="18.75" customHeight="1">
      <c r="A80" s="98" t="s">
        <v>252</v>
      </c>
      <c r="B80" s="98"/>
      <c r="C80" s="45"/>
      <c r="D80" s="149"/>
      <c r="E80" s="177">
        <v>-3000</v>
      </c>
      <c r="F80" s="129"/>
      <c r="G80" s="129" t="s">
        <v>94</v>
      </c>
      <c r="H80" s="53"/>
      <c r="I80" s="129" t="s">
        <v>94</v>
      </c>
      <c r="J80" s="53"/>
      <c r="K80" s="179" t="s">
        <v>94</v>
      </c>
    </row>
    <row r="81" spans="1:11" s="46" customFormat="1" ht="18.75" customHeight="1">
      <c r="A81" s="98" t="s">
        <v>213</v>
      </c>
      <c r="B81" s="98"/>
      <c r="C81" s="60"/>
      <c r="D81" s="149"/>
      <c r="E81" s="45"/>
      <c r="F81" s="53"/>
      <c r="G81" s="45"/>
      <c r="H81" s="53"/>
      <c r="I81" s="129"/>
      <c r="J81" s="53"/>
      <c r="K81" s="129"/>
    </row>
    <row r="82" spans="1:11" s="46" customFormat="1" ht="18.75" customHeight="1">
      <c r="A82" s="98" t="s">
        <v>159</v>
      </c>
      <c r="B82" s="98"/>
      <c r="C82" s="60"/>
      <c r="D82" s="149"/>
      <c r="E82" s="186">
        <v>-20925977</v>
      </c>
      <c r="F82" s="161"/>
      <c r="G82" s="186">
        <v>-19165129</v>
      </c>
      <c r="H82" s="161"/>
      <c r="I82" s="161">
        <v>-1134050</v>
      </c>
      <c r="J82" s="161"/>
      <c r="K82" s="161">
        <v>-1064072</v>
      </c>
    </row>
    <row r="83" spans="1:11" ht="18.75" customHeight="1">
      <c r="A83" s="98" t="s">
        <v>221</v>
      </c>
      <c r="B83" s="98"/>
      <c r="C83" s="60"/>
      <c r="D83" s="149"/>
      <c r="E83" s="45"/>
      <c r="F83" s="53"/>
      <c r="G83" s="45"/>
      <c r="H83" s="53"/>
      <c r="I83" s="149"/>
      <c r="J83" s="53"/>
      <c r="K83" s="149"/>
    </row>
    <row r="84" spans="1:11" ht="18.75" customHeight="1">
      <c r="A84" s="98" t="s">
        <v>222</v>
      </c>
      <c r="B84" s="98"/>
      <c r="C84" s="60"/>
      <c r="D84" s="149"/>
      <c r="E84" s="204">
        <v>818734</v>
      </c>
      <c r="F84" s="167"/>
      <c r="G84" s="204">
        <v>273458</v>
      </c>
      <c r="H84" s="167"/>
      <c r="I84" s="167">
        <v>29191</v>
      </c>
      <c r="J84" s="167"/>
      <c r="K84" s="167">
        <v>2017</v>
      </c>
    </row>
    <row r="85" spans="1:11" ht="18.75" customHeight="1">
      <c r="A85" s="98" t="s">
        <v>199</v>
      </c>
      <c r="B85" s="98"/>
      <c r="C85" s="60"/>
      <c r="D85" s="149"/>
      <c r="E85" s="262">
        <v>-64377</v>
      </c>
      <c r="F85" s="53"/>
      <c r="G85" s="53">
        <v>-42220</v>
      </c>
      <c r="H85" s="53"/>
      <c r="I85" s="262">
        <v>-562</v>
      </c>
      <c r="J85" s="53"/>
      <c r="K85" s="129">
        <v>-2133</v>
      </c>
    </row>
    <row r="86" spans="1:11" ht="18.75" customHeight="1">
      <c r="A86" s="98" t="s">
        <v>402</v>
      </c>
      <c r="B86" s="98"/>
      <c r="C86" s="60"/>
      <c r="D86" s="149"/>
      <c r="E86" s="204">
        <v>2565</v>
      </c>
      <c r="F86" s="53"/>
      <c r="G86" s="129">
        <v>10</v>
      </c>
      <c r="H86" s="53"/>
      <c r="I86" s="129" t="s">
        <v>94</v>
      </c>
      <c r="J86" s="53"/>
      <c r="K86" s="129">
        <v>3</v>
      </c>
    </row>
    <row r="87" spans="1:11" s="46" customFormat="1" ht="18" customHeight="1">
      <c r="A87" s="98" t="s">
        <v>200</v>
      </c>
      <c r="B87" s="98"/>
      <c r="D87" s="45"/>
      <c r="E87" s="204">
        <v>-357632</v>
      </c>
      <c r="F87" s="45"/>
      <c r="G87" s="53">
        <v>-721</v>
      </c>
      <c r="H87" s="53"/>
      <c r="I87" s="129" t="s">
        <v>94</v>
      </c>
      <c r="J87" s="53"/>
      <c r="K87" s="129" t="s">
        <v>94</v>
      </c>
    </row>
    <row r="88" spans="1:11" s="46" customFormat="1" ht="18" customHeight="1">
      <c r="A88" s="98" t="s">
        <v>382</v>
      </c>
      <c r="B88" s="98"/>
      <c r="D88" s="45"/>
      <c r="E88" s="204">
        <v>32559</v>
      </c>
      <c r="F88" s="45"/>
      <c r="G88" s="129" t="s">
        <v>94</v>
      </c>
      <c r="H88" s="53"/>
      <c r="I88" s="129" t="s">
        <v>94</v>
      </c>
      <c r="J88" s="53"/>
      <c r="K88" s="129" t="s">
        <v>94</v>
      </c>
    </row>
    <row r="89" spans="1:11" s="46" customFormat="1" ht="18" customHeight="1">
      <c r="A89" s="98" t="s">
        <v>285</v>
      </c>
      <c r="B89" s="98"/>
      <c r="D89" s="45"/>
      <c r="E89" s="264" t="s">
        <v>94</v>
      </c>
      <c r="F89" s="53"/>
      <c r="G89" s="160" t="s">
        <v>94</v>
      </c>
      <c r="H89" s="53"/>
      <c r="I89" s="160" t="s">
        <v>94</v>
      </c>
      <c r="J89" s="53"/>
      <c r="K89" s="160">
        <v>2324</v>
      </c>
    </row>
    <row r="90" spans="1:11" s="46" customFormat="1" ht="18" customHeight="1">
      <c r="A90" s="2" t="s">
        <v>383</v>
      </c>
      <c r="B90" s="45"/>
      <c r="C90" s="60"/>
      <c r="D90" s="149"/>
      <c r="E90" s="216">
        <f>SUM(E67:E88)</f>
        <v>-22328652</v>
      </c>
      <c r="F90" s="53"/>
      <c r="G90" s="216">
        <f>SUM(G67:G88)</f>
        <v>-14144616</v>
      </c>
      <c r="H90" s="53"/>
      <c r="I90" s="216">
        <f>SUM(I67:I88)</f>
        <v>-3525517</v>
      </c>
      <c r="J90" s="53"/>
      <c r="K90" s="216">
        <f>SUM(K67:K89)</f>
        <v>-22699414</v>
      </c>
    </row>
    <row r="91" spans="1:11" s="46" customFormat="1" ht="18.75" customHeight="1">
      <c r="A91" s="11"/>
      <c r="B91" s="2"/>
      <c r="C91" s="60"/>
      <c r="D91" s="17"/>
      <c r="E91" s="22"/>
      <c r="F91" s="4"/>
      <c r="G91" s="22"/>
      <c r="H91" s="4"/>
      <c r="I91" s="22"/>
      <c r="J91" s="4"/>
      <c r="K91" s="22"/>
    </row>
    <row r="92" spans="1:11" s="46" customFormat="1" ht="18.75" customHeight="1">
      <c r="A92" s="11"/>
      <c r="B92" s="2"/>
      <c r="C92" s="60"/>
      <c r="D92" s="17"/>
      <c r="E92" s="22"/>
      <c r="F92" s="4"/>
      <c r="G92" s="22"/>
      <c r="H92" s="4"/>
      <c r="I92" s="22"/>
      <c r="J92" s="4"/>
      <c r="K92" s="22"/>
    </row>
    <row r="93" spans="1:11" s="46" customFormat="1" ht="18.75" customHeight="1">
      <c r="A93" s="11"/>
      <c r="B93" s="2"/>
      <c r="C93" s="60"/>
      <c r="D93" s="17"/>
      <c r="E93" s="22"/>
      <c r="F93" s="45"/>
      <c r="G93" s="45"/>
      <c r="H93" s="45"/>
      <c r="I93" s="45"/>
      <c r="J93" s="45"/>
      <c r="K93" s="45"/>
    </row>
    <row r="94" spans="1:11" s="46" customFormat="1" ht="18.75" customHeight="1">
      <c r="A94" s="11" t="s">
        <v>27</v>
      </c>
      <c r="B94" s="2"/>
      <c r="C94" s="60"/>
      <c r="D94" s="17"/>
      <c r="E94" s="22"/>
      <c r="F94" s="45"/>
      <c r="G94" s="45"/>
      <c r="H94" s="45"/>
      <c r="I94" s="45"/>
      <c r="J94" s="45"/>
      <c r="K94" s="45"/>
    </row>
    <row r="95" spans="1:11" ht="20.25" customHeight="1">
      <c r="A95" s="11" t="s">
        <v>28</v>
      </c>
      <c r="B95" s="11"/>
      <c r="C95" s="60"/>
      <c r="D95" s="45"/>
      <c r="E95" s="45"/>
      <c r="F95" s="46"/>
      <c r="G95" s="46"/>
      <c r="H95" s="46"/>
      <c r="I95" s="46"/>
      <c r="J95" s="46"/>
      <c r="K95" s="46"/>
    </row>
    <row r="96" spans="1:11" ht="20.25" customHeight="1">
      <c r="A96" s="12" t="s">
        <v>183</v>
      </c>
      <c r="B96" s="12"/>
      <c r="C96" s="60"/>
      <c r="D96" s="46"/>
      <c r="E96" s="46"/>
      <c r="F96" s="46"/>
      <c r="G96" s="46"/>
      <c r="H96" s="46"/>
      <c r="I96" s="46"/>
      <c r="J96" s="46"/>
      <c r="K96" s="46"/>
    </row>
    <row r="97" spans="1:11" ht="20.25" customHeight="1">
      <c r="A97" s="12"/>
      <c r="B97" s="12"/>
      <c r="C97" s="60"/>
      <c r="D97" s="46"/>
      <c r="E97" s="46"/>
      <c r="F97" s="46"/>
      <c r="G97" s="46"/>
      <c r="H97" s="46"/>
      <c r="I97" s="46"/>
      <c r="J97" s="46"/>
      <c r="K97" s="43" t="s">
        <v>101</v>
      </c>
    </row>
    <row r="98" spans="1:11" s="46" customFormat="1" ht="18.75" customHeight="1">
      <c r="A98" s="2"/>
      <c r="B98" s="2"/>
      <c r="C98" s="60"/>
      <c r="D98" s="45"/>
      <c r="E98" s="322" t="s">
        <v>0</v>
      </c>
      <c r="F98" s="322"/>
      <c r="G98" s="322"/>
      <c r="H98" s="8"/>
      <c r="I98" s="322" t="s">
        <v>39</v>
      </c>
      <c r="J98" s="322"/>
      <c r="K98" s="322"/>
    </row>
    <row r="99" spans="1:11" ht="18.75" customHeight="1">
      <c r="A99" s="2"/>
      <c r="B99" s="2"/>
      <c r="C99" s="60"/>
      <c r="D99" s="45"/>
      <c r="E99" s="318" t="s">
        <v>7</v>
      </c>
      <c r="F99" s="318"/>
      <c r="G99" s="318"/>
      <c r="H99" s="8"/>
      <c r="I99" s="318" t="s">
        <v>7</v>
      </c>
      <c r="J99" s="318"/>
      <c r="K99" s="318"/>
    </row>
    <row r="100" spans="1:11" ht="18.75" customHeight="1">
      <c r="A100" s="2"/>
      <c r="B100" s="2"/>
      <c r="C100" s="60"/>
      <c r="D100" s="45"/>
      <c r="E100" s="323" t="s">
        <v>295</v>
      </c>
      <c r="F100" s="323"/>
      <c r="G100" s="323"/>
      <c r="H100" s="259"/>
      <c r="I100" s="323" t="s">
        <v>295</v>
      </c>
      <c r="J100" s="323"/>
      <c r="K100" s="323"/>
    </row>
    <row r="101" spans="1:11" ht="18.75" customHeight="1">
      <c r="A101" s="2"/>
      <c r="B101" s="2"/>
      <c r="C101" s="94"/>
      <c r="D101" s="45"/>
      <c r="E101" s="324" t="s">
        <v>292</v>
      </c>
      <c r="F101" s="325"/>
      <c r="G101" s="325"/>
      <c r="H101" s="259"/>
      <c r="I101" s="324" t="s">
        <v>292</v>
      </c>
      <c r="J101" s="325"/>
      <c r="K101" s="325"/>
    </row>
    <row r="102" spans="1:11" ht="18.75" customHeight="1">
      <c r="A102" s="2"/>
      <c r="B102" s="2"/>
      <c r="C102" s="60" t="s">
        <v>40</v>
      </c>
      <c r="D102" s="45"/>
      <c r="E102" s="260" t="s">
        <v>257</v>
      </c>
      <c r="F102" s="259"/>
      <c r="G102" s="260" t="s">
        <v>189</v>
      </c>
      <c r="H102" s="259"/>
      <c r="I102" s="260" t="s">
        <v>257</v>
      </c>
      <c r="J102" s="259"/>
      <c r="K102" s="260" t="s">
        <v>189</v>
      </c>
    </row>
    <row r="103" spans="1:11" s="46" customFormat="1" ht="18.75" customHeight="1">
      <c r="A103" s="7" t="s">
        <v>21</v>
      </c>
      <c r="B103" s="7"/>
      <c r="C103" s="60"/>
      <c r="D103" s="149"/>
      <c r="E103" s="45"/>
      <c r="F103" s="45"/>
      <c r="G103" s="45"/>
      <c r="H103" s="45"/>
      <c r="I103" s="45"/>
      <c r="J103" s="45"/>
      <c r="K103" s="45"/>
    </row>
    <row r="104" spans="1:11" s="46" customFormat="1" ht="18.75" customHeight="1">
      <c r="A104" s="92" t="s">
        <v>367</v>
      </c>
      <c r="B104" s="92"/>
      <c r="C104" s="6"/>
      <c r="D104" s="149"/>
      <c r="E104" s="45"/>
      <c r="F104" s="45"/>
      <c r="G104" s="45"/>
      <c r="H104" s="45"/>
      <c r="I104" s="45"/>
      <c r="J104" s="45"/>
      <c r="K104" s="45"/>
    </row>
    <row r="105" spans="1:11" s="46" customFormat="1" ht="18.75" customHeight="1">
      <c r="A105" s="98" t="s">
        <v>366</v>
      </c>
      <c r="B105" s="98"/>
      <c r="C105" s="6"/>
      <c r="D105" s="149"/>
      <c r="E105" s="204">
        <v>1848042</v>
      </c>
      <c r="F105" s="53"/>
      <c r="G105" s="150">
        <v>-5261585</v>
      </c>
      <c r="H105" s="53"/>
      <c r="I105" s="179">
        <v>0</v>
      </c>
      <c r="J105" s="53"/>
      <c r="K105" s="179" t="s">
        <v>94</v>
      </c>
    </row>
    <row r="106" spans="1:11" s="46" customFormat="1" ht="18.75" customHeight="1">
      <c r="A106" s="98" t="s">
        <v>324</v>
      </c>
      <c r="B106" s="98"/>
      <c r="C106" s="45"/>
      <c r="D106" s="149"/>
      <c r="E106" s="186">
        <v>3745963</v>
      </c>
      <c r="F106" s="53"/>
      <c r="G106" s="150">
        <v>-9651426</v>
      </c>
      <c r="H106" s="53"/>
      <c r="I106" s="177">
        <v>3680128</v>
      </c>
      <c r="J106" s="53"/>
      <c r="K106" s="179">
        <v>-3038859</v>
      </c>
    </row>
    <row r="107" spans="1:11" s="46" customFormat="1" ht="18.75" customHeight="1">
      <c r="A107" s="92" t="s">
        <v>291</v>
      </c>
      <c r="B107" s="92"/>
      <c r="D107" s="149"/>
      <c r="E107" s="150"/>
      <c r="F107" s="53"/>
      <c r="G107" s="150"/>
      <c r="H107" s="53"/>
      <c r="I107" s="179"/>
      <c r="J107" s="53"/>
      <c r="K107" s="179"/>
    </row>
    <row r="108" spans="1:11" s="46" customFormat="1" ht="18.75" customHeight="1">
      <c r="A108" s="92" t="s">
        <v>201</v>
      </c>
      <c r="B108" s="92"/>
      <c r="D108" s="149"/>
      <c r="E108" s="186">
        <v>231663</v>
      </c>
      <c r="F108" s="53"/>
      <c r="G108" s="150">
        <v>268868</v>
      </c>
      <c r="H108" s="53"/>
      <c r="I108" s="179">
        <v>0</v>
      </c>
      <c r="J108" s="53"/>
      <c r="K108" s="179" t="s">
        <v>94</v>
      </c>
    </row>
    <row r="109" spans="1:11" s="46" customFormat="1" ht="18.75" customHeight="1">
      <c r="A109" s="92" t="s">
        <v>403</v>
      </c>
      <c r="B109" s="92"/>
      <c r="D109" s="149"/>
      <c r="E109" s="186"/>
      <c r="F109" s="53"/>
      <c r="G109" s="150"/>
      <c r="H109" s="53"/>
      <c r="I109" s="179"/>
      <c r="J109" s="53"/>
      <c r="K109" s="179"/>
    </row>
    <row r="110" spans="1:11" s="46" customFormat="1" ht="18.75" customHeight="1">
      <c r="A110" s="92" t="s">
        <v>369</v>
      </c>
      <c r="B110" s="92"/>
      <c r="D110" s="58"/>
      <c r="E110" s="186">
        <v>-193796</v>
      </c>
      <c r="F110" s="218"/>
      <c r="G110" s="168">
        <v>0</v>
      </c>
      <c r="H110" s="218"/>
      <c r="I110" s="168">
        <v>0</v>
      </c>
      <c r="J110" s="218"/>
      <c r="K110" s="168">
        <v>0</v>
      </c>
    </row>
    <row r="111" spans="1:11" s="46" customFormat="1" ht="18.75" customHeight="1">
      <c r="A111" s="98" t="s">
        <v>214</v>
      </c>
      <c r="B111" s="98"/>
      <c r="C111" s="6"/>
      <c r="D111" s="149"/>
      <c r="E111" s="45"/>
      <c r="F111" s="45"/>
      <c r="G111" s="45"/>
      <c r="H111" s="53"/>
      <c r="I111" s="129"/>
      <c r="J111" s="53"/>
      <c r="K111" s="129"/>
    </row>
    <row r="112" spans="1:11" s="46" customFormat="1" ht="18.75" customHeight="1">
      <c r="A112" s="98" t="s">
        <v>215</v>
      </c>
      <c r="B112" s="98"/>
      <c r="C112" s="6"/>
      <c r="D112" s="149"/>
      <c r="E112" s="186">
        <v>-17468</v>
      </c>
      <c r="F112" s="53"/>
      <c r="G112" s="150">
        <v>-14434</v>
      </c>
      <c r="H112" s="53"/>
      <c r="I112" s="179">
        <v>0</v>
      </c>
      <c r="J112" s="53"/>
      <c r="K112" s="179" t="s">
        <v>94</v>
      </c>
    </row>
    <row r="113" spans="1:11" s="46" customFormat="1" ht="18.75" customHeight="1">
      <c r="A113" s="98" t="s">
        <v>85</v>
      </c>
      <c r="B113" s="98"/>
      <c r="C113" s="6"/>
      <c r="D113" s="149"/>
      <c r="E113" s="45"/>
      <c r="F113" s="45"/>
      <c r="G113" s="45"/>
      <c r="H113" s="53"/>
      <c r="I113" s="179"/>
      <c r="J113" s="53"/>
      <c r="K113" s="179"/>
    </row>
    <row r="114" spans="1:11" s="46" customFormat="1" ht="18.75" customHeight="1">
      <c r="A114" s="98" t="s">
        <v>55</v>
      </c>
      <c r="B114" s="98"/>
      <c r="C114" s="6"/>
      <c r="D114" s="149"/>
      <c r="E114" s="186">
        <v>35512970</v>
      </c>
      <c r="F114" s="53"/>
      <c r="G114" s="150">
        <v>5596183</v>
      </c>
      <c r="H114" s="53"/>
      <c r="I114" s="168">
        <v>2933593</v>
      </c>
      <c r="J114" s="53"/>
      <c r="K114" s="179" t="s">
        <v>94</v>
      </c>
    </row>
    <row r="115" spans="1:11" s="46" customFormat="1" ht="18.75" customHeight="1">
      <c r="A115" s="98" t="s">
        <v>86</v>
      </c>
      <c r="B115" s="98"/>
      <c r="C115" s="60"/>
      <c r="D115" s="149"/>
      <c r="E115" s="45"/>
      <c r="F115" s="45"/>
      <c r="G115" s="45"/>
      <c r="H115" s="53"/>
      <c r="I115" s="179"/>
      <c r="J115" s="53"/>
      <c r="K115" s="179"/>
    </row>
    <row r="116" spans="1:11" s="46" customFormat="1" ht="18.75" customHeight="1">
      <c r="A116" s="98" t="s">
        <v>87</v>
      </c>
      <c r="B116" s="98"/>
      <c r="C116" s="60"/>
      <c r="D116" s="149"/>
      <c r="E116" s="266">
        <v>-15726582</v>
      </c>
      <c r="F116" s="53"/>
      <c r="G116" s="150">
        <v>-11441492</v>
      </c>
      <c r="H116" s="53"/>
      <c r="I116" s="179">
        <v>0</v>
      </c>
      <c r="J116" s="53"/>
      <c r="K116" s="179">
        <v>-1849200</v>
      </c>
    </row>
    <row r="117" spans="1:11" s="46" customFormat="1" ht="18.75" customHeight="1">
      <c r="A117" s="98" t="s">
        <v>98</v>
      </c>
      <c r="B117" s="98"/>
      <c r="C117" s="60">
        <v>13</v>
      </c>
      <c r="D117" s="149"/>
      <c r="E117" s="168">
        <v>27000000</v>
      </c>
      <c r="F117" s="53"/>
      <c r="G117" s="95">
        <v>0</v>
      </c>
      <c r="H117" s="53"/>
      <c r="I117" s="168">
        <v>12000000</v>
      </c>
      <c r="J117" s="53"/>
      <c r="K117" s="179" t="s">
        <v>94</v>
      </c>
    </row>
    <row r="118" spans="1:11" s="46" customFormat="1" ht="18.75" customHeight="1">
      <c r="A118" s="98" t="s">
        <v>286</v>
      </c>
      <c r="B118" s="98"/>
      <c r="C118" s="60"/>
      <c r="D118" s="149"/>
      <c r="E118" s="266">
        <v>-11163150</v>
      </c>
      <c r="F118" s="267"/>
      <c r="G118" s="266">
        <v>-2000000</v>
      </c>
      <c r="H118" s="267"/>
      <c r="I118" s="177">
        <v>-9000000</v>
      </c>
      <c r="J118" s="267"/>
      <c r="K118" s="177">
        <v>-2000000</v>
      </c>
    </row>
    <row r="119" spans="1:11" s="46" customFormat="1" ht="18.75" customHeight="1">
      <c r="A119" s="98" t="s">
        <v>229</v>
      </c>
      <c r="B119" s="98"/>
      <c r="C119" s="60"/>
      <c r="D119" s="149"/>
      <c r="E119" s="45"/>
      <c r="F119" s="45"/>
      <c r="G119" s="45"/>
      <c r="H119" s="53"/>
      <c r="I119" s="149"/>
      <c r="J119" s="53"/>
      <c r="K119" s="149"/>
    </row>
    <row r="120" spans="1:11" ht="19.5" customHeight="1">
      <c r="A120" s="151" t="s">
        <v>206</v>
      </c>
      <c r="B120" s="151"/>
      <c r="C120" s="60"/>
      <c r="D120" s="149"/>
      <c r="E120" s="95">
        <v>0</v>
      </c>
      <c r="F120" s="53"/>
      <c r="G120" s="150">
        <v>15000000</v>
      </c>
      <c r="H120" s="53"/>
      <c r="I120" s="95">
        <v>0</v>
      </c>
      <c r="J120" s="53"/>
      <c r="K120" s="129">
        <v>15000000</v>
      </c>
    </row>
    <row r="121" spans="1:11" s="46" customFormat="1" ht="22.5" customHeight="1">
      <c r="A121" s="98" t="s">
        <v>260</v>
      </c>
      <c r="B121" s="98"/>
      <c r="C121" s="60"/>
      <c r="D121" s="149"/>
      <c r="E121" s="266">
        <v>-308455</v>
      </c>
      <c r="F121" s="267"/>
      <c r="G121" s="266">
        <v>-351623</v>
      </c>
      <c r="H121" s="267"/>
      <c r="I121" s="268">
        <v>-11033</v>
      </c>
      <c r="J121" s="267"/>
      <c r="K121" s="268">
        <v>-87567</v>
      </c>
    </row>
    <row r="122" spans="1:11" s="46" customFormat="1" ht="22.5" customHeight="1">
      <c r="A122" s="98" t="s">
        <v>78</v>
      </c>
      <c r="B122" s="98"/>
      <c r="C122" s="60"/>
      <c r="D122" s="149"/>
      <c r="E122" s="186">
        <v>-9431982</v>
      </c>
      <c r="F122" s="161"/>
      <c r="G122" s="186">
        <v>-9305644</v>
      </c>
      <c r="H122" s="161"/>
      <c r="I122" s="161">
        <v>-3597819</v>
      </c>
      <c r="J122" s="161"/>
      <c r="K122" s="161">
        <v>-3194481</v>
      </c>
    </row>
    <row r="123" spans="1:11" s="46" customFormat="1" ht="22.5" customHeight="1">
      <c r="A123" s="98" t="s">
        <v>287</v>
      </c>
      <c r="B123" s="98"/>
      <c r="C123" s="60"/>
      <c r="D123" s="149"/>
      <c r="E123" s="266"/>
      <c r="F123" s="267"/>
      <c r="G123" s="266"/>
      <c r="H123" s="267"/>
      <c r="I123" s="268"/>
      <c r="J123" s="267"/>
      <c r="K123" s="268"/>
    </row>
    <row r="124" spans="1:11" s="92" customFormat="1" ht="22.5" customHeight="1">
      <c r="A124" s="98" t="s">
        <v>185</v>
      </c>
      <c r="B124" s="98"/>
      <c r="C124" s="98"/>
      <c r="D124" s="98"/>
      <c r="E124" s="186">
        <v>-1686127</v>
      </c>
      <c r="F124" s="161"/>
      <c r="G124" s="186">
        <v>-2220997</v>
      </c>
      <c r="H124" s="161"/>
      <c r="I124" s="168">
        <v>0</v>
      </c>
      <c r="J124" s="161"/>
      <c r="K124" s="168">
        <v>0</v>
      </c>
    </row>
    <row r="125" spans="1:11" s="46" customFormat="1" ht="18.75" customHeight="1">
      <c r="A125" s="98" t="s">
        <v>288</v>
      </c>
      <c r="B125" s="98"/>
      <c r="C125" s="60"/>
      <c r="D125" s="149"/>
      <c r="E125" s="217"/>
      <c r="F125" s="95"/>
      <c r="G125" s="217"/>
      <c r="H125" s="167"/>
      <c r="I125" s="129"/>
      <c r="J125" s="167"/>
      <c r="K125" s="129"/>
    </row>
    <row r="126" spans="1:11" s="46" customFormat="1" ht="18.75" customHeight="1">
      <c r="A126" s="98" t="s">
        <v>230</v>
      </c>
      <c r="B126" s="98"/>
      <c r="C126" s="60"/>
      <c r="D126" s="149"/>
      <c r="E126" s="45"/>
      <c r="F126" s="45"/>
      <c r="G126" s="45"/>
      <c r="H126" s="45"/>
      <c r="I126" s="45"/>
      <c r="J126" s="45"/>
      <c r="K126" s="45"/>
    </row>
    <row r="127" spans="1:11" s="46" customFormat="1" ht="18.75" customHeight="1">
      <c r="A127" s="98" t="s">
        <v>289</v>
      </c>
      <c r="B127" s="98"/>
      <c r="C127" s="60"/>
      <c r="D127" s="149"/>
      <c r="E127" s="186">
        <v>-4910808</v>
      </c>
      <c r="F127" s="161"/>
      <c r="G127" s="186">
        <v>-7411561</v>
      </c>
      <c r="H127" s="161"/>
      <c r="I127" s="269">
        <v>-5165862</v>
      </c>
      <c r="J127" s="161"/>
      <c r="K127" s="269">
        <v>-7784353</v>
      </c>
    </row>
    <row r="128" spans="1:11" s="46" customFormat="1" ht="18.75" customHeight="1">
      <c r="A128" s="98" t="s">
        <v>368</v>
      </c>
      <c r="B128" s="98"/>
      <c r="C128" s="60"/>
      <c r="D128" s="149"/>
      <c r="E128" s="186">
        <v>117366</v>
      </c>
      <c r="F128" s="161"/>
      <c r="G128" s="186">
        <v>20171864</v>
      </c>
      <c r="H128" s="161"/>
      <c r="I128" s="168">
        <v>0</v>
      </c>
      <c r="J128" s="161"/>
      <c r="K128" s="186">
        <v>21704327</v>
      </c>
    </row>
    <row r="129" spans="1:11" s="46" customFormat="1" ht="18.75" customHeight="1">
      <c r="A129" s="98" t="s">
        <v>325</v>
      </c>
      <c r="B129" s="98"/>
      <c r="C129" s="60"/>
      <c r="D129" s="149"/>
      <c r="E129" s="129"/>
      <c r="F129" s="95"/>
      <c r="G129" s="129"/>
      <c r="H129" s="161"/>
      <c r="I129" s="129"/>
      <c r="J129" s="129"/>
      <c r="K129" s="129"/>
    </row>
    <row r="130" spans="1:256" s="46" customFormat="1" ht="18.75" customHeight="1">
      <c r="A130" s="92" t="s">
        <v>185</v>
      </c>
      <c r="B130" s="98"/>
      <c r="C130" s="129"/>
      <c r="D130" s="95"/>
      <c r="E130" s="187">
        <v>-5699671</v>
      </c>
      <c r="F130" s="161"/>
      <c r="G130" s="129">
        <v>-114406</v>
      </c>
      <c r="H130" s="129"/>
      <c r="I130" s="129" t="s">
        <v>94</v>
      </c>
      <c r="J130" s="129"/>
      <c r="K130" s="129">
        <v>0</v>
      </c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92"/>
      <c r="AL130" s="92"/>
      <c r="AM130" s="92"/>
      <c r="AN130" s="92"/>
      <c r="AO130" s="92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92"/>
      <c r="BR130" s="92"/>
      <c r="BS130" s="92"/>
      <c r="BT130" s="92"/>
      <c r="BU130" s="92"/>
      <c r="BV130" s="92"/>
      <c r="BW130" s="92"/>
      <c r="BX130" s="92"/>
      <c r="BY130" s="92"/>
      <c r="BZ130" s="92"/>
      <c r="CA130" s="92"/>
      <c r="CB130" s="92"/>
      <c r="CC130" s="92"/>
      <c r="CD130" s="92"/>
      <c r="CE130" s="92"/>
      <c r="CF130" s="92"/>
      <c r="CG130" s="92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92"/>
      <c r="DG130" s="92"/>
      <c r="DH130" s="92"/>
      <c r="DI130" s="92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92"/>
      <c r="DV130" s="92"/>
      <c r="DW130" s="92"/>
      <c r="DX130" s="92"/>
      <c r="DY130" s="92"/>
      <c r="DZ130" s="92"/>
      <c r="EA130" s="92"/>
      <c r="EB130" s="92"/>
      <c r="EC130" s="92"/>
      <c r="ED130" s="92"/>
      <c r="EE130" s="92"/>
      <c r="EF130" s="92"/>
      <c r="EG130" s="92"/>
      <c r="EH130" s="92"/>
      <c r="EI130" s="92"/>
      <c r="EJ130" s="92"/>
      <c r="EK130" s="92"/>
      <c r="EL130" s="92"/>
      <c r="EM130" s="92"/>
      <c r="EN130" s="92"/>
      <c r="EO130" s="92"/>
      <c r="EP130" s="92"/>
      <c r="EQ130" s="92"/>
      <c r="ER130" s="92"/>
      <c r="ES130" s="92"/>
      <c r="ET130" s="92"/>
      <c r="EU130" s="92"/>
      <c r="EV130" s="92"/>
      <c r="EW130" s="92"/>
      <c r="EX130" s="92"/>
      <c r="EY130" s="92"/>
      <c r="EZ130" s="92"/>
      <c r="FA130" s="92"/>
      <c r="FB130" s="92"/>
      <c r="FC130" s="92"/>
      <c r="FD130" s="92"/>
      <c r="FE130" s="92"/>
      <c r="FF130" s="92"/>
      <c r="FG130" s="92"/>
      <c r="FH130" s="92"/>
      <c r="FI130" s="92"/>
      <c r="FJ130" s="92"/>
      <c r="FK130" s="92"/>
      <c r="FL130" s="92"/>
      <c r="FM130" s="92"/>
      <c r="FN130" s="92"/>
      <c r="FO130" s="92"/>
      <c r="FP130" s="92"/>
      <c r="FQ130" s="92"/>
      <c r="FR130" s="92"/>
      <c r="FS130" s="92"/>
      <c r="FT130" s="92"/>
      <c r="FU130" s="92"/>
      <c r="FV130" s="92"/>
      <c r="FW130" s="92"/>
      <c r="FX130" s="92"/>
      <c r="FY130" s="92"/>
      <c r="FZ130" s="92"/>
      <c r="GA130" s="92"/>
      <c r="GB130" s="92"/>
      <c r="GC130" s="92"/>
      <c r="GD130" s="92"/>
      <c r="GE130" s="92"/>
      <c r="GF130" s="92"/>
      <c r="GG130" s="92"/>
      <c r="GH130" s="92"/>
      <c r="GI130" s="92"/>
      <c r="GJ130" s="92"/>
      <c r="GK130" s="92"/>
      <c r="GL130" s="92"/>
      <c r="GM130" s="92"/>
      <c r="GN130" s="92"/>
      <c r="GO130" s="92"/>
      <c r="GP130" s="92"/>
      <c r="GQ130" s="92"/>
      <c r="GR130" s="92"/>
      <c r="GS130" s="92"/>
      <c r="GT130" s="92"/>
      <c r="GU130" s="92"/>
      <c r="GV130" s="92"/>
      <c r="GW130" s="92"/>
      <c r="GX130" s="92"/>
      <c r="GY130" s="92"/>
      <c r="GZ130" s="92"/>
      <c r="HA130" s="92"/>
      <c r="HB130" s="92"/>
      <c r="HC130" s="92"/>
      <c r="HD130" s="92"/>
      <c r="HE130" s="92"/>
      <c r="HF130" s="92"/>
      <c r="HG130" s="92"/>
      <c r="HH130" s="92"/>
      <c r="HI130" s="92"/>
      <c r="HJ130" s="92"/>
      <c r="HK130" s="92"/>
      <c r="HL130" s="92"/>
      <c r="HM130" s="92"/>
      <c r="HN130" s="92"/>
      <c r="HO130" s="92"/>
      <c r="HP130" s="92"/>
      <c r="HQ130" s="92"/>
      <c r="HR130" s="92"/>
      <c r="HS130" s="92"/>
      <c r="HT130" s="92"/>
      <c r="HU130" s="92"/>
      <c r="HV130" s="92"/>
      <c r="HW130" s="92"/>
      <c r="HX130" s="92"/>
      <c r="HY130" s="92"/>
      <c r="HZ130" s="92"/>
      <c r="IA130" s="92"/>
      <c r="IB130" s="92"/>
      <c r="IC130" s="92"/>
      <c r="ID130" s="92"/>
      <c r="IE130" s="92"/>
      <c r="IF130" s="92"/>
      <c r="IG130" s="92"/>
      <c r="IH130" s="92"/>
      <c r="II130" s="92"/>
      <c r="IJ130" s="92"/>
      <c r="IK130" s="92"/>
      <c r="IL130" s="92"/>
      <c r="IM130" s="92"/>
      <c r="IN130" s="92"/>
      <c r="IO130" s="92"/>
      <c r="IP130" s="92"/>
      <c r="IQ130" s="92"/>
      <c r="IR130" s="92"/>
      <c r="IS130" s="92"/>
      <c r="IT130" s="92"/>
      <c r="IU130" s="92"/>
      <c r="IV130" s="92"/>
    </row>
    <row r="131" spans="1:11" s="46" customFormat="1" ht="18.75" customHeight="1">
      <c r="A131" s="328" t="s">
        <v>326</v>
      </c>
      <c r="B131" s="328"/>
      <c r="C131" s="328"/>
      <c r="D131" s="328"/>
      <c r="E131" s="219"/>
      <c r="F131" s="45"/>
      <c r="G131" s="219"/>
      <c r="H131" s="45"/>
      <c r="I131" s="219"/>
      <c r="J131" s="45"/>
      <c r="K131" s="219"/>
    </row>
    <row r="132" spans="1:11" s="46" customFormat="1" ht="18.75" customHeight="1">
      <c r="A132" s="40" t="s">
        <v>327</v>
      </c>
      <c r="B132" s="45"/>
      <c r="C132" s="46" t="s">
        <v>60</v>
      </c>
      <c r="D132" s="45"/>
      <c r="E132" s="163">
        <f aca="true" t="shared" si="0" ref="E132:K132">SUM(E104:E130)</f>
        <v>19317965</v>
      </c>
      <c r="F132" s="215">
        <f t="shared" si="0"/>
        <v>0</v>
      </c>
      <c r="G132" s="163">
        <f t="shared" si="0"/>
        <v>-6736253</v>
      </c>
      <c r="H132" s="215">
        <f t="shared" si="0"/>
        <v>0</v>
      </c>
      <c r="I132" s="163">
        <f t="shared" si="0"/>
        <v>839007</v>
      </c>
      <c r="J132" s="215">
        <f t="shared" si="0"/>
        <v>0</v>
      </c>
      <c r="K132" s="163">
        <f t="shared" si="0"/>
        <v>18749867</v>
      </c>
    </row>
    <row r="133" spans="1:11" s="46" customFormat="1" ht="18.75" customHeight="1">
      <c r="A133" s="40"/>
      <c r="B133" s="45"/>
      <c r="D133" s="45"/>
      <c r="E133" s="215"/>
      <c r="F133" s="53"/>
      <c r="G133" s="215"/>
      <c r="H133" s="20"/>
      <c r="I133" s="215"/>
      <c r="J133" s="53"/>
      <c r="K133" s="215"/>
    </row>
    <row r="134" spans="1:11" s="46" customFormat="1" ht="18.75" customHeight="1">
      <c r="A134" s="11" t="s">
        <v>27</v>
      </c>
      <c r="B134" s="2"/>
      <c r="C134" s="60"/>
      <c r="D134" s="17"/>
      <c r="E134" s="22"/>
      <c r="F134" s="45"/>
      <c r="G134" s="45"/>
      <c r="H134" s="45"/>
      <c r="I134" s="45"/>
      <c r="J134" s="45"/>
      <c r="K134" s="45"/>
    </row>
    <row r="135" spans="1:11" s="46" customFormat="1" ht="18.75" customHeight="1">
      <c r="A135" s="11" t="s">
        <v>28</v>
      </c>
      <c r="B135" s="11"/>
      <c r="C135" s="60"/>
      <c r="D135" s="45"/>
      <c r="E135" s="45"/>
      <c r="F135" s="45"/>
      <c r="G135" s="45"/>
      <c r="H135" s="45"/>
      <c r="I135" s="45"/>
      <c r="J135" s="45"/>
      <c r="K135" s="45"/>
    </row>
    <row r="136" spans="1:11" ht="20.25" customHeight="1">
      <c r="A136" s="12" t="s">
        <v>183</v>
      </c>
      <c r="B136" s="12"/>
      <c r="C136" s="60"/>
      <c r="D136" s="45"/>
      <c r="E136" s="45"/>
      <c r="F136" s="46"/>
      <c r="G136" s="46"/>
      <c r="H136" s="46"/>
      <c r="I136" s="46"/>
      <c r="J136" s="46"/>
      <c r="K136" s="46"/>
    </row>
    <row r="137" spans="1:11" ht="13.5" customHeight="1">
      <c r="A137" s="98"/>
      <c r="B137" s="98"/>
      <c r="C137" s="60"/>
      <c r="D137" s="46"/>
      <c r="E137" s="46"/>
      <c r="F137" s="46"/>
      <c r="G137" s="46"/>
      <c r="H137" s="46"/>
      <c r="I137" s="46"/>
      <c r="J137" s="46"/>
      <c r="K137" s="43" t="s">
        <v>101</v>
      </c>
    </row>
    <row r="138" spans="1:11" s="46" customFormat="1" ht="22.5" customHeight="1">
      <c r="A138" s="2"/>
      <c r="B138" s="2"/>
      <c r="C138" s="60"/>
      <c r="D138" s="45"/>
      <c r="E138" s="322" t="s">
        <v>0</v>
      </c>
      <c r="F138" s="322"/>
      <c r="G138" s="322"/>
      <c r="H138" s="8"/>
      <c r="I138" s="322" t="s">
        <v>39</v>
      </c>
      <c r="J138" s="322"/>
      <c r="K138" s="322"/>
    </row>
    <row r="139" spans="1:11" ht="22.5" customHeight="1">
      <c r="A139" s="2"/>
      <c r="B139" s="2"/>
      <c r="C139" s="60"/>
      <c r="D139" s="45"/>
      <c r="E139" s="318" t="s">
        <v>7</v>
      </c>
      <c r="F139" s="318"/>
      <c r="G139" s="318"/>
      <c r="H139" s="8"/>
      <c r="I139" s="318" t="s">
        <v>7</v>
      </c>
      <c r="J139" s="318"/>
      <c r="K139" s="318"/>
    </row>
    <row r="140" spans="1:11" ht="22.5" customHeight="1">
      <c r="A140" s="2"/>
      <c r="B140" s="2"/>
      <c r="C140" s="60"/>
      <c r="D140" s="45"/>
      <c r="E140" s="323" t="s">
        <v>295</v>
      </c>
      <c r="F140" s="323"/>
      <c r="G140" s="323"/>
      <c r="H140" s="259"/>
      <c r="I140" s="323" t="s">
        <v>295</v>
      </c>
      <c r="J140" s="323"/>
      <c r="K140" s="323"/>
    </row>
    <row r="141" spans="1:11" ht="22.5" customHeight="1">
      <c r="A141" s="2"/>
      <c r="B141" s="2"/>
      <c r="C141" s="94"/>
      <c r="D141" s="45"/>
      <c r="E141" s="324" t="s">
        <v>292</v>
      </c>
      <c r="F141" s="325"/>
      <c r="G141" s="325"/>
      <c r="H141" s="259"/>
      <c r="I141" s="324" t="s">
        <v>292</v>
      </c>
      <c r="J141" s="325"/>
      <c r="K141" s="325"/>
    </row>
    <row r="142" spans="1:11" ht="22.5" customHeight="1">
      <c r="A142" s="2"/>
      <c r="B142" s="2"/>
      <c r="C142" s="60"/>
      <c r="D142" s="45"/>
      <c r="E142" s="260" t="s">
        <v>257</v>
      </c>
      <c r="F142" s="259"/>
      <c r="G142" s="260" t="s">
        <v>189</v>
      </c>
      <c r="H142" s="259"/>
      <c r="I142" s="260" t="s">
        <v>257</v>
      </c>
      <c r="J142" s="259"/>
      <c r="K142" s="260" t="s">
        <v>189</v>
      </c>
    </row>
    <row r="143" spans="1:11" s="46" customFormat="1" ht="22.5" customHeight="1">
      <c r="A143" s="92" t="s">
        <v>328</v>
      </c>
      <c r="B143" s="40"/>
      <c r="C143" s="60"/>
      <c r="D143" s="149"/>
      <c r="E143" s="36"/>
      <c r="F143" s="36"/>
      <c r="G143" s="36"/>
      <c r="H143" s="36"/>
      <c r="I143" s="36"/>
      <c r="J143" s="36"/>
      <c r="K143" s="36"/>
    </row>
    <row r="144" spans="1:11" s="46" customFormat="1" ht="22.5" customHeight="1">
      <c r="A144" s="92" t="s">
        <v>329</v>
      </c>
      <c r="B144" s="92"/>
      <c r="C144" s="60"/>
      <c r="D144" s="149"/>
      <c r="E144" s="176">
        <f>SUM(E132,E90,E65)</f>
        <v>7475851</v>
      </c>
      <c r="F144" s="95"/>
      <c r="G144" s="176">
        <f>SUM(G132,G90,G65)</f>
        <v>-7029986</v>
      </c>
      <c r="H144" s="167"/>
      <c r="I144" s="176">
        <f>SUM(I132,I90,I65)</f>
        <v>-1653690</v>
      </c>
      <c r="J144" s="167"/>
      <c r="K144" s="176">
        <f>SUM(K132,K90,K65)</f>
        <v>-4253249</v>
      </c>
    </row>
    <row r="145" spans="1:11" s="46" customFormat="1" ht="22.5" customHeight="1">
      <c r="A145" s="92" t="s">
        <v>223</v>
      </c>
      <c r="B145" s="92"/>
      <c r="C145" s="60"/>
      <c r="D145" s="149"/>
      <c r="E145" s="220"/>
      <c r="F145" s="95"/>
      <c r="G145" s="220"/>
      <c r="H145" s="281"/>
      <c r="I145" s="220"/>
      <c r="J145" s="281"/>
      <c r="K145" s="220"/>
    </row>
    <row r="146" spans="1:11" s="46" customFormat="1" ht="22.5" customHeight="1">
      <c r="A146" s="92" t="s">
        <v>224</v>
      </c>
      <c r="B146" s="92"/>
      <c r="C146" s="60"/>
      <c r="D146" s="149"/>
      <c r="E146" s="282">
        <v>-1212298</v>
      </c>
      <c r="F146" s="95"/>
      <c r="G146" s="48">
        <v>-416286</v>
      </c>
      <c r="H146" s="53"/>
      <c r="I146" s="244">
        <v>-174</v>
      </c>
      <c r="J146" s="53"/>
      <c r="K146" s="48">
        <v>-5076</v>
      </c>
    </row>
    <row r="147" spans="1:11" s="46" customFormat="1" ht="22.5" customHeight="1">
      <c r="A147" s="123" t="s">
        <v>330</v>
      </c>
      <c r="B147" s="123"/>
      <c r="C147" s="125"/>
      <c r="D147" s="149"/>
      <c r="E147" s="36">
        <f>SUM(E144:E146)</f>
        <v>6263553</v>
      </c>
      <c r="F147" s="36"/>
      <c r="G147" s="36">
        <f>SUM(G144:G146)</f>
        <v>-7446272</v>
      </c>
      <c r="H147" s="20"/>
      <c r="I147" s="36">
        <f>SUM(I144:I146)</f>
        <v>-1653864</v>
      </c>
      <c r="J147" s="20"/>
      <c r="K147" s="36">
        <f>SUM(K144:K146)</f>
        <v>-4258325</v>
      </c>
    </row>
    <row r="148" spans="1:12" s="46" customFormat="1" ht="22.5" customHeight="1">
      <c r="A148" s="126" t="s">
        <v>202</v>
      </c>
      <c r="B148" s="92"/>
      <c r="C148" s="60"/>
      <c r="D148" s="149"/>
      <c r="E148" s="186">
        <v>21922487</v>
      </c>
      <c r="F148" s="95"/>
      <c r="G148" s="53">
        <v>30973673</v>
      </c>
      <c r="H148" s="53"/>
      <c r="I148" s="161">
        <v>3605279</v>
      </c>
      <c r="J148" s="95"/>
      <c r="K148" s="221">
        <v>9060731</v>
      </c>
      <c r="L148" s="95"/>
    </row>
    <row r="149" spans="1:11" s="46" customFormat="1" ht="22.5" customHeight="1" thickBot="1">
      <c r="A149" s="124" t="s">
        <v>203</v>
      </c>
      <c r="B149" s="40"/>
      <c r="C149" s="75"/>
      <c r="D149" s="149"/>
      <c r="E149" s="37">
        <f>SUM(E147:E148)</f>
        <v>28186040</v>
      </c>
      <c r="F149" s="36"/>
      <c r="G149" s="37">
        <f>SUM(G147:G148)</f>
        <v>23527401</v>
      </c>
      <c r="H149" s="36"/>
      <c r="I149" s="37">
        <f>SUM(I147:I148)</f>
        <v>1951415</v>
      </c>
      <c r="J149" s="36"/>
      <c r="K149" s="37">
        <f>SUM(K147:K148)</f>
        <v>4802406</v>
      </c>
    </row>
    <row r="150" spans="1:11" s="18" customFormat="1" ht="22.5" customHeight="1" thickTop="1">
      <c r="A150" s="2"/>
      <c r="B150" s="2"/>
      <c r="C150" s="75"/>
      <c r="D150" s="17"/>
      <c r="E150" s="215"/>
      <c r="F150" s="36"/>
      <c r="G150" s="215"/>
      <c r="H150" s="36"/>
      <c r="I150" s="36"/>
      <c r="J150" s="36"/>
      <c r="K150" s="36"/>
    </row>
    <row r="151" spans="1:11" s="46" customFormat="1" ht="22.5" customHeight="1">
      <c r="A151" s="7" t="s">
        <v>385</v>
      </c>
      <c r="B151" s="7"/>
      <c r="C151" s="60"/>
      <c r="D151" s="149"/>
      <c r="E151" s="54"/>
      <c r="F151" s="54"/>
      <c r="G151" s="54"/>
      <c r="H151" s="54"/>
      <c r="I151" s="54"/>
      <c r="J151" s="54"/>
      <c r="K151" s="54"/>
    </row>
    <row r="152" spans="1:11" s="46" customFormat="1" ht="22.5" customHeight="1">
      <c r="A152" s="96" t="s">
        <v>155</v>
      </c>
      <c r="B152" s="1" t="s">
        <v>1</v>
      </c>
      <c r="C152" s="60"/>
      <c r="D152" s="149"/>
      <c r="E152" s="54"/>
      <c r="F152" s="54"/>
      <c r="G152" s="54"/>
      <c r="H152" s="54"/>
      <c r="I152" s="54"/>
      <c r="J152" s="54"/>
      <c r="K152" s="54"/>
    </row>
    <row r="153" spans="1:11" s="46" customFormat="1" ht="22.5" customHeight="1">
      <c r="A153" s="45"/>
      <c r="B153" s="97" t="s">
        <v>156</v>
      </c>
      <c r="C153" s="60"/>
      <c r="D153" s="149"/>
      <c r="E153" s="95"/>
      <c r="F153" s="95"/>
      <c r="G153" s="95"/>
      <c r="H153" s="95"/>
      <c r="I153" s="95"/>
      <c r="J153" s="95"/>
      <c r="K153" s="95"/>
    </row>
    <row r="154" spans="1:11" s="46" customFormat="1" ht="22.5" customHeight="1">
      <c r="A154" s="45"/>
      <c r="B154" s="98" t="s">
        <v>1</v>
      </c>
      <c r="C154" s="60"/>
      <c r="D154" s="149"/>
      <c r="E154" s="167">
        <v>29378715</v>
      </c>
      <c r="F154" s="53"/>
      <c r="G154" s="164">
        <v>26796922</v>
      </c>
      <c r="H154" s="53"/>
      <c r="I154" s="164">
        <v>1957543</v>
      </c>
      <c r="J154" s="53"/>
      <c r="K154" s="164">
        <v>4805315</v>
      </c>
    </row>
    <row r="155" spans="1:11" s="46" customFormat="1" ht="22.5" customHeight="1">
      <c r="A155" s="45"/>
      <c r="B155" s="98" t="s">
        <v>331</v>
      </c>
      <c r="C155" s="60"/>
      <c r="D155" s="149"/>
      <c r="E155" s="162">
        <v>-1192675</v>
      </c>
      <c r="F155" s="53"/>
      <c r="G155" s="164">
        <v>-3269521</v>
      </c>
      <c r="H155" s="53"/>
      <c r="I155" s="162">
        <v>-6128</v>
      </c>
      <c r="J155" s="53"/>
      <c r="K155" s="162">
        <v>-2909</v>
      </c>
    </row>
    <row r="156" spans="1:11" s="18" customFormat="1" ht="22.5" customHeight="1" thickBot="1">
      <c r="A156" s="1"/>
      <c r="B156" s="2" t="s">
        <v>157</v>
      </c>
      <c r="C156" s="75"/>
      <c r="D156" s="17"/>
      <c r="E156" s="222">
        <f>SUM(E154:E155)</f>
        <v>28186040</v>
      </c>
      <c r="F156" s="281"/>
      <c r="G156" s="222">
        <f>SUM(G154:G155)</f>
        <v>23527401</v>
      </c>
      <c r="H156" s="281"/>
      <c r="I156" s="222">
        <f>SUM(I154:I155)</f>
        <v>1951415</v>
      </c>
      <c r="J156" s="281"/>
      <c r="K156" s="222">
        <f>SUM(K154:K155)</f>
        <v>4802406</v>
      </c>
    </row>
    <row r="157" spans="1:11" s="18" customFormat="1" ht="22.5" customHeight="1" thickTop="1">
      <c r="A157" s="2"/>
      <c r="B157" s="2"/>
      <c r="C157" s="75"/>
      <c r="D157" s="17"/>
      <c r="E157" s="36"/>
      <c r="F157" s="36"/>
      <c r="G157" s="36"/>
      <c r="H157" s="36"/>
      <c r="I157" s="36"/>
      <c r="J157" s="36"/>
      <c r="K157" s="36"/>
    </row>
    <row r="158" spans="1:11" ht="22.5" customHeight="1">
      <c r="A158" s="96" t="s">
        <v>386</v>
      </c>
      <c r="B158" s="291" t="s">
        <v>387</v>
      </c>
      <c r="D158" s="45"/>
      <c r="E158" s="45"/>
      <c r="F158" s="45"/>
      <c r="G158" s="45"/>
      <c r="H158" s="45"/>
      <c r="I158" s="45"/>
      <c r="J158" s="45"/>
      <c r="K158" s="45"/>
    </row>
    <row r="159" spans="1:11" ht="22.5" customHeight="1">
      <c r="A159" s="270"/>
      <c r="B159" s="270" t="s">
        <v>384</v>
      </c>
      <c r="D159" s="45"/>
      <c r="E159" s="45"/>
      <c r="F159" s="45"/>
      <c r="G159" s="45"/>
      <c r="H159" s="45"/>
      <c r="I159" s="45"/>
      <c r="J159" s="45"/>
      <c r="K159" s="45"/>
    </row>
    <row r="160" spans="1:11" ht="22.5" customHeight="1">
      <c r="A160" s="96"/>
      <c r="B160" s="292" t="s">
        <v>404</v>
      </c>
      <c r="C160" s="293"/>
      <c r="D160" s="294"/>
      <c r="E160" s="294"/>
      <c r="F160" s="294"/>
      <c r="G160" s="294"/>
      <c r="H160" s="294"/>
      <c r="I160" s="294"/>
      <c r="J160" s="294"/>
      <c r="K160" s="294"/>
    </row>
    <row r="161" spans="1:11" ht="20.25" customHeight="1">
      <c r="A161" s="96"/>
      <c r="B161" s="327" t="s">
        <v>388</v>
      </c>
      <c r="C161" s="327"/>
      <c r="D161" s="327"/>
      <c r="E161" s="327"/>
      <c r="F161" s="327"/>
      <c r="G161" s="327"/>
      <c r="H161" s="327"/>
      <c r="I161" s="327"/>
      <c r="J161" s="327"/>
      <c r="K161" s="327"/>
    </row>
    <row r="162" spans="1:11" ht="20.25" customHeight="1">
      <c r="A162" s="270"/>
      <c r="B162" s="270" t="s">
        <v>406</v>
      </c>
      <c r="C162" s="261"/>
      <c r="D162" s="227"/>
      <c r="E162" s="227"/>
      <c r="F162" s="227"/>
      <c r="G162" s="227"/>
      <c r="H162" s="227"/>
      <c r="I162" s="227"/>
      <c r="J162" s="227"/>
      <c r="K162" s="227"/>
    </row>
    <row r="163" ht="20.25" customHeight="1">
      <c r="B163" s="295" t="s">
        <v>391</v>
      </c>
    </row>
    <row r="164" ht="20.25" customHeight="1">
      <c r="B164" s="295" t="s">
        <v>390</v>
      </c>
    </row>
    <row r="165" ht="20.25" customHeight="1">
      <c r="B165" s="295" t="s">
        <v>389</v>
      </c>
    </row>
  </sheetData>
  <sheetProtection/>
  <mergeCells count="36">
    <mergeCell ref="E141:G141"/>
    <mergeCell ref="I141:K141"/>
    <mergeCell ref="B161:K161"/>
    <mergeCell ref="A131:D131"/>
    <mergeCell ref="E138:G138"/>
    <mergeCell ref="I138:K138"/>
    <mergeCell ref="E139:G139"/>
    <mergeCell ref="I139:K139"/>
    <mergeCell ref="E140:G140"/>
    <mergeCell ref="I140:K140"/>
    <mergeCell ref="E99:G99"/>
    <mergeCell ref="I99:K99"/>
    <mergeCell ref="E100:G100"/>
    <mergeCell ref="I100:K100"/>
    <mergeCell ref="E101:G101"/>
    <mergeCell ref="I101:K101"/>
    <mergeCell ref="E98:G98"/>
    <mergeCell ref="I98:K98"/>
    <mergeCell ref="E8:G8"/>
    <mergeCell ref="I8:K8"/>
    <mergeCell ref="A11:D11"/>
    <mergeCell ref="E47:G47"/>
    <mergeCell ref="I47:K47"/>
    <mergeCell ref="E48:G48"/>
    <mergeCell ref="I48:K48"/>
    <mergeCell ref="E49:G49"/>
    <mergeCell ref="I49:K49"/>
    <mergeCell ref="E50:G50"/>
    <mergeCell ref="I50:K50"/>
    <mergeCell ref="A52:E52"/>
    <mergeCell ref="E5:G5"/>
    <mergeCell ref="I5:K5"/>
    <mergeCell ref="E6:G6"/>
    <mergeCell ref="I6:K6"/>
    <mergeCell ref="E7:G7"/>
    <mergeCell ref="I7:K7"/>
  </mergeCells>
  <printOptions/>
  <pageMargins left="0.7" right="0.26" top="0.48" bottom="0.5" header="0.5" footer="0.5"/>
  <pageSetup firstPageNumber="14" useFirstPageNumber="1" fitToHeight="4" horizontalDpi="600" verticalDpi="600" orientation="portrait" paperSize="9" scale="81"/>
  <headerFooter>
    <oddFooter>&amp;L
 The accompanying notes are an integral part of these financial statements.
&amp;C&amp;P</oddFooter>
  </headerFooter>
  <rowBreaks count="3" manualBreakCount="3">
    <brk id="42" max="255" man="1"/>
    <brk id="93" max="10" man="1"/>
    <brk id="133" max="10" man="1"/>
  </rowBreaks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showGridLines="0" zoomScaleSheetLayoutView="85" zoomScalePageLayoutView="70" workbookViewId="0" topLeftCell="A19">
      <selection activeCell="I23" sqref="I23"/>
    </sheetView>
  </sheetViews>
  <sheetFormatPr defaultColWidth="9.28125" defaultRowHeight="20.25" customHeight="1"/>
  <cols>
    <col min="1" max="1" width="3.28125" style="81" customWidth="1"/>
    <col min="2" max="2" width="29.7109375" style="81" customWidth="1"/>
    <col min="3" max="3" width="4.28125" style="73" customWidth="1"/>
    <col min="4" max="4" width="1.28515625" style="62" customWidth="1"/>
    <col min="5" max="5" width="13.421875" style="62" customWidth="1"/>
    <col min="6" max="6" width="1.28515625" style="62" customWidth="1"/>
    <col min="7" max="7" width="13.421875" style="62" customWidth="1"/>
    <col min="8" max="8" width="1.28515625" style="71" customWidth="1"/>
    <col min="9" max="9" width="13.28125" style="62" customWidth="1"/>
    <col min="10" max="10" width="1.28515625" style="71" customWidth="1"/>
    <col min="11" max="11" width="13.28125" style="62" customWidth="1"/>
    <col min="12" max="16384" width="9.28125" style="62" customWidth="1"/>
  </cols>
  <sheetData>
    <row r="1" spans="1:11" ht="20.25" customHeight="1">
      <c r="A1" s="61" t="s">
        <v>27</v>
      </c>
      <c r="B1" s="61"/>
      <c r="C1" s="61"/>
      <c r="D1" s="61"/>
      <c r="E1" s="61"/>
      <c r="F1" s="61"/>
      <c r="G1" s="61"/>
      <c r="H1" s="3"/>
      <c r="I1" s="3"/>
      <c r="J1" s="3"/>
      <c r="K1" s="3"/>
    </row>
    <row r="2" spans="1:11" ht="20.25" customHeight="1">
      <c r="A2" s="61" t="s">
        <v>28</v>
      </c>
      <c r="B2" s="61"/>
      <c r="C2" s="61"/>
      <c r="D2" s="61"/>
      <c r="E2" s="61"/>
      <c r="F2" s="61"/>
      <c r="G2" s="61"/>
      <c r="H2" s="3"/>
      <c r="I2" s="3"/>
      <c r="J2" s="3"/>
      <c r="K2" s="3"/>
    </row>
    <row r="3" spans="1:11" ht="20.25" customHeight="1">
      <c r="A3" s="63" t="s">
        <v>147</v>
      </c>
      <c r="B3" s="63"/>
      <c r="C3" s="78"/>
      <c r="D3" s="79"/>
      <c r="E3" s="79"/>
      <c r="F3" s="79"/>
      <c r="G3" s="79"/>
      <c r="H3" s="3"/>
      <c r="I3" s="3"/>
      <c r="J3" s="3"/>
      <c r="K3" s="3"/>
    </row>
    <row r="4" spans="1:11" ht="20.25" customHeight="1">
      <c r="A4" s="5"/>
      <c r="B4" s="5"/>
      <c r="C4" s="60"/>
      <c r="D4" s="3"/>
      <c r="E4" s="3"/>
      <c r="F4" s="3"/>
      <c r="G4" s="3"/>
      <c r="H4" s="3"/>
      <c r="I4" s="3"/>
      <c r="J4" s="3"/>
      <c r="K4" s="43" t="s">
        <v>101</v>
      </c>
    </row>
    <row r="5" spans="1:11" ht="20.25" customHeight="1">
      <c r="A5" s="40"/>
      <c r="B5" s="40"/>
      <c r="C5" s="60"/>
      <c r="D5" s="3"/>
      <c r="E5" s="312" t="s">
        <v>0</v>
      </c>
      <c r="F5" s="312"/>
      <c r="G5" s="312"/>
      <c r="H5" s="64"/>
      <c r="I5" s="312" t="s">
        <v>39</v>
      </c>
      <c r="J5" s="312"/>
      <c r="K5" s="312"/>
    </row>
    <row r="6" spans="1:11" ht="20.25" customHeight="1">
      <c r="A6" s="40"/>
      <c r="B6" s="40"/>
      <c r="C6" s="60"/>
      <c r="D6" s="3"/>
      <c r="E6" s="314" t="s">
        <v>7</v>
      </c>
      <c r="F6" s="314"/>
      <c r="G6" s="314"/>
      <c r="H6" s="64"/>
      <c r="I6" s="314" t="s">
        <v>7</v>
      </c>
      <c r="J6" s="314"/>
      <c r="K6" s="314"/>
    </row>
    <row r="7" spans="1:11" ht="20.25" customHeight="1">
      <c r="A7" s="40"/>
      <c r="B7" s="40"/>
      <c r="C7" s="60"/>
      <c r="D7" s="3"/>
      <c r="E7" s="329" t="s">
        <v>149</v>
      </c>
      <c r="F7" s="329"/>
      <c r="G7" s="329"/>
      <c r="H7" s="65"/>
      <c r="I7" s="329" t="s">
        <v>149</v>
      </c>
      <c r="J7" s="329"/>
      <c r="K7" s="329"/>
    </row>
    <row r="8" spans="1:11" ht="20.25" customHeight="1">
      <c r="A8" s="62"/>
      <c r="B8" s="62"/>
      <c r="C8" s="62"/>
      <c r="D8" s="3"/>
      <c r="E8" s="330" t="s">
        <v>100</v>
      </c>
      <c r="F8" s="330"/>
      <c r="G8" s="330"/>
      <c r="H8" s="65"/>
      <c r="I8" s="330" t="s">
        <v>100</v>
      </c>
      <c r="J8" s="330"/>
      <c r="K8" s="330"/>
    </row>
    <row r="9" spans="1:11" ht="20.25" customHeight="1">
      <c r="A9" s="40"/>
      <c r="B9" s="40"/>
      <c r="C9" s="60" t="s">
        <v>40</v>
      </c>
      <c r="D9" s="3"/>
      <c r="E9" s="80" t="s">
        <v>178</v>
      </c>
      <c r="F9" s="65"/>
      <c r="G9" s="80" t="s">
        <v>162</v>
      </c>
      <c r="H9" s="65"/>
      <c r="I9" s="80" t="s">
        <v>178</v>
      </c>
      <c r="J9" s="65"/>
      <c r="K9" s="80" t="s">
        <v>162</v>
      </c>
    </row>
    <row r="10" spans="1:11" ht="20.25" customHeight="1">
      <c r="A10" s="66" t="s">
        <v>121</v>
      </c>
      <c r="B10" s="66"/>
      <c r="C10" s="60"/>
      <c r="D10" s="67"/>
      <c r="E10" s="23"/>
      <c r="F10" s="23"/>
      <c r="G10" s="23"/>
      <c r="H10" s="23"/>
      <c r="I10" s="23"/>
      <c r="J10" s="23"/>
      <c r="K10" s="23"/>
    </row>
    <row r="11" spans="1:11" ht="20.25" customHeight="1">
      <c r="A11" s="5" t="s">
        <v>50</v>
      </c>
      <c r="B11" s="5"/>
      <c r="C11" s="60">
        <v>3</v>
      </c>
      <c r="D11" s="67"/>
      <c r="E11" s="24">
        <v>105512574</v>
      </c>
      <c r="F11" s="24"/>
      <c r="G11" s="24">
        <v>96224274</v>
      </c>
      <c r="H11" s="24"/>
      <c r="I11" s="24">
        <v>6539585</v>
      </c>
      <c r="J11" s="24"/>
      <c r="K11" s="24">
        <v>5161254</v>
      </c>
    </row>
    <row r="12" spans="1:11" ht="20.25" customHeight="1">
      <c r="A12" s="5" t="s">
        <v>25</v>
      </c>
      <c r="B12" s="5"/>
      <c r="C12" s="60"/>
      <c r="D12" s="67"/>
      <c r="E12" s="24">
        <v>133391</v>
      </c>
      <c r="F12" s="24"/>
      <c r="G12" s="24">
        <v>154711</v>
      </c>
      <c r="H12" s="24"/>
      <c r="I12" s="24">
        <v>1020677</v>
      </c>
      <c r="J12" s="24"/>
      <c r="K12" s="24">
        <v>729182</v>
      </c>
    </row>
    <row r="13" spans="1:11" ht="20.25" customHeight="1">
      <c r="A13" s="44" t="s">
        <v>130</v>
      </c>
      <c r="B13" s="5"/>
      <c r="C13" s="60">
        <v>6</v>
      </c>
      <c r="D13" s="67"/>
      <c r="E13" s="39" t="s">
        <v>94</v>
      </c>
      <c r="F13" s="24"/>
      <c r="G13" s="39" t="s">
        <v>94</v>
      </c>
      <c r="H13" s="24"/>
      <c r="I13" s="24">
        <v>2025000</v>
      </c>
      <c r="J13" s="24"/>
      <c r="K13" s="24">
        <v>2925000</v>
      </c>
    </row>
    <row r="14" spans="1:11" ht="20.25" customHeight="1">
      <c r="A14" s="44" t="s">
        <v>181</v>
      </c>
      <c r="B14" s="5"/>
      <c r="C14" s="60"/>
      <c r="D14" s="67"/>
      <c r="E14" s="39">
        <v>67415</v>
      </c>
      <c r="F14" s="24"/>
      <c r="G14" s="39" t="s">
        <v>94</v>
      </c>
      <c r="H14" s="24"/>
      <c r="I14" s="24">
        <v>104289</v>
      </c>
      <c r="J14" s="24"/>
      <c r="K14" s="39" t="s">
        <v>94</v>
      </c>
    </row>
    <row r="15" spans="1:11" ht="20.25" customHeight="1">
      <c r="A15" s="44" t="s">
        <v>124</v>
      </c>
      <c r="B15" s="5"/>
      <c r="C15" s="60" t="s">
        <v>170</v>
      </c>
      <c r="D15" s="67"/>
      <c r="E15" s="30">
        <v>903210</v>
      </c>
      <c r="F15" s="24"/>
      <c r="G15" s="30">
        <v>2504963</v>
      </c>
      <c r="H15" s="24"/>
      <c r="I15" s="39">
        <v>0</v>
      </c>
      <c r="J15" s="24"/>
      <c r="K15" s="39" t="s">
        <v>94</v>
      </c>
    </row>
    <row r="16" spans="1:11" ht="20.25" customHeight="1">
      <c r="A16" s="5" t="s">
        <v>37</v>
      </c>
      <c r="B16" s="5"/>
      <c r="C16" s="60"/>
      <c r="D16" s="67"/>
      <c r="E16" s="24">
        <v>492722</v>
      </c>
      <c r="F16" s="24"/>
      <c r="G16" s="24">
        <v>1197825</v>
      </c>
      <c r="H16" s="24"/>
      <c r="I16" s="24">
        <v>10992</v>
      </c>
      <c r="J16" s="24"/>
      <c r="K16" s="24">
        <v>9677</v>
      </c>
    </row>
    <row r="17" spans="1:11" ht="20.25" customHeight="1">
      <c r="A17" s="40" t="s">
        <v>120</v>
      </c>
      <c r="B17" s="40"/>
      <c r="C17" s="60"/>
      <c r="D17" s="67"/>
      <c r="E17" s="69">
        <f>SUM(E11:E16)</f>
        <v>107109312</v>
      </c>
      <c r="F17" s="26"/>
      <c r="G17" s="69">
        <f>SUM(G11:G16)</f>
        <v>100081773</v>
      </c>
      <c r="H17" s="26"/>
      <c r="I17" s="69">
        <f>SUM(I11:I16)</f>
        <v>9700543</v>
      </c>
      <c r="J17" s="26"/>
      <c r="K17" s="69">
        <f>SUM(K11:K16)</f>
        <v>8825113</v>
      </c>
    </row>
    <row r="18" spans="1:11" ht="12.75" customHeight="1">
      <c r="A18" s="40"/>
      <c r="B18" s="40"/>
      <c r="C18" s="60"/>
      <c r="D18" s="67"/>
      <c r="E18" s="70"/>
      <c r="F18" s="23"/>
      <c r="G18" s="70"/>
      <c r="H18" s="26"/>
      <c r="I18" s="70"/>
      <c r="J18" s="23"/>
      <c r="K18" s="70"/>
    </row>
    <row r="19" spans="1:11" ht="20.25" customHeight="1">
      <c r="A19" s="66" t="s">
        <v>22</v>
      </c>
      <c r="B19" s="66"/>
      <c r="C19" s="60"/>
      <c r="D19" s="67"/>
      <c r="E19" s="70"/>
      <c r="F19" s="23"/>
      <c r="G19" s="70"/>
      <c r="H19" s="26"/>
      <c r="I19" s="70"/>
      <c r="J19" s="23"/>
      <c r="K19" s="70"/>
    </row>
    <row r="20" spans="1:11" ht="20.25" customHeight="1">
      <c r="A20" s="5" t="s">
        <v>58</v>
      </c>
      <c r="B20" s="5"/>
      <c r="C20" s="60"/>
      <c r="D20" s="67"/>
      <c r="E20" s="24">
        <v>88986875</v>
      </c>
      <c r="F20" s="23"/>
      <c r="G20" s="24">
        <v>84068138</v>
      </c>
      <c r="H20" s="24"/>
      <c r="I20" s="24">
        <v>5875007</v>
      </c>
      <c r="J20" s="24"/>
      <c r="K20" s="24">
        <v>5539518</v>
      </c>
    </row>
    <row r="21" spans="1:11" ht="20.25" customHeight="1">
      <c r="A21" s="44" t="s">
        <v>150</v>
      </c>
      <c r="B21" s="5"/>
      <c r="C21" s="60"/>
      <c r="D21" s="67"/>
      <c r="E21" s="24"/>
      <c r="F21" s="23"/>
      <c r="G21" s="24"/>
      <c r="H21" s="24"/>
      <c r="I21" s="24"/>
      <c r="J21" s="24"/>
      <c r="K21" s="24"/>
    </row>
    <row r="22" spans="1:11" ht="20.25" customHeight="1">
      <c r="A22" s="44" t="s">
        <v>139</v>
      </c>
      <c r="C22" s="60"/>
      <c r="D22" s="67"/>
      <c r="E22" s="24">
        <v>-675333</v>
      </c>
      <c r="F22" s="23"/>
      <c r="G22" s="24">
        <v>131608</v>
      </c>
      <c r="H22" s="24"/>
      <c r="I22" s="24">
        <v>0</v>
      </c>
      <c r="J22" s="24"/>
      <c r="K22" s="24">
        <v>0</v>
      </c>
    </row>
    <row r="23" spans="1:11" ht="20.25" customHeight="1">
      <c r="A23" s="5" t="s">
        <v>67</v>
      </c>
      <c r="B23" s="5"/>
      <c r="C23" s="60"/>
      <c r="D23" s="67"/>
      <c r="E23" s="24">
        <v>4530171</v>
      </c>
      <c r="F23" s="23"/>
      <c r="G23" s="24">
        <v>4587749</v>
      </c>
      <c r="H23" s="24"/>
      <c r="I23" s="24">
        <v>236391</v>
      </c>
      <c r="J23" s="24"/>
      <c r="K23" s="24">
        <v>220454</v>
      </c>
    </row>
    <row r="24" spans="1:11" ht="20.25" customHeight="1">
      <c r="A24" s="5" t="s">
        <v>68</v>
      </c>
      <c r="B24" s="5"/>
      <c r="C24" s="60"/>
      <c r="D24" s="67"/>
      <c r="E24" s="24">
        <v>6372348</v>
      </c>
      <c r="F24" s="23"/>
      <c r="G24" s="24">
        <v>5606457</v>
      </c>
      <c r="H24" s="24"/>
      <c r="I24" s="24">
        <v>796503</v>
      </c>
      <c r="J24" s="24"/>
      <c r="K24" s="24">
        <v>801887</v>
      </c>
    </row>
    <row r="25" spans="1:11" ht="20.25" customHeight="1">
      <c r="A25" s="44" t="s">
        <v>151</v>
      </c>
      <c r="B25" s="5"/>
      <c r="C25" s="60"/>
      <c r="D25" s="67"/>
      <c r="E25" s="95">
        <v>0</v>
      </c>
      <c r="F25" s="23"/>
      <c r="G25" s="24">
        <v>193463</v>
      </c>
      <c r="H25" s="24"/>
      <c r="I25" s="24">
        <v>0</v>
      </c>
      <c r="J25" s="24"/>
      <c r="K25" s="24">
        <v>179930</v>
      </c>
    </row>
    <row r="26" spans="1:11" ht="20.25" customHeight="1">
      <c r="A26" s="44" t="s">
        <v>69</v>
      </c>
      <c r="B26" s="5"/>
      <c r="C26" s="60"/>
      <c r="D26" s="67"/>
      <c r="E26" s="95">
        <v>2600172</v>
      </c>
      <c r="F26" s="23"/>
      <c r="G26" s="24">
        <v>2174067</v>
      </c>
      <c r="H26" s="24"/>
      <c r="I26" s="24">
        <v>842772</v>
      </c>
      <c r="J26" s="24"/>
      <c r="K26" s="24">
        <v>781117</v>
      </c>
    </row>
    <row r="27" spans="1:11" ht="20.25" customHeight="1">
      <c r="A27" s="40" t="s">
        <v>24</v>
      </c>
      <c r="B27" s="40"/>
      <c r="C27" s="60"/>
      <c r="D27" s="67"/>
      <c r="E27" s="69">
        <f>SUM(E20:E26)</f>
        <v>101814233</v>
      </c>
      <c r="F27" s="26"/>
      <c r="G27" s="69">
        <f>SUM(G20:G26)</f>
        <v>96761482</v>
      </c>
      <c r="H27" s="26"/>
      <c r="I27" s="69">
        <f>SUM(I20:I26)</f>
        <v>7750673</v>
      </c>
      <c r="J27" s="26"/>
      <c r="K27" s="69">
        <f>SUM(K20:K26)</f>
        <v>7522906</v>
      </c>
    </row>
    <row r="28" spans="1:11" ht="15" customHeight="1">
      <c r="A28" s="40"/>
      <c r="B28" s="40"/>
      <c r="C28" s="60"/>
      <c r="D28" s="67"/>
      <c r="E28" s="82"/>
      <c r="F28" s="26"/>
      <c r="G28" s="82"/>
      <c r="H28" s="36"/>
      <c r="I28" s="82"/>
      <c r="J28" s="36"/>
      <c r="K28" s="82"/>
    </row>
    <row r="29" spans="1:11" ht="15" customHeight="1">
      <c r="A29" s="44" t="s">
        <v>141</v>
      </c>
      <c r="B29" s="40"/>
      <c r="C29" s="60"/>
      <c r="D29" s="67"/>
      <c r="E29" s="36"/>
      <c r="F29" s="26"/>
      <c r="G29" s="36"/>
      <c r="H29" s="36"/>
      <c r="I29" s="36"/>
      <c r="J29" s="36"/>
      <c r="K29" s="36"/>
    </row>
    <row r="30" spans="1:11" ht="20.25" customHeight="1">
      <c r="A30" s="44" t="s">
        <v>168</v>
      </c>
      <c r="B30" s="5"/>
      <c r="C30" s="60" t="s">
        <v>165</v>
      </c>
      <c r="D30" s="67"/>
      <c r="E30" s="29">
        <v>1552664</v>
      </c>
      <c r="F30" s="24"/>
      <c r="G30" s="29">
        <v>1267165</v>
      </c>
      <c r="H30" s="24"/>
      <c r="I30" s="29">
        <v>0</v>
      </c>
      <c r="J30" s="24"/>
      <c r="K30" s="29">
        <v>0</v>
      </c>
    </row>
    <row r="31" spans="1:11" ht="20.25" customHeight="1">
      <c r="A31" s="40" t="s">
        <v>122</v>
      </c>
      <c r="B31" s="40"/>
      <c r="C31" s="60"/>
      <c r="D31" s="67"/>
      <c r="E31" s="24"/>
      <c r="F31" s="24"/>
      <c r="G31" s="24"/>
      <c r="H31" s="24"/>
      <c r="I31" s="42"/>
      <c r="J31" s="23"/>
      <c r="K31" s="42"/>
    </row>
    <row r="32" spans="1:11" s="76" customFormat="1" ht="20.25" customHeight="1">
      <c r="A32" s="40" t="s">
        <v>126</v>
      </c>
      <c r="B32" s="40"/>
      <c r="C32" s="75"/>
      <c r="D32" s="28"/>
      <c r="E32" s="36">
        <f>E17-E27+E30</f>
        <v>6847743</v>
      </c>
      <c r="F32" s="26"/>
      <c r="G32" s="36">
        <f>G17-G27+G30</f>
        <v>4587456</v>
      </c>
      <c r="H32" s="26"/>
      <c r="I32" s="36">
        <f>I17-I27</f>
        <v>1949870</v>
      </c>
      <c r="J32" s="26"/>
      <c r="K32" s="36">
        <f>K17-K27</f>
        <v>1302207</v>
      </c>
    </row>
    <row r="33" spans="1:11" ht="20.25" customHeight="1">
      <c r="A33" s="44" t="s">
        <v>127</v>
      </c>
      <c r="B33" s="5"/>
      <c r="C33" s="60"/>
      <c r="D33" s="67"/>
      <c r="E33" s="24">
        <v>1694802</v>
      </c>
      <c r="F33" s="23"/>
      <c r="G33" s="24">
        <v>611690</v>
      </c>
      <c r="H33" s="26"/>
      <c r="I33" s="24">
        <v>-30457</v>
      </c>
      <c r="J33" s="23"/>
      <c r="K33" s="24">
        <v>-325940</v>
      </c>
    </row>
    <row r="34" spans="1:11" ht="20.25" customHeight="1" thickBot="1">
      <c r="A34" s="40" t="s">
        <v>61</v>
      </c>
      <c r="B34" s="40"/>
      <c r="C34" s="60"/>
      <c r="D34" s="67"/>
      <c r="E34" s="37">
        <f>E32-E33</f>
        <v>5152941</v>
      </c>
      <c r="F34" s="26"/>
      <c r="G34" s="37">
        <f>G32-G33</f>
        <v>3975766</v>
      </c>
      <c r="H34" s="26"/>
      <c r="I34" s="37">
        <f>I32-I33</f>
        <v>1980327</v>
      </c>
      <c r="J34" s="26"/>
      <c r="K34" s="37">
        <f>K32-K33</f>
        <v>1628147</v>
      </c>
    </row>
    <row r="35" spans="1:11" ht="15" customHeight="1" thickTop="1">
      <c r="A35" s="40"/>
      <c r="B35" s="40"/>
      <c r="C35" s="60"/>
      <c r="D35" s="67"/>
      <c r="E35" s="36"/>
      <c r="F35" s="26"/>
      <c r="G35" s="36"/>
      <c r="H35" s="26"/>
      <c r="I35" s="36"/>
      <c r="J35" s="26"/>
      <c r="K35" s="36"/>
    </row>
    <row r="36" spans="1:11" ht="20.25" customHeight="1">
      <c r="A36" s="40" t="s">
        <v>88</v>
      </c>
      <c r="B36" s="5"/>
      <c r="C36" s="60"/>
      <c r="D36" s="83"/>
      <c r="E36" s="84"/>
      <c r="F36" s="85"/>
      <c r="G36" s="84"/>
      <c r="H36" s="85"/>
      <c r="I36" s="86"/>
      <c r="J36" s="85"/>
      <c r="K36" s="86"/>
    </row>
    <row r="37" spans="1:11" ht="20.25" customHeight="1">
      <c r="A37" s="44" t="s">
        <v>62</v>
      </c>
      <c r="B37" s="87"/>
      <c r="C37" s="60"/>
      <c r="D37" s="83"/>
      <c r="E37" s="24">
        <v>3764292</v>
      </c>
      <c r="F37" s="85"/>
      <c r="G37" s="24">
        <v>2956465</v>
      </c>
      <c r="H37" s="85"/>
      <c r="I37" s="24">
        <v>1971058</v>
      </c>
      <c r="J37" s="85"/>
      <c r="K37" s="24">
        <v>1628147</v>
      </c>
    </row>
    <row r="38" spans="1:11" ht="20.25" customHeight="1">
      <c r="A38" s="44" t="s">
        <v>109</v>
      </c>
      <c r="B38" s="87"/>
      <c r="C38" s="60"/>
      <c r="D38" s="83"/>
      <c r="E38" s="24">
        <v>1390527</v>
      </c>
      <c r="F38" s="85"/>
      <c r="G38" s="24">
        <v>1019307</v>
      </c>
      <c r="H38" s="85"/>
      <c r="I38" s="55">
        <v>0</v>
      </c>
      <c r="J38" s="23"/>
      <c r="K38" s="55">
        <v>0</v>
      </c>
    </row>
    <row r="39" spans="1:11" ht="20.25" customHeight="1" thickBot="1">
      <c r="A39" s="40" t="s">
        <v>61</v>
      </c>
      <c r="B39" s="40"/>
      <c r="C39" s="60"/>
      <c r="D39" s="67"/>
      <c r="E39" s="37">
        <f>E37+E38</f>
        <v>5154819</v>
      </c>
      <c r="F39" s="26"/>
      <c r="G39" s="37">
        <f>G37+G38</f>
        <v>3975772</v>
      </c>
      <c r="H39" s="26"/>
      <c r="I39" s="37">
        <f>I37</f>
        <v>1971058</v>
      </c>
      <c r="J39" s="26"/>
      <c r="K39" s="37">
        <f>K37</f>
        <v>1628147</v>
      </c>
    </row>
    <row r="40" spans="1:11" ht="15" customHeight="1" thickTop="1">
      <c r="A40" s="40"/>
      <c r="B40" s="40"/>
      <c r="C40" s="60"/>
      <c r="D40" s="67"/>
      <c r="E40" s="26"/>
      <c r="F40" s="26"/>
      <c r="G40" s="26"/>
      <c r="H40" s="26"/>
      <c r="I40" s="26"/>
      <c r="J40" s="26"/>
      <c r="K40" s="26"/>
    </row>
    <row r="41" spans="1:11" ht="20.25" customHeight="1" thickBot="1">
      <c r="A41" s="76" t="s">
        <v>96</v>
      </c>
      <c r="B41" s="40"/>
      <c r="C41" s="60">
        <v>14</v>
      </c>
      <c r="D41" s="28"/>
      <c r="E41" s="88">
        <v>0.51</v>
      </c>
      <c r="F41" s="89"/>
      <c r="G41" s="88">
        <v>0.4</v>
      </c>
      <c r="H41" s="89"/>
      <c r="I41" s="88">
        <v>0.25</v>
      </c>
      <c r="J41" s="89"/>
      <c r="K41" s="88">
        <v>0.21</v>
      </c>
    </row>
    <row r="42" spans="1:11" ht="20.25" customHeight="1" thickTop="1">
      <c r="A42" s="40"/>
      <c r="B42" s="40"/>
      <c r="C42" s="60"/>
      <c r="D42" s="67"/>
      <c r="E42" s="26"/>
      <c r="F42" s="26"/>
      <c r="G42" s="26"/>
      <c r="H42" s="26"/>
      <c r="I42" s="26"/>
      <c r="J42" s="26"/>
      <c r="K42" s="26"/>
    </row>
    <row r="43" spans="1:11" ht="20.25" customHeight="1">
      <c r="A43" s="61" t="s">
        <v>27</v>
      </c>
      <c r="B43" s="61"/>
      <c r="C43" s="61"/>
      <c r="D43" s="61"/>
      <c r="E43" s="61"/>
      <c r="F43" s="61"/>
      <c r="G43" s="61"/>
      <c r="H43" s="3"/>
      <c r="I43" s="3"/>
      <c r="J43" s="3"/>
      <c r="K43" s="3"/>
    </row>
    <row r="44" spans="1:11" ht="20.25" customHeight="1">
      <c r="A44" s="61" t="s">
        <v>28</v>
      </c>
      <c r="B44" s="61"/>
      <c r="C44" s="61"/>
      <c r="D44" s="61"/>
      <c r="E44" s="61"/>
      <c r="F44" s="61"/>
      <c r="G44" s="61"/>
      <c r="H44" s="3"/>
      <c r="I44" s="3"/>
      <c r="J44" s="3"/>
      <c r="K44" s="3"/>
    </row>
    <row r="45" spans="1:11" ht="20.25" customHeight="1">
      <c r="A45" s="63" t="s">
        <v>148</v>
      </c>
      <c r="B45" s="63"/>
      <c r="C45" s="78"/>
      <c r="D45" s="79"/>
      <c r="E45" s="79"/>
      <c r="F45" s="79"/>
      <c r="G45" s="79"/>
      <c r="H45" s="3"/>
      <c r="I45" s="3"/>
      <c r="J45" s="3"/>
      <c r="K45" s="3"/>
    </row>
    <row r="46" spans="1:11" ht="20.25" customHeight="1">
      <c r="A46" s="5"/>
      <c r="B46" s="5"/>
      <c r="C46" s="60"/>
      <c r="D46" s="3"/>
      <c r="E46" s="3"/>
      <c r="F46" s="3"/>
      <c r="G46" s="3"/>
      <c r="H46" s="3"/>
      <c r="I46" s="3"/>
      <c r="J46" s="3"/>
      <c r="K46" s="43" t="s">
        <v>101</v>
      </c>
    </row>
    <row r="47" spans="1:11" ht="20.25" customHeight="1">
      <c r="A47" s="40"/>
      <c r="B47" s="40"/>
      <c r="C47" s="60"/>
      <c r="D47" s="3"/>
      <c r="E47" s="312" t="s">
        <v>0</v>
      </c>
      <c r="F47" s="312"/>
      <c r="G47" s="312"/>
      <c r="H47" s="64"/>
      <c r="I47" s="312" t="s">
        <v>39</v>
      </c>
      <c r="J47" s="312"/>
      <c r="K47" s="312"/>
    </row>
    <row r="48" spans="1:11" ht="20.25" customHeight="1">
      <c r="A48" s="40"/>
      <c r="B48" s="40"/>
      <c r="C48" s="60"/>
      <c r="D48" s="3"/>
      <c r="E48" s="314" t="s">
        <v>7</v>
      </c>
      <c r="F48" s="314"/>
      <c r="G48" s="314"/>
      <c r="H48" s="64"/>
      <c r="I48" s="314" t="s">
        <v>7</v>
      </c>
      <c r="J48" s="314"/>
      <c r="K48" s="314"/>
    </row>
    <row r="49" spans="1:11" ht="20.25" customHeight="1">
      <c r="A49" s="40"/>
      <c r="B49" s="40"/>
      <c r="C49" s="60"/>
      <c r="D49" s="3"/>
      <c r="E49" s="329" t="s">
        <v>149</v>
      </c>
      <c r="F49" s="329"/>
      <c r="G49" s="329"/>
      <c r="H49" s="65"/>
      <c r="I49" s="329" t="s">
        <v>149</v>
      </c>
      <c r="J49" s="329"/>
      <c r="K49" s="329"/>
    </row>
    <row r="50" spans="1:11" ht="20.25" customHeight="1">
      <c r="A50" s="62"/>
      <c r="B50" s="62"/>
      <c r="C50" s="62"/>
      <c r="D50" s="3"/>
      <c r="E50" s="330" t="s">
        <v>100</v>
      </c>
      <c r="F50" s="330"/>
      <c r="G50" s="330"/>
      <c r="H50" s="65"/>
      <c r="I50" s="330" t="s">
        <v>100</v>
      </c>
      <c r="J50" s="330"/>
      <c r="K50" s="330"/>
    </row>
    <row r="51" spans="1:11" ht="20.25" customHeight="1">
      <c r="A51" s="40"/>
      <c r="B51" s="40"/>
      <c r="C51" s="60" t="s">
        <v>40</v>
      </c>
      <c r="D51" s="3"/>
      <c r="E51" s="80" t="s">
        <v>178</v>
      </c>
      <c r="F51" s="65"/>
      <c r="G51" s="80" t="s">
        <v>162</v>
      </c>
      <c r="H51" s="65"/>
      <c r="I51" s="80" t="s">
        <v>178</v>
      </c>
      <c r="J51" s="65"/>
      <c r="K51" s="80" t="s">
        <v>162</v>
      </c>
    </row>
    <row r="52" spans="1:11" ht="20.25" customHeight="1">
      <c r="A52" s="66"/>
      <c r="B52" s="40"/>
      <c r="C52" s="60"/>
      <c r="D52" s="3"/>
      <c r="E52" s="60"/>
      <c r="F52" s="60"/>
      <c r="G52" s="60"/>
      <c r="H52" s="60"/>
      <c r="I52" s="60"/>
      <c r="J52" s="60"/>
      <c r="K52" s="60"/>
    </row>
    <row r="53" spans="1:11" ht="20.25" customHeight="1">
      <c r="A53" s="40" t="s">
        <v>61</v>
      </c>
      <c r="B53" s="5"/>
      <c r="C53" s="60"/>
      <c r="D53" s="67"/>
      <c r="E53" s="36">
        <f>E34</f>
        <v>5152941</v>
      </c>
      <c r="F53" s="36"/>
      <c r="G53" s="36">
        <f>G34</f>
        <v>3975766</v>
      </c>
      <c r="H53" s="36"/>
      <c r="I53" s="36">
        <f>I34</f>
        <v>1980327</v>
      </c>
      <c r="J53" s="36"/>
      <c r="K53" s="36">
        <f>K34</f>
        <v>1628147</v>
      </c>
    </row>
    <row r="54" spans="1:11" ht="20.25" customHeight="1">
      <c r="A54" s="5"/>
      <c r="B54" s="5"/>
      <c r="C54" s="60"/>
      <c r="D54" s="67"/>
      <c r="E54" s="24"/>
      <c r="F54" s="24"/>
      <c r="G54" s="24"/>
      <c r="H54" s="24"/>
      <c r="I54" s="24"/>
      <c r="J54" s="24"/>
      <c r="K54" s="24"/>
    </row>
    <row r="55" spans="1:11" ht="20.25" customHeight="1">
      <c r="A55" s="40" t="s">
        <v>110</v>
      </c>
      <c r="B55" s="5"/>
      <c r="C55" s="60"/>
      <c r="D55" s="67"/>
      <c r="E55" s="24"/>
      <c r="F55" s="24"/>
      <c r="G55" s="24"/>
      <c r="H55" s="24"/>
      <c r="I55" s="24"/>
      <c r="J55" s="24"/>
      <c r="K55" s="24"/>
    </row>
    <row r="56" spans="1:11" ht="20.25" customHeight="1">
      <c r="A56" s="66" t="s">
        <v>166</v>
      </c>
      <c r="B56" s="5"/>
      <c r="C56" s="60"/>
      <c r="D56" s="67"/>
      <c r="E56" s="24"/>
      <c r="F56" s="24"/>
      <c r="G56" s="24"/>
      <c r="H56" s="24"/>
      <c r="I56" s="24"/>
      <c r="J56" s="24"/>
      <c r="K56" s="24"/>
    </row>
    <row r="57" spans="1:11" ht="20.25" customHeight="1">
      <c r="A57" s="66" t="s">
        <v>175</v>
      </c>
      <c r="B57" s="5"/>
      <c r="C57" s="60"/>
      <c r="D57" s="67"/>
      <c r="E57" s="24"/>
      <c r="F57" s="24"/>
      <c r="G57" s="24"/>
      <c r="H57" s="24"/>
      <c r="I57" s="24"/>
      <c r="J57" s="24"/>
      <c r="K57" s="24"/>
    </row>
    <row r="58" spans="1:11" ht="20.25" customHeight="1">
      <c r="A58" s="44" t="s">
        <v>169</v>
      </c>
      <c r="B58" s="40"/>
      <c r="C58" s="60"/>
      <c r="D58" s="67"/>
      <c r="E58" s="95">
        <v>0</v>
      </c>
      <c r="F58" s="26"/>
      <c r="G58" s="95">
        <v>-14186</v>
      </c>
      <c r="H58" s="26"/>
      <c r="I58" s="42">
        <v>0</v>
      </c>
      <c r="J58" s="26"/>
      <c r="K58" s="42">
        <v>0</v>
      </c>
    </row>
    <row r="59" spans="1:11" ht="20.25" customHeight="1">
      <c r="A59" s="44" t="s">
        <v>182</v>
      </c>
      <c r="B59" s="40"/>
      <c r="C59" s="60"/>
      <c r="D59" s="67"/>
      <c r="E59" s="95">
        <v>-2473</v>
      </c>
      <c r="F59" s="26"/>
      <c r="G59" s="95">
        <v>-12433</v>
      </c>
      <c r="H59" s="26"/>
      <c r="I59" s="42">
        <v>0</v>
      </c>
      <c r="J59" s="26"/>
      <c r="K59" s="42">
        <v>0</v>
      </c>
    </row>
    <row r="60" spans="1:11" ht="20.25" customHeight="1">
      <c r="A60" s="66" t="s">
        <v>167</v>
      </c>
      <c r="B60" s="5"/>
      <c r="C60" s="60"/>
      <c r="D60" s="67"/>
      <c r="E60" s="24"/>
      <c r="F60" s="24"/>
      <c r="G60" s="24"/>
      <c r="H60" s="24"/>
      <c r="I60" s="24"/>
      <c r="J60" s="24"/>
      <c r="K60" s="24"/>
    </row>
    <row r="61" spans="1:11" ht="20.25" customHeight="1">
      <c r="A61" s="66" t="s">
        <v>175</v>
      </c>
      <c r="B61" s="5"/>
      <c r="C61" s="60"/>
      <c r="D61" s="67"/>
      <c r="E61" s="24"/>
      <c r="F61" s="24"/>
      <c r="G61" s="24"/>
      <c r="H61" s="24"/>
      <c r="I61" s="24"/>
      <c r="J61" s="24"/>
      <c r="K61" s="24"/>
    </row>
    <row r="62" spans="1:11" ht="20.25" customHeight="1">
      <c r="A62" s="44" t="s">
        <v>161</v>
      </c>
      <c r="B62" s="5"/>
      <c r="C62" s="60"/>
      <c r="D62" s="67"/>
      <c r="E62" s="77"/>
      <c r="F62" s="24"/>
      <c r="G62" s="77"/>
      <c r="H62" s="24"/>
      <c r="I62" s="95"/>
      <c r="J62" s="24"/>
      <c r="K62" s="95"/>
    </row>
    <row r="63" spans="1:11" ht="20.25" customHeight="1">
      <c r="A63" s="44" t="s">
        <v>160</v>
      </c>
      <c r="B63" s="5"/>
      <c r="C63" s="60"/>
      <c r="D63" s="67"/>
      <c r="E63" s="24">
        <v>524086</v>
      </c>
      <c r="F63" s="24"/>
      <c r="G63" s="24">
        <v>-7827</v>
      </c>
      <c r="H63" s="24"/>
      <c r="I63" s="95">
        <v>0</v>
      </c>
      <c r="J63" s="24"/>
      <c r="K63" s="95">
        <v>0</v>
      </c>
    </row>
    <row r="64" spans="1:11" ht="20.25" customHeight="1">
      <c r="A64" s="44" t="s">
        <v>171</v>
      </c>
      <c r="B64" s="5"/>
      <c r="C64" s="60"/>
      <c r="D64" s="67"/>
      <c r="E64" s="24"/>
      <c r="F64" s="24"/>
      <c r="G64" s="24"/>
      <c r="H64" s="24"/>
      <c r="I64" s="95"/>
      <c r="J64" s="24"/>
      <c r="K64" s="95"/>
    </row>
    <row r="65" spans="1:11" ht="20.25" customHeight="1">
      <c r="A65" s="44" t="s">
        <v>172</v>
      </c>
      <c r="B65" s="5"/>
      <c r="C65" s="60"/>
      <c r="D65" s="67"/>
      <c r="E65" s="24">
        <v>0</v>
      </c>
      <c r="F65" s="24"/>
      <c r="G65" s="24">
        <v>-1017735</v>
      </c>
      <c r="H65" s="24"/>
      <c r="I65" s="95">
        <v>0</v>
      </c>
      <c r="J65" s="24"/>
      <c r="K65" s="95">
        <v>0</v>
      </c>
    </row>
    <row r="66" spans="1:11" ht="20.25" customHeight="1">
      <c r="A66" s="44" t="s">
        <v>74</v>
      </c>
      <c r="B66" s="5"/>
      <c r="C66" s="60"/>
      <c r="D66" s="67"/>
      <c r="E66" s="29">
        <v>111792</v>
      </c>
      <c r="F66" s="24"/>
      <c r="G66" s="29">
        <v>-1668320</v>
      </c>
      <c r="H66" s="24"/>
      <c r="I66" s="91">
        <v>0</v>
      </c>
      <c r="J66" s="24"/>
      <c r="K66" s="91">
        <v>0</v>
      </c>
    </row>
    <row r="67" spans="1:11" s="76" customFormat="1" ht="20.25" customHeight="1">
      <c r="A67" s="40" t="s">
        <v>136</v>
      </c>
      <c r="B67" s="40"/>
      <c r="C67" s="75"/>
      <c r="D67" s="28"/>
      <c r="E67" s="36"/>
      <c r="F67" s="26"/>
      <c r="G67" s="36"/>
      <c r="H67" s="26"/>
      <c r="I67" s="59"/>
      <c r="J67" s="26"/>
      <c r="K67" s="59"/>
    </row>
    <row r="68" spans="1:11" s="76" customFormat="1" ht="20.25" customHeight="1">
      <c r="A68" s="40" t="s">
        <v>173</v>
      </c>
      <c r="B68" s="40"/>
      <c r="C68" s="75"/>
      <c r="D68" s="28"/>
      <c r="E68" s="36">
        <f>SUM(E58:E66)</f>
        <v>633405</v>
      </c>
      <c r="F68" s="26"/>
      <c r="G68" s="36">
        <f>SUM(G58:G66)</f>
        <v>-2720501</v>
      </c>
      <c r="H68" s="26"/>
      <c r="I68" s="36">
        <f>SUM(I58:I66)</f>
        <v>0</v>
      </c>
      <c r="J68" s="26"/>
      <c r="K68" s="36">
        <f>SUM(K58:K66)</f>
        <v>0</v>
      </c>
    </row>
    <row r="69" spans="1:11" s="94" customFormat="1" ht="20.25" customHeight="1">
      <c r="A69" s="68" t="s">
        <v>174</v>
      </c>
      <c r="B69" s="92"/>
      <c r="C69" s="60"/>
      <c r="D69" s="58"/>
      <c r="E69" s="57">
        <v>32505</v>
      </c>
      <c r="F69" s="93"/>
      <c r="G69" s="57">
        <v>-87635</v>
      </c>
      <c r="H69" s="93"/>
      <c r="I69" s="91">
        <v>0</v>
      </c>
      <c r="J69" s="93"/>
      <c r="K69" s="91">
        <v>0</v>
      </c>
    </row>
    <row r="70" spans="1:11" ht="20.25" customHeight="1">
      <c r="A70" s="40" t="s">
        <v>111</v>
      </c>
      <c r="B70" s="40"/>
      <c r="C70" s="60"/>
      <c r="D70" s="67"/>
      <c r="E70" s="24"/>
      <c r="F70" s="23"/>
      <c r="G70" s="24"/>
      <c r="H70" s="24"/>
      <c r="I70" s="24"/>
      <c r="J70" s="24"/>
      <c r="K70" s="24"/>
    </row>
    <row r="71" spans="1:11" ht="20.25" customHeight="1">
      <c r="A71" s="40" t="s">
        <v>176</v>
      </c>
      <c r="B71" s="40"/>
      <c r="C71" s="60"/>
      <c r="D71" s="67"/>
      <c r="E71" s="72">
        <f>E68-E69</f>
        <v>600900</v>
      </c>
      <c r="F71" s="26"/>
      <c r="G71" s="72">
        <f>G68-G69</f>
        <v>-2632866</v>
      </c>
      <c r="H71" s="36"/>
      <c r="I71" s="72">
        <f>SUM(I68:I69)</f>
        <v>0</v>
      </c>
      <c r="J71" s="36"/>
      <c r="K71" s="72">
        <f>SUM(K68:K69)</f>
        <v>0</v>
      </c>
    </row>
    <row r="72" spans="1:11" ht="20.25" customHeight="1">
      <c r="A72" s="40" t="s">
        <v>112</v>
      </c>
      <c r="B72" s="5"/>
      <c r="C72" s="60"/>
      <c r="D72" s="67"/>
      <c r="E72" s="42"/>
      <c r="F72" s="23"/>
      <c r="G72" s="42"/>
      <c r="H72" s="24"/>
      <c r="I72" s="39"/>
      <c r="J72" s="24"/>
      <c r="K72" s="39"/>
    </row>
    <row r="73" spans="1:11" ht="20.25" customHeight="1" thickBot="1">
      <c r="A73" s="40" t="s">
        <v>113</v>
      </c>
      <c r="B73" s="5"/>
      <c r="C73" s="60"/>
      <c r="D73" s="67"/>
      <c r="E73" s="38">
        <f>E53+E71</f>
        <v>5753841</v>
      </c>
      <c r="F73" s="26"/>
      <c r="G73" s="38">
        <f>G53+G71</f>
        <v>1342900</v>
      </c>
      <c r="H73" s="36"/>
      <c r="I73" s="38">
        <f>I53+I71</f>
        <v>1980327</v>
      </c>
      <c r="J73" s="36"/>
      <c r="K73" s="38">
        <f>K53+K71</f>
        <v>1628147</v>
      </c>
    </row>
    <row r="74" spans="1:11" ht="20.25" customHeight="1" thickTop="1">
      <c r="A74" s="5"/>
      <c r="B74" s="5"/>
      <c r="C74" s="60"/>
      <c r="D74" s="67"/>
      <c r="E74" s="42"/>
      <c r="F74" s="42"/>
      <c r="G74" s="42"/>
      <c r="H74" s="42"/>
      <c r="I74" s="39"/>
      <c r="J74" s="24"/>
      <c r="K74" s="39"/>
    </row>
    <row r="75" spans="1:11" ht="20.25" customHeight="1">
      <c r="A75" s="40" t="s">
        <v>119</v>
      </c>
      <c r="B75" s="40"/>
      <c r="C75" s="60"/>
      <c r="D75" s="67"/>
      <c r="E75" s="36"/>
      <c r="F75" s="26"/>
      <c r="G75" s="36"/>
      <c r="H75" s="26"/>
      <c r="I75" s="36"/>
      <c r="J75" s="26"/>
      <c r="K75" s="36"/>
    </row>
    <row r="76" spans="1:11" ht="20.25" customHeight="1">
      <c r="A76" s="40" t="s">
        <v>114</v>
      </c>
      <c r="B76" s="40"/>
      <c r="C76" s="60"/>
      <c r="D76" s="67"/>
      <c r="E76" s="36"/>
      <c r="F76" s="26"/>
      <c r="G76" s="36"/>
      <c r="H76" s="26"/>
      <c r="I76" s="36"/>
      <c r="J76" s="26"/>
      <c r="K76" s="36"/>
    </row>
    <row r="77" spans="1:11" ht="20.25" customHeight="1">
      <c r="A77" s="44" t="s">
        <v>62</v>
      </c>
      <c r="B77" s="5"/>
      <c r="C77" s="60"/>
      <c r="D77" s="67"/>
      <c r="E77" s="24">
        <v>4946540</v>
      </c>
      <c r="F77" s="24"/>
      <c r="G77" s="24">
        <v>-763160</v>
      </c>
      <c r="H77" s="46"/>
      <c r="I77" s="52">
        <v>1971058</v>
      </c>
      <c r="J77" s="46"/>
      <c r="K77" s="52">
        <v>1628147</v>
      </c>
    </row>
    <row r="78" spans="1:11" ht="20.25" customHeight="1">
      <c r="A78" s="44" t="s">
        <v>109</v>
      </c>
      <c r="B78" s="40"/>
      <c r="C78" s="60"/>
      <c r="D78" s="67"/>
      <c r="E78" s="74">
        <v>809179</v>
      </c>
      <c r="F78" s="23"/>
      <c r="G78" s="74">
        <v>2106066</v>
      </c>
      <c r="H78" s="26"/>
      <c r="I78" s="91" t="s">
        <v>94</v>
      </c>
      <c r="J78" s="93"/>
      <c r="K78" s="91">
        <v>0</v>
      </c>
    </row>
    <row r="79" spans="1:11" s="76" customFormat="1" ht="20.25" customHeight="1">
      <c r="A79" s="40" t="s">
        <v>119</v>
      </c>
      <c r="B79" s="40"/>
      <c r="C79" s="75"/>
      <c r="D79" s="28"/>
      <c r="E79" s="36"/>
      <c r="F79" s="26"/>
      <c r="G79" s="36"/>
      <c r="H79" s="26"/>
      <c r="I79" s="36"/>
      <c r="J79" s="26"/>
      <c r="K79" s="36"/>
    </row>
    <row r="80" spans="1:11" ht="20.25" customHeight="1" thickBot="1">
      <c r="A80" s="40" t="s">
        <v>113</v>
      </c>
      <c r="B80" s="5"/>
      <c r="C80" s="60"/>
      <c r="D80" s="67"/>
      <c r="E80" s="38">
        <f>SUM(E77:E78)</f>
        <v>5755719</v>
      </c>
      <c r="F80" s="26"/>
      <c r="G80" s="38">
        <f>SUM(G77:G78)</f>
        <v>1342906</v>
      </c>
      <c r="H80" s="26"/>
      <c r="I80" s="38">
        <f>SUM(I77:I78)</f>
        <v>1971058</v>
      </c>
      <c r="J80" s="26"/>
      <c r="K80" s="38">
        <f>SUM(K77:K78)</f>
        <v>1628147</v>
      </c>
    </row>
    <row r="81" spans="1:11" ht="20.25" customHeight="1" thickTop="1">
      <c r="A81" s="40"/>
      <c r="B81" s="5"/>
      <c r="C81" s="60"/>
      <c r="D81" s="67"/>
      <c r="E81" s="36"/>
      <c r="F81" s="24"/>
      <c r="G81" s="36"/>
      <c r="H81" s="24"/>
      <c r="I81" s="36"/>
      <c r="J81" s="23"/>
      <c r="K81" s="36"/>
    </row>
    <row r="82" spans="2:11" s="76" customFormat="1" ht="20.25" customHeight="1">
      <c r="B82" s="40"/>
      <c r="C82" s="60"/>
      <c r="D82" s="28"/>
      <c r="E82" s="90"/>
      <c r="F82" s="89"/>
      <c r="G82" s="90"/>
      <c r="H82" s="89"/>
      <c r="I82" s="90"/>
      <c r="J82" s="89"/>
      <c r="K82" s="90"/>
    </row>
    <row r="83" spans="2:11" s="76" customFormat="1" ht="20.25" customHeight="1">
      <c r="B83" s="40"/>
      <c r="C83" s="60"/>
      <c r="D83" s="28"/>
      <c r="E83" s="90"/>
      <c r="F83" s="89"/>
      <c r="G83" s="90"/>
      <c r="H83" s="89"/>
      <c r="I83" s="90"/>
      <c r="J83" s="89"/>
      <c r="K83" s="90"/>
    </row>
    <row r="84" spans="2:11" s="76" customFormat="1" ht="20.25" customHeight="1">
      <c r="B84" s="40"/>
      <c r="C84" s="60"/>
      <c r="D84" s="28"/>
      <c r="E84" s="90"/>
      <c r="F84" s="89"/>
      <c r="G84" s="90"/>
      <c r="H84" s="89"/>
      <c r="I84" s="90"/>
      <c r="J84" s="89"/>
      <c r="K84" s="90"/>
    </row>
    <row r="85" spans="2:11" s="76" customFormat="1" ht="20.25" customHeight="1">
      <c r="B85" s="40"/>
      <c r="C85" s="60"/>
      <c r="D85" s="28"/>
      <c r="E85" s="90"/>
      <c r="F85" s="89"/>
      <c r="G85" s="90"/>
      <c r="H85" s="89"/>
      <c r="I85" s="90"/>
      <c r="J85" s="89"/>
      <c r="K85" s="90"/>
    </row>
  </sheetData>
  <sheetProtection/>
  <mergeCells count="16">
    <mergeCell ref="E5:G5"/>
    <mergeCell ref="I5:K5"/>
    <mergeCell ref="E7:G7"/>
    <mergeCell ref="E8:G8"/>
    <mergeCell ref="I7:K7"/>
    <mergeCell ref="I8:K8"/>
    <mergeCell ref="E49:G49"/>
    <mergeCell ref="E50:G50"/>
    <mergeCell ref="I49:K49"/>
    <mergeCell ref="I50:K50"/>
    <mergeCell ref="E6:G6"/>
    <mergeCell ref="I6:K6"/>
    <mergeCell ref="E48:G48"/>
    <mergeCell ref="I48:K48"/>
    <mergeCell ref="E47:G47"/>
    <mergeCell ref="I47:K47"/>
  </mergeCells>
  <printOptions/>
  <pageMargins left="0.7" right="0.7" top="0.48" bottom="0.5" header="0.5" footer="0.5"/>
  <pageSetup firstPageNumber="6" useFirstPageNumber="1" horizontalDpi="600" verticalDpi="600" orientation="portrait" paperSize="9" scale="92"/>
  <headerFooter alignWithMargins="0">
    <oddFooter>&amp;LThe accompanying notes are an integral part of these financial statements.
&amp;C&amp;P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Microsoft Office User</cp:lastModifiedBy>
  <cp:lastPrinted>2018-11-14T09:08:38Z</cp:lastPrinted>
  <dcterms:created xsi:type="dcterms:W3CDTF">2005-02-11T01:43:17Z</dcterms:created>
  <dcterms:modified xsi:type="dcterms:W3CDTF">2018-11-16T09:12:52Z</dcterms:modified>
  <cp:category/>
  <cp:version/>
  <cp:contentType/>
  <cp:contentStatus/>
</cp:coreProperties>
</file>