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65341" windowWidth="9540" windowHeight="8130" tabRatio="652" activeTab="0"/>
  </bookViews>
  <sheets>
    <sheet name="BS 3-6" sheetId="1" r:id="rId1"/>
    <sheet name="PL 7-10" sheetId="2" r:id="rId2"/>
    <sheet name="SH 11-12" sheetId="3" r:id="rId3"/>
    <sheet name="SH 13" sheetId="4" r:id="rId4"/>
    <sheet name="CF 14-17" sheetId="5" r:id="rId5"/>
  </sheets>
  <definedNames/>
  <calcPr fullCalcOnLoad="1"/>
</workbook>
</file>

<file path=xl/sharedStrings.xml><?xml version="1.0" encoding="utf-8"?>
<sst xmlns="http://schemas.openxmlformats.org/spreadsheetml/2006/main" count="856" uniqueCount="356">
  <si>
    <t>Consolidated</t>
  </si>
  <si>
    <t>Cash and cash equivalents</t>
  </si>
  <si>
    <t>Current portion of long-term loans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</si>
  <si>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</si>
  <si>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</si>
  <si>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</si>
  <si>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</si>
  <si>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</si>
  <si>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</si>
  <si>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</si>
  <si>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</si>
  <si>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</si>
  <si>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</si>
  <si>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</si>
  <si>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</si>
  <si>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</si>
  <si>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 xml:space="preserve">paid-up 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</si>
  <si>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</si>
  <si>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</si>
  <si>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</si>
  <si>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</si>
  <si>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</si>
  <si>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</si>
  <si>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</si>
  <si>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</si>
  <si>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</si>
  <si>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</si>
  <si>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</si>
  <si>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</si>
  <si>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</si>
  <si>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</si>
  <si>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</si>
  <si>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</si>
  <si>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</si>
  <si>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</si>
  <si>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</si>
  <si>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</si>
  <si>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Current portion of long-term debts</t>
  </si>
  <si>
    <t>31 December</t>
  </si>
  <si>
    <t>Income tax paid</t>
  </si>
  <si>
    <t>Other income</t>
  </si>
  <si>
    <t>reserve</t>
  </si>
  <si>
    <t>Separate</t>
  </si>
  <si>
    <t>Note</t>
  </si>
  <si>
    <t xml:space="preserve">   to subsidiaries</t>
  </si>
  <si>
    <t>Short-term loans to subsidiaries</t>
  </si>
  <si>
    <t>Income tax payable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</si>
  <si>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</si>
  <si>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</si>
  <si>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</si>
  <si>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</si>
  <si>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</si>
  <si>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</si>
  <si>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Total equity</t>
  </si>
  <si>
    <t>attributable to</t>
  </si>
  <si>
    <t>Property, plant and equipment</t>
  </si>
  <si>
    <t xml:space="preserve">   Authorised share capital </t>
  </si>
  <si>
    <t xml:space="preserve">Revenue from sale of goods </t>
  </si>
  <si>
    <t>Issued and</t>
  </si>
  <si>
    <t>Long-term debts</t>
  </si>
  <si>
    <t>Provisions and others</t>
  </si>
  <si>
    <t xml:space="preserve">   Appropriated</t>
  </si>
  <si>
    <t>Interest received</t>
  </si>
  <si>
    <t xml:space="preserve">   from financial institutions</t>
  </si>
  <si>
    <t>Currency</t>
  </si>
  <si>
    <t>translation</t>
  </si>
  <si>
    <t>Accrued expenses</t>
  </si>
  <si>
    <t xml:space="preserve">   Unappropriated</t>
  </si>
  <si>
    <t>Cost of sale of goods</t>
  </si>
  <si>
    <t>Accounts receivable - trade and others</t>
  </si>
  <si>
    <t xml:space="preserve">   Issued and paid-up share capital</t>
  </si>
  <si>
    <t xml:space="preserve"> </t>
  </si>
  <si>
    <t xml:space="preserve">Profit for the period </t>
  </si>
  <si>
    <t>Profit for the period</t>
  </si>
  <si>
    <t>Equity</t>
  </si>
  <si>
    <t>Liabilities and equity</t>
  </si>
  <si>
    <t>Total liabilities and equity</t>
  </si>
  <si>
    <t xml:space="preserve">   Equity holders of the Company</t>
  </si>
  <si>
    <t>Adjustments for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</si>
  <si>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</si>
  <si>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</si>
  <si>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</si>
  <si>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</si>
  <si>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</si>
  <si>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</si>
  <si>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</si>
  <si>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Premium on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</si>
  <si>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</si>
  <si>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</si>
  <si>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</si>
  <si>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</si>
  <si>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</si>
  <si>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</si>
  <si>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>Fair value</t>
  </si>
  <si>
    <t>Purchase of investments</t>
  </si>
  <si>
    <t xml:space="preserve">Deferred tax assets </t>
  </si>
  <si>
    <t xml:space="preserve">Deferred tax liabilities </t>
  </si>
  <si>
    <t>Additional paid-in capital</t>
  </si>
  <si>
    <t xml:space="preserve">   Premium on ordinary shares</t>
  </si>
  <si>
    <t>Interest paid</t>
  </si>
  <si>
    <t>changes on</t>
  </si>
  <si>
    <t>investments</t>
  </si>
  <si>
    <t>Cash flows from investing activities</t>
  </si>
  <si>
    <t>earnings</t>
  </si>
  <si>
    <t>retained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</si>
  <si>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</si>
  <si>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</si>
  <si>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</si>
  <si>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</si>
  <si>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</si>
  <si>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</si>
  <si>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 xml:space="preserve">Effect of exchange rate changes on </t>
  </si>
  <si>
    <t xml:space="preserve">   balances held in foreign currencies</t>
  </si>
  <si>
    <t xml:space="preserve">Overdrafts and short-term borrowings </t>
  </si>
  <si>
    <t xml:space="preserve">   from financial institutions  </t>
  </si>
  <si>
    <t xml:space="preserve">Changes in operating assets and </t>
  </si>
  <si>
    <t xml:space="preserve">   liabilities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</si>
  <si>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</si>
  <si>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</si>
  <si>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</si>
  <si>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</si>
  <si>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</si>
  <si>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</si>
  <si>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</si>
  <si>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</si>
  <si>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</si>
  <si>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</si>
  <si>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 xml:space="preserve">ordinary </t>
  </si>
  <si>
    <t>Assets (Continued)</t>
  </si>
  <si>
    <t>Liabilities and equity (Continued)</t>
  </si>
  <si>
    <t xml:space="preserve">   directly in equity</t>
  </si>
  <si>
    <t>Proceeds from issue of debentures</t>
  </si>
  <si>
    <t>Statements of financial position</t>
  </si>
  <si>
    <t>(Unit: Thousand Baht)</t>
  </si>
  <si>
    <t>Other components of equity</t>
  </si>
  <si>
    <t xml:space="preserve"> components</t>
  </si>
  <si>
    <t xml:space="preserve"> of equity</t>
  </si>
  <si>
    <t>Total other</t>
  </si>
  <si>
    <t>the Company</t>
  </si>
  <si>
    <t xml:space="preserve">Total equity 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</si>
  <si>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</si>
  <si>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</si>
  <si>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</si>
  <si>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</si>
  <si>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</si>
  <si>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</si>
  <si>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</si>
  <si>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</si>
  <si>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</si>
  <si>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</si>
  <si>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</si>
  <si>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</si>
  <si>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</si>
  <si>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</si>
  <si>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</si>
  <si>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</si>
  <si>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>Sale of investments</t>
  </si>
  <si>
    <t xml:space="preserve">Profit before income tax </t>
  </si>
  <si>
    <t>Other intangible assets</t>
  </si>
  <si>
    <t>Purchase of other intangible assets</t>
  </si>
  <si>
    <t>Employee benefit obligations</t>
  </si>
  <si>
    <t>Total equity attributable to equity</t>
  </si>
  <si>
    <t xml:space="preserve">   holders of the Company</t>
  </si>
  <si>
    <t xml:space="preserve">   equity holders, recorded </t>
  </si>
  <si>
    <t>equity holders of</t>
  </si>
  <si>
    <t>Available-for-sale investments</t>
  </si>
  <si>
    <t>Investment properties</t>
  </si>
  <si>
    <t xml:space="preserve">   expense (income)</t>
  </si>
  <si>
    <t>Income tax expense (income)</t>
  </si>
  <si>
    <t>Transactions with equity holders,</t>
  </si>
  <si>
    <t xml:space="preserve">Total transactions with  </t>
  </si>
  <si>
    <t xml:space="preserve">Cash flows from operating activities </t>
  </si>
  <si>
    <t xml:space="preserve">   (Continued)</t>
  </si>
  <si>
    <t xml:space="preserve">Cash and cash equivalents at  </t>
  </si>
  <si>
    <t xml:space="preserve">   beginning of period</t>
  </si>
  <si>
    <t xml:space="preserve">Cash and cash equivalents at </t>
  </si>
  <si>
    <t xml:space="preserve">   end of period</t>
  </si>
  <si>
    <t>Total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</si>
  <si>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</si>
  <si>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</si>
  <si>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</si>
  <si>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</si>
  <si>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</si>
  <si>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</si>
  <si>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 xml:space="preserve">   Other premium </t>
  </si>
  <si>
    <t>premium</t>
  </si>
  <si>
    <t>Bills of exchange</t>
  </si>
  <si>
    <t>Current and non-current biological assets</t>
  </si>
  <si>
    <t>Accrued dividend income</t>
  </si>
  <si>
    <t>Surplus on common control transactions</t>
  </si>
  <si>
    <t xml:space="preserve">      - Other</t>
  </si>
  <si>
    <t>Surplus on</t>
  </si>
  <si>
    <t>common control</t>
  </si>
  <si>
    <t>transactions</t>
  </si>
  <si>
    <t xml:space="preserve">   Total changes in ownership</t>
  </si>
  <si>
    <t>Statements of income (Unaudited)</t>
  </si>
  <si>
    <t>Statements of comprehensive income (Unaudited)</t>
  </si>
  <si>
    <t>Purchase of leasehold rights</t>
  </si>
  <si>
    <t>Three-month period ended</t>
  </si>
  <si>
    <t>Net foreign exchange losses</t>
  </si>
  <si>
    <t xml:space="preserve"> in subsidiaries</t>
  </si>
  <si>
    <t>Comprehensive income for the period</t>
  </si>
  <si>
    <t>Surplus from change in equity</t>
  </si>
  <si>
    <t>Surplus from</t>
  </si>
  <si>
    <t>change in equity</t>
  </si>
  <si>
    <t>1.</t>
  </si>
  <si>
    <t>These consisted of:</t>
  </si>
  <si>
    <t>Overdrafts</t>
  </si>
  <si>
    <t>Net</t>
  </si>
  <si>
    <t>2.</t>
  </si>
  <si>
    <t>Non-cash transactions</t>
  </si>
  <si>
    <t>Current investments</t>
  </si>
  <si>
    <t>Transferred to retained earnings</t>
  </si>
  <si>
    <t xml:space="preserve">Net cash provided by (used in) </t>
  </si>
  <si>
    <t>Net cash provided by (used in)</t>
  </si>
  <si>
    <t xml:space="preserve">   investments</t>
  </si>
  <si>
    <t>Fair value changes on available-for-sale</t>
  </si>
  <si>
    <t>available-for-sale</t>
  </si>
  <si>
    <t>2015</t>
  </si>
  <si>
    <t>Balance at 1 January 2015</t>
  </si>
  <si>
    <t xml:space="preserve">   in subsidiaries and associates</t>
  </si>
  <si>
    <t>and associates</t>
  </si>
  <si>
    <t>Items that will never be reclassified</t>
  </si>
  <si>
    <t xml:space="preserve">Items that are or may be reclassified </t>
  </si>
  <si>
    <t>Revaluation differences on assets</t>
  </si>
  <si>
    <t xml:space="preserve"> financial statements</t>
  </si>
  <si>
    <t>Investments in joint ventures</t>
  </si>
  <si>
    <t>2016</t>
  </si>
  <si>
    <t>Balance at 1 January 2016</t>
  </si>
  <si>
    <t>(Unaudited)</t>
  </si>
  <si>
    <t xml:space="preserve">   joint ventures </t>
  </si>
  <si>
    <t>Net foreign exchange gains</t>
  </si>
  <si>
    <t>Repayment of debentures</t>
  </si>
  <si>
    <t>Employee benefits paid</t>
  </si>
  <si>
    <t>Statements of cash flows (Unaudited)</t>
  </si>
  <si>
    <t xml:space="preserve">   interests</t>
  </si>
  <si>
    <t xml:space="preserve">Gains on changes in fair value of </t>
  </si>
  <si>
    <t xml:space="preserve">   investment in associates</t>
  </si>
  <si>
    <t>Gains on sales of investments</t>
  </si>
  <si>
    <t>8, 9</t>
  </si>
  <si>
    <t xml:space="preserve">Reclassification of currency translation </t>
  </si>
  <si>
    <t xml:space="preserve">   differences on previously held interest </t>
  </si>
  <si>
    <t xml:space="preserve">   in associate before status change to </t>
  </si>
  <si>
    <t xml:space="preserve">   subsidiary to profit or loss</t>
  </si>
  <si>
    <t xml:space="preserve">   Distributions to owners</t>
  </si>
  <si>
    <t xml:space="preserve">   Total distributions to owners</t>
  </si>
  <si>
    <t xml:space="preserve">      in subsidiaries and associates</t>
  </si>
  <si>
    <t xml:space="preserve">      without a change in control </t>
  </si>
  <si>
    <t xml:space="preserve">      interests in subsidiaries and associates</t>
  </si>
  <si>
    <t xml:space="preserve">   Distributions to owners of the Company</t>
  </si>
  <si>
    <t xml:space="preserve">   Total distributions to owners of</t>
  </si>
  <si>
    <t xml:space="preserve">      the Company</t>
  </si>
  <si>
    <t>(Gains) losses on changes in fair value of</t>
  </si>
  <si>
    <t xml:space="preserve">   biological assets</t>
  </si>
  <si>
    <t xml:space="preserve">Net consideration paid for acquisition </t>
  </si>
  <si>
    <t xml:space="preserve">   investing activities</t>
  </si>
  <si>
    <t>Increase (decrease) in bill of exchange</t>
  </si>
  <si>
    <t xml:space="preserve">Repayment of liabilities under  </t>
  </si>
  <si>
    <t xml:space="preserve">   finance leases</t>
  </si>
  <si>
    <t xml:space="preserve">   dividends paid to subsidiaries (for </t>
  </si>
  <si>
    <t xml:space="preserve">Dividends paid to non-controlling </t>
  </si>
  <si>
    <t xml:space="preserve">Supplemental disclosures of cash </t>
  </si>
  <si>
    <t xml:space="preserve">   flows information:</t>
  </si>
  <si>
    <t>6, 8</t>
  </si>
  <si>
    <t xml:space="preserve">Increase in short-term loans to </t>
  </si>
  <si>
    <t xml:space="preserve">Decrease in short-term borrowings </t>
  </si>
  <si>
    <t xml:space="preserve">   adjusted to net realisable value</t>
  </si>
  <si>
    <t>Statements of changes in equity (Unaudited)</t>
  </si>
  <si>
    <t xml:space="preserve">   financing activities</t>
  </si>
  <si>
    <t>Unrealised (gains) losses on exchange rates</t>
  </si>
  <si>
    <t>30 September</t>
  </si>
  <si>
    <t xml:space="preserve">   subsequently to profit or loss</t>
  </si>
  <si>
    <t>Nine-month period ended</t>
  </si>
  <si>
    <t xml:space="preserve">    biological assets</t>
  </si>
  <si>
    <t xml:space="preserve">Reclassification of net change in fair value of </t>
  </si>
  <si>
    <t xml:space="preserve">   available-for-sale investment to profit or loss</t>
  </si>
  <si>
    <t>Other comprehensive income</t>
  </si>
  <si>
    <t xml:space="preserve">Nine-month period ended </t>
  </si>
  <si>
    <t xml:space="preserve">   30 September 2015</t>
  </si>
  <si>
    <t>Balance at 1 January 2013</t>
  </si>
  <si>
    <t xml:space="preserve">   - as previously reported</t>
  </si>
  <si>
    <t xml:space="preserve">Impact of change in accounting </t>
  </si>
  <si>
    <t xml:space="preserve">   policy</t>
  </si>
  <si>
    <t xml:space="preserve">   - restated</t>
  </si>
  <si>
    <t xml:space="preserve">      Dividends paid  </t>
  </si>
  <si>
    <t xml:space="preserve">    Acquisition of subsidiary with </t>
  </si>
  <si>
    <t xml:space="preserve">    Changes in interests in associates</t>
  </si>
  <si>
    <t>Balance at 30 September 2015</t>
  </si>
  <si>
    <t xml:space="preserve">   30 September 2016</t>
  </si>
  <si>
    <t>Balance at 30 September 2016</t>
  </si>
  <si>
    <t>Total comprehensive Income</t>
  </si>
  <si>
    <r>
      <t xml:space="preserve">   </t>
    </r>
    <r>
      <rPr>
        <b/>
        <sz val="11"/>
        <rFont val="Times New Roman"/>
        <family val="1"/>
      </rPr>
      <t>for the period</t>
    </r>
  </si>
  <si>
    <t>Nine-month period ended 30 September 2015</t>
  </si>
  <si>
    <t>Common control transactions</t>
  </si>
  <si>
    <t>Nine-month period ended 30 September 2016</t>
  </si>
  <si>
    <t>Bad and doubtful debts expense (reversal</t>
  </si>
  <si>
    <t xml:space="preserve">   of allowance for doubtful accounts)</t>
  </si>
  <si>
    <t xml:space="preserve">Losses (reversal of allowance for losses) </t>
  </si>
  <si>
    <t xml:space="preserve">   on decline in value of inventories </t>
  </si>
  <si>
    <t xml:space="preserve">(Gains) losses on sale and write-off of </t>
  </si>
  <si>
    <t xml:space="preserve">   properties and other intangible assets</t>
  </si>
  <si>
    <t xml:space="preserve">Impairment losses of plant and equipment </t>
  </si>
  <si>
    <t>Reversal of impairment loss on</t>
  </si>
  <si>
    <t>Gain on changes in fair value of</t>
  </si>
  <si>
    <t xml:space="preserve">    investment in associate</t>
  </si>
  <si>
    <t xml:space="preserve">Net cash provided by (used in) operating </t>
  </si>
  <si>
    <t xml:space="preserve">    activities</t>
  </si>
  <si>
    <t xml:space="preserve">    subsidiaries</t>
  </si>
  <si>
    <t xml:space="preserve">    of subsidiaries</t>
  </si>
  <si>
    <t xml:space="preserve">Decrease in long-term loans </t>
  </si>
  <si>
    <t xml:space="preserve">    to subsidiaries</t>
  </si>
  <si>
    <t xml:space="preserve">    investment properties and</t>
  </si>
  <si>
    <t xml:space="preserve">    other intangible assets</t>
  </si>
  <si>
    <t xml:space="preserve">   under common control</t>
  </si>
  <si>
    <t xml:space="preserve">Dividend paid of the Company - net of </t>
  </si>
  <si>
    <t xml:space="preserve">Consideration paid for acquisition of </t>
  </si>
  <si>
    <t>non-controlling interests</t>
  </si>
  <si>
    <t xml:space="preserve">Net increase (decrease) in cash </t>
  </si>
  <si>
    <t xml:space="preserve">   and cash equivalents</t>
  </si>
  <si>
    <t>Income tax on other comprehensive income</t>
  </si>
  <si>
    <t xml:space="preserve">   for the period, net of income tax</t>
  </si>
  <si>
    <t>Depreciation of biological assets</t>
  </si>
  <si>
    <t>4, 12</t>
  </si>
  <si>
    <t xml:space="preserve">    New  shares  issued by subsidiaries</t>
  </si>
  <si>
    <t>Defined benefit plan actuarial losses</t>
  </si>
  <si>
    <t xml:space="preserve">Defined benefit plan actuarial losses </t>
  </si>
  <si>
    <t xml:space="preserve">      - Actuarial losses</t>
  </si>
  <si>
    <t>Income tax expense</t>
  </si>
  <si>
    <t xml:space="preserve">   Dividends paid  </t>
  </si>
  <si>
    <t xml:space="preserve">      - Actuarial gains (losses)</t>
  </si>
  <si>
    <t xml:space="preserve">   from joint venture </t>
  </si>
  <si>
    <t>Profit before income tax expense</t>
  </si>
  <si>
    <t xml:space="preserve">Losses (gains) on changes in fair value of </t>
  </si>
  <si>
    <t xml:space="preserve">Share of profit of investments  in </t>
  </si>
  <si>
    <t xml:space="preserve">   associates and joint ventures</t>
  </si>
  <si>
    <t xml:space="preserve">    and joint ventures</t>
  </si>
  <si>
    <t xml:space="preserve">    and investment properties</t>
  </si>
  <si>
    <t xml:space="preserve">Net cash inflow from business transfer </t>
  </si>
  <si>
    <t xml:space="preserve">Increase (decrease) in short-term borrowings </t>
  </si>
  <si>
    <t>Payment of financial transaction costs</t>
  </si>
  <si>
    <t>and the company had accrued dividend income amounting to Baht 206 million and Baht 1,800 million respectively).</t>
  </si>
  <si>
    <t xml:space="preserve">Leasehold rights </t>
  </si>
  <si>
    <t xml:space="preserve">Share of profit of investments in </t>
  </si>
  <si>
    <t xml:space="preserve">   property, plant and equipment, investment</t>
  </si>
  <si>
    <t>Share of profit of investments in associates</t>
  </si>
  <si>
    <t xml:space="preserve">   investments in associates</t>
  </si>
  <si>
    <t>Decrease (increase) in current investments</t>
  </si>
  <si>
    <t xml:space="preserve">Purchase of property, plant and equipment </t>
  </si>
  <si>
    <t>Sale of property, plant and equipment,</t>
  </si>
  <si>
    <t xml:space="preserve">      non-controlling interests</t>
  </si>
  <si>
    <t xml:space="preserve">    Acquisition of non-controlling interests</t>
  </si>
  <si>
    <t xml:space="preserve">   Dividends paid</t>
  </si>
  <si>
    <r>
      <t xml:space="preserve">As at 30 September 2016 the Group had accrued dividend income amounting to Baht 177 million </t>
    </r>
    <r>
      <rPr>
        <i/>
        <sz val="11"/>
        <rFont val="Times New Roman"/>
        <family val="1"/>
      </rPr>
      <t xml:space="preserve">(2015: The Group </t>
    </r>
  </si>
  <si>
    <t xml:space="preserve">   shares held in treasury)</t>
  </si>
  <si>
    <t xml:space="preserve">(Gains) losses on changes in fair value of </t>
  </si>
  <si>
    <t>Proceeds from issue of new ordinary shares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</si>
</sst>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_(* #,##0.00000000_);_(* \(#,##0.00000000\);_(* &quot;-&quot;_);_(@_)"/>
    <numFmt numFmtId="181" formatCode="_(* #,##0.000000000_);_(* \(#,##0.000000000\);_(* &quot;-&quot;_);_(@_)"/>
    <numFmt numFmtId="182" formatCode="_(* #,##0.0000000000_);_(* \(#,##0.0000000000\);_(* &quot;-&quot;_);_(@_)"/>
    <numFmt numFmtId="183" formatCode="_(* #,##0.00000000000_);_(* \(#,##0.00000000000\);_(* &quot;-&quot;_);_(@_)"/>
    <numFmt numFmtId="184" formatCode="_(* #,##0.000000000000_);_(* \(#,##0.000000000000\);_(* &quot;-&quot;_);_(@_)"/>
    <numFmt numFmtId="185" formatCode="_(* #,##0.0000000000000_);_(* \(#,##0.0000000000000\);_(* &quot;-&quot;_);_(@_)"/>
    <numFmt numFmtId="186" formatCode="_(* #,##0.00000000000000_);_(* \(#,##0.00000000000000\);_(* &quot;-&quot;_);_(@_)"/>
    <numFmt numFmtId="187" formatCode="_(* #,##0.000000000000000_);_(* \(#,##0.000000000000000\);_(* &quot;-&quot;_);_(@_)"/>
    <numFmt numFmtId="188" formatCode="_(* #,##0.0000000000000000_);_(* \(#,##0.0000000000000000\);_(* &quot;-&quot;_);_(@_)"/>
    <numFmt numFmtId="189" formatCode="_(* #,##0.00000000000000000_);_(* \(#,##0.00000000000000000\);_(* &quot;-&quot;_);_(@_)"/>
    <numFmt numFmtId="190" formatCode="_(* #,##0.000000000000000000_);_(* \(#,##0.000000000000000000\);_(* &quot;-&quot;_);_(@_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#,##0.00\ ;\(#,##0.00\)"/>
    <numFmt numFmtId="194" formatCode="[$-409]dddd\,\ mmmm\ dd\,\ yyyy"/>
    <numFmt numFmtId="195" formatCode="[$-409]h:mm:ss\ AM/PM"/>
    <numFmt numFmtId="196" formatCode="[$-D00041E]0"/>
  </numFmts>
  <fonts count="59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b/>
      <i/>
      <sz val="10"/>
      <name val="Times New Roman"/>
      <family val="1"/>
    </font>
    <font>
      <b/>
      <sz val="15"/>
      <name val="Times New Roman"/>
      <family val="1"/>
    </font>
    <font>
      <sz val="11"/>
      <color indexed="8"/>
      <name val="Angsana New"/>
      <family val="1"/>
    </font>
    <font>
      <sz val="15"/>
      <name val="Times New Roman"/>
      <family val="1"/>
    </font>
    <font>
      <i/>
      <sz val="15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3" fontId="3" fillId="0" borderId="0" xfId="42" applyFont="1" applyBorder="1" applyAlignment="1">
      <alignment horizontal="right"/>
    </xf>
    <xf numFmtId="169" fontId="0" fillId="0" borderId="0" xfId="42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69" fontId="0" fillId="0" borderId="10" xfId="42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3" fillId="0" borderId="0" xfId="42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9" fontId="3" fillId="0" borderId="0" xfId="42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3" fillId="0" borderId="11" xfId="0" applyNumberFormat="1" applyFont="1" applyBorder="1" applyAlignment="1">
      <alignment/>
    </xf>
    <xf numFmtId="0" fontId="14" fillId="0" borderId="0" xfId="60" applyFont="1" applyFill="1" applyAlignment="1">
      <alignment/>
      <protection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9" fontId="0" fillId="0" borderId="0" xfId="42" applyNumberFormat="1" applyFont="1" applyFill="1" applyAlignment="1">
      <alignment/>
    </xf>
    <xf numFmtId="169" fontId="15" fillId="0" borderId="0" xfId="42" applyNumberFormat="1" applyFont="1" applyFill="1" applyAlignment="1">
      <alignment/>
    </xf>
    <xf numFmtId="43" fontId="15" fillId="0" borderId="0" xfId="42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169" fontId="14" fillId="0" borderId="0" xfId="42" applyNumberFormat="1" applyFont="1" applyFill="1" applyAlignment="1">
      <alignment/>
    </xf>
    <xf numFmtId="49" fontId="9" fillId="0" borderId="0" xfId="0" applyNumberFormat="1" applyFont="1" applyBorder="1" applyAlignment="1">
      <alignment/>
    </xf>
    <xf numFmtId="0" fontId="3" fillId="0" borderId="0" xfId="60" applyFont="1" applyFill="1" applyAlignment="1">
      <alignment horizontal="left"/>
      <protection/>
    </xf>
    <xf numFmtId="0" fontId="0" fillId="0" borderId="0" xfId="60" applyFont="1" applyFill="1" applyAlignment="1">
      <alignment/>
      <protection/>
    </xf>
    <xf numFmtId="169" fontId="6" fillId="0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60" applyFont="1" applyFill="1" applyAlignment="1">
      <alignment horizontal="left"/>
      <protection/>
    </xf>
    <xf numFmtId="0" fontId="0" fillId="0" borderId="0" xfId="60" applyFont="1" applyFill="1" applyAlignment="1">
      <alignment horizontal="center"/>
      <protection/>
    </xf>
    <xf numFmtId="0" fontId="14" fillId="0" borderId="0" xfId="60" applyFont="1" applyFill="1" applyAlignment="1">
      <alignment horizontal="left"/>
      <protection/>
    </xf>
    <xf numFmtId="169" fontId="0" fillId="0" borderId="0" xfId="42" applyNumberFormat="1" applyFont="1" applyFill="1" applyBorder="1" applyAlignment="1">
      <alignment horizontal="center"/>
    </xf>
    <xf numFmtId="0" fontId="6" fillId="0" borderId="0" xfId="60" applyFont="1" applyFill="1" applyAlignment="1">
      <alignment horizontal="center"/>
      <protection/>
    </xf>
    <xf numFmtId="49" fontId="0" fillId="0" borderId="0" xfId="60" applyNumberFormat="1" applyFont="1" applyFill="1" applyAlignment="1">
      <alignment horizontal="left"/>
      <protection/>
    </xf>
    <xf numFmtId="0" fontId="16" fillId="0" borderId="0" xfId="60" applyFont="1" applyFill="1" applyAlignment="1">
      <alignment horizontal="center"/>
      <protection/>
    </xf>
    <xf numFmtId="169" fontId="15" fillId="0" borderId="0" xfId="42" applyNumberFormat="1" applyFont="1" applyFill="1" applyAlignment="1">
      <alignment horizontal="right"/>
    </xf>
    <xf numFmtId="41" fontId="15" fillId="0" borderId="0" xfId="42" applyNumberFormat="1" applyFont="1" applyFill="1" applyAlignment="1">
      <alignment horizontal="right"/>
    </xf>
    <xf numFmtId="49" fontId="0" fillId="0" borderId="0" xfId="60" applyNumberFormat="1" applyFont="1" applyFill="1" applyBorder="1" applyAlignment="1">
      <alignment horizontal="left"/>
      <protection/>
    </xf>
    <xf numFmtId="168" fontId="15" fillId="0" borderId="0" xfId="60" applyNumberFormat="1" applyFont="1" applyFill="1" applyAlignment="1">
      <alignment/>
      <protection/>
    </xf>
    <xf numFmtId="0" fontId="15" fillId="0" borderId="0" xfId="60" applyFont="1" applyFill="1" applyAlignment="1">
      <alignment/>
      <protection/>
    </xf>
    <xf numFmtId="43" fontId="14" fillId="0" borderId="0" xfId="42" applyFont="1" applyFill="1" applyAlignment="1">
      <alignment/>
    </xf>
    <xf numFmtId="169" fontId="17" fillId="0" borderId="12" xfId="42" applyNumberFormat="1" applyFont="1" applyFill="1" applyBorder="1" applyAlignment="1">
      <alignment/>
    </xf>
    <xf numFmtId="169" fontId="17" fillId="0" borderId="0" xfId="42" applyNumberFormat="1" applyFont="1" applyFill="1" applyAlignment="1">
      <alignment/>
    </xf>
    <xf numFmtId="0" fontId="18" fillId="0" borderId="0" xfId="60" applyFont="1" applyFill="1" applyAlignment="1">
      <alignment horizontal="left"/>
      <protection/>
    </xf>
    <xf numFmtId="0" fontId="19" fillId="0" borderId="0" xfId="60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168" fontId="15" fillId="0" borderId="0" xfId="60" applyNumberFormat="1" applyFont="1" applyFill="1" applyBorder="1" applyAlignment="1">
      <alignment horizontal="right"/>
      <protection/>
    </xf>
    <xf numFmtId="0" fontId="20" fillId="0" borderId="0" xfId="60" applyFont="1" applyFill="1" applyAlignment="1">
      <alignment horizontal="left"/>
      <protection/>
    </xf>
    <xf numFmtId="169" fontId="3" fillId="0" borderId="0" xfId="42" applyNumberFormat="1" applyFont="1" applyFill="1" applyAlignment="1">
      <alignment/>
    </xf>
    <xf numFmtId="169" fontId="17" fillId="0" borderId="11" xfId="42" applyNumberFormat="1" applyFont="1" applyFill="1" applyBorder="1" applyAlignment="1">
      <alignment/>
    </xf>
    <xf numFmtId="169" fontId="15" fillId="0" borderId="0" xfId="42" applyNumberFormat="1" applyFont="1" applyFill="1" applyBorder="1" applyAlignment="1">
      <alignment/>
    </xf>
    <xf numFmtId="168" fontId="15" fillId="0" borderId="0" xfId="60" applyNumberFormat="1" applyFont="1" applyFill="1" applyBorder="1" applyAlignment="1">
      <alignment/>
      <protection/>
    </xf>
    <xf numFmtId="168" fontId="15" fillId="0" borderId="10" xfId="60" applyNumberFormat="1" applyFont="1" applyFill="1" applyBorder="1" applyAlignment="1">
      <alignment/>
      <protection/>
    </xf>
    <xf numFmtId="0" fontId="20" fillId="0" borderId="0" xfId="60" applyFont="1" applyFill="1" applyBorder="1" applyAlignment="1">
      <alignment horizontal="left"/>
      <protection/>
    </xf>
    <xf numFmtId="0" fontId="16" fillId="0" borderId="0" xfId="60" applyFont="1" applyFill="1" applyBorder="1" applyAlignment="1">
      <alignment horizontal="center"/>
      <protection/>
    </xf>
    <xf numFmtId="169" fontId="17" fillId="0" borderId="0" xfId="42" applyNumberFormat="1" applyFont="1" applyFill="1" applyBorder="1" applyAlignment="1">
      <alignment/>
    </xf>
    <xf numFmtId="0" fontId="14" fillId="0" borderId="0" xfId="60" applyFont="1" applyFill="1" applyBorder="1" applyAlignment="1">
      <alignment/>
      <protection/>
    </xf>
    <xf numFmtId="169" fontId="17" fillId="0" borderId="10" xfId="42" applyNumberFormat="1" applyFont="1" applyFill="1" applyBorder="1" applyAlignment="1">
      <alignment/>
    </xf>
    <xf numFmtId="169" fontId="15" fillId="0" borderId="11" xfId="42" applyNumberFormat="1" applyFont="1" applyFill="1" applyBorder="1" applyAlignment="1">
      <alignment horizontal="right"/>
    </xf>
    <xf numFmtId="169" fontId="15" fillId="0" borderId="11" xfId="42" applyNumberFormat="1" applyFont="1" applyFill="1" applyBorder="1" applyAlignment="1">
      <alignment/>
    </xf>
    <xf numFmtId="169" fontId="15" fillId="0" borderId="10" xfId="42" applyNumberFormat="1" applyFont="1" applyFill="1" applyBorder="1" applyAlignment="1">
      <alignment horizontal="right"/>
    </xf>
    <xf numFmtId="169" fontId="15" fillId="0" borderId="0" xfId="42" applyNumberFormat="1" applyFont="1" applyFill="1" applyBorder="1" applyAlignment="1">
      <alignment horizontal="right"/>
    </xf>
    <xf numFmtId="0" fontId="21" fillId="0" borderId="0" xfId="60" applyFont="1" applyFill="1" applyAlignment="1">
      <alignment horizontal="center"/>
      <protection/>
    </xf>
    <xf numFmtId="37" fontId="20" fillId="0" borderId="0" xfId="60" applyNumberFormat="1" applyFont="1" applyFill="1" applyAlignment="1">
      <alignment/>
      <protection/>
    </xf>
    <xf numFmtId="0" fontId="20" fillId="0" borderId="0" xfId="60" applyFont="1" applyFill="1" applyAlignment="1">
      <alignment/>
      <protection/>
    </xf>
    <xf numFmtId="41" fontId="15" fillId="0" borderId="10" xfId="42" applyNumberFormat="1" applyFont="1" applyFill="1" applyBorder="1" applyAlignment="1">
      <alignment horizontal="right"/>
    </xf>
    <xf numFmtId="0" fontId="0" fillId="0" borderId="0" xfId="42" applyNumberFormat="1" applyFont="1" applyFill="1" applyBorder="1" applyAlignment="1" quotePrefix="1">
      <alignment horizontal="center"/>
    </xf>
    <xf numFmtId="49" fontId="7" fillId="0" borderId="0" xfId="60" applyNumberFormat="1" applyFont="1" applyFill="1" applyBorder="1" applyAlignment="1">
      <alignment horizontal="left"/>
      <protection/>
    </xf>
    <xf numFmtId="169" fontId="17" fillId="0" borderId="12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Alignment="1">
      <alignment/>
    </xf>
    <xf numFmtId="41" fontId="3" fillId="0" borderId="1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3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43" fontId="3" fillId="0" borderId="11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69" fontId="0" fillId="0" borderId="10" xfId="42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1" fontId="3" fillId="0" borderId="1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168" fontId="2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/>
    </xf>
    <xf numFmtId="168" fontId="0" fillId="0" borderId="0" xfId="0" applyNumberFormat="1" applyFont="1" applyFill="1" applyAlignment="1" quotePrefix="1">
      <alignment/>
    </xf>
    <xf numFmtId="168" fontId="0" fillId="0" borderId="10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9" fontId="0" fillId="0" borderId="0" xfId="42" applyNumberFormat="1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43" fontId="0" fillId="0" borderId="0" xfId="42" applyFont="1" applyBorder="1" applyAlignment="1">
      <alignment horizontal="right"/>
    </xf>
    <xf numFmtId="43" fontId="0" fillId="0" borderId="10" xfId="42" applyFont="1" applyBorder="1" applyAlignment="1" quotePrefix="1">
      <alignment horizontal="right"/>
    </xf>
    <xf numFmtId="41" fontId="0" fillId="0" borderId="0" xfId="0" applyNumberFormat="1" applyFont="1" applyBorder="1" applyAlignment="1">
      <alignment/>
    </xf>
    <xf numFmtId="169" fontId="0" fillId="0" borderId="1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3" fontId="0" fillId="0" borderId="10" xfId="42" applyFont="1" applyBorder="1" applyAlignment="1">
      <alignment horizontal="right"/>
    </xf>
    <xf numFmtId="41" fontId="0" fillId="0" borderId="1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169" fontId="0" fillId="0" borderId="0" xfId="42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69" fontId="3" fillId="0" borderId="0" xfId="42" applyNumberFormat="1" applyFont="1" applyBorder="1" applyAlignment="1">
      <alignment/>
    </xf>
    <xf numFmtId="37" fontId="0" fillId="0" borderId="0" xfId="0" applyNumberFormat="1" applyFont="1" applyFill="1" applyBorder="1" applyAlignment="1" quotePrefix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69" fontId="0" fillId="0" borderId="10" xfId="42" applyNumberFormat="1" applyFont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41" fontId="3" fillId="0" borderId="0" xfId="45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12" xfId="42" applyNumberFormat="1" applyFont="1" applyBorder="1" applyAlignment="1">
      <alignment horizontal="right"/>
    </xf>
    <xf numFmtId="41" fontId="0" fillId="0" borderId="12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Font="1" applyFill="1" applyAlignment="1">
      <alignment horizontal="right"/>
    </xf>
    <xf numFmtId="43" fontId="23" fillId="0" borderId="0" xfId="46" applyFont="1" applyFill="1" applyBorder="1" applyAlignment="1">
      <alignment horizontal="right"/>
    </xf>
    <xf numFmtId="169" fontId="5" fillId="0" borderId="10" xfId="46" applyNumberFormat="1" applyFont="1" applyFill="1" applyBorder="1" applyAlignment="1">
      <alignment horizontal="right"/>
    </xf>
    <xf numFmtId="43" fontId="5" fillId="0" borderId="0" xfId="46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9" fontId="5" fillId="0" borderId="0" xfId="46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43" fontId="0" fillId="0" borderId="0" xfId="42" applyFont="1" applyFill="1" applyAlignment="1">
      <alignment horizontal="right"/>
    </xf>
    <xf numFmtId="43" fontId="14" fillId="0" borderId="0" xfId="42" applyFont="1" applyFill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168" fontId="24" fillId="0" borderId="0" xfId="0" applyNumberFormat="1" applyFont="1" applyFill="1" applyAlignment="1">
      <alignment/>
    </xf>
    <xf numFmtId="41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169" fontId="3" fillId="0" borderId="12" xfId="42" applyNumberFormat="1" applyFont="1" applyBorder="1" applyAlignment="1">
      <alignment horizontal="right"/>
    </xf>
    <xf numFmtId="41" fontId="3" fillId="0" borderId="12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right"/>
    </xf>
    <xf numFmtId="41" fontId="14" fillId="0" borderId="10" xfId="46" applyNumberFormat="1" applyFont="1" applyFill="1" applyBorder="1" applyAlignment="1">
      <alignment horizontal="right"/>
    </xf>
    <xf numFmtId="41" fontId="20" fillId="0" borderId="10" xfId="46" applyNumberFormat="1" applyFont="1" applyFill="1" applyBorder="1" applyAlignment="1">
      <alignment horizontal="right"/>
    </xf>
    <xf numFmtId="41" fontId="14" fillId="0" borderId="0" xfId="46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right"/>
    </xf>
    <xf numFmtId="169" fontId="3" fillId="0" borderId="0" xfId="42" applyNumberFormat="1" applyFont="1" applyFill="1" applyAlignment="1">
      <alignment horizontal="center"/>
    </xf>
    <xf numFmtId="169" fontId="3" fillId="0" borderId="10" xfId="42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 quotePrefix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2" xfId="46"/>
    <cellStyle name="Comma 2 3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57421875" style="114" customWidth="1"/>
    <col min="2" max="2" width="4.57421875" style="90" customWidth="1"/>
    <col min="3" max="3" width="12.7109375" style="106" customWidth="1"/>
    <col min="4" max="4" width="0.9921875" style="106" customWidth="1"/>
    <col min="5" max="5" width="12.7109375" style="106" customWidth="1"/>
    <col min="6" max="6" width="0.9921875" style="106" customWidth="1"/>
    <col min="7" max="7" width="12.7109375" style="106" customWidth="1"/>
    <col min="8" max="8" width="0.9921875" style="106" customWidth="1"/>
    <col min="9" max="9" width="12.7109375" style="106" customWidth="1"/>
    <col min="10" max="10" width="9.421875" style="90" bestFit="1" customWidth="1"/>
    <col min="11" max="16384" width="9.140625" style="90" customWidth="1"/>
  </cols>
  <sheetData>
    <row r="1" ht="20.25" customHeight="1">
      <c r="A1" s="20" t="s">
        <v>29</v>
      </c>
    </row>
    <row r="2" ht="20.25" customHeight="1">
      <c r="A2" s="20" t="s">
        <v>30</v>
      </c>
    </row>
    <row r="3" ht="20.25" customHeight="1">
      <c r="A3" s="107" t="s">
        <v>132</v>
      </c>
    </row>
    <row r="4" spans="1:11" s="109" customFormat="1" ht="20.25" customHeight="1">
      <c r="A4" s="108"/>
      <c r="C4" s="97"/>
      <c r="D4" s="97"/>
      <c r="E4" s="97"/>
      <c r="F4" s="97"/>
      <c r="G4" s="97"/>
      <c r="H4" s="110"/>
      <c r="I4" s="53" t="s">
        <v>133</v>
      </c>
      <c r="J4" s="111"/>
      <c r="K4" s="111"/>
    </row>
    <row r="5" spans="1:11" s="109" customFormat="1" ht="20.25" customHeight="1">
      <c r="A5" s="108"/>
      <c r="C5" s="256" t="s">
        <v>0</v>
      </c>
      <c r="D5" s="256"/>
      <c r="E5" s="256"/>
      <c r="F5" s="256"/>
      <c r="G5" s="256" t="s">
        <v>42</v>
      </c>
      <c r="H5" s="256"/>
      <c r="I5" s="256"/>
      <c r="J5" s="111"/>
      <c r="K5" s="111"/>
    </row>
    <row r="6" spans="1:9" s="109" customFormat="1" ht="20.25" customHeight="1">
      <c r="A6" s="112"/>
      <c r="B6" s="113"/>
      <c r="C6" s="257" t="s">
        <v>8</v>
      </c>
      <c r="D6" s="257"/>
      <c r="E6" s="257"/>
      <c r="F6" s="258"/>
      <c r="G6" s="257" t="s">
        <v>225</v>
      </c>
      <c r="H6" s="257"/>
      <c r="I6" s="257"/>
    </row>
    <row r="7" spans="1:12" s="79" customFormat="1" ht="20.25" customHeight="1">
      <c r="A7" s="100"/>
      <c r="B7" s="47"/>
      <c r="C7" s="101" t="s">
        <v>270</v>
      </c>
      <c r="D7" s="60"/>
      <c r="E7" s="101" t="s">
        <v>38</v>
      </c>
      <c r="F7" s="101"/>
      <c r="G7" s="101" t="s">
        <v>270</v>
      </c>
      <c r="H7" s="60"/>
      <c r="I7" s="101" t="s">
        <v>38</v>
      </c>
      <c r="J7" s="101"/>
      <c r="L7" s="88"/>
    </row>
    <row r="8" spans="1:12" s="79" customFormat="1" ht="20.25" customHeight="1">
      <c r="A8" s="80" t="s">
        <v>20</v>
      </c>
      <c r="B8" s="116" t="s">
        <v>43</v>
      </c>
      <c r="C8" s="101" t="s">
        <v>227</v>
      </c>
      <c r="D8" s="60"/>
      <c r="E8" s="101" t="s">
        <v>218</v>
      </c>
      <c r="F8" s="101"/>
      <c r="G8" s="101" t="s">
        <v>227</v>
      </c>
      <c r="H8" s="60"/>
      <c r="I8" s="101" t="s">
        <v>218</v>
      </c>
      <c r="J8" s="101"/>
      <c r="L8" s="88"/>
    </row>
    <row r="9" spans="1:12" s="79" customFormat="1" ht="20.25" customHeight="1">
      <c r="A9" s="80"/>
      <c r="B9" s="116"/>
      <c r="C9" s="102" t="s">
        <v>229</v>
      </c>
      <c r="D9" s="60"/>
      <c r="E9" s="102"/>
      <c r="F9" s="101"/>
      <c r="G9" s="102" t="s">
        <v>229</v>
      </c>
      <c r="H9" s="60"/>
      <c r="I9" s="102"/>
      <c r="J9" s="101"/>
      <c r="L9" s="88"/>
    </row>
    <row r="10" spans="1:9" ht="20.25" customHeight="1">
      <c r="A10" s="151" t="s">
        <v>17</v>
      </c>
      <c r="B10" s="113"/>
      <c r="C10" s="150"/>
      <c r="D10" s="150"/>
      <c r="E10" s="150"/>
      <c r="F10" s="115"/>
      <c r="G10" s="150"/>
      <c r="H10" s="150"/>
      <c r="I10" s="150"/>
    </row>
    <row r="11" spans="1:9" s="140" customFormat="1" ht="20.25" customHeight="1">
      <c r="A11" s="117" t="s">
        <v>1</v>
      </c>
      <c r="B11" s="138"/>
      <c r="C11" s="145">
        <v>42878852</v>
      </c>
      <c r="D11" s="134"/>
      <c r="E11" s="145">
        <v>36460815</v>
      </c>
      <c r="F11" s="134"/>
      <c r="G11" s="145">
        <v>11962179</v>
      </c>
      <c r="H11" s="134"/>
      <c r="I11" s="145">
        <v>17399514</v>
      </c>
    </row>
    <row r="12" spans="1:9" ht="20.25" customHeight="1">
      <c r="A12" s="117" t="s">
        <v>211</v>
      </c>
      <c r="B12" s="118"/>
      <c r="C12" s="119">
        <v>5603663</v>
      </c>
      <c r="D12" s="98"/>
      <c r="E12" s="119">
        <v>7772903</v>
      </c>
      <c r="F12" s="98"/>
      <c r="G12" s="120">
        <v>0</v>
      </c>
      <c r="H12" s="98"/>
      <c r="I12" s="120">
        <v>0</v>
      </c>
    </row>
    <row r="13" spans="1:9" ht="20.25" customHeight="1">
      <c r="A13" s="121" t="s">
        <v>69</v>
      </c>
      <c r="B13" s="118">
        <v>5</v>
      </c>
      <c r="C13" s="119">
        <v>26503969</v>
      </c>
      <c r="D13" s="98"/>
      <c r="E13" s="119">
        <v>26155921</v>
      </c>
      <c r="F13" s="98"/>
      <c r="G13" s="98">
        <v>3613195</v>
      </c>
      <c r="H13" s="98"/>
      <c r="I13" s="98">
        <v>4112539</v>
      </c>
    </row>
    <row r="14" spans="1:9" ht="20.25" customHeight="1">
      <c r="A14" s="6" t="s">
        <v>45</v>
      </c>
      <c r="B14" s="118">
        <v>4</v>
      </c>
      <c r="C14" s="120" t="s">
        <v>123</v>
      </c>
      <c r="D14" s="98"/>
      <c r="E14" s="120">
        <v>0</v>
      </c>
      <c r="F14" s="98"/>
      <c r="G14" s="98">
        <v>43626725</v>
      </c>
      <c r="H14" s="98"/>
      <c r="I14" s="98">
        <v>33935834</v>
      </c>
    </row>
    <row r="15" spans="1:9" ht="20.25" customHeight="1">
      <c r="A15" s="6" t="s">
        <v>2</v>
      </c>
      <c r="B15" s="118"/>
      <c r="C15" s="99"/>
      <c r="D15" s="98"/>
      <c r="E15" s="99"/>
      <c r="F15" s="98"/>
      <c r="G15" s="98"/>
      <c r="H15" s="98"/>
      <c r="I15" s="98"/>
    </row>
    <row r="16" spans="1:9" ht="20.25" customHeight="1">
      <c r="A16" s="96" t="s">
        <v>44</v>
      </c>
      <c r="B16" s="118">
        <v>4</v>
      </c>
      <c r="C16" s="120" t="s">
        <v>123</v>
      </c>
      <c r="D16" s="98"/>
      <c r="E16" s="120">
        <v>0</v>
      </c>
      <c r="F16" s="98"/>
      <c r="G16" s="98">
        <v>410010</v>
      </c>
      <c r="H16" s="98"/>
      <c r="I16" s="98">
        <v>387151</v>
      </c>
    </row>
    <row r="17" spans="1:9" ht="20.25" customHeight="1">
      <c r="A17" s="50" t="s">
        <v>3</v>
      </c>
      <c r="B17" s="118"/>
      <c r="C17" s="119">
        <v>47983635</v>
      </c>
      <c r="D17" s="98"/>
      <c r="E17" s="119">
        <v>52111810</v>
      </c>
      <c r="F17" s="98"/>
      <c r="G17" s="98">
        <v>3312059</v>
      </c>
      <c r="H17" s="98"/>
      <c r="I17" s="98">
        <v>4210182</v>
      </c>
    </row>
    <row r="18" spans="1:9" ht="20.25" customHeight="1">
      <c r="A18" s="50" t="s">
        <v>180</v>
      </c>
      <c r="B18" s="118"/>
      <c r="C18" s="119">
        <v>29191558</v>
      </c>
      <c r="D18" s="122"/>
      <c r="E18" s="119">
        <v>27757337</v>
      </c>
      <c r="F18" s="122"/>
      <c r="G18" s="98">
        <v>1184379</v>
      </c>
      <c r="H18" s="122"/>
      <c r="I18" s="98">
        <v>1054173</v>
      </c>
    </row>
    <row r="19" spans="1:9" ht="20.25" customHeight="1">
      <c r="A19" s="6" t="s">
        <v>118</v>
      </c>
      <c r="B19" s="118"/>
      <c r="C19" s="123"/>
      <c r="D19" s="123"/>
      <c r="E19" s="123"/>
      <c r="F19" s="123"/>
      <c r="G19" s="123"/>
      <c r="H19" s="123"/>
      <c r="I19" s="123"/>
    </row>
    <row r="20" spans="1:9" ht="20.25" customHeight="1">
      <c r="A20" s="50" t="s">
        <v>119</v>
      </c>
      <c r="B20" s="118"/>
      <c r="C20" s="119">
        <v>3512927</v>
      </c>
      <c r="D20" s="98"/>
      <c r="E20" s="119">
        <v>2224032</v>
      </c>
      <c r="F20" s="98"/>
      <c r="G20" s="120">
        <v>0</v>
      </c>
      <c r="H20" s="98"/>
      <c r="I20" s="120">
        <v>0</v>
      </c>
    </row>
    <row r="21" spans="1:9" ht="20.25" customHeight="1">
      <c r="A21" s="6" t="s">
        <v>120</v>
      </c>
      <c r="B21" s="118"/>
      <c r="C21" s="120">
        <v>1774860</v>
      </c>
      <c r="D21" s="99"/>
      <c r="E21" s="120">
        <v>1550515</v>
      </c>
      <c r="F21" s="98"/>
      <c r="G21" s="120">
        <v>206424</v>
      </c>
      <c r="H21" s="98"/>
      <c r="I21" s="120">
        <v>190010</v>
      </c>
    </row>
    <row r="22" spans="1:9" ht="20.25" customHeight="1">
      <c r="A22" s="6" t="s">
        <v>188</v>
      </c>
      <c r="B22" s="118">
        <v>4</v>
      </c>
      <c r="C22" s="120">
        <v>176506</v>
      </c>
      <c r="D22" s="99"/>
      <c r="E22" s="120">
        <v>188755</v>
      </c>
      <c r="F22" s="98"/>
      <c r="G22" s="120">
        <v>0</v>
      </c>
      <c r="H22" s="98"/>
      <c r="I22" s="120">
        <v>5926986</v>
      </c>
    </row>
    <row r="23" spans="1:9" ht="20.25" customHeight="1">
      <c r="A23" s="6" t="s">
        <v>105</v>
      </c>
      <c r="B23" s="118"/>
      <c r="C23" s="120"/>
      <c r="D23" s="99"/>
      <c r="E23" s="120"/>
      <c r="F23" s="98"/>
      <c r="G23" s="120"/>
      <c r="H23" s="98"/>
      <c r="I23" s="120"/>
    </row>
    <row r="24" spans="1:9" ht="20.25" customHeight="1">
      <c r="A24" s="6" t="s">
        <v>106</v>
      </c>
      <c r="B24" s="118"/>
      <c r="C24" s="119">
        <v>2085885</v>
      </c>
      <c r="D24" s="124"/>
      <c r="E24" s="119">
        <v>1946451</v>
      </c>
      <c r="F24" s="124"/>
      <c r="G24" s="120">
        <v>0</v>
      </c>
      <c r="H24" s="120"/>
      <c r="I24" s="120">
        <v>0</v>
      </c>
    </row>
    <row r="25" spans="1:9" ht="20.25" customHeight="1">
      <c r="A25" s="6" t="s">
        <v>4</v>
      </c>
      <c r="B25" s="118">
        <v>4</v>
      </c>
      <c r="C25" s="119">
        <v>3359333</v>
      </c>
      <c r="D25" s="98"/>
      <c r="E25" s="119">
        <v>3824841</v>
      </c>
      <c r="F25" s="98"/>
      <c r="G25" s="98">
        <v>335981</v>
      </c>
      <c r="H25" s="98"/>
      <c r="I25" s="98">
        <v>951067</v>
      </c>
    </row>
    <row r="26" spans="1:9" ht="20.25" customHeight="1">
      <c r="A26" s="5" t="s">
        <v>12</v>
      </c>
      <c r="B26" s="118"/>
      <c r="C26" s="125">
        <f>SUM(C11:C25)</f>
        <v>163071188</v>
      </c>
      <c r="D26" s="126"/>
      <c r="E26" s="125">
        <f>SUM(E11:E25)</f>
        <v>159993380</v>
      </c>
      <c r="F26" s="126"/>
      <c r="G26" s="125">
        <f>SUM(G11:G25)</f>
        <v>64650952</v>
      </c>
      <c r="H26" s="126"/>
      <c r="I26" s="125">
        <f>SUM(I11:I25)</f>
        <v>68167456</v>
      </c>
    </row>
    <row r="27" spans="1:9" ht="20.25" customHeight="1">
      <c r="A27" s="90"/>
      <c r="B27" s="116"/>
      <c r="C27" s="97"/>
      <c r="D27" s="97"/>
      <c r="E27" s="97"/>
      <c r="F27" s="97"/>
      <c r="G27" s="97"/>
      <c r="H27" s="97"/>
      <c r="I27" s="97"/>
    </row>
    <row r="28" spans="1:9" ht="20.25" customHeight="1">
      <c r="A28" s="127"/>
      <c r="B28" s="109"/>
      <c r="C28" s="97"/>
      <c r="D28" s="97"/>
      <c r="E28" s="97"/>
      <c r="F28" s="97"/>
      <c r="G28" s="97"/>
      <c r="H28" s="97"/>
      <c r="I28" s="97"/>
    </row>
    <row r="29" spans="1:9" ht="20.25" customHeight="1">
      <c r="A29" s="20" t="s">
        <v>29</v>
      </c>
      <c r="B29" s="109"/>
      <c r="C29" s="97"/>
      <c r="D29" s="97"/>
      <c r="E29" s="97"/>
      <c r="F29" s="97"/>
      <c r="G29" s="97"/>
      <c r="H29" s="97"/>
      <c r="I29" s="97"/>
    </row>
    <row r="30" spans="1:9" ht="20.25" customHeight="1">
      <c r="A30" s="20" t="s">
        <v>30</v>
      </c>
      <c r="B30" s="109"/>
      <c r="C30" s="97"/>
      <c r="D30" s="97"/>
      <c r="E30" s="97"/>
      <c r="F30" s="97"/>
      <c r="G30" s="97"/>
      <c r="H30" s="97"/>
      <c r="I30" s="97"/>
    </row>
    <row r="31" spans="1:9" ht="20.25" customHeight="1">
      <c r="A31" s="107" t="s">
        <v>132</v>
      </c>
      <c r="B31" s="109"/>
      <c r="C31" s="97"/>
      <c r="D31" s="97"/>
      <c r="E31" s="97"/>
      <c r="F31" s="97"/>
      <c r="G31" s="90"/>
      <c r="H31" s="90"/>
      <c r="I31" s="90"/>
    </row>
    <row r="32" spans="1:9" ht="20.25" customHeight="1">
      <c r="A32" s="107"/>
      <c r="B32" s="109"/>
      <c r="C32" s="97"/>
      <c r="D32" s="97"/>
      <c r="E32" s="97"/>
      <c r="F32" s="97"/>
      <c r="G32" s="97"/>
      <c r="H32" s="97"/>
      <c r="I32" s="53" t="s">
        <v>133</v>
      </c>
    </row>
    <row r="33" spans="1:11" ht="20.25" customHeight="1">
      <c r="A33" s="107"/>
      <c r="B33" s="109"/>
      <c r="C33" s="256" t="s">
        <v>0</v>
      </c>
      <c r="D33" s="256"/>
      <c r="E33" s="256"/>
      <c r="F33" s="256"/>
      <c r="G33" s="256" t="s">
        <v>42</v>
      </c>
      <c r="H33" s="256"/>
      <c r="I33" s="256"/>
      <c r="J33" s="129"/>
      <c r="K33" s="129"/>
    </row>
    <row r="34" spans="1:9" ht="20.25" customHeight="1">
      <c r="A34" s="128"/>
      <c r="B34" s="113"/>
      <c r="C34" s="257" t="s">
        <v>8</v>
      </c>
      <c r="D34" s="257"/>
      <c r="E34" s="257"/>
      <c r="F34" s="258"/>
      <c r="G34" s="257" t="s">
        <v>225</v>
      </c>
      <c r="H34" s="257"/>
      <c r="I34" s="257"/>
    </row>
    <row r="35" spans="2:9" ht="20.25" customHeight="1">
      <c r="B35" s="113"/>
      <c r="C35" s="101" t="s">
        <v>270</v>
      </c>
      <c r="D35" s="60"/>
      <c r="E35" s="101" t="s">
        <v>38</v>
      </c>
      <c r="F35" s="101"/>
      <c r="G35" s="101" t="s">
        <v>270</v>
      </c>
      <c r="H35" s="60"/>
      <c r="I35" s="101" t="s">
        <v>38</v>
      </c>
    </row>
    <row r="36" spans="1:10" ht="20.25" customHeight="1">
      <c r="A36" s="107" t="s">
        <v>128</v>
      </c>
      <c r="B36" s="116" t="s">
        <v>43</v>
      </c>
      <c r="C36" s="101" t="s">
        <v>227</v>
      </c>
      <c r="D36" s="60"/>
      <c r="E36" s="101" t="s">
        <v>218</v>
      </c>
      <c r="F36" s="101"/>
      <c r="G36" s="101" t="s">
        <v>227</v>
      </c>
      <c r="H36" s="60"/>
      <c r="I36" s="101" t="s">
        <v>218</v>
      </c>
      <c r="J36" s="140"/>
    </row>
    <row r="37" spans="1:9" ht="20.25" customHeight="1">
      <c r="A37" s="107"/>
      <c r="B37" s="116"/>
      <c r="C37" s="102" t="s">
        <v>229</v>
      </c>
      <c r="D37" s="60"/>
      <c r="E37" s="102"/>
      <c r="F37" s="101"/>
      <c r="G37" s="102" t="s">
        <v>229</v>
      </c>
      <c r="H37" s="60"/>
      <c r="I37" s="102"/>
    </row>
    <row r="38" spans="1:9" ht="20.25" customHeight="1">
      <c r="A38" s="14" t="s">
        <v>18</v>
      </c>
      <c r="B38" s="118"/>
      <c r="C38" s="119"/>
      <c r="D38" s="98"/>
      <c r="E38" s="119"/>
      <c r="F38" s="98"/>
      <c r="G38" s="120"/>
      <c r="H38" s="98"/>
      <c r="I38" s="120"/>
    </row>
    <row r="39" spans="1:9" ht="20.25" customHeight="1">
      <c r="A39" s="50" t="s">
        <v>165</v>
      </c>
      <c r="B39" s="118">
        <v>6</v>
      </c>
      <c r="C39" s="120">
        <v>5142004</v>
      </c>
      <c r="D39" s="99"/>
      <c r="E39" s="120">
        <v>3659056</v>
      </c>
      <c r="F39" s="98"/>
      <c r="G39" s="120" t="s">
        <v>123</v>
      </c>
      <c r="H39" s="98"/>
      <c r="I39" s="120" t="s">
        <v>123</v>
      </c>
    </row>
    <row r="40" spans="1:9" ht="20.25" customHeight="1">
      <c r="A40" s="6" t="s">
        <v>88</v>
      </c>
      <c r="B40" s="118">
        <v>7</v>
      </c>
      <c r="C40" s="119" t="s">
        <v>123</v>
      </c>
      <c r="D40" s="98"/>
      <c r="E40" s="119" t="s">
        <v>123</v>
      </c>
      <c r="F40" s="98"/>
      <c r="G40" s="119">
        <v>99999421</v>
      </c>
      <c r="H40" s="98"/>
      <c r="I40" s="119">
        <v>86937987</v>
      </c>
    </row>
    <row r="41" spans="1:9" ht="20.25" customHeight="1">
      <c r="A41" s="50" t="s">
        <v>89</v>
      </c>
      <c r="B41" s="118">
        <v>8</v>
      </c>
      <c r="C41" s="119">
        <v>69028973</v>
      </c>
      <c r="D41" s="122"/>
      <c r="E41" s="119">
        <v>65312420</v>
      </c>
      <c r="F41" s="122"/>
      <c r="G41" s="120">
        <v>334809</v>
      </c>
      <c r="H41" s="119"/>
      <c r="I41" s="120">
        <v>334809</v>
      </c>
    </row>
    <row r="42" spans="1:9" ht="20.25" customHeight="1">
      <c r="A42" s="50" t="s">
        <v>226</v>
      </c>
      <c r="B42" s="118">
        <v>9</v>
      </c>
      <c r="C42" s="119">
        <v>4435013</v>
      </c>
      <c r="D42" s="98"/>
      <c r="E42" s="119">
        <v>4419269</v>
      </c>
      <c r="F42" s="98"/>
      <c r="G42" s="119" t="s">
        <v>123</v>
      </c>
      <c r="H42" s="98"/>
      <c r="I42" s="119" t="s">
        <v>123</v>
      </c>
    </row>
    <row r="43" spans="1:9" ht="20.25" customHeight="1">
      <c r="A43" s="50" t="s">
        <v>90</v>
      </c>
      <c r="B43" s="118">
        <v>10</v>
      </c>
      <c r="C43" s="119">
        <v>1580869</v>
      </c>
      <c r="D43" s="122"/>
      <c r="E43" s="119">
        <v>1608434</v>
      </c>
      <c r="F43" s="122"/>
      <c r="G43" s="120">
        <v>678170</v>
      </c>
      <c r="H43" s="122"/>
      <c r="I43" s="120">
        <v>678170</v>
      </c>
    </row>
    <row r="44" spans="1:9" ht="20.25" customHeight="1">
      <c r="A44" s="50" t="s">
        <v>181</v>
      </c>
      <c r="B44" s="252">
        <v>11</v>
      </c>
      <c r="C44" s="120">
        <v>1632013</v>
      </c>
      <c r="D44" s="99"/>
      <c r="E44" s="120">
        <v>303916</v>
      </c>
      <c r="F44" s="98"/>
      <c r="G44" s="120" t="s">
        <v>123</v>
      </c>
      <c r="H44" s="98"/>
      <c r="I44" s="120" t="s">
        <v>123</v>
      </c>
    </row>
    <row r="45" spans="1:9" ht="20.25" customHeight="1">
      <c r="A45" s="6" t="s">
        <v>25</v>
      </c>
      <c r="B45" s="118">
        <v>4</v>
      </c>
      <c r="C45" s="119" t="s">
        <v>123</v>
      </c>
      <c r="D45" s="98"/>
      <c r="E45" s="119" t="s">
        <v>123</v>
      </c>
      <c r="F45" s="98"/>
      <c r="G45" s="119">
        <v>6401202</v>
      </c>
      <c r="H45" s="98"/>
      <c r="I45" s="119">
        <v>22980106</v>
      </c>
    </row>
    <row r="46" spans="1:9" ht="20.25" customHeight="1">
      <c r="A46" s="50" t="s">
        <v>166</v>
      </c>
      <c r="B46" s="118"/>
      <c r="C46" s="119">
        <v>1339593</v>
      </c>
      <c r="D46" s="98"/>
      <c r="E46" s="119">
        <v>1379047</v>
      </c>
      <c r="F46" s="98"/>
      <c r="G46" s="119">
        <v>200756</v>
      </c>
      <c r="H46" s="98"/>
      <c r="I46" s="119">
        <v>200756</v>
      </c>
    </row>
    <row r="47" spans="1:9" ht="20.25" customHeight="1">
      <c r="A47" s="6" t="s">
        <v>55</v>
      </c>
      <c r="B47" s="252" t="s">
        <v>322</v>
      </c>
      <c r="C47" s="119">
        <v>155523196</v>
      </c>
      <c r="D47" s="130"/>
      <c r="E47" s="119">
        <v>149599244</v>
      </c>
      <c r="F47" s="130"/>
      <c r="G47" s="120">
        <v>15165051</v>
      </c>
      <c r="H47" s="130"/>
      <c r="I47" s="120">
        <v>16112553</v>
      </c>
    </row>
    <row r="48" spans="1:9" ht="20.25" customHeight="1">
      <c r="A48" s="50" t="s">
        <v>179</v>
      </c>
      <c r="B48" s="118"/>
      <c r="C48" s="119">
        <v>7290518</v>
      </c>
      <c r="D48" s="130"/>
      <c r="E48" s="119">
        <v>7220430</v>
      </c>
      <c r="F48" s="130"/>
      <c r="G48" s="120">
        <v>0</v>
      </c>
      <c r="H48" s="99"/>
      <c r="I48" s="120" t="s">
        <v>123</v>
      </c>
    </row>
    <row r="49" spans="1:9" ht="20.25" customHeight="1">
      <c r="A49" s="50" t="s">
        <v>143</v>
      </c>
      <c r="B49" s="118"/>
      <c r="C49" s="119">
        <v>80710746</v>
      </c>
      <c r="D49" s="98"/>
      <c r="E49" s="119">
        <v>81297865</v>
      </c>
      <c r="F49" s="98"/>
      <c r="G49" s="120">
        <v>0</v>
      </c>
      <c r="H49" s="98"/>
      <c r="I49" s="119" t="s">
        <v>123</v>
      </c>
    </row>
    <row r="50" spans="1:9" ht="20.25" customHeight="1">
      <c r="A50" s="50" t="s">
        <v>158</v>
      </c>
      <c r="B50" s="118"/>
      <c r="C50" s="98">
        <v>3983884</v>
      </c>
      <c r="D50" s="98"/>
      <c r="E50" s="98">
        <v>4515179</v>
      </c>
      <c r="F50" s="98"/>
      <c r="G50" s="98">
        <v>39069</v>
      </c>
      <c r="H50" s="98"/>
      <c r="I50" s="98">
        <v>43102</v>
      </c>
    </row>
    <row r="51" spans="1:9" ht="20.25" customHeight="1">
      <c r="A51" s="6" t="s">
        <v>105</v>
      </c>
      <c r="B51" s="118"/>
      <c r="C51" s="119"/>
      <c r="D51" s="98"/>
      <c r="E51" s="119"/>
      <c r="F51" s="98"/>
      <c r="G51" s="120"/>
      <c r="H51" s="99"/>
      <c r="I51" s="120"/>
    </row>
    <row r="52" spans="1:9" ht="20.25" customHeight="1">
      <c r="A52" s="6" t="s">
        <v>106</v>
      </c>
      <c r="B52" s="118"/>
      <c r="C52" s="119">
        <v>1038</v>
      </c>
      <c r="D52" s="98"/>
      <c r="E52" s="119">
        <v>1081</v>
      </c>
      <c r="F52" s="98"/>
      <c r="G52" s="120">
        <v>0</v>
      </c>
      <c r="H52" s="98"/>
      <c r="I52" s="120" t="s">
        <v>123</v>
      </c>
    </row>
    <row r="53" spans="1:9" ht="20.25" customHeight="1">
      <c r="A53" s="6" t="s">
        <v>95</v>
      </c>
      <c r="B53" s="118"/>
      <c r="C53" s="119">
        <v>3788574</v>
      </c>
      <c r="D53" s="98"/>
      <c r="E53" s="119">
        <v>4434351</v>
      </c>
      <c r="F53" s="98"/>
      <c r="G53" s="120">
        <v>2850137</v>
      </c>
      <c r="H53" s="98"/>
      <c r="I53" s="120">
        <v>3061554</v>
      </c>
    </row>
    <row r="54" spans="1:9" ht="20.25" customHeight="1">
      <c r="A54" s="50" t="s">
        <v>341</v>
      </c>
      <c r="B54" s="118"/>
      <c r="C54" s="119">
        <v>7436636</v>
      </c>
      <c r="D54" s="98"/>
      <c r="E54" s="119">
        <v>6946130</v>
      </c>
      <c r="F54" s="98"/>
      <c r="G54" s="120">
        <v>0</v>
      </c>
      <c r="H54" s="98"/>
      <c r="I54" s="119" t="s">
        <v>123</v>
      </c>
    </row>
    <row r="55" spans="1:9" ht="20.25" customHeight="1">
      <c r="A55" s="6" t="s">
        <v>5</v>
      </c>
      <c r="B55" s="118"/>
      <c r="C55" s="119">
        <v>3069785</v>
      </c>
      <c r="D55" s="98"/>
      <c r="E55" s="119">
        <v>3572934</v>
      </c>
      <c r="F55" s="98"/>
      <c r="G55" s="120">
        <v>197231</v>
      </c>
      <c r="H55" s="98"/>
      <c r="I55" s="120">
        <v>210509</v>
      </c>
    </row>
    <row r="56" spans="1:9" ht="20.25" customHeight="1">
      <c r="A56" s="5" t="s">
        <v>13</v>
      </c>
      <c r="B56" s="118"/>
      <c r="C56" s="152">
        <f>SUM(C39:C55)</f>
        <v>344962842</v>
      </c>
      <c r="D56" s="132"/>
      <c r="E56" s="152">
        <f>SUM(E39:E55)</f>
        <v>334269356</v>
      </c>
      <c r="F56" s="132"/>
      <c r="G56" s="152">
        <f>SUM(G39:G55)</f>
        <v>125865846</v>
      </c>
      <c r="H56" s="132"/>
      <c r="I56" s="152">
        <f>SUM(I39:I55)</f>
        <v>130559546</v>
      </c>
    </row>
    <row r="57" spans="1:9" ht="20.25" customHeight="1">
      <c r="A57" s="5"/>
      <c r="B57" s="118"/>
      <c r="C57" s="68"/>
      <c r="D57" s="132"/>
      <c r="E57" s="68"/>
      <c r="F57" s="132"/>
      <c r="G57" s="68"/>
      <c r="H57" s="132"/>
      <c r="I57" s="68"/>
    </row>
    <row r="58" spans="1:9" ht="20.25" customHeight="1" thickBot="1">
      <c r="A58" s="5" t="s">
        <v>19</v>
      </c>
      <c r="B58" s="118"/>
      <c r="C58" s="133">
        <f>C26+C56</f>
        <v>508034030</v>
      </c>
      <c r="D58" s="126"/>
      <c r="E58" s="133">
        <f>E26+E56</f>
        <v>494262736</v>
      </c>
      <c r="F58" s="126"/>
      <c r="G58" s="133">
        <f>G26+G56</f>
        <v>190516798</v>
      </c>
      <c r="H58" s="126"/>
      <c r="I58" s="133">
        <f>I26+I56</f>
        <v>198727002</v>
      </c>
    </row>
    <row r="59" spans="1:9" ht="20.25" customHeight="1" thickTop="1">
      <c r="A59" s="90"/>
      <c r="B59" s="118"/>
      <c r="C59" s="97"/>
      <c r="D59" s="97"/>
      <c r="E59" s="97"/>
      <c r="F59" s="97"/>
      <c r="G59" s="97"/>
      <c r="H59" s="97"/>
      <c r="I59" s="97"/>
    </row>
    <row r="60" spans="2:9" ht="20.25" customHeight="1">
      <c r="B60" s="118"/>
      <c r="C60" s="97"/>
      <c r="D60" s="97"/>
      <c r="E60" s="97"/>
      <c r="F60" s="97"/>
      <c r="G60" s="97"/>
      <c r="H60" s="97"/>
      <c r="I60" s="97"/>
    </row>
    <row r="61" spans="1:9" ht="20.25" customHeight="1">
      <c r="A61" s="20" t="s">
        <v>29</v>
      </c>
      <c r="B61" s="118"/>
      <c r="C61" s="97"/>
      <c r="D61" s="97"/>
      <c r="E61" s="97"/>
      <c r="F61" s="97"/>
      <c r="G61" s="97"/>
      <c r="H61" s="97"/>
      <c r="I61" s="97"/>
    </row>
    <row r="62" spans="1:9" ht="20.25" customHeight="1">
      <c r="A62" s="20" t="s">
        <v>30</v>
      </c>
      <c r="B62" s="118"/>
      <c r="C62" s="97"/>
      <c r="D62" s="97"/>
      <c r="E62" s="97"/>
      <c r="F62" s="97"/>
      <c r="G62" s="97"/>
      <c r="H62" s="97"/>
      <c r="I62" s="97"/>
    </row>
    <row r="63" spans="1:11" ht="20.25" customHeight="1">
      <c r="A63" s="107" t="s">
        <v>132</v>
      </c>
      <c r="B63" s="109"/>
      <c r="C63" s="97"/>
      <c r="D63" s="97"/>
      <c r="E63" s="97"/>
      <c r="F63" s="97"/>
      <c r="G63" s="90"/>
      <c r="H63" s="90"/>
      <c r="I63" s="90"/>
      <c r="J63" s="129"/>
      <c r="K63" s="129"/>
    </row>
    <row r="64" spans="1:11" ht="20.25" customHeight="1">
      <c r="A64" s="107"/>
      <c r="B64" s="109"/>
      <c r="C64" s="97"/>
      <c r="D64" s="97"/>
      <c r="E64" s="97"/>
      <c r="F64" s="97"/>
      <c r="G64" s="97"/>
      <c r="H64" s="110"/>
      <c r="I64" s="53" t="s">
        <v>133</v>
      </c>
      <c r="J64" s="129"/>
      <c r="K64" s="129"/>
    </row>
    <row r="65" spans="1:11" ht="20.25" customHeight="1">
      <c r="A65" s="128"/>
      <c r="B65" s="109"/>
      <c r="C65" s="256" t="s">
        <v>0</v>
      </c>
      <c r="D65" s="256"/>
      <c r="E65" s="256"/>
      <c r="F65" s="256"/>
      <c r="G65" s="256" t="s">
        <v>42</v>
      </c>
      <c r="H65" s="256"/>
      <c r="I65" s="256"/>
      <c r="J65" s="129"/>
      <c r="K65" s="129"/>
    </row>
    <row r="66" spans="1:9" ht="20.25" customHeight="1">
      <c r="A66" s="128"/>
      <c r="B66" s="113"/>
      <c r="C66" s="257" t="s">
        <v>8</v>
      </c>
      <c r="D66" s="257"/>
      <c r="E66" s="257"/>
      <c r="F66" s="258"/>
      <c r="G66" s="257" t="s">
        <v>225</v>
      </c>
      <c r="H66" s="257"/>
      <c r="I66" s="257"/>
    </row>
    <row r="67" spans="1:9" ht="20.25" customHeight="1">
      <c r="A67" s="128"/>
      <c r="B67" s="113"/>
      <c r="C67" s="101" t="s">
        <v>270</v>
      </c>
      <c r="D67" s="60"/>
      <c r="E67" s="101" t="s">
        <v>38</v>
      </c>
      <c r="F67" s="101"/>
      <c r="G67" s="101" t="s">
        <v>270</v>
      </c>
      <c r="H67" s="60"/>
      <c r="I67" s="101" t="s">
        <v>38</v>
      </c>
    </row>
    <row r="68" spans="1:10" ht="20.25" customHeight="1">
      <c r="A68" s="107" t="s">
        <v>75</v>
      </c>
      <c r="B68" s="116" t="s">
        <v>43</v>
      </c>
      <c r="C68" s="101" t="s">
        <v>227</v>
      </c>
      <c r="D68" s="60"/>
      <c r="E68" s="101" t="s">
        <v>218</v>
      </c>
      <c r="F68" s="101"/>
      <c r="G68" s="101" t="s">
        <v>227</v>
      </c>
      <c r="H68" s="60"/>
      <c r="I68" s="101" t="s">
        <v>218</v>
      </c>
      <c r="J68" s="140"/>
    </row>
    <row r="69" spans="1:9" ht="20.25" customHeight="1">
      <c r="A69" s="107"/>
      <c r="B69" s="116"/>
      <c r="C69" s="102" t="s">
        <v>229</v>
      </c>
      <c r="D69" s="60"/>
      <c r="E69" s="102"/>
      <c r="F69" s="101"/>
      <c r="G69" s="102" t="s">
        <v>229</v>
      </c>
      <c r="H69" s="60"/>
      <c r="I69" s="102"/>
    </row>
    <row r="70" spans="1:9" ht="20.25" customHeight="1">
      <c r="A70" s="14" t="s">
        <v>21</v>
      </c>
      <c r="B70" s="113"/>
      <c r="C70" s="97"/>
      <c r="D70" s="97"/>
      <c r="E70" s="97"/>
      <c r="F70" s="97"/>
      <c r="G70" s="97"/>
      <c r="H70" s="97"/>
      <c r="I70" s="97"/>
    </row>
    <row r="71" spans="1:9" ht="20.25" customHeight="1">
      <c r="A71" s="6" t="s">
        <v>113</v>
      </c>
      <c r="B71" s="116"/>
      <c r="C71" s="97"/>
      <c r="D71" s="97"/>
      <c r="E71" s="97"/>
      <c r="F71" s="97"/>
      <c r="G71" s="97"/>
      <c r="H71" s="97"/>
      <c r="I71" s="97"/>
    </row>
    <row r="72" spans="1:9" ht="20.25" customHeight="1">
      <c r="A72" s="6" t="s">
        <v>114</v>
      </c>
      <c r="B72" s="118"/>
      <c r="C72" s="119">
        <v>51248204</v>
      </c>
      <c r="D72" s="98"/>
      <c r="E72" s="119">
        <v>88018612</v>
      </c>
      <c r="F72" s="98"/>
      <c r="G72" s="98">
        <v>7727</v>
      </c>
      <c r="H72" s="98"/>
      <c r="I72" s="98">
        <v>7257156</v>
      </c>
    </row>
    <row r="73" spans="1:9" ht="20.25" customHeight="1">
      <c r="A73" s="50" t="s">
        <v>186</v>
      </c>
      <c r="B73" s="252"/>
      <c r="C73" s="119">
        <v>19036385</v>
      </c>
      <c r="D73" s="98"/>
      <c r="E73" s="119">
        <v>18731169</v>
      </c>
      <c r="F73" s="98"/>
      <c r="G73" s="98">
        <v>15257337</v>
      </c>
      <c r="H73" s="98"/>
      <c r="I73" s="98">
        <v>18731169</v>
      </c>
    </row>
    <row r="74" spans="1:9" ht="20.25" customHeight="1">
      <c r="A74" s="6" t="s">
        <v>7</v>
      </c>
      <c r="B74" s="252">
        <v>13</v>
      </c>
      <c r="C74" s="119">
        <v>25545839</v>
      </c>
      <c r="D74" s="98"/>
      <c r="E74" s="119">
        <v>28022326</v>
      </c>
      <c r="F74" s="98"/>
      <c r="G74" s="98">
        <v>1421412</v>
      </c>
      <c r="H74" s="98"/>
      <c r="I74" s="98">
        <v>1520800</v>
      </c>
    </row>
    <row r="75" spans="1:9" ht="20.25" customHeight="1">
      <c r="A75" s="6" t="s">
        <v>107</v>
      </c>
      <c r="B75" s="118"/>
      <c r="C75" s="123"/>
      <c r="D75" s="123"/>
      <c r="E75" s="123"/>
      <c r="F75" s="123"/>
      <c r="H75" s="123"/>
      <c r="I75" s="123"/>
    </row>
    <row r="76" spans="1:9" ht="20.25" customHeight="1">
      <c r="A76" s="50" t="s">
        <v>230</v>
      </c>
      <c r="B76" s="118">
        <v>4</v>
      </c>
      <c r="C76" s="119">
        <v>384582</v>
      </c>
      <c r="D76" s="99"/>
      <c r="E76" s="119">
        <v>378346</v>
      </c>
      <c r="F76" s="98"/>
      <c r="G76" s="120" t="s">
        <v>123</v>
      </c>
      <c r="H76" s="98"/>
      <c r="I76" s="120" t="s">
        <v>123</v>
      </c>
    </row>
    <row r="77" spans="1:9" ht="20.25" customHeight="1">
      <c r="A77" s="6" t="s">
        <v>37</v>
      </c>
      <c r="B77" s="118"/>
      <c r="C77" s="119">
        <v>16274661</v>
      </c>
      <c r="D77" s="98"/>
      <c r="E77" s="119">
        <v>30723561</v>
      </c>
      <c r="F77" s="98"/>
      <c r="G77" s="98">
        <v>3851858</v>
      </c>
      <c r="H77" s="98"/>
      <c r="I77" s="98">
        <v>6676400</v>
      </c>
    </row>
    <row r="78" spans="1:9" ht="20.25" customHeight="1">
      <c r="A78" s="6" t="s">
        <v>66</v>
      </c>
      <c r="C78" s="119">
        <v>11847256</v>
      </c>
      <c r="D78" s="98"/>
      <c r="E78" s="119">
        <v>8339940</v>
      </c>
      <c r="F78" s="98"/>
      <c r="G78" s="98">
        <v>687938</v>
      </c>
      <c r="H78" s="98"/>
      <c r="I78" s="98">
        <v>404751</v>
      </c>
    </row>
    <row r="79" spans="1:9" ht="20.25" customHeight="1">
      <c r="A79" s="6" t="s">
        <v>46</v>
      </c>
      <c r="B79" s="118"/>
      <c r="C79" s="119">
        <v>2113471</v>
      </c>
      <c r="D79" s="98"/>
      <c r="E79" s="119">
        <v>1711550</v>
      </c>
      <c r="F79" s="98"/>
      <c r="G79" s="120" t="s">
        <v>123</v>
      </c>
      <c r="H79" s="99"/>
      <c r="I79" s="120" t="s">
        <v>123</v>
      </c>
    </row>
    <row r="80" spans="1:9" ht="20.25" customHeight="1">
      <c r="A80" s="6" t="s">
        <v>11</v>
      </c>
      <c r="B80" s="118" t="s">
        <v>71</v>
      </c>
      <c r="C80" s="119">
        <v>9385224</v>
      </c>
      <c r="D80" s="98"/>
      <c r="E80" s="119">
        <v>10365185</v>
      </c>
      <c r="F80" s="98"/>
      <c r="G80" s="134">
        <v>1628178</v>
      </c>
      <c r="H80" s="98"/>
      <c r="I80" s="134">
        <v>2283580</v>
      </c>
    </row>
    <row r="81" spans="1:9" ht="20.25" customHeight="1">
      <c r="A81" s="5" t="s">
        <v>14</v>
      </c>
      <c r="B81" s="118"/>
      <c r="C81" s="125">
        <f>SUM(C72:C80)</f>
        <v>135835622</v>
      </c>
      <c r="D81" s="126"/>
      <c r="E81" s="125">
        <f>SUM(E72:E80)</f>
        <v>186290689</v>
      </c>
      <c r="F81" s="126"/>
      <c r="G81" s="125">
        <f>SUM(G72:G80)</f>
        <v>22854450</v>
      </c>
      <c r="H81" s="126"/>
      <c r="I81" s="125">
        <f>SUM(I72:I80)</f>
        <v>36873856</v>
      </c>
    </row>
    <row r="82" spans="2:9" ht="20.25" customHeight="1">
      <c r="B82" s="118"/>
      <c r="C82" s="98"/>
      <c r="D82" s="98"/>
      <c r="E82" s="98"/>
      <c r="F82" s="98"/>
      <c r="G82" s="98"/>
      <c r="H82" s="98"/>
      <c r="I82" s="98"/>
    </row>
    <row r="83" spans="1:9" ht="20.25" customHeight="1">
      <c r="A83" s="14" t="s">
        <v>22</v>
      </c>
      <c r="B83" s="118"/>
      <c r="C83" s="98"/>
      <c r="D83" s="98"/>
      <c r="E83" s="98"/>
      <c r="F83" s="98"/>
      <c r="G83" s="98"/>
      <c r="H83" s="98"/>
      <c r="I83" s="98"/>
    </row>
    <row r="84" spans="1:9" ht="20.25" customHeight="1">
      <c r="A84" s="6" t="s">
        <v>59</v>
      </c>
      <c r="B84" s="252">
        <v>14</v>
      </c>
      <c r="C84" s="119">
        <v>176983875</v>
      </c>
      <c r="D84" s="98"/>
      <c r="E84" s="119">
        <v>120299374</v>
      </c>
      <c r="F84" s="98"/>
      <c r="G84" s="98">
        <v>78000000</v>
      </c>
      <c r="H84" s="98"/>
      <c r="I84" s="98">
        <v>72794792</v>
      </c>
    </row>
    <row r="85" spans="1:9" ht="20.25" customHeight="1">
      <c r="A85" s="11" t="s">
        <v>60</v>
      </c>
      <c r="B85" s="118"/>
      <c r="C85" s="119">
        <v>1216906</v>
      </c>
      <c r="D85" s="98"/>
      <c r="E85" s="119">
        <v>1172319</v>
      </c>
      <c r="F85" s="98"/>
      <c r="G85" s="120" t="s">
        <v>123</v>
      </c>
      <c r="H85" s="98"/>
      <c r="I85" s="120" t="s">
        <v>123</v>
      </c>
    </row>
    <row r="86" spans="1:9" ht="20.25" customHeight="1">
      <c r="A86" s="6" t="s">
        <v>96</v>
      </c>
      <c r="B86" s="118"/>
      <c r="C86" s="119">
        <v>5610574</v>
      </c>
      <c r="D86" s="98"/>
      <c r="E86" s="119">
        <v>5531193</v>
      </c>
      <c r="F86" s="98"/>
      <c r="G86" s="120" t="s">
        <v>123</v>
      </c>
      <c r="H86" s="98"/>
      <c r="I86" s="120" t="s">
        <v>123</v>
      </c>
    </row>
    <row r="87" spans="1:9" ht="20.25" customHeight="1">
      <c r="A87" s="58" t="s">
        <v>160</v>
      </c>
      <c r="B87" s="118"/>
      <c r="C87" s="119">
        <v>7151768</v>
      </c>
      <c r="D87" s="135"/>
      <c r="E87" s="119">
        <v>7244211</v>
      </c>
      <c r="F87" s="135"/>
      <c r="G87" s="136">
        <v>2084703</v>
      </c>
      <c r="H87" s="135"/>
      <c r="I87" s="136">
        <v>1969448</v>
      </c>
    </row>
    <row r="88" spans="1:9" ht="20.25" customHeight="1">
      <c r="A88" s="5" t="s">
        <v>33</v>
      </c>
      <c r="B88" s="118"/>
      <c r="C88" s="125">
        <f>SUM(C84:C87)</f>
        <v>190963123</v>
      </c>
      <c r="D88" s="126"/>
      <c r="E88" s="125">
        <f>SUM(E84:E87)</f>
        <v>134247097</v>
      </c>
      <c r="F88" s="126"/>
      <c r="G88" s="125">
        <f>SUM(G84:G87)</f>
        <v>80084703</v>
      </c>
      <c r="H88" s="126"/>
      <c r="I88" s="125">
        <f>SUM(I84:I87)</f>
        <v>74764240</v>
      </c>
    </row>
    <row r="89" spans="1:9" s="140" customFormat="1" ht="20.25" customHeight="1">
      <c r="A89" s="137"/>
      <c r="B89" s="138"/>
      <c r="C89" s="139"/>
      <c r="D89" s="139"/>
      <c r="E89" s="139"/>
      <c r="F89" s="139"/>
      <c r="G89" s="139"/>
      <c r="H89" s="139"/>
      <c r="I89" s="139"/>
    </row>
    <row r="90" spans="1:9" ht="20.25" customHeight="1">
      <c r="A90" s="5" t="s">
        <v>15</v>
      </c>
      <c r="B90" s="118"/>
      <c r="C90" s="141">
        <f>C81+C88</f>
        <v>326798745</v>
      </c>
      <c r="D90" s="126"/>
      <c r="E90" s="141">
        <f>E81+E88</f>
        <v>320537786</v>
      </c>
      <c r="F90" s="126"/>
      <c r="G90" s="141">
        <f>G81+G88</f>
        <v>102939153</v>
      </c>
      <c r="H90" s="126"/>
      <c r="I90" s="141">
        <f>I81+I88</f>
        <v>111638096</v>
      </c>
    </row>
    <row r="91" spans="1:9" ht="20.25" customHeight="1">
      <c r="A91" s="90"/>
      <c r="B91" s="116"/>
      <c r="C91" s="68"/>
      <c r="D91" s="132"/>
      <c r="E91" s="68"/>
      <c r="F91" s="132"/>
      <c r="G91" s="68"/>
      <c r="H91" s="132"/>
      <c r="I91" s="68"/>
    </row>
    <row r="92" spans="1:9" ht="20.25" customHeight="1">
      <c r="A92" s="131"/>
      <c r="B92" s="109"/>
      <c r="C92" s="97"/>
      <c r="D92" s="97"/>
      <c r="E92" s="97"/>
      <c r="F92" s="97"/>
      <c r="G92" s="97"/>
      <c r="H92" s="97"/>
      <c r="I92" s="97"/>
    </row>
    <row r="93" spans="1:9" ht="20.25" customHeight="1">
      <c r="A93" s="20" t="s">
        <v>29</v>
      </c>
      <c r="B93" s="109"/>
      <c r="C93" s="97"/>
      <c r="D93" s="97"/>
      <c r="E93" s="97"/>
      <c r="F93" s="97"/>
      <c r="G93" s="97"/>
      <c r="H93" s="97"/>
      <c r="I93" s="97"/>
    </row>
    <row r="94" spans="1:9" ht="20.25" customHeight="1">
      <c r="A94" s="20" t="s">
        <v>30</v>
      </c>
      <c r="B94" s="109"/>
      <c r="C94" s="97"/>
      <c r="D94" s="97"/>
      <c r="E94" s="97"/>
      <c r="F94" s="97"/>
      <c r="G94" s="97"/>
      <c r="H94" s="97"/>
      <c r="I94" s="97"/>
    </row>
    <row r="95" spans="1:11" ht="20.25" customHeight="1">
      <c r="A95" s="107" t="s">
        <v>132</v>
      </c>
      <c r="B95" s="109"/>
      <c r="C95" s="97"/>
      <c r="D95" s="97"/>
      <c r="E95" s="97"/>
      <c r="F95" s="97"/>
      <c r="G95" s="90"/>
      <c r="H95" s="90"/>
      <c r="I95" s="90"/>
      <c r="J95" s="129"/>
      <c r="K95" s="129"/>
    </row>
    <row r="96" spans="1:11" ht="20.25" customHeight="1">
      <c r="A96" s="107"/>
      <c r="B96" s="109"/>
      <c r="C96" s="97"/>
      <c r="D96" s="97"/>
      <c r="E96" s="97"/>
      <c r="F96" s="97"/>
      <c r="G96" s="97"/>
      <c r="H96" s="110"/>
      <c r="I96" s="53" t="s">
        <v>133</v>
      </c>
      <c r="J96" s="129"/>
      <c r="K96" s="129"/>
    </row>
    <row r="97" spans="1:11" ht="20.25" customHeight="1">
      <c r="A97" s="128"/>
      <c r="B97" s="109"/>
      <c r="C97" s="256" t="s">
        <v>0</v>
      </c>
      <c r="D97" s="256"/>
      <c r="E97" s="256"/>
      <c r="F97" s="256"/>
      <c r="G97" s="256" t="s">
        <v>42</v>
      </c>
      <c r="H97" s="256"/>
      <c r="I97" s="256"/>
      <c r="J97" s="129"/>
      <c r="K97" s="129"/>
    </row>
    <row r="98" spans="1:9" ht="20.25" customHeight="1">
      <c r="A98" s="128"/>
      <c r="B98" s="113"/>
      <c r="C98" s="257" t="s">
        <v>8</v>
      </c>
      <c r="D98" s="257"/>
      <c r="E98" s="257"/>
      <c r="F98" s="258"/>
      <c r="G98" s="257" t="s">
        <v>225</v>
      </c>
      <c r="H98" s="257"/>
      <c r="I98" s="257"/>
    </row>
    <row r="99" spans="2:9" ht="20.25" customHeight="1">
      <c r="B99" s="113"/>
      <c r="C99" s="101" t="s">
        <v>270</v>
      </c>
      <c r="D99" s="60"/>
      <c r="E99" s="101" t="s">
        <v>38</v>
      </c>
      <c r="F99" s="101"/>
      <c r="G99" s="101" t="s">
        <v>270</v>
      </c>
      <c r="H99" s="60"/>
      <c r="I99" s="101" t="s">
        <v>38</v>
      </c>
    </row>
    <row r="100" spans="1:9" ht="20.25" customHeight="1">
      <c r="A100" s="107" t="s">
        <v>129</v>
      </c>
      <c r="B100" s="116" t="s">
        <v>43</v>
      </c>
      <c r="C100" s="101" t="s">
        <v>227</v>
      </c>
      <c r="D100" s="60"/>
      <c r="E100" s="101" t="s">
        <v>218</v>
      </c>
      <c r="F100" s="101"/>
      <c r="G100" s="101" t="s">
        <v>227</v>
      </c>
      <c r="H100" s="60"/>
      <c r="I100" s="101" t="s">
        <v>218</v>
      </c>
    </row>
    <row r="101" spans="1:9" ht="20.25" customHeight="1">
      <c r="A101" s="107"/>
      <c r="B101" s="116"/>
      <c r="C101" s="102" t="s">
        <v>229</v>
      </c>
      <c r="D101" s="60"/>
      <c r="E101" s="102"/>
      <c r="F101" s="101"/>
      <c r="G101" s="102" t="s">
        <v>229</v>
      </c>
      <c r="H101" s="60"/>
      <c r="I101" s="102"/>
    </row>
    <row r="102" spans="1:9" ht="20.25" customHeight="1">
      <c r="A102" s="14" t="s">
        <v>74</v>
      </c>
      <c r="B102" s="116"/>
      <c r="C102" s="97"/>
      <c r="D102" s="97"/>
      <c r="E102" s="97"/>
      <c r="F102" s="97"/>
      <c r="G102" s="97"/>
      <c r="H102" s="97"/>
      <c r="I102" s="97"/>
    </row>
    <row r="103" spans="1:9" ht="20.25" customHeight="1">
      <c r="A103" s="6" t="s">
        <v>47</v>
      </c>
      <c r="B103" s="118"/>
      <c r="C103" s="98"/>
      <c r="D103" s="98"/>
      <c r="E103" s="98"/>
      <c r="F103" s="98"/>
      <c r="G103" s="98"/>
      <c r="H103" s="98"/>
      <c r="I103" s="98"/>
    </row>
    <row r="104" spans="1:9" ht="20.25" customHeight="1" thickBot="1">
      <c r="A104" s="6" t="s">
        <v>56</v>
      </c>
      <c r="B104" s="118"/>
      <c r="C104" s="142">
        <v>7742942</v>
      </c>
      <c r="D104" s="98"/>
      <c r="E104" s="142">
        <v>7742942</v>
      </c>
      <c r="F104" s="98"/>
      <c r="G104" s="143">
        <v>7742942</v>
      </c>
      <c r="H104" s="98"/>
      <c r="I104" s="143">
        <v>7742942</v>
      </c>
    </row>
    <row r="105" spans="1:9" ht="20.25" customHeight="1" thickTop="1">
      <c r="A105" s="6" t="s">
        <v>70</v>
      </c>
      <c r="B105" s="118"/>
      <c r="C105" s="119">
        <v>7742942</v>
      </c>
      <c r="D105" s="98"/>
      <c r="E105" s="119">
        <v>7742942</v>
      </c>
      <c r="F105" s="98"/>
      <c r="G105" s="98">
        <v>7742942</v>
      </c>
      <c r="H105" s="98"/>
      <c r="I105" s="98">
        <v>7742942</v>
      </c>
    </row>
    <row r="106" spans="1:9" ht="20.25" customHeight="1">
      <c r="A106" s="6" t="s">
        <v>82</v>
      </c>
      <c r="B106" s="252">
        <v>15</v>
      </c>
      <c r="C106" s="119">
        <v>-1135146</v>
      </c>
      <c r="D106" s="134"/>
      <c r="E106" s="119">
        <v>-1135146</v>
      </c>
      <c r="F106" s="134"/>
      <c r="G106" s="120" t="s">
        <v>123</v>
      </c>
      <c r="H106" s="134"/>
      <c r="I106" s="120" t="s">
        <v>123</v>
      </c>
    </row>
    <row r="107" spans="1:9" ht="20.25" customHeight="1">
      <c r="A107" s="6" t="s">
        <v>97</v>
      </c>
      <c r="B107" s="118"/>
      <c r="C107" s="134"/>
      <c r="D107" s="134"/>
      <c r="E107" s="134"/>
      <c r="F107" s="134"/>
      <c r="G107" s="134"/>
      <c r="H107" s="134"/>
      <c r="I107" s="134"/>
    </row>
    <row r="108" spans="1:9" ht="20.25" customHeight="1">
      <c r="A108" s="6" t="s">
        <v>98</v>
      </c>
      <c r="B108" s="118"/>
      <c r="C108" s="119">
        <v>36462883</v>
      </c>
      <c r="D108" s="98"/>
      <c r="E108" s="119">
        <v>36462883</v>
      </c>
      <c r="F108" s="98"/>
      <c r="G108" s="135">
        <v>35572855</v>
      </c>
      <c r="H108" s="98"/>
      <c r="I108" s="135">
        <v>35572855</v>
      </c>
    </row>
    <row r="109" spans="1:9" ht="20.25" customHeight="1">
      <c r="A109" s="50" t="s">
        <v>184</v>
      </c>
      <c r="B109" s="118"/>
      <c r="C109" s="119">
        <v>3470021</v>
      </c>
      <c r="D109" s="98"/>
      <c r="E109" s="119">
        <v>3470021</v>
      </c>
      <c r="F109" s="98"/>
      <c r="G109" s="135">
        <v>3470021</v>
      </c>
      <c r="H109" s="98"/>
      <c r="I109" s="135">
        <v>3470021</v>
      </c>
    </row>
    <row r="110" spans="1:9" ht="20.25" customHeight="1">
      <c r="A110" s="50" t="s">
        <v>202</v>
      </c>
      <c r="B110" s="118"/>
      <c r="C110" s="119"/>
      <c r="D110" s="98"/>
      <c r="E110" s="119"/>
      <c r="F110" s="98"/>
      <c r="G110" s="135"/>
      <c r="H110" s="98"/>
      <c r="I110" s="135"/>
    </row>
    <row r="111" spans="1:9" ht="20.25" customHeight="1">
      <c r="A111" s="50" t="s">
        <v>220</v>
      </c>
      <c r="B111" s="118"/>
      <c r="C111" s="119">
        <v>4001573</v>
      </c>
      <c r="D111" s="98"/>
      <c r="E111" s="119">
        <v>3997711</v>
      </c>
      <c r="F111" s="98"/>
      <c r="G111" s="120" t="s">
        <v>123</v>
      </c>
      <c r="H111" s="98"/>
      <c r="I111" s="120" t="s">
        <v>123</v>
      </c>
    </row>
    <row r="112" spans="1:9" ht="20.25" customHeight="1">
      <c r="A112" s="50" t="s">
        <v>189</v>
      </c>
      <c r="B112" s="118"/>
      <c r="C112" s="120">
        <v>-5159</v>
      </c>
      <c r="D112" s="98"/>
      <c r="E112" s="120">
        <v>-5159</v>
      </c>
      <c r="F112" s="98"/>
      <c r="G112" s="135">
        <v>490423</v>
      </c>
      <c r="H112" s="98"/>
      <c r="I112" s="135">
        <v>490423</v>
      </c>
    </row>
    <row r="113" spans="1:9" ht="20.25" customHeight="1">
      <c r="A113" s="6" t="s">
        <v>34</v>
      </c>
      <c r="B113" s="118"/>
      <c r="C113" s="98"/>
      <c r="D113" s="98"/>
      <c r="E113" s="98"/>
      <c r="F113" s="98"/>
      <c r="G113" s="98"/>
      <c r="H113" s="98"/>
      <c r="I113" s="98"/>
    </row>
    <row r="114" spans="1:9" ht="20.25" customHeight="1">
      <c r="A114" s="6" t="s">
        <v>61</v>
      </c>
      <c r="B114" s="118"/>
      <c r="C114" s="98"/>
      <c r="D114" s="98"/>
      <c r="E114" s="98"/>
      <c r="F114" s="98"/>
      <c r="G114" s="98"/>
      <c r="H114" s="98"/>
      <c r="I114" s="98"/>
    </row>
    <row r="115" spans="1:9" ht="20.25" customHeight="1">
      <c r="A115" s="6" t="s">
        <v>48</v>
      </c>
      <c r="B115" s="118"/>
      <c r="C115" s="119">
        <v>820666</v>
      </c>
      <c r="D115" s="98"/>
      <c r="E115" s="119">
        <v>820666</v>
      </c>
      <c r="F115" s="98"/>
      <c r="G115" s="119">
        <v>820666</v>
      </c>
      <c r="H115" s="98"/>
      <c r="I115" s="119">
        <v>820666</v>
      </c>
    </row>
    <row r="116" spans="1:9" s="140" customFormat="1" ht="20.25" customHeight="1">
      <c r="A116" s="6" t="s">
        <v>67</v>
      </c>
      <c r="B116" s="138"/>
      <c r="C116" s="119">
        <v>71821633</v>
      </c>
      <c r="D116" s="134"/>
      <c r="E116" s="119">
        <v>65919003</v>
      </c>
      <c r="F116" s="134"/>
      <c r="G116" s="134">
        <v>38201655</v>
      </c>
      <c r="H116" s="134"/>
      <c r="I116" s="134">
        <v>37712076</v>
      </c>
    </row>
    <row r="117" spans="1:9" ht="20.25" customHeight="1">
      <c r="A117" s="50" t="s">
        <v>134</v>
      </c>
      <c r="B117" s="138"/>
      <c r="C117" s="144">
        <v>-490482</v>
      </c>
      <c r="D117" s="135"/>
      <c r="E117" s="144">
        <v>-908246</v>
      </c>
      <c r="F117" s="135"/>
      <c r="G117" s="136">
        <v>1279083</v>
      </c>
      <c r="H117" s="135"/>
      <c r="I117" s="136">
        <v>1279923</v>
      </c>
    </row>
    <row r="118" spans="1:9" ht="20.25" customHeight="1">
      <c r="A118" s="5" t="s">
        <v>161</v>
      </c>
      <c r="B118" s="138"/>
      <c r="C118" s="145"/>
      <c r="D118" s="135"/>
      <c r="E118" s="145"/>
      <c r="F118" s="135"/>
      <c r="G118" s="135"/>
      <c r="H118" s="135"/>
      <c r="I118" s="135"/>
    </row>
    <row r="119" spans="1:10" s="148" customFormat="1" ht="20.25" customHeight="1">
      <c r="A119" s="5" t="s">
        <v>162</v>
      </c>
      <c r="B119" s="146"/>
      <c r="C119" s="126">
        <f>SUM(C105:C118)</f>
        <v>122688931</v>
      </c>
      <c r="D119" s="126"/>
      <c r="E119" s="126">
        <f>SUM(E105:E118)</f>
        <v>116364675</v>
      </c>
      <c r="F119" s="126"/>
      <c r="G119" s="126">
        <f>SUM(G105:G117)</f>
        <v>87577645</v>
      </c>
      <c r="H119" s="126"/>
      <c r="I119" s="126">
        <f>SUM(I105:I117)</f>
        <v>87088906</v>
      </c>
      <c r="J119" s="147"/>
    </row>
    <row r="120" spans="1:9" ht="20.25" customHeight="1">
      <c r="A120" s="50" t="s">
        <v>142</v>
      </c>
      <c r="B120" s="118"/>
      <c r="C120" s="144">
        <v>58546354</v>
      </c>
      <c r="D120" s="98"/>
      <c r="E120" s="144">
        <v>57360275</v>
      </c>
      <c r="F120" s="98"/>
      <c r="G120" s="149">
        <v>0</v>
      </c>
      <c r="H120" s="99"/>
      <c r="I120" s="149">
        <v>0</v>
      </c>
    </row>
    <row r="121" spans="1:9" ht="20.25" customHeight="1">
      <c r="A121" s="5" t="s">
        <v>53</v>
      </c>
      <c r="B121" s="118"/>
      <c r="C121" s="141">
        <f>SUM(C119:C120)</f>
        <v>181235285</v>
      </c>
      <c r="D121" s="126"/>
      <c r="E121" s="141">
        <f>SUM(E119:E120)</f>
        <v>173724950</v>
      </c>
      <c r="F121" s="126"/>
      <c r="G121" s="141">
        <f>SUM(G119:G120)</f>
        <v>87577645</v>
      </c>
      <c r="H121" s="126"/>
      <c r="I121" s="141">
        <f>SUM(I119:I120)</f>
        <v>87088906</v>
      </c>
    </row>
    <row r="122" spans="1:9" ht="20.25" customHeight="1">
      <c r="A122" s="131"/>
      <c r="B122" s="118"/>
      <c r="C122" s="139"/>
      <c r="D122" s="126"/>
      <c r="E122" s="139"/>
      <c r="F122" s="126"/>
      <c r="G122" s="139"/>
      <c r="H122" s="126"/>
      <c r="I122" s="139"/>
    </row>
    <row r="123" spans="1:9" ht="20.25" customHeight="1" thickBot="1">
      <c r="A123" s="5" t="s">
        <v>76</v>
      </c>
      <c r="B123" s="118"/>
      <c r="C123" s="133">
        <f>C90+C121</f>
        <v>508034030</v>
      </c>
      <c r="D123" s="126"/>
      <c r="E123" s="133">
        <f>E90+E121</f>
        <v>494262736</v>
      </c>
      <c r="F123" s="126"/>
      <c r="G123" s="133">
        <f>G90+G121</f>
        <v>190516798</v>
      </c>
      <c r="H123" s="126"/>
      <c r="I123" s="133">
        <f>I90+I121</f>
        <v>198727002</v>
      </c>
    </row>
    <row r="124" spans="1:9" ht="20.25" customHeight="1" thickTop="1">
      <c r="A124" s="90"/>
      <c r="B124" s="118"/>
      <c r="C124" s="139"/>
      <c r="D124" s="126"/>
      <c r="E124" s="139"/>
      <c r="F124" s="126"/>
      <c r="G124" s="139"/>
      <c r="H124" s="126"/>
      <c r="I124" s="139"/>
    </row>
    <row r="125" ht="20.25" customHeight="1">
      <c r="A125" s="131"/>
    </row>
  </sheetData>
  <sheetProtection/>
  <mergeCells count="16">
    <mergeCell ref="C33:F33"/>
    <mergeCell ref="G33:I33"/>
    <mergeCell ref="C34:F34"/>
    <mergeCell ref="G34:I34"/>
    <mergeCell ref="C5:F5"/>
    <mergeCell ref="G5:I5"/>
    <mergeCell ref="C6:F6"/>
    <mergeCell ref="G6:I6"/>
    <mergeCell ref="C97:F97"/>
    <mergeCell ref="G97:I97"/>
    <mergeCell ref="C98:F98"/>
    <mergeCell ref="G98:I98"/>
    <mergeCell ref="C65:F65"/>
    <mergeCell ref="G65:I65"/>
    <mergeCell ref="C66:F66"/>
    <mergeCell ref="G66:I66"/>
  </mergeCells>
  <printOptions/>
  <pageMargins left="0.7" right="0.7" top="0.48" bottom="0.5" header="0.5" footer="0.5"/>
  <pageSetup firstPageNumber="3" useFirstPageNumber="1" fitToHeight="0" fitToWidth="1" horizontalDpi="600" verticalDpi="600" orientation="portrait" paperSize="9" scale="97" r:id="rId1"/>
  <headerFooter>
    <oddFooter>&amp;LThe accompanying notes are an integral part of these financial statements.
&amp;C&amp;P</oddFooter>
  </headerFooter>
  <rowBreaks count="3" manualBreakCount="3">
    <brk id="28" max="8" man="1"/>
    <brk id="60" max="8" man="1"/>
    <brk id="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zoomScaleSheetLayoutView="100" zoomScalePageLayoutView="70" workbookViewId="0" topLeftCell="A1">
      <selection activeCell="A1" sqref="A1"/>
    </sheetView>
  </sheetViews>
  <sheetFormatPr defaultColWidth="9.140625" defaultRowHeight="21.75" customHeight="1"/>
  <cols>
    <col min="1" max="1" width="3.28125" style="12" customWidth="1"/>
    <col min="2" max="2" width="32.421875" style="12" customWidth="1"/>
    <col min="3" max="3" width="6.8515625" style="19" customWidth="1"/>
    <col min="4" max="4" width="0.9921875" style="1" customWidth="1"/>
    <col min="5" max="5" width="14.00390625" style="1" customWidth="1"/>
    <col min="6" max="6" width="0.9921875" style="1" customWidth="1"/>
    <col min="7" max="7" width="14.00390625" style="1" customWidth="1"/>
    <col min="8" max="8" width="0.9921875" style="10" customWidth="1"/>
    <col min="9" max="9" width="14.00390625" style="1" customWidth="1"/>
    <col min="10" max="10" width="0.9921875" style="10" customWidth="1"/>
    <col min="11" max="11" width="14.00390625" style="1" customWidth="1"/>
    <col min="12" max="16384" width="9.140625" style="1" customWidth="1"/>
  </cols>
  <sheetData>
    <row r="1" spans="1:11" ht="20.25" customHeight="1">
      <c r="A1" s="20" t="s">
        <v>29</v>
      </c>
      <c r="B1" s="20"/>
      <c r="C1" s="20"/>
      <c r="D1" s="20"/>
      <c r="E1" s="20"/>
      <c r="F1" s="20"/>
      <c r="G1" s="20"/>
      <c r="H1" s="3"/>
      <c r="I1" s="3"/>
      <c r="J1" s="3"/>
      <c r="K1" s="3"/>
    </row>
    <row r="2" spans="1:11" ht="20.25" customHeight="1">
      <c r="A2" s="20" t="s">
        <v>30</v>
      </c>
      <c r="B2" s="20"/>
      <c r="C2" s="20"/>
      <c r="D2" s="20"/>
      <c r="E2" s="20"/>
      <c r="F2" s="20"/>
      <c r="G2" s="20"/>
      <c r="H2" s="3"/>
      <c r="I2" s="3"/>
      <c r="J2" s="3"/>
      <c r="K2" s="3"/>
    </row>
    <row r="3" spans="1:11" ht="20.25" customHeight="1">
      <c r="A3" s="80" t="s">
        <v>195</v>
      </c>
      <c r="B3" s="107"/>
      <c r="C3" s="129"/>
      <c r="D3" s="167"/>
      <c r="E3" s="167"/>
      <c r="F3" s="167"/>
      <c r="G3" s="167"/>
      <c r="H3" s="3"/>
      <c r="I3" s="3"/>
      <c r="J3" s="3"/>
      <c r="K3" s="3"/>
    </row>
    <row r="4" spans="1:11" ht="20.25" customHeight="1">
      <c r="A4" s="80"/>
      <c r="B4" s="107"/>
      <c r="C4" s="129"/>
      <c r="D4" s="167"/>
      <c r="E4" s="167"/>
      <c r="F4" s="167"/>
      <c r="G4" s="167"/>
      <c r="H4" s="3"/>
      <c r="I4" s="3"/>
      <c r="J4" s="3"/>
      <c r="K4" s="3"/>
    </row>
    <row r="5" spans="1:11" ht="20.25" customHeight="1">
      <c r="A5" s="6"/>
      <c r="B5" s="6"/>
      <c r="C5" s="77"/>
      <c r="D5" s="7"/>
      <c r="E5" s="7"/>
      <c r="F5" s="7"/>
      <c r="G5" s="7"/>
      <c r="H5" s="7"/>
      <c r="I5" s="7"/>
      <c r="J5" s="7"/>
      <c r="K5" s="253" t="s">
        <v>133</v>
      </c>
    </row>
    <row r="6" spans="1:11" ht="20.25" customHeight="1">
      <c r="A6" s="6"/>
      <c r="B6" s="6"/>
      <c r="C6" s="77"/>
      <c r="D6" s="7"/>
      <c r="E6" s="260" t="s">
        <v>0</v>
      </c>
      <c r="F6" s="260"/>
      <c r="G6" s="260"/>
      <c r="H6" s="81"/>
      <c r="I6" s="256" t="s">
        <v>42</v>
      </c>
      <c r="J6" s="256"/>
      <c r="K6" s="256"/>
    </row>
    <row r="7" spans="1:11" ht="20.25" customHeight="1">
      <c r="A7" s="5"/>
      <c r="B7" s="5"/>
      <c r="C7" s="77"/>
      <c r="D7" s="7"/>
      <c r="E7" s="259" t="s">
        <v>8</v>
      </c>
      <c r="F7" s="259"/>
      <c r="G7" s="259"/>
      <c r="H7" s="81"/>
      <c r="I7" s="259" t="s">
        <v>8</v>
      </c>
      <c r="J7" s="259"/>
      <c r="K7" s="259"/>
    </row>
    <row r="8" spans="1:11" ht="20.25" customHeight="1">
      <c r="A8" s="5"/>
      <c r="B8" s="5"/>
      <c r="C8" s="77"/>
      <c r="D8" s="7"/>
      <c r="E8" s="261" t="s">
        <v>198</v>
      </c>
      <c r="F8" s="261"/>
      <c r="G8" s="261"/>
      <c r="H8" s="82"/>
      <c r="I8" s="261" t="s">
        <v>198</v>
      </c>
      <c r="J8" s="261"/>
      <c r="K8" s="261"/>
    </row>
    <row r="9" spans="1:11" ht="20.25" customHeight="1">
      <c r="A9" s="5"/>
      <c r="B9" s="5"/>
      <c r="C9" s="79"/>
      <c r="D9" s="7"/>
      <c r="E9" s="262" t="s">
        <v>270</v>
      </c>
      <c r="F9" s="263"/>
      <c r="G9" s="263"/>
      <c r="H9" s="82"/>
      <c r="I9" s="262" t="s">
        <v>270</v>
      </c>
      <c r="J9" s="263"/>
      <c r="K9" s="263"/>
    </row>
    <row r="10" spans="1:11" ht="20.25" customHeight="1">
      <c r="A10" s="5"/>
      <c r="B10" s="5"/>
      <c r="C10" s="77" t="s">
        <v>43</v>
      </c>
      <c r="D10" s="7"/>
      <c r="E10" s="86" t="s">
        <v>227</v>
      </c>
      <c r="F10" s="82"/>
      <c r="G10" s="86" t="s">
        <v>218</v>
      </c>
      <c r="H10" s="82"/>
      <c r="I10" s="86" t="s">
        <v>227</v>
      </c>
      <c r="J10" s="82"/>
      <c r="K10" s="86" t="s">
        <v>218</v>
      </c>
    </row>
    <row r="11" spans="1:11" s="160" customFormat="1" ht="20.25" customHeight="1">
      <c r="A11" s="14" t="s">
        <v>155</v>
      </c>
      <c r="B11" s="14"/>
      <c r="C11" s="77">
        <v>4</v>
      </c>
      <c r="D11" s="153"/>
      <c r="E11" s="154"/>
      <c r="F11" s="154"/>
      <c r="G11" s="154"/>
      <c r="H11" s="154"/>
      <c r="I11" s="154"/>
      <c r="J11" s="154"/>
      <c r="K11" s="154"/>
    </row>
    <row r="12" spans="1:11" s="160" customFormat="1" ht="20.25" customHeight="1">
      <c r="A12" s="96" t="s">
        <v>57</v>
      </c>
      <c r="B12" s="96"/>
      <c r="C12" s="77"/>
      <c r="D12" s="153"/>
      <c r="E12" s="71">
        <v>122549264</v>
      </c>
      <c r="F12" s="71"/>
      <c r="G12" s="71">
        <v>111877461</v>
      </c>
      <c r="H12" s="71"/>
      <c r="I12" s="155">
        <v>8370280</v>
      </c>
      <c r="J12" s="71"/>
      <c r="K12" s="155">
        <v>7185062</v>
      </c>
    </row>
    <row r="13" spans="1:11" s="160" customFormat="1" ht="20.25" customHeight="1">
      <c r="A13" s="96" t="s">
        <v>27</v>
      </c>
      <c r="B13" s="96"/>
      <c r="C13" s="77"/>
      <c r="D13" s="153"/>
      <c r="E13" s="71">
        <v>156690</v>
      </c>
      <c r="F13" s="71"/>
      <c r="G13" s="71">
        <v>149650</v>
      </c>
      <c r="H13" s="71"/>
      <c r="I13" s="91">
        <v>1036048</v>
      </c>
      <c r="J13" s="71"/>
      <c r="K13" s="91">
        <v>1004990</v>
      </c>
    </row>
    <row r="14" spans="1:11" s="160" customFormat="1" ht="20.25" customHeight="1">
      <c r="A14" s="96" t="s">
        <v>178</v>
      </c>
      <c r="B14" s="96"/>
      <c r="C14" s="77"/>
      <c r="D14" s="153"/>
      <c r="E14" s="185">
        <v>43755</v>
      </c>
      <c r="F14" s="71"/>
      <c r="G14" s="185" t="s">
        <v>123</v>
      </c>
      <c r="H14" s="71"/>
      <c r="I14" s="91">
        <v>3215099</v>
      </c>
      <c r="J14" s="71"/>
      <c r="K14" s="91">
        <v>1800000</v>
      </c>
    </row>
    <row r="15" spans="1:11" s="160" customFormat="1" ht="20.25" customHeight="1">
      <c r="A15" s="50" t="s">
        <v>231</v>
      </c>
      <c r="B15" s="96"/>
      <c r="C15" s="77"/>
      <c r="D15" s="153"/>
      <c r="E15" s="185" t="s">
        <v>123</v>
      </c>
      <c r="F15" s="71"/>
      <c r="G15" s="185">
        <v>856828</v>
      </c>
      <c r="H15" s="71"/>
      <c r="I15" s="92" t="s">
        <v>123</v>
      </c>
      <c r="J15" s="71"/>
      <c r="K15" s="91">
        <v>1018663</v>
      </c>
    </row>
    <row r="16" spans="1:11" s="160" customFormat="1" ht="20.25" customHeight="1">
      <c r="A16" s="50" t="s">
        <v>238</v>
      </c>
      <c r="B16" s="96"/>
      <c r="C16" s="77"/>
      <c r="D16" s="153"/>
      <c r="E16" s="185">
        <v>653976</v>
      </c>
      <c r="F16" s="71"/>
      <c r="G16" s="185">
        <v>1244228</v>
      </c>
      <c r="H16" s="71"/>
      <c r="I16" s="185" t="s">
        <v>123</v>
      </c>
      <c r="J16" s="71"/>
      <c r="K16" s="185" t="s">
        <v>123</v>
      </c>
    </row>
    <row r="17" spans="1:11" s="160" customFormat="1" ht="20.25" customHeight="1">
      <c r="A17" s="96" t="s">
        <v>40</v>
      </c>
      <c r="B17" s="96"/>
      <c r="C17" s="13"/>
      <c r="D17" s="153"/>
      <c r="E17" s="71">
        <v>330709</v>
      </c>
      <c r="F17" s="71"/>
      <c r="G17" s="71">
        <v>428243</v>
      </c>
      <c r="H17" s="71"/>
      <c r="I17" s="155">
        <v>88635</v>
      </c>
      <c r="J17" s="71"/>
      <c r="K17" s="155">
        <v>29643</v>
      </c>
    </row>
    <row r="18" spans="1:11" s="160" customFormat="1" ht="20.25" customHeight="1">
      <c r="A18" s="5" t="s">
        <v>154</v>
      </c>
      <c r="B18" s="5"/>
      <c r="C18" s="13"/>
      <c r="D18" s="153"/>
      <c r="E18" s="156">
        <f>SUM(E12:E17)</f>
        <v>123734394</v>
      </c>
      <c r="F18" s="8"/>
      <c r="G18" s="156">
        <f>SUM(G12:G17)</f>
        <v>114556410</v>
      </c>
      <c r="H18" s="8"/>
      <c r="I18" s="156">
        <f>SUM(I12:I17)</f>
        <v>12710062</v>
      </c>
      <c r="J18" s="8"/>
      <c r="K18" s="156">
        <f>SUM(K12:K17)</f>
        <v>11038358</v>
      </c>
    </row>
    <row r="19" spans="1:11" s="160" customFormat="1" ht="11.25" customHeight="1">
      <c r="A19" s="5"/>
      <c r="B19" s="5"/>
      <c r="C19" s="13"/>
      <c r="D19" s="153"/>
      <c r="E19" s="157"/>
      <c r="F19" s="154"/>
      <c r="G19" s="157"/>
      <c r="H19" s="8"/>
      <c r="I19" s="157"/>
      <c r="J19" s="154"/>
      <c r="K19" s="157"/>
    </row>
    <row r="20" spans="1:11" s="160" customFormat="1" ht="20.25" customHeight="1">
      <c r="A20" s="14" t="s">
        <v>24</v>
      </c>
      <c r="B20" s="14"/>
      <c r="C20" s="13">
        <v>4</v>
      </c>
      <c r="D20" s="153"/>
      <c r="E20" s="157"/>
      <c r="F20" s="154"/>
      <c r="G20" s="157"/>
      <c r="H20" s="8"/>
      <c r="I20" s="157"/>
      <c r="J20" s="154"/>
      <c r="K20" s="157"/>
    </row>
    <row r="21" spans="1:11" s="160" customFormat="1" ht="20.25" customHeight="1">
      <c r="A21" s="50" t="s">
        <v>68</v>
      </c>
      <c r="B21" s="96"/>
      <c r="C21" s="13"/>
      <c r="D21" s="153"/>
      <c r="E21" s="184">
        <v>102332257</v>
      </c>
      <c r="F21" s="154"/>
      <c r="G21" s="184">
        <v>95049666</v>
      </c>
      <c r="H21" s="71"/>
      <c r="I21" s="155">
        <v>7120385</v>
      </c>
      <c r="J21" s="71"/>
      <c r="K21" s="155">
        <v>6413659</v>
      </c>
    </row>
    <row r="22" spans="1:11" s="160" customFormat="1" ht="20.25" customHeight="1">
      <c r="A22" s="50" t="s">
        <v>332</v>
      </c>
      <c r="B22" s="96"/>
      <c r="C22" s="13"/>
      <c r="D22" s="153"/>
      <c r="E22" s="184"/>
      <c r="F22" s="154"/>
      <c r="G22" s="184"/>
      <c r="H22" s="71"/>
      <c r="I22" s="155"/>
      <c r="J22" s="71"/>
      <c r="K22" s="155"/>
    </row>
    <row r="23" spans="1:11" s="160" customFormat="1" ht="20.25" customHeight="1">
      <c r="A23" s="50" t="s">
        <v>253</v>
      </c>
      <c r="B23" s="96"/>
      <c r="C23" s="13"/>
      <c r="D23" s="153"/>
      <c r="E23" s="184">
        <v>144729</v>
      </c>
      <c r="F23" s="154"/>
      <c r="G23" s="184">
        <v>-195566</v>
      </c>
      <c r="H23" s="71"/>
      <c r="I23" s="186" t="s">
        <v>123</v>
      </c>
      <c r="J23" s="71"/>
      <c r="K23" s="185" t="s">
        <v>123</v>
      </c>
    </row>
    <row r="24" spans="1:11" s="160" customFormat="1" ht="20.25" customHeight="1">
      <c r="A24" s="50" t="s">
        <v>83</v>
      </c>
      <c r="B24" s="96"/>
      <c r="C24" s="13"/>
      <c r="D24" s="153"/>
      <c r="E24" s="184">
        <v>4664925</v>
      </c>
      <c r="F24" s="154"/>
      <c r="G24" s="184">
        <v>5486678</v>
      </c>
      <c r="H24" s="71"/>
      <c r="I24" s="155">
        <v>236119</v>
      </c>
      <c r="J24" s="71"/>
      <c r="K24" s="155">
        <v>263270</v>
      </c>
    </row>
    <row r="25" spans="1:11" s="160" customFormat="1" ht="20.25" customHeight="1">
      <c r="A25" s="50" t="s">
        <v>84</v>
      </c>
      <c r="B25" s="96"/>
      <c r="C25" s="13"/>
      <c r="D25" s="153"/>
      <c r="E25" s="184">
        <v>6919857</v>
      </c>
      <c r="F25" s="154"/>
      <c r="G25" s="184">
        <v>6462543</v>
      </c>
      <c r="H25" s="71"/>
      <c r="I25" s="155">
        <v>850896</v>
      </c>
      <c r="J25" s="71"/>
      <c r="K25" s="155">
        <v>1085438</v>
      </c>
    </row>
    <row r="26" spans="1:11" s="160" customFormat="1" ht="20.25" customHeight="1">
      <c r="A26" s="50" t="s">
        <v>199</v>
      </c>
      <c r="B26" s="96"/>
      <c r="C26" s="13"/>
      <c r="D26" s="153"/>
      <c r="E26" s="184">
        <v>342253</v>
      </c>
      <c r="F26" s="154"/>
      <c r="G26" s="185" t="s">
        <v>123</v>
      </c>
      <c r="H26" s="71"/>
      <c r="I26" s="155">
        <v>304040</v>
      </c>
      <c r="J26" s="71"/>
      <c r="K26" s="185" t="s">
        <v>123</v>
      </c>
    </row>
    <row r="27" spans="1:11" s="160" customFormat="1" ht="20.25" customHeight="1">
      <c r="A27" s="50" t="s">
        <v>85</v>
      </c>
      <c r="B27" s="96"/>
      <c r="C27" s="13"/>
      <c r="D27" s="153"/>
      <c r="E27" s="184">
        <v>2557950</v>
      </c>
      <c r="F27" s="154"/>
      <c r="G27" s="184">
        <v>2837028</v>
      </c>
      <c r="H27" s="71"/>
      <c r="I27" s="155">
        <v>964415</v>
      </c>
      <c r="J27" s="71"/>
      <c r="K27" s="155">
        <v>932517</v>
      </c>
    </row>
    <row r="28" spans="1:11" s="160" customFormat="1" ht="20.25" customHeight="1">
      <c r="A28" s="5" t="s">
        <v>26</v>
      </c>
      <c r="B28" s="5"/>
      <c r="C28" s="13"/>
      <c r="D28" s="153"/>
      <c r="E28" s="156">
        <f>SUM(E21:E27)</f>
        <v>116961971</v>
      </c>
      <c r="F28" s="8"/>
      <c r="G28" s="156">
        <f>SUM(G21:G27)</f>
        <v>109640349</v>
      </c>
      <c r="H28" s="8"/>
      <c r="I28" s="156">
        <f>SUM(I21:I27)</f>
        <v>9475855</v>
      </c>
      <c r="J28" s="8"/>
      <c r="K28" s="156">
        <f>SUM(K21:K27)</f>
        <v>8694884</v>
      </c>
    </row>
    <row r="29" spans="1:11" s="160" customFormat="1" ht="11.25" customHeight="1">
      <c r="A29" s="5"/>
      <c r="B29" s="5"/>
      <c r="C29" s="13"/>
      <c r="D29" s="153"/>
      <c r="E29" s="157"/>
      <c r="F29" s="154"/>
      <c r="G29" s="157"/>
      <c r="H29" s="8"/>
      <c r="I29" s="157"/>
      <c r="J29" s="154"/>
      <c r="K29" s="157"/>
    </row>
    <row r="30" spans="1:11" s="160" customFormat="1" ht="20.25" customHeight="1">
      <c r="A30" s="50" t="s">
        <v>333</v>
      </c>
      <c r="B30" s="5"/>
      <c r="C30" s="13"/>
      <c r="D30" s="153"/>
      <c r="E30" s="30"/>
      <c r="F30" s="8"/>
      <c r="G30" s="30"/>
      <c r="H30" s="30"/>
      <c r="I30" s="30"/>
      <c r="J30" s="30"/>
      <c r="K30" s="30"/>
    </row>
    <row r="31" spans="1:11" s="160" customFormat="1" ht="20.25" customHeight="1">
      <c r="A31" s="50" t="s">
        <v>334</v>
      </c>
      <c r="C31" s="13"/>
      <c r="D31" s="153"/>
      <c r="E31" s="64">
        <v>1689256</v>
      </c>
      <c r="F31" s="71"/>
      <c r="G31" s="64">
        <v>1238312</v>
      </c>
      <c r="H31" s="71"/>
      <c r="I31" s="161">
        <v>0</v>
      </c>
      <c r="J31" s="154"/>
      <c r="K31" s="161" t="s">
        <v>123</v>
      </c>
    </row>
    <row r="32" spans="1:11" s="160" customFormat="1" ht="20.25" customHeight="1">
      <c r="A32" s="5" t="s">
        <v>331</v>
      </c>
      <c r="B32" s="5"/>
      <c r="C32" s="13"/>
      <c r="D32" s="153"/>
      <c r="E32" s="30">
        <v>8461679</v>
      </c>
      <c r="F32" s="8"/>
      <c r="G32" s="30">
        <f>G18-G28+G31</f>
        <v>6154373</v>
      </c>
      <c r="H32" s="8"/>
      <c r="I32" s="30">
        <f>I18-I28</f>
        <v>3234207</v>
      </c>
      <c r="J32" s="8"/>
      <c r="K32" s="30">
        <f>K18-K28</f>
        <v>2343474</v>
      </c>
    </row>
    <row r="33" spans="1:11" s="160" customFormat="1" ht="20.25" customHeight="1">
      <c r="A33" s="50" t="s">
        <v>327</v>
      </c>
      <c r="B33" s="96"/>
      <c r="C33" s="13">
        <v>17</v>
      </c>
      <c r="D33" s="153"/>
      <c r="E33" s="71">
        <v>1727546</v>
      </c>
      <c r="F33" s="154"/>
      <c r="G33" s="71">
        <v>1216026</v>
      </c>
      <c r="H33" s="8"/>
      <c r="I33" s="71">
        <v>2404</v>
      </c>
      <c r="J33" s="154"/>
      <c r="K33" s="71">
        <v>113612</v>
      </c>
    </row>
    <row r="34" spans="1:11" s="160" customFormat="1" ht="20.25" customHeight="1" thickBot="1">
      <c r="A34" s="5" t="s">
        <v>73</v>
      </c>
      <c r="B34" s="5"/>
      <c r="C34" s="13"/>
      <c r="D34" s="153"/>
      <c r="E34" s="163">
        <f>E32-E33</f>
        <v>6734133</v>
      </c>
      <c r="F34" s="8"/>
      <c r="G34" s="163">
        <f>G32-G33</f>
        <v>4938347</v>
      </c>
      <c r="H34" s="8"/>
      <c r="I34" s="163">
        <f>I32-I33</f>
        <v>3231803</v>
      </c>
      <c r="J34" s="8"/>
      <c r="K34" s="163">
        <f>K32-K33</f>
        <v>2229862</v>
      </c>
    </row>
    <row r="35" spans="1:11" s="160" customFormat="1" ht="11.25" customHeight="1" thickTop="1">
      <c r="A35" s="5"/>
      <c r="B35" s="5"/>
      <c r="C35" s="13"/>
      <c r="D35" s="153"/>
      <c r="E35" s="157"/>
      <c r="F35" s="154"/>
      <c r="G35" s="157"/>
      <c r="H35" s="8"/>
      <c r="I35" s="157"/>
      <c r="J35" s="154"/>
      <c r="K35" s="157"/>
    </row>
    <row r="36" spans="1:11" s="160" customFormat="1" ht="20.25" customHeight="1">
      <c r="A36" s="5" t="s">
        <v>117</v>
      </c>
      <c r="B36" s="96"/>
      <c r="C36" s="13"/>
      <c r="D36" s="153"/>
      <c r="E36" s="164"/>
      <c r="F36" s="154"/>
      <c r="G36" s="164"/>
      <c r="H36" s="154"/>
      <c r="I36" s="165"/>
      <c r="J36" s="154"/>
      <c r="K36" s="165"/>
    </row>
    <row r="37" spans="1:11" s="160" customFormat="1" ht="20.25" customHeight="1">
      <c r="A37" s="96" t="s">
        <v>77</v>
      </c>
      <c r="B37" s="96"/>
      <c r="C37" s="13"/>
      <c r="D37" s="153"/>
      <c r="E37" s="155">
        <v>5184302</v>
      </c>
      <c r="F37" s="154"/>
      <c r="G37" s="155">
        <v>3571421</v>
      </c>
      <c r="H37" s="154"/>
      <c r="I37" s="71">
        <f>I34</f>
        <v>3231803</v>
      </c>
      <c r="J37" s="154"/>
      <c r="K37" s="71">
        <v>2229862</v>
      </c>
    </row>
    <row r="38" spans="1:11" s="160" customFormat="1" ht="20.25" customHeight="1">
      <c r="A38" s="96" t="s">
        <v>144</v>
      </c>
      <c r="B38" s="96"/>
      <c r="C38" s="13"/>
      <c r="D38" s="153"/>
      <c r="E38" s="71">
        <v>1549831</v>
      </c>
      <c r="F38" s="154"/>
      <c r="G38" s="71">
        <v>1366926</v>
      </c>
      <c r="H38" s="154"/>
      <c r="I38" s="161">
        <v>0</v>
      </c>
      <c r="J38" s="154"/>
      <c r="K38" s="188" t="s">
        <v>123</v>
      </c>
    </row>
    <row r="39" spans="1:11" s="160" customFormat="1" ht="20.25" customHeight="1" thickBot="1">
      <c r="A39" s="5" t="s">
        <v>73</v>
      </c>
      <c r="B39" s="5"/>
      <c r="C39" s="13"/>
      <c r="D39" s="153"/>
      <c r="E39" s="163">
        <f>SUM(E37:E38)</f>
        <v>6734133</v>
      </c>
      <c r="F39" s="8"/>
      <c r="G39" s="163">
        <f>SUM(G37:G38)</f>
        <v>4938347</v>
      </c>
      <c r="H39" s="8"/>
      <c r="I39" s="163">
        <f>SUM(I37:I38)</f>
        <v>3231803</v>
      </c>
      <c r="J39" s="8"/>
      <c r="K39" s="163">
        <f>SUM(K37:K38)</f>
        <v>2229862</v>
      </c>
    </row>
    <row r="40" spans="1:11" s="160" customFormat="1" ht="11.25" customHeight="1" thickTop="1">
      <c r="A40" s="5"/>
      <c r="B40" s="5"/>
      <c r="C40" s="13"/>
      <c r="D40" s="153"/>
      <c r="E40" s="157"/>
      <c r="F40" s="154"/>
      <c r="G40" s="157"/>
      <c r="H40" s="8"/>
      <c r="I40" s="157"/>
      <c r="J40" s="154"/>
      <c r="K40" s="157"/>
    </row>
    <row r="41" spans="1:11" s="160" customFormat="1" ht="20.25" customHeight="1" thickBot="1">
      <c r="A41" s="5" t="s">
        <v>125</v>
      </c>
      <c r="B41" s="5"/>
      <c r="C41" s="13">
        <v>18</v>
      </c>
      <c r="D41" s="27"/>
      <c r="E41" s="166">
        <v>0.7</v>
      </c>
      <c r="F41" s="9"/>
      <c r="G41" s="166">
        <v>0.48</v>
      </c>
      <c r="H41" s="9"/>
      <c r="I41" s="166">
        <v>0.42</v>
      </c>
      <c r="J41" s="9"/>
      <c r="K41" s="166">
        <v>0.29</v>
      </c>
    </row>
    <row r="42" spans="2:11" s="16" customFormat="1" ht="20.25" customHeight="1" thickTop="1">
      <c r="B42" s="5"/>
      <c r="C42" s="13"/>
      <c r="D42" s="27"/>
      <c r="E42" s="32"/>
      <c r="F42" s="9"/>
      <c r="G42" s="32"/>
      <c r="H42" s="9"/>
      <c r="I42" s="32"/>
      <c r="J42" s="9"/>
      <c r="K42" s="32"/>
    </row>
    <row r="43" spans="1:11" s="160" customFormat="1" ht="20.25" customHeight="1">
      <c r="A43" s="20" t="s">
        <v>29</v>
      </c>
      <c r="B43" s="20"/>
      <c r="C43" s="20"/>
      <c r="D43" s="20"/>
      <c r="E43" s="20"/>
      <c r="F43" s="20"/>
      <c r="G43" s="20"/>
      <c r="H43" s="3"/>
      <c r="I43" s="3"/>
      <c r="J43" s="3"/>
      <c r="K43" s="3"/>
    </row>
    <row r="44" spans="1:11" s="160" customFormat="1" ht="20.25" customHeight="1">
      <c r="A44" s="20" t="s">
        <v>30</v>
      </c>
      <c r="B44" s="20"/>
      <c r="C44" s="20"/>
      <c r="D44" s="20"/>
      <c r="E44" s="20"/>
      <c r="F44" s="20"/>
      <c r="G44" s="20"/>
      <c r="H44" s="3"/>
      <c r="I44" s="3"/>
      <c r="J44" s="3"/>
      <c r="K44" s="3"/>
    </row>
    <row r="45" spans="1:11" s="160" customFormat="1" ht="20.25" customHeight="1">
      <c r="A45" s="80" t="s">
        <v>196</v>
      </c>
      <c r="B45" s="107"/>
      <c r="C45" s="129"/>
      <c r="D45" s="167"/>
      <c r="E45" s="167"/>
      <c r="F45" s="167"/>
      <c r="G45" s="167"/>
      <c r="H45" s="3"/>
      <c r="I45" s="3"/>
      <c r="J45" s="3"/>
      <c r="K45" s="3"/>
    </row>
    <row r="46" spans="1:11" s="160" customFormat="1" ht="20.25" customHeight="1">
      <c r="A46" s="80"/>
      <c r="B46" s="107"/>
      <c r="C46" s="129"/>
      <c r="D46" s="167"/>
      <c r="E46" s="167"/>
      <c r="F46" s="167"/>
      <c r="G46" s="167"/>
      <c r="H46" s="3"/>
      <c r="I46" s="3"/>
      <c r="J46" s="3"/>
      <c r="K46" s="53" t="s">
        <v>133</v>
      </c>
    </row>
    <row r="47" spans="1:11" s="160" customFormat="1" ht="20.25" customHeight="1">
      <c r="A47" s="6"/>
      <c r="B47" s="6"/>
      <c r="C47" s="77"/>
      <c r="D47" s="7"/>
      <c r="E47" s="260" t="s">
        <v>0</v>
      </c>
      <c r="F47" s="260"/>
      <c r="G47" s="260"/>
      <c r="H47" s="81"/>
      <c r="I47" s="260" t="s">
        <v>42</v>
      </c>
      <c r="J47" s="260"/>
      <c r="K47" s="260"/>
    </row>
    <row r="48" spans="1:11" s="160" customFormat="1" ht="20.25" customHeight="1">
      <c r="A48" s="5"/>
      <c r="B48" s="5"/>
      <c r="C48" s="77"/>
      <c r="D48" s="7"/>
      <c r="E48" s="259" t="s">
        <v>8</v>
      </c>
      <c r="F48" s="259"/>
      <c r="G48" s="259"/>
      <c r="H48" s="81"/>
      <c r="I48" s="259" t="s">
        <v>8</v>
      </c>
      <c r="J48" s="259"/>
      <c r="K48" s="259"/>
    </row>
    <row r="49" spans="1:11" s="160" customFormat="1" ht="20.25" customHeight="1">
      <c r="A49" s="5"/>
      <c r="B49" s="5"/>
      <c r="C49" s="77"/>
      <c r="D49" s="7"/>
      <c r="E49" s="261" t="s">
        <v>198</v>
      </c>
      <c r="F49" s="261"/>
      <c r="G49" s="261"/>
      <c r="H49" s="82"/>
      <c r="I49" s="261" t="s">
        <v>198</v>
      </c>
      <c r="J49" s="261"/>
      <c r="K49" s="261"/>
    </row>
    <row r="50" spans="1:11" s="160" customFormat="1" ht="20.25" customHeight="1">
      <c r="A50" s="5"/>
      <c r="B50" s="5"/>
      <c r="C50" s="79"/>
      <c r="D50" s="7"/>
      <c r="E50" s="262" t="s">
        <v>270</v>
      </c>
      <c r="F50" s="263"/>
      <c r="G50" s="263"/>
      <c r="H50" s="82"/>
      <c r="I50" s="262" t="s">
        <v>270</v>
      </c>
      <c r="J50" s="263"/>
      <c r="K50" s="263"/>
    </row>
    <row r="51" spans="1:11" s="160" customFormat="1" ht="20.25" customHeight="1">
      <c r="A51" s="5"/>
      <c r="B51" s="5"/>
      <c r="C51" s="77"/>
      <c r="D51" s="7"/>
      <c r="E51" s="86" t="s">
        <v>227</v>
      </c>
      <c r="F51" s="82"/>
      <c r="G51" s="86" t="s">
        <v>218</v>
      </c>
      <c r="H51" s="82"/>
      <c r="I51" s="86" t="s">
        <v>227</v>
      </c>
      <c r="J51" s="82"/>
      <c r="K51" s="86" t="s">
        <v>218</v>
      </c>
    </row>
    <row r="52" spans="1:11" s="160" customFormat="1" ht="10.5" customHeight="1">
      <c r="A52" s="14"/>
      <c r="B52" s="5"/>
      <c r="C52" s="13"/>
      <c r="D52" s="59"/>
      <c r="E52" s="13"/>
      <c r="F52" s="13"/>
      <c r="G52" s="13"/>
      <c r="H52" s="13"/>
      <c r="I52" s="13"/>
      <c r="J52" s="13"/>
      <c r="K52" s="13"/>
    </row>
    <row r="53" spans="1:11" s="160" customFormat="1" ht="20.25" customHeight="1">
      <c r="A53" s="5" t="s">
        <v>73</v>
      </c>
      <c r="B53" s="96"/>
      <c r="C53" s="13"/>
      <c r="D53" s="153"/>
      <c r="E53" s="30">
        <v>6734133</v>
      </c>
      <c r="F53" s="30"/>
      <c r="G53" s="30">
        <v>4938347</v>
      </c>
      <c r="H53" s="30"/>
      <c r="I53" s="30">
        <f>I39</f>
        <v>3231803</v>
      </c>
      <c r="J53" s="30"/>
      <c r="K53" s="30">
        <v>2229862</v>
      </c>
    </row>
    <row r="54" spans="1:11" s="160" customFormat="1" ht="9.75" customHeight="1">
      <c r="A54" s="5"/>
      <c r="B54" s="5"/>
      <c r="C54" s="13"/>
      <c r="D54" s="153"/>
      <c r="E54" s="157"/>
      <c r="F54" s="154"/>
      <c r="G54" s="157"/>
      <c r="H54" s="8"/>
      <c r="I54" s="157"/>
      <c r="J54" s="154"/>
      <c r="K54" s="157"/>
    </row>
    <row r="55" spans="1:11" s="160" customFormat="1" ht="20.25" customHeight="1">
      <c r="A55" s="5" t="s">
        <v>145</v>
      </c>
      <c r="B55" s="96"/>
      <c r="C55" s="13"/>
      <c r="D55" s="153"/>
      <c r="E55" s="71"/>
      <c r="F55" s="71"/>
      <c r="G55" s="71"/>
      <c r="H55" s="71"/>
      <c r="I55" s="71"/>
      <c r="J55" s="71"/>
      <c r="K55" s="71"/>
    </row>
    <row r="56" spans="1:11" s="160" customFormat="1" ht="20.25" customHeight="1">
      <c r="A56" s="83" t="s">
        <v>222</v>
      </c>
      <c r="B56" s="96"/>
      <c r="C56" s="13"/>
      <c r="D56" s="153"/>
      <c r="E56" s="71"/>
      <c r="F56" s="71"/>
      <c r="G56" s="71"/>
      <c r="H56" s="71"/>
      <c r="I56" s="71"/>
      <c r="J56" s="71"/>
      <c r="K56" s="71"/>
    </row>
    <row r="57" spans="1:11" s="160" customFormat="1" ht="20.25" customHeight="1">
      <c r="A57" s="83" t="s">
        <v>271</v>
      </c>
      <c r="B57" s="96"/>
      <c r="C57" s="13"/>
      <c r="D57" s="153"/>
      <c r="E57" s="71"/>
      <c r="F57" s="71"/>
      <c r="G57" s="71"/>
      <c r="H57" s="71"/>
      <c r="I57" s="71"/>
      <c r="J57" s="71"/>
      <c r="K57" s="71"/>
    </row>
    <row r="58" spans="1:11" s="160" customFormat="1" ht="20.25" customHeight="1">
      <c r="A58" s="58" t="s">
        <v>324</v>
      </c>
      <c r="B58" s="96"/>
      <c r="C58" s="13"/>
      <c r="D58" s="153"/>
      <c r="E58" s="185">
        <v>-47576</v>
      </c>
      <c r="F58" s="71"/>
      <c r="G58" s="185">
        <v>-476</v>
      </c>
      <c r="H58" s="71"/>
      <c r="I58" s="71">
        <v>0</v>
      </c>
      <c r="J58" s="71"/>
      <c r="K58" s="71">
        <v>0</v>
      </c>
    </row>
    <row r="59" spans="1:11" s="160" customFormat="1" ht="20.25" customHeight="1">
      <c r="A59" s="58" t="s">
        <v>319</v>
      </c>
      <c r="B59" s="96"/>
      <c r="C59" s="13"/>
      <c r="D59" s="153"/>
      <c r="E59" s="71">
        <v>843</v>
      </c>
      <c r="F59" s="71"/>
      <c r="G59" s="71">
        <v>399</v>
      </c>
      <c r="H59" s="71"/>
      <c r="I59" s="71">
        <v>0</v>
      </c>
      <c r="J59" s="71"/>
      <c r="K59" s="71">
        <v>0</v>
      </c>
    </row>
    <row r="60" spans="1:11" s="160" customFormat="1" ht="20.25" customHeight="1">
      <c r="A60" s="58"/>
      <c r="B60" s="96"/>
      <c r="C60" s="13"/>
      <c r="D60" s="153"/>
      <c r="E60" s="245">
        <f>SUM(E56:E59)</f>
        <v>-46733</v>
      </c>
      <c r="F60" s="71"/>
      <c r="G60" s="245">
        <f>SUM(G56:G59)</f>
        <v>-77</v>
      </c>
      <c r="H60" s="93"/>
      <c r="I60" s="156">
        <v>0</v>
      </c>
      <c r="J60" s="93"/>
      <c r="K60" s="218">
        <f>SUM(K56:K59)</f>
        <v>0</v>
      </c>
    </row>
    <row r="61" spans="1:11" s="160" customFormat="1" ht="5.25" customHeight="1">
      <c r="A61" s="5"/>
      <c r="B61" s="5"/>
      <c r="C61" s="13"/>
      <c r="D61" s="153"/>
      <c r="E61" s="157"/>
      <c r="F61" s="154"/>
      <c r="G61" s="157"/>
      <c r="H61" s="8"/>
      <c r="I61" s="157"/>
      <c r="J61" s="154"/>
      <c r="K61" s="157"/>
    </row>
    <row r="62" spans="1:11" s="16" customFormat="1" ht="20.25" customHeight="1">
      <c r="A62" s="83" t="s">
        <v>223</v>
      </c>
      <c r="B62" s="5"/>
      <c r="C62" s="26"/>
      <c r="D62" s="27"/>
      <c r="E62" s="30"/>
      <c r="F62" s="8"/>
      <c r="G62" s="30"/>
      <c r="H62" s="8"/>
      <c r="I62" s="62"/>
      <c r="J62" s="8"/>
      <c r="K62" s="62"/>
    </row>
    <row r="63" spans="1:11" s="16" customFormat="1" ht="20.25" customHeight="1">
      <c r="A63" s="83" t="s">
        <v>271</v>
      </c>
      <c r="B63" s="5"/>
      <c r="C63" s="26"/>
      <c r="D63" s="27"/>
      <c r="E63" s="30"/>
      <c r="F63" s="8"/>
      <c r="G63" s="30"/>
      <c r="H63" s="8"/>
      <c r="I63" s="30"/>
      <c r="J63" s="8"/>
      <c r="K63" s="30"/>
    </row>
    <row r="64" spans="1:11" s="16" customFormat="1" ht="20.25" customHeight="1">
      <c r="A64" s="58" t="s">
        <v>216</v>
      </c>
      <c r="B64" s="5"/>
      <c r="C64" s="26"/>
      <c r="D64" s="27"/>
      <c r="E64" s="30"/>
      <c r="F64" s="8"/>
      <c r="G64" s="30"/>
      <c r="H64" s="8"/>
      <c r="I64" s="30"/>
      <c r="J64" s="8"/>
      <c r="K64" s="30"/>
    </row>
    <row r="65" spans="1:11" s="16" customFormat="1" ht="20.25" customHeight="1">
      <c r="A65" s="58" t="s">
        <v>215</v>
      </c>
      <c r="B65" s="5"/>
      <c r="C65" s="26"/>
      <c r="D65" s="27"/>
      <c r="E65" s="71">
        <v>-138739</v>
      </c>
      <c r="F65" s="8"/>
      <c r="G65" s="71">
        <v>-1182220</v>
      </c>
      <c r="H65" s="8"/>
      <c r="I65" s="71">
        <v>0</v>
      </c>
      <c r="J65" s="154"/>
      <c r="K65" s="71">
        <v>0</v>
      </c>
    </row>
    <row r="66" spans="1:11" s="16" customFormat="1" ht="20.25" customHeight="1">
      <c r="A66" s="58" t="s">
        <v>91</v>
      </c>
      <c r="B66" s="5"/>
      <c r="C66" s="26"/>
      <c r="D66" s="27"/>
      <c r="E66" s="71">
        <v>-1574369</v>
      </c>
      <c r="F66" s="8"/>
      <c r="G66" s="71">
        <v>4249366</v>
      </c>
      <c r="H66" s="8"/>
      <c r="I66" s="71">
        <v>0</v>
      </c>
      <c r="J66" s="154"/>
      <c r="K66" s="71">
        <v>0</v>
      </c>
    </row>
    <row r="67" spans="1:11" s="16" customFormat="1" ht="20.25" customHeight="1">
      <c r="A67" s="58" t="s">
        <v>319</v>
      </c>
      <c r="B67" s="58"/>
      <c r="C67" s="26"/>
      <c r="D67" s="27"/>
      <c r="E67" s="71">
        <v>13305</v>
      </c>
      <c r="F67" s="8"/>
      <c r="G67" s="71">
        <v>64759</v>
      </c>
      <c r="H67" s="8"/>
      <c r="I67" s="71">
        <v>0</v>
      </c>
      <c r="J67" s="154"/>
      <c r="K67" s="71">
        <v>0</v>
      </c>
    </row>
    <row r="68" spans="1:11" s="16" customFormat="1" ht="20.25" customHeight="1">
      <c r="A68" s="58"/>
      <c r="B68" s="58"/>
      <c r="C68" s="26"/>
      <c r="D68" s="27"/>
      <c r="E68" s="156">
        <f>SUM(E61:E67)</f>
        <v>-1699803</v>
      </c>
      <c r="F68" s="8"/>
      <c r="G68" s="156">
        <f>SUM(G61:G67)</f>
        <v>3131905</v>
      </c>
      <c r="H68" s="8"/>
      <c r="I68" s="156">
        <f>SUM(I61:I67)</f>
        <v>0</v>
      </c>
      <c r="J68" s="154"/>
      <c r="K68" s="156">
        <f>SUM(K61:K67)</f>
        <v>0</v>
      </c>
    </row>
    <row r="69" spans="1:11" s="160" customFormat="1" ht="6.75" customHeight="1">
      <c r="A69" s="5"/>
      <c r="B69" s="5"/>
      <c r="C69" s="13"/>
      <c r="D69" s="153"/>
      <c r="E69" s="157"/>
      <c r="F69" s="154"/>
      <c r="G69" s="157"/>
      <c r="H69" s="8"/>
      <c r="I69" s="157"/>
      <c r="J69" s="154"/>
      <c r="K69" s="157"/>
    </row>
    <row r="70" spans="1:11" s="160" customFormat="1" ht="20.25" customHeight="1">
      <c r="A70" s="5" t="s">
        <v>276</v>
      </c>
      <c r="B70" s="5"/>
      <c r="C70" s="13"/>
      <c r="D70" s="153"/>
      <c r="E70" s="71"/>
      <c r="F70" s="154"/>
      <c r="G70" s="71"/>
      <c r="H70" s="71"/>
      <c r="I70" s="71"/>
      <c r="J70" s="71"/>
      <c r="K70" s="71"/>
    </row>
    <row r="71" spans="1:11" s="160" customFormat="1" ht="20.25" customHeight="1">
      <c r="A71" s="5" t="s">
        <v>320</v>
      </c>
      <c r="B71" s="5"/>
      <c r="C71" s="13"/>
      <c r="D71" s="153"/>
      <c r="E71" s="31">
        <f>E68+E60</f>
        <v>-1746536</v>
      </c>
      <c r="F71" s="8" t="e">
        <f>SUM(F58:F58)-#REF!</f>
        <v>#REF!</v>
      </c>
      <c r="G71" s="31">
        <f>G68+G60</f>
        <v>3131828</v>
      </c>
      <c r="H71" s="71"/>
      <c r="I71" s="31">
        <f>I68+I60</f>
        <v>0</v>
      </c>
      <c r="J71" s="30"/>
      <c r="K71" s="31">
        <f>K68+K60</f>
        <v>0</v>
      </c>
    </row>
    <row r="72" spans="1:11" s="160" customFormat="1" ht="20.25" customHeight="1">
      <c r="A72" s="5" t="s">
        <v>146</v>
      </c>
      <c r="B72" s="96"/>
      <c r="C72" s="13"/>
      <c r="D72" s="153"/>
      <c r="E72" s="105"/>
      <c r="F72" s="72"/>
      <c r="G72" s="105"/>
      <c r="H72" s="93"/>
      <c r="I72" s="158"/>
      <c r="J72" s="93"/>
      <c r="K72" s="158"/>
    </row>
    <row r="73" spans="1:11" s="160" customFormat="1" ht="20.25" customHeight="1" thickBot="1">
      <c r="A73" s="5" t="s">
        <v>147</v>
      </c>
      <c r="B73" s="96"/>
      <c r="C73" s="13"/>
      <c r="D73" s="153"/>
      <c r="E73" s="193">
        <f>E71+E53</f>
        <v>4987597</v>
      </c>
      <c r="F73" s="8"/>
      <c r="G73" s="193">
        <f>G71+G53</f>
        <v>8070175</v>
      </c>
      <c r="H73" s="43"/>
      <c r="I73" s="193">
        <f>I71+I53</f>
        <v>3231803</v>
      </c>
      <c r="J73" s="43"/>
      <c r="K73" s="193">
        <f>K71+K53</f>
        <v>2229862</v>
      </c>
    </row>
    <row r="74" spans="1:11" s="160" customFormat="1" ht="3.75" customHeight="1" thickTop="1">
      <c r="A74" s="5"/>
      <c r="B74" s="5"/>
      <c r="C74" s="13"/>
      <c r="D74" s="153"/>
      <c r="E74" s="157"/>
      <c r="F74" s="154"/>
      <c r="G74" s="157"/>
      <c r="H74" s="8"/>
      <c r="I74" s="157"/>
      <c r="J74" s="154"/>
      <c r="K74" s="157"/>
    </row>
    <row r="75" spans="1:11" s="160" customFormat="1" ht="20.25" customHeight="1">
      <c r="A75" s="5" t="s">
        <v>146</v>
      </c>
      <c r="B75" s="5"/>
      <c r="C75" s="13"/>
      <c r="D75" s="153"/>
      <c r="E75" s="30"/>
      <c r="F75" s="8"/>
      <c r="G75" s="30"/>
      <c r="H75" s="8"/>
      <c r="I75" s="43"/>
      <c r="J75" s="8"/>
      <c r="K75" s="43"/>
    </row>
    <row r="76" spans="1:11" s="160" customFormat="1" ht="20.25" customHeight="1">
      <c r="A76" s="5" t="s">
        <v>148</v>
      </c>
      <c r="B76" s="5"/>
      <c r="C76" s="13"/>
      <c r="D76" s="153"/>
      <c r="E76" s="30"/>
      <c r="F76" s="8"/>
      <c r="G76" s="30"/>
      <c r="H76" s="35"/>
      <c r="I76" s="43"/>
      <c r="J76" s="35"/>
      <c r="K76" s="43"/>
    </row>
    <row r="77" spans="1:11" s="160" customFormat="1" ht="20.25" customHeight="1">
      <c r="A77" s="96" t="s">
        <v>77</v>
      </c>
      <c r="B77" s="96"/>
      <c r="C77" s="13"/>
      <c r="D77" s="153"/>
      <c r="E77" s="71">
        <v>3840001</v>
      </c>
      <c r="F77" s="71"/>
      <c r="G77" s="71">
        <v>4514759</v>
      </c>
      <c r="H77" s="71"/>
      <c r="I77" s="194">
        <f>I73</f>
        <v>3231803</v>
      </c>
      <c r="J77" s="154"/>
      <c r="K77" s="194">
        <v>2229862</v>
      </c>
    </row>
    <row r="78" spans="1:11" s="160" customFormat="1" ht="20.25" customHeight="1">
      <c r="A78" s="96" t="s">
        <v>144</v>
      </c>
      <c r="B78" s="5"/>
      <c r="C78" s="13"/>
      <c r="D78" s="153"/>
      <c r="E78" s="190">
        <v>1147596</v>
      </c>
      <c r="F78" s="154"/>
      <c r="G78" s="190">
        <v>3555416</v>
      </c>
      <c r="H78" s="8"/>
      <c r="I78" s="192">
        <v>0</v>
      </c>
      <c r="J78" s="154"/>
      <c r="K78" s="195" t="s">
        <v>123</v>
      </c>
    </row>
    <row r="79" spans="1:11" s="16" customFormat="1" ht="20.25" customHeight="1">
      <c r="A79" s="5" t="s">
        <v>146</v>
      </c>
      <c r="B79" s="5"/>
      <c r="C79" s="26"/>
      <c r="D79" s="27"/>
      <c r="E79" s="30"/>
      <c r="F79" s="8"/>
      <c r="G79" s="30"/>
      <c r="H79" s="8"/>
      <c r="I79" s="30"/>
      <c r="J79" s="8"/>
      <c r="K79" s="30"/>
    </row>
    <row r="80" spans="1:11" s="160" customFormat="1" ht="20.25" customHeight="1" thickBot="1">
      <c r="A80" s="5" t="s">
        <v>147</v>
      </c>
      <c r="B80" s="96"/>
      <c r="C80" s="13"/>
      <c r="D80" s="153"/>
      <c r="E80" s="193">
        <f>SUM(E77:E79)</f>
        <v>4987597</v>
      </c>
      <c r="F80" s="8"/>
      <c r="G80" s="193">
        <f>SUM(G77:G79)</f>
        <v>8070175</v>
      </c>
      <c r="H80" s="35"/>
      <c r="I80" s="193">
        <f>SUM(I77:I79)</f>
        <v>3231803</v>
      </c>
      <c r="J80" s="35"/>
      <c r="K80" s="193">
        <f>SUM(K77:K79)</f>
        <v>2229862</v>
      </c>
    </row>
    <row r="81" spans="1:11" s="160" customFormat="1" ht="20.25" customHeight="1" thickTop="1">
      <c r="A81" s="5"/>
      <c r="B81" s="96"/>
      <c r="C81" s="13"/>
      <c r="D81" s="153"/>
      <c r="E81" s="30"/>
      <c r="F81" s="71"/>
      <c r="G81" s="30"/>
      <c r="H81" s="71"/>
      <c r="I81" s="30"/>
      <c r="J81" s="154"/>
      <c r="K81" s="30"/>
    </row>
    <row r="82" spans="1:11" s="160" customFormat="1" ht="20.25" customHeight="1">
      <c r="A82" s="20" t="s">
        <v>29</v>
      </c>
      <c r="B82" s="20"/>
      <c r="C82" s="20"/>
      <c r="D82" s="20"/>
      <c r="E82" s="20"/>
      <c r="F82" s="20"/>
      <c r="G82" s="20"/>
      <c r="H82" s="3"/>
      <c r="I82" s="3"/>
      <c r="J82" s="3"/>
      <c r="K82" s="3"/>
    </row>
    <row r="83" spans="1:11" s="160" customFormat="1" ht="20.25" customHeight="1">
      <c r="A83" s="20" t="s">
        <v>30</v>
      </c>
      <c r="B83" s="20"/>
      <c r="C83" s="20"/>
      <c r="D83" s="20"/>
      <c r="E83" s="20"/>
      <c r="F83" s="20"/>
      <c r="G83" s="20"/>
      <c r="H83" s="3"/>
      <c r="I83" s="3"/>
      <c r="J83" s="3"/>
      <c r="K83" s="3"/>
    </row>
    <row r="84" spans="1:11" s="160" customFormat="1" ht="20.25" customHeight="1">
      <c r="A84" s="80" t="s">
        <v>195</v>
      </c>
      <c r="B84" s="107"/>
      <c r="C84" s="129"/>
      <c r="D84" s="167"/>
      <c r="E84" s="167"/>
      <c r="F84" s="167"/>
      <c r="G84" s="167"/>
      <c r="H84" s="3"/>
      <c r="I84" s="3"/>
      <c r="J84" s="3"/>
      <c r="K84" s="3"/>
    </row>
    <row r="85" spans="1:11" s="160" customFormat="1" ht="20.25" customHeight="1">
      <c r="A85" s="80"/>
      <c r="B85" s="107"/>
      <c r="C85" s="129"/>
      <c r="D85" s="167"/>
      <c r="E85" s="167"/>
      <c r="F85" s="167"/>
      <c r="G85" s="167"/>
      <c r="H85" s="3"/>
      <c r="I85" s="3"/>
      <c r="J85" s="3"/>
      <c r="K85" s="53" t="s">
        <v>133</v>
      </c>
    </row>
    <row r="86" spans="1:11" s="160" customFormat="1" ht="20.25" customHeight="1">
      <c r="A86" s="6"/>
      <c r="B86" s="6"/>
      <c r="C86" s="77"/>
      <c r="D86" s="7"/>
      <c r="E86" s="260" t="s">
        <v>0</v>
      </c>
      <c r="F86" s="260"/>
      <c r="G86" s="260"/>
      <c r="H86" s="81"/>
      <c r="I86" s="260" t="s">
        <v>42</v>
      </c>
      <c r="J86" s="260"/>
      <c r="K86" s="260"/>
    </row>
    <row r="87" spans="1:11" s="160" customFormat="1" ht="20.25" customHeight="1">
      <c r="A87" s="5"/>
      <c r="B87" s="5"/>
      <c r="C87" s="77"/>
      <c r="D87" s="7"/>
      <c r="E87" s="259" t="s">
        <v>8</v>
      </c>
      <c r="F87" s="259"/>
      <c r="G87" s="259"/>
      <c r="H87" s="81"/>
      <c r="I87" s="259" t="s">
        <v>8</v>
      </c>
      <c r="J87" s="259"/>
      <c r="K87" s="259"/>
    </row>
    <row r="88" spans="1:11" s="160" customFormat="1" ht="20.25" customHeight="1">
      <c r="A88" s="5"/>
      <c r="B88" s="5"/>
      <c r="C88" s="77"/>
      <c r="D88" s="7"/>
      <c r="E88" s="261" t="s">
        <v>272</v>
      </c>
      <c r="F88" s="261"/>
      <c r="G88" s="261"/>
      <c r="H88" s="82"/>
      <c r="I88" s="261" t="s">
        <v>272</v>
      </c>
      <c r="J88" s="261"/>
      <c r="K88" s="261"/>
    </row>
    <row r="89" spans="1:11" s="160" customFormat="1" ht="20.25" customHeight="1">
      <c r="A89" s="5"/>
      <c r="B89" s="5"/>
      <c r="C89" s="79"/>
      <c r="D89" s="7"/>
      <c r="E89" s="262" t="s">
        <v>270</v>
      </c>
      <c r="F89" s="263"/>
      <c r="G89" s="263"/>
      <c r="H89" s="82"/>
      <c r="I89" s="262" t="s">
        <v>270</v>
      </c>
      <c r="J89" s="263"/>
      <c r="K89" s="263"/>
    </row>
    <row r="90" spans="1:11" s="160" customFormat="1" ht="20.25" customHeight="1">
      <c r="A90" s="5"/>
      <c r="B90" s="5"/>
      <c r="C90" s="77" t="s">
        <v>43</v>
      </c>
      <c r="D90" s="7"/>
      <c r="E90" s="86" t="s">
        <v>227</v>
      </c>
      <c r="F90" s="82"/>
      <c r="G90" s="86" t="s">
        <v>218</v>
      </c>
      <c r="H90" s="82"/>
      <c r="I90" s="86" t="s">
        <v>227</v>
      </c>
      <c r="J90" s="82"/>
      <c r="K90" s="86" t="s">
        <v>218</v>
      </c>
    </row>
    <row r="91" spans="1:11" s="160" customFormat="1" ht="20.25" customHeight="1">
      <c r="A91" s="14" t="s">
        <v>155</v>
      </c>
      <c r="B91" s="14"/>
      <c r="C91" s="77">
        <v>4</v>
      </c>
      <c r="D91" s="153"/>
      <c r="E91" s="154"/>
      <c r="F91" s="154"/>
      <c r="G91" s="154"/>
      <c r="H91" s="154"/>
      <c r="I91" s="154"/>
      <c r="J91" s="154"/>
      <c r="K91" s="154"/>
    </row>
    <row r="92" spans="1:11" s="160" customFormat="1" ht="20.25" customHeight="1">
      <c r="A92" s="96" t="s">
        <v>57</v>
      </c>
      <c r="B92" s="96"/>
      <c r="C92" s="77"/>
      <c r="D92" s="153"/>
      <c r="E92" s="71">
        <v>344838702</v>
      </c>
      <c r="F92" s="71"/>
      <c r="G92" s="71">
        <v>311779080</v>
      </c>
      <c r="H92" s="71"/>
      <c r="I92" s="155">
        <v>22637246</v>
      </c>
      <c r="J92" s="71"/>
      <c r="K92" s="155">
        <v>17609727</v>
      </c>
    </row>
    <row r="93" spans="1:11" s="160" customFormat="1" ht="20.25" customHeight="1">
      <c r="A93" s="96" t="s">
        <v>27</v>
      </c>
      <c r="B93" s="96"/>
      <c r="C93" s="77"/>
      <c r="D93" s="153"/>
      <c r="E93" s="71">
        <v>511003</v>
      </c>
      <c r="F93" s="71"/>
      <c r="G93" s="71">
        <v>472225</v>
      </c>
      <c r="H93" s="71"/>
      <c r="I93" s="91">
        <v>3228991</v>
      </c>
      <c r="J93" s="71"/>
      <c r="K93" s="91">
        <v>2620046</v>
      </c>
    </row>
    <row r="94" spans="1:11" s="160" customFormat="1" ht="20.25" customHeight="1">
      <c r="A94" s="96" t="s">
        <v>178</v>
      </c>
      <c r="B94" s="96"/>
      <c r="C94" s="77"/>
      <c r="D94" s="153"/>
      <c r="E94" s="71">
        <v>73658</v>
      </c>
      <c r="F94" s="71"/>
      <c r="G94" s="71">
        <v>67980</v>
      </c>
      <c r="H94" s="71"/>
      <c r="I94" s="91">
        <v>9326776</v>
      </c>
      <c r="J94" s="71"/>
      <c r="K94" s="91">
        <v>7424608</v>
      </c>
    </row>
    <row r="95" spans="1:11" s="160" customFormat="1" ht="20.25" customHeight="1">
      <c r="A95" s="50" t="s">
        <v>231</v>
      </c>
      <c r="B95" s="96"/>
      <c r="C95" s="77"/>
      <c r="D95" s="153"/>
      <c r="E95" s="92" t="s">
        <v>123</v>
      </c>
      <c r="F95" s="71"/>
      <c r="G95" s="92">
        <v>1343921</v>
      </c>
      <c r="H95" s="93"/>
      <c r="I95" s="92" t="s">
        <v>123</v>
      </c>
      <c r="J95" s="93"/>
      <c r="K95" s="92">
        <v>1408460</v>
      </c>
    </row>
    <row r="96" spans="1:11" s="160" customFormat="1" ht="20.25" customHeight="1">
      <c r="A96" s="50" t="s">
        <v>236</v>
      </c>
      <c r="B96" s="96"/>
      <c r="C96" s="77"/>
      <c r="D96" s="153"/>
      <c r="E96" s="92"/>
      <c r="F96" s="71"/>
      <c r="G96" s="92"/>
      <c r="H96" s="93"/>
      <c r="I96" s="92"/>
      <c r="J96" s="93"/>
      <c r="K96" s="92"/>
    </row>
    <row r="97" spans="1:11" s="160" customFormat="1" ht="20.25" customHeight="1">
      <c r="A97" s="50" t="s">
        <v>237</v>
      </c>
      <c r="B97" s="96"/>
      <c r="C97" s="77"/>
      <c r="D97" s="153"/>
      <c r="E97" s="92" t="s">
        <v>123</v>
      </c>
      <c r="F97" s="71"/>
      <c r="G97" s="92">
        <v>235758</v>
      </c>
      <c r="H97" s="93"/>
      <c r="I97" s="92" t="s">
        <v>123</v>
      </c>
      <c r="J97" s="93"/>
      <c r="K97" s="92" t="s">
        <v>123</v>
      </c>
    </row>
    <row r="98" spans="1:11" s="160" customFormat="1" ht="20.25" customHeight="1">
      <c r="A98" s="50" t="s">
        <v>238</v>
      </c>
      <c r="B98" s="96"/>
      <c r="C98" s="77" t="s">
        <v>263</v>
      </c>
      <c r="D98" s="153"/>
      <c r="E98" s="194">
        <v>2125803</v>
      </c>
      <c r="F98" s="71"/>
      <c r="G98" s="194">
        <v>5998824</v>
      </c>
      <c r="H98" s="93"/>
      <c r="I98" s="92" t="s">
        <v>123</v>
      </c>
      <c r="J98" s="93"/>
      <c r="K98" s="92" t="s">
        <v>123</v>
      </c>
    </row>
    <row r="99" spans="1:11" s="160" customFormat="1" ht="20.25" customHeight="1">
      <c r="A99" s="96" t="s">
        <v>40</v>
      </c>
      <c r="B99" s="96"/>
      <c r="C99" s="77"/>
      <c r="D99" s="153"/>
      <c r="E99" s="71">
        <v>1382045</v>
      </c>
      <c r="F99" s="71"/>
      <c r="G99" s="71">
        <v>2187856</v>
      </c>
      <c r="H99" s="71"/>
      <c r="I99" s="155">
        <v>105702</v>
      </c>
      <c r="J99" s="71"/>
      <c r="K99" s="155">
        <v>47212</v>
      </c>
    </row>
    <row r="100" spans="1:11" s="160" customFormat="1" ht="20.25" customHeight="1">
      <c r="A100" s="5" t="s">
        <v>154</v>
      </c>
      <c r="B100" s="5"/>
      <c r="C100" s="77"/>
      <c r="D100" s="153"/>
      <c r="E100" s="156">
        <f>SUM(E92:E99)</f>
        <v>348931211</v>
      </c>
      <c r="F100" s="8"/>
      <c r="G100" s="156">
        <f>SUM(G92:G99)</f>
        <v>322085644</v>
      </c>
      <c r="H100" s="8"/>
      <c r="I100" s="156">
        <f>SUM(I92:I99)</f>
        <v>35298715</v>
      </c>
      <c r="J100" s="8"/>
      <c r="K100" s="156">
        <f>SUM(K92:K99)</f>
        <v>29110053</v>
      </c>
    </row>
    <row r="101" spans="1:11" s="160" customFormat="1" ht="6.75" customHeight="1">
      <c r="A101" s="5"/>
      <c r="B101" s="5"/>
      <c r="C101" s="13"/>
      <c r="D101" s="153"/>
      <c r="E101" s="157"/>
      <c r="F101" s="154"/>
      <c r="G101" s="157"/>
      <c r="H101" s="8"/>
      <c r="I101" s="157"/>
      <c r="J101" s="154"/>
      <c r="K101" s="157"/>
    </row>
    <row r="102" spans="1:11" s="160" customFormat="1" ht="20.25" customHeight="1">
      <c r="A102" s="14" t="s">
        <v>24</v>
      </c>
      <c r="B102" s="14"/>
      <c r="C102" s="77">
        <v>4</v>
      </c>
      <c r="D102" s="153"/>
      <c r="E102" s="157"/>
      <c r="F102" s="154"/>
      <c r="G102" s="157"/>
      <c r="H102" s="8"/>
      <c r="I102" s="157"/>
      <c r="J102" s="154"/>
      <c r="K102" s="157"/>
    </row>
    <row r="103" spans="1:11" s="160" customFormat="1" ht="20.25" customHeight="1">
      <c r="A103" s="96" t="s">
        <v>68</v>
      </c>
      <c r="B103" s="96"/>
      <c r="C103" s="77"/>
      <c r="D103" s="153"/>
      <c r="E103" s="71">
        <v>287818117</v>
      </c>
      <c r="F103" s="154"/>
      <c r="G103" s="71">
        <v>268813856</v>
      </c>
      <c r="H103" s="71"/>
      <c r="I103" s="162">
        <v>19865005</v>
      </c>
      <c r="J103" s="71"/>
      <c r="K103" s="162">
        <v>17185491</v>
      </c>
    </row>
    <row r="104" spans="1:11" s="160" customFormat="1" ht="20.25" customHeight="1">
      <c r="A104" s="50" t="s">
        <v>354</v>
      </c>
      <c r="B104" s="96"/>
      <c r="C104" s="77"/>
      <c r="D104" s="153"/>
      <c r="E104" s="71"/>
      <c r="F104" s="154"/>
      <c r="G104" s="71"/>
      <c r="H104" s="71"/>
      <c r="I104" s="162"/>
      <c r="J104" s="71"/>
      <c r="K104" s="162"/>
    </row>
    <row r="105" spans="1:11" s="160" customFormat="1" ht="20.25" customHeight="1">
      <c r="A105" s="58" t="s">
        <v>273</v>
      </c>
      <c r="B105" s="96"/>
      <c r="C105" s="77"/>
      <c r="D105" s="153"/>
      <c r="E105" s="71">
        <v>-730654</v>
      </c>
      <c r="F105" s="154"/>
      <c r="G105" s="71">
        <v>66429</v>
      </c>
      <c r="H105" s="93"/>
      <c r="I105" s="162" t="s">
        <v>123</v>
      </c>
      <c r="J105" s="71"/>
      <c r="K105" s="162" t="s">
        <v>123</v>
      </c>
    </row>
    <row r="106" spans="1:11" s="160" customFormat="1" ht="20.25" customHeight="1">
      <c r="A106" s="96" t="s">
        <v>83</v>
      </c>
      <c r="B106" s="96"/>
      <c r="C106" s="77"/>
      <c r="D106" s="153"/>
      <c r="E106" s="71">
        <v>14021672</v>
      </c>
      <c r="F106" s="154"/>
      <c r="G106" s="71">
        <v>15374055</v>
      </c>
      <c r="H106" s="93"/>
      <c r="I106" s="162">
        <v>730002</v>
      </c>
      <c r="J106" s="71"/>
      <c r="K106" s="162">
        <v>783844</v>
      </c>
    </row>
    <row r="107" spans="1:11" s="160" customFormat="1" ht="20.25" customHeight="1">
      <c r="A107" s="96" t="s">
        <v>84</v>
      </c>
      <c r="B107" s="96"/>
      <c r="C107" s="77"/>
      <c r="D107" s="153"/>
      <c r="E107" s="71">
        <v>20013871</v>
      </c>
      <c r="F107" s="154"/>
      <c r="G107" s="71">
        <v>18566016</v>
      </c>
      <c r="H107" s="93"/>
      <c r="I107" s="162">
        <v>2547327</v>
      </c>
      <c r="J107" s="71"/>
      <c r="K107" s="162">
        <v>2975033</v>
      </c>
    </row>
    <row r="108" spans="1:11" s="160" customFormat="1" ht="20.25" customHeight="1">
      <c r="A108" s="58" t="s">
        <v>199</v>
      </c>
      <c r="B108" s="96"/>
      <c r="C108" s="77"/>
      <c r="D108" s="153"/>
      <c r="E108" s="162">
        <v>349689</v>
      </c>
      <c r="F108" s="154"/>
      <c r="G108" s="162" t="s">
        <v>123</v>
      </c>
      <c r="H108" s="158"/>
      <c r="I108" s="162">
        <v>233975</v>
      </c>
      <c r="J108" s="71"/>
      <c r="K108" s="162" t="s">
        <v>123</v>
      </c>
    </row>
    <row r="109" spans="1:11" s="160" customFormat="1" ht="20.25" customHeight="1">
      <c r="A109" s="96" t="s">
        <v>85</v>
      </c>
      <c r="B109" s="96"/>
      <c r="C109" s="77"/>
      <c r="D109" s="153"/>
      <c r="E109" s="71">
        <v>7745115</v>
      </c>
      <c r="F109" s="154"/>
      <c r="G109" s="71">
        <v>7375480</v>
      </c>
      <c r="H109" s="93"/>
      <c r="I109" s="162">
        <v>2770506</v>
      </c>
      <c r="J109" s="93"/>
      <c r="K109" s="162">
        <v>2539376</v>
      </c>
    </row>
    <row r="110" spans="1:11" s="160" customFormat="1" ht="20.25" customHeight="1">
      <c r="A110" s="5" t="s">
        <v>26</v>
      </c>
      <c r="B110" s="5"/>
      <c r="C110" s="77"/>
      <c r="D110" s="153"/>
      <c r="E110" s="159">
        <f>SUM(E103:E109)</f>
        <v>329217810</v>
      </c>
      <c r="F110" s="8"/>
      <c r="G110" s="159">
        <f>SUM(G103:G109)</f>
        <v>310195836</v>
      </c>
      <c r="H110" s="8"/>
      <c r="I110" s="159">
        <f>SUM(I103:I109)</f>
        <v>26146815</v>
      </c>
      <c r="J110" s="8"/>
      <c r="K110" s="159">
        <f>SUM(K103:K109)</f>
        <v>23483744</v>
      </c>
    </row>
    <row r="111" spans="1:11" s="160" customFormat="1" ht="6.75" customHeight="1">
      <c r="A111" s="5"/>
      <c r="B111" s="5"/>
      <c r="C111" s="13"/>
      <c r="D111" s="153"/>
      <c r="E111" s="157"/>
      <c r="F111" s="154"/>
      <c r="G111" s="157"/>
      <c r="H111" s="8"/>
      <c r="I111" s="157"/>
      <c r="J111" s="154"/>
      <c r="K111" s="157"/>
    </row>
    <row r="112" spans="1:11" s="160" customFormat="1" ht="20.25" customHeight="1">
      <c r="A112" s="50" t="s">
        <v>342</v>
      </c>
      <c r="B112" s="5"/>
      <c r="C112" s="77"/>
      <c r="D112" s="153"/>
      <c r="E112" s="30"/>
      <c r="F112" s="8"/>
      <c r="G112" s="30"/>
      <c r="H112" s="30"/>
      <c r="I112" s="30"/>
      <c r="J112" s="30"/>
      <c r="K112" s="30"/>
    </row>
    <row r="113" spans="1:11" s="160" customFormat="1" ht="20.25" customHeight="1">
      <c r="A113" s="50" t="s">
        <v>334</v>
      </c>
      <c r="C113" s="77" t="s">
        <v>239</v>
      </c>
      <c r="D113" s="153"/>
      <c r="E113" s="64">
        <v>4907370</v>
      </c>
      <c r="F113" s="71"/>
      <c r="G113" s="64">
        <v>3735240</v>
      </c>
      <c r="H113" s="71"/>
      <c r="I113" s="161">
        <v>0</v>
      </c>
      <c r="J113" s="154"/>
      <c r="K113" s="161">
        <v>0</v>
      </c>
    </row>
    <row r="114" spans="1:11" s="160" customFormat="1" ht="20.25" customHeight="1">
      <c r="A114" s="5" t="s">
        <v>157</v>
      </c>
      <c r="B114" s="5"/>
      <c r="C114" s="77"/>
      <c r="D114" s="153"/>
      <c r="E114" s="71"/>
      <c r="F114" s="71"/>
      <c r="G114" s="71"/>
      <c r="H114" s="71"/>
      <c r="I114" s="187"/>
      <c r="J114" s="154"/>
      <c r="K114" s="187"/>
    </row>
    <row r="115" spans="1:11" s="16" customFormat="1" ht="20.25" customHeight="1">
      <c r="A115" s="5" t="s">
        <v>167</v>
      </c>
      <c r="B115" s="5"/>
      <c r="C115" s="182"/>
      <c r="D115" s="27"/>
      <c r="E115" s="30">
        <f>E100-E110+E113</f>
        <v>24620771</v>
      </c>
      <c r="F115" s="8"/>
      <c r="G115" s="30">
        <f>G100-G110+G113</f>
        <v>15625048</v>
      </c>
      <c r="H115" s="8"/>
      <c r="I115" s="30">
        <f>I100-I110</f>
        <v>9151900</v>
      </c>
      <c r="J115" s="8"/>
      <c r="K115" s="30">
        <f>K100-K110</f>
        <v>5626309</v>
      </c>
    </row>
    <row r="116" spans="1:11" s="160" customFormat="1" ht="20.25" customHeight="1">
      <c r="A116" s="96" t="s">
        <v>168</v>
      </c>
      <c r="B116" s="96"/>
      <c r="C116" s="77">
        <v>17</v>
      </c>
      <c r="D116" s="153"/>
      <c r="E116" s="71">
        <v>6542501</v>
      </c>
      <c r="F116" s="154"/>
      <c r="G116" s="71">
        <v>2584568</v>
      </c>
      <c r="H116" s="8"/>
      <c r="I116" s="161">
        <v>1307367</v>
      </c>
      <c r="J116" s="154"/>
      <c r="K116" s="161">
        <v>-306668</v>
      </c>
    </row>
    <row r="117" spans="1:11" s="160" customFormat="1" ht="20.25" customHeight="1" thickBot="1">
      <c r="A117" s="5" t="s">
        <v>73</v>
      </c>
      <c r="B117" s="5"/>
      <c r="C117" s="77"/>
      <c r="D117" s="153"/>
      <c r="E117" s="163">
        <f>E115-E116</f>
        <v>18078270</v>
      </c>
      <c r="F117" s="8"/>
      <c r="G117" s="163">
        <f>G115-G116</f>
        <v>13040480</v>
      </c>
      <c r="H117" s="8"/>
      <c r="I117" s="163">
        <f>I115-I116</f>
        <v>7844533</v>
      </c>
      <c r="J117" s="8"/>
      <c r="K117" s="163">
        <f>K115-K116</f>
        <v>5932977</v>
      </c>
    </row>
    <row r="118" spans="1:11" s="160" customFormat="1" ht="11.25" customHeight="1" thickTop="1">
      <c r="A118" s="5"/>
      <c r="B118" s="5"/>
      <c r="C118" s="13"/>
      <c r="D118" s="153"/>
      <c r="E118" s="157"/>
      <c r="F118" s="154"/>
      <c r="G118" s="157"/>
      <c r="H118" s="8"/>
      <c r="I118" s="157"/>
      <c r="J118" s="154"/>
      <c r="K118" s="157"/>
    </row>
    <row r="119" spans="1:11" s="160" customFormat="1" ht="20.25" customHeight="1">
      <c r="A119" s="5" t="s">
        <v>117</v>
      </c>
      <c r="B119" s="96"/>
      <c r="C119" s="77"/>
      <c r="D119" s="153"/>
      <c r="E119" s="164"/>
      <c r="F119" s="154"/>
      <c r="G119" s="164"/>
      <c r="H119" s="154"/>
      <c r="I119" s="165"/>
      <c r="J119" s="154"/>
      <c r="K119" s="165"/>
    </row>
    <row r="120" spans="1:11" s="160" customFormat="1" ht="20.25" customHeight="1">
      <c r="A120" s="96" t="s">
        <v>77</v>
      </c>
      <c r="B120" s="96"/>
      <c r="C120" s="77"/>
      <c r="D120" s="153"/>
      <c r="E120" s="71">
        <v>12964795</v>
      </c>
      <c r="F120" s="154"/>
      <c r="G120" s="71">
        <v>9510437</v>
      </c>
      <c r="H120" s="154"/>
      <c r="I120" s="71">
        <v>7844533</v>
      </c>
      <c r="J120" s="154"/>
      <c r="K120" s="71">
        <v>5932977</v>
      </c>
    </row>
    <row r="121" spans="1:11" s="160" customFormat="1" ht="20.25" customHeight="1">
      <c r="A121" s="96" t="s">
        <v>144</v>
      </c>
      <c r="B121" s="96"/>
      <c r="C121" s="77"/>
      <c r="D121" s="153"/>
      <c r="E121" s="71">
        <v>5113475</v>
      </c>
      <c r="F121" s="154"/>
      <c r="G121" s="71">
        <v>3530043</v>
      </c>
      <c r="H121" s="154"/>
      <c r="I121" s="161">
        <v>0</v>
      </c>
      <c r="J121" s="154"/>
      <c r="K121" s="161" t="s">
        <v>123</v>
      </c>
    </row>
    <row r="122" spans="1:11" s="160" customFormat="1" ht="20.25" customHeight="1" thickBot="1">
      <c r="A122" s="5" t="s">
        <v>73</v>
      </c>
      <c r="B122" s="5"/>
      <c r="C122" s="77"/>
      <c r="D122" s="153"/>
      <c r="E122" s="163">
        <f>SUM(E120:E121)</f>
        <v>18078270</v>
      </c>
      <c r="F122" s="8"/>
      <c r="G122" s="163">
        <f>SUM(G120:G121)</f>
        <v>13040480</v>
      </c>
      <c r="H122" s="8"/>
      <c r="I122" s="163">
        <f>SUM(I120:I121)</f>
        <v>7844533</v>
      </c>
      <c r="J122" s="8"/>
      <c r="K122" s="163">
        <f>SUM(K120:K121)</f>
        <v>5932977</v>
      </c>
    </row>
    <row r="123" spans="1:11" s="160" customFormat="1" ht="6.75" customHeight="1" thickTop="1">
      <c r="A123" s="5"/>
      <c r="B123" s="5"/>
      <c r="C123" s="13"/>
      <c r="D123" s="153"/>
      <c r="E123" s="157"/>
      <c r="F123" s="154"/>
      <c r="G123" s="157"/>
      <c r="H123" s="8"/>
      <c r="I123" s="157"/>
      <c r="J123" s="154"/>
      <c r="K123" s="157"/>
    </row>
    <row r="124" spans="1:11" s="160" customFormat="1" ht="20.25" customHeight="1" thickBot="1">
      <c r="A124" s="16" t="s">
        <v>125</v>
      </c>
      <c r="B124" s="5"/>
      <c r="C124" s="77">
        <v>18</v>
      </c>
      <c r="D124" s="27"/>
      <c r="E124" s="166">
        <v>1.75</v>
      </c>
      <c r="F124" s="9"/>
      <c r="G124" s="166">
        <v>1.29</v>
      </c>
      <c r="H124" s="9"/>
      <c r="I124" s="166">
        <v>1.01</v>
      </c>
      <c r="J124" s="9"/>
      <c r="K124" s="166">
        <v>0.77</v>
      </c>
    </row>
    <row r="125" spans="2:11" s="16" customFormat="1" ht="13.5" customHeight="1" thickTop="1">
      <c r="B125" s="5"/>
      <c r="C125" s="77"/>
      <c r="D125" s="27"/>
      <c r="E125" s="32"/>
      <c r="F125" s="9"/>
      <c r="G125" s="32"/>
      <c r="H125" s="9"/>
      <c r="I125" s="32"/>
      <c r="J125" s="9"/>
      <c r="K125" s="32"/>
    </row>
    <row r="126" spans="1:11" s="160" customFormat="1" ht="20.25" customHeight="1">
      <c r="A126" s="20" t="s">
        <v>29</v>
      </c>
      <c r="B126" s="20"/>
      <c r="C126" s="78"/>
      <c r="D126" s="20"/>
      <c r="E126" s="20"/>
      <c r="F126" s="20"/>
      <c r="G126" s="20"/>
      <c r="H126" s="3"/>
      <c r="I126" s="3"/>
      <c r="J126" s="3"/>
      <c r="K126" s="3"/>
    </row>
    <row r="127" spans="1:11" s="160" customFormat="1" ht="20.25" customHeight="1">
      <c r="A127" s="20" t="s">
        <v>30</v>
      </c>
      <c r="B127" s="20"/>
      <c r="C127" s="78"/>
      <c r="D127" s="20"/>
      <c r="E127" s="20"/>
      <c r="F127" s="20"/>
      <c r="G127" s="20"/>
      <c r="H127" s="3"/>
      <c r="I127" s="3"/>
      <c r="J127" s="3"/>
      <c r="K127" s="3"/>
    </row>
    <row r="128" spans="1:11" s="160" customFormat="1" ht="20.25" customHeight="1">
      <c r="A128" s="80" t="s">
        <v>196</v>
      </c>
      <c r="B128" s="107"/>
      <c r="C128" s="85"/>
      <c r="D128" s="167"/>
      <c r="E128" s="167"/>
      <c r="F128" s="167"/>
      <c r="G128" s="167"/>
      <c r="H128" s="3"/>
      <c r="I128" s="3"/>
      <c r="J128" s="3"/>
      <c r="K128" s="3"/>
    </row>
    <row r="129" spans="1:11" s="160" customFormat="1" ht="20.25" customHeight="1">
      <c r="A129" s="6"/>
      <c r="B129" s="6"/>
      <c r="C129" s="77"/>
      <c r="D129" s="7"/>
      <c r="E129" s="7"/>
      <c r="F129" s="7"/>
      <c r="G129" s="7"/>
      <c r="H129" s="7"/>
      <c r="I129" s="7"/>
      <c r="J129" s="7"/>
      <c r="K129" s="53" t="s">
        <v>133</v>
      </c>
    </row>
    <row r="130" spans="1:11" s="160" customFormat="1" ht="20.25" customHeight="1">
      <c r="A130" s="6"/>
      <c r="B130" s="6"/>
      <c r="C130" s="77"/>
      <c r="D130" s="7"/>
      <c r="E130" s="260" t="s">
        <v>0</v>
      </c>
      <c r="F130" s="260"/>
      <c r="G130" s="260"/>
      <c r="H130" s="81"/>
      <c r="I130" s="260" t="s">
        <v>42</v>
      </c>
      <c r="J130" s="260"/>
      <c r="K130" s="260"/>
    </row>
    <row r="131" spans="1:11" s="160" customFormat="1" ht="20.25" customHeight="1">
      <c r="A131" s="5"/>
      <c r="B131" s="5"/>
      <c r="C131" s="77"/>
      <c r="D131" s="7"/>
      <c r="E131" s="259" t="s">
        <v>8</v>
      </c>
      <c r="F131" s="259"/>
      <c r="G131" s="259"/>
      <c r="H131" s="81"/>
      <c r="I131" s="259" t="s">
        <v>8</v>
      </c>
      <c r="J131" s="259"/>
      <c r="K131" s="259"/>
    </row>
    <row r="132" spans="1:11" s="160" customFormat="1" ht="20.25" customHeight="1">
      <c r="A132" s="5"/>
      <c r="B132" s="5"/>
      <c r="C132" s="77"/>
      <c r="D132" s="7"/>
      <c r="E132" s="261" t="s">
        <v>272</v>
      </c>
      <c r="F132" s="261"/>
      <c r="G132" s="261"/>
      <c r="H132" s="82"/>
      <c r="I132" s="261" t="s">
        <v>272</v>
      </c>
      <c r="J132" s="261"/>
      <c r="K132" s="261"/>
    </row>
    <row r="133" spans="1:11" s="160" customFormat="1" ht="20.25" customHeight="1">
      <c r="A133" s="5"/>
      <c r="B133" s="5"/>
      <c r="C133" s="79"/>
      <c r="D133" s="7"/>
      <c r="E133" s="262" t="s">
        <v>270</v>
      </c>
      <c r="F133" s="263"/>
      <c r="G133" s="263"/>
      <c r="H133" s="82"/>
      <c r="I133" s="262" t="s">
        <v>270</v>
      </c>
      <c r="J133" s="263"/>
      <c r="K133" s="263"/>
    </row>
    <row r="134" spans="1:11" s="160" customFormat="1" ht="20.25" customHeight="1">
      <c r="A134" s="5"/>
      <c r="B134" s="5"/>
      <c r="C134" s="77"/>
      <c r="D134" s="7"/>
      <c r="E134" s="86" t="s">
        <v>227</v>
      </c>
      <c r="F134" s="82"/>
      <c r="G134" s="86" t="s">
        <v>218</v>
      </c>
      <c r="H134" s="82"/>
      <c r="I134" s="86" t="s">
        <v>227</v>
      </c>
      <c r="J134" s="82"/>
      <c r="K134" s="86" t="s">
        <v>218</v>
      </c>
    </row>
    <row r="135" spans="1:11" s="160" customFormat="1" ht="15">
      <c r="A135" s="14"/>
      <c r="B135" s="5"/>
      <c r="C135" s="77"/>
      <c r="D135" s="59"/>
      <c r="E135" s="13"/>
      <c r="F135" s="13"/>
      <c r="G135" s="13"/>
      <c r="H135" s="13"/>
      <c r="I135" s="13"/>
      <c r="J135" s="13"/>
      <c r="K135" s="13"/>
    </row>
    <row r="136" spans="1:11" s="160" customFormat="1" ht="20.25" customHeight="1">
      <c r="A136" s="5" t="s">
        <v>73</v>
      </c>
      <c r="B136" s="96"/>
      <c r="C136" s="77"/>
      <c r="D136" s="153"/>
      <c r="E136" s="30">
        <v>18078270</v>
      </c>
      <c r="F136" s="30"/>
      <c r="G136" s="30">
        <v>13040480</v>
      </c>
      <c r="H136" s="30"/>
      <c r="I136" s="30">
        <v>7844533</v>
      </c>
      <c r="J136" s="30"/>
      <c r="K136" s="30">
        <v>5932977</v>
      </c>
    </row>
    <row r="137" spans="1:11" s="160" customFormat="1" ht="11.25" customHeight="1">
      <c r="A137" s="5"/>
      <c r="B137" s="5"/>
      <c r="C137" s="13"/>
      <c r="D137" s="153"/>
      <c r="E137" s="157"/>
      <c r="F137" s="154"/>
      <c r="G137" s="157"/>
      <c r="H137" s="8"/>
      <c r="I137" s="157"/>
      <c r="J137" s="154"/>
      <c r="K137" s="157"/>
    </row>
    <row r="138" spans="1:11" s="160" customFormat="1" ht="20.25" customHeight="1">
      <c r="A138" s="5" t="s">
        <v>145</v>
      </c>
      <c r="B138" s="96"/>
      <c r="C138" s="77"/>
      <c r="D138" s="153"/>
      <c r="E138" s="71"/>
      <c r="F138" s="71"/>
      <c r="G138" s="71"/>
      <c r="H138" s="71"/>
      <c r="I138" s="71"/>
      <c r="J138" s="71"/>
      <c r="K138" s="71"/>
    </row>
    <row r="139" spans="1:11" s="160" customFormat="1" ht="20.25" customHeight="1">
      <c r="A139" s="83" t="s">
        <v>222</v>
      </c>
      <c r="B139" s="96"/>
      <c r="C139" s="77"/>
      <c r="D139" s="153"/>
      <c r="E139" s="71"/>
      <c r="F139" s="71"/>
      <c r="G139" s="71"/>
      <c r="H139" s="71"/>
      <c r="I139" s="71"/>
      <c r="J139" s="71"/>
      <c r="K139" s="71"/>
    </row>
    <row r="140" spans="1:11" s="160" customFormat="1" ht="20.25" customHeight="1">
      <c r="A140" s="83" t="s">
        <v>271</v>
      </c>
      <c r="B140" s="96"/>
      <c r="C140" s="77"/>
      <c r="D140" s="153"/>
      <c r="E140" s="71"/>
      <c r="F140" s="71"/>
      <c r="G140" s="71"/>
      <c r="H140" s="71"/>
      <c r="I140" s="71"/>
      <c r="J140" s="71"/>
      <c r="K140" s="71"/>
    </row>
    <row r="141" spans="1:11" s="160" customFormat="1" ht="20.25" customHeight="1">
      <c r="A141" s="58" t="s">
        <v>224</v>
      </c>
      <c r="B141" s="96"/>
      <c r="C141" s="77"/>
      <c r="D141" s="153"/>
      <c r="E141" s="71">
        <v>190079</v>
      </c>
      <c r="F141" s="71"/>
      <c r="G141" s="71">
        <v>-685</v>
      </c>
      <c r="H141" s="71"/>
      <c r="I141" s="71">
        <v>0</v>
      </c>
      <c r="J141" s="71"/>
      <c r="K141" s="71">
        <v>0</v>
      </c>
    </row>
    <row r="142" spans="1:11" s="160" customFormat="1" ht="20.25" customHeight="1">
      <c r="A142" s="58" t="s">
        <v>325</v>
      </c>
      <c r="B142" s="96"/>
      <c r="C142" s="77"/>
      <c r="D142" s="153"/>
      <c r="E142" s="71">
        <v>-52518</v>
      </c>
      <c r="F142" s="71"/>
      <c r="G142" s="71">
        <v>-155</v>
      </c>
      <c r="H142" s="71"/>
      <c r="I142" s="71">
        <v>0</v>
      </c>
      <c r="J142" s="71"/>
      <c r="K142" s="71">
        <v>0</v>
      </c>
    </row>
    <row r="143" spans="1:11" s="160" customFormat="1" ht="20.25" customHeight="1">
      <c r="A143" s="58" t="s">
        <v>319</v>
      </c>
      <c r="B143" s="96"/>
      <c r="C143" s="77"/>
      <c r="D143" s="153"/>
      <c r="E143" s="71">
        <v>-6951</v>
      </c>
      <c r="F143" s="71"/>
      <c r="G143" s="71">
        <v>11</v>
      </c>
      <c r="H143" s="71"/>
      <c r="I143" s="71">
        <v>0</v>
      </c>
      <c r="J143" s="71"/>
      <c r="K143" s="71">
        <v>0</v>
      </c>
    </row>
    <row r="144" spans="1:11" s="160" customFormat="1" ht="20.25" customHeight="1">
      <c r="A144" s="58"/>
      <c r="B144" s="96"/>
      <c r="C144" s="77"/>
      <c r="D144" s="153"/>
      <c r="E144" s="156">
        <f>SUM(E141:E143)</f>
        <v>130610</v>
      </c>
      <c r="F144" s="71"/>
      <c r="G144" s="156">
        <f>SUM(G141:G143)</f>
        <v>-829</v>
      </c>
      <c r="H144" s="71"/>
      <c r="I144" s="218">
        <v>0</v>
      </c>
      <c r="J144" s="71"/>
      <c r="K144" s="218">
        <f>SUM(K141:K143)</f>
        <v>0</v>
      </c>
    </row>
    <row r="145" spans="1:11" s="160" customFormat="1" ht="10.5" customHeight="1">
      <c r="A145" s="58"/>
      <c r="B145" s="96"/>
      <c r="C145" s="77"/>
      <c r="D145" s="153"/>
      <c r="E145" s="71"/>
      <c r="F145" s="71"/>
      <c r="G145" s="71"/>
      <c r="H145" s="71"/>
      <c r="I145" s="71"/>
      <c r="J145" s="71"/>
      <c r="K145" s="71"/>
    </row>
    <row r="146" spans="1:11" s="160" customFormat="1" ht="20.25" customHeight="1">
      <c r="A146" s="83" t="s">
        <v>223</v>
      </c>
      <c r="B146" s="96"/>
      <c r="C146" s="77"/>
      <c r="D146" s="153"/>
      <c r="E146" s="71"/>
      <c r="F146" s="71"/>
      <c r="G146" s="71"/>
      <c r="H146" s="71"/>
      <c r="I146" s="71"/>
      <c r="J146" s="71"/>
      <c r="K146" s="71"/>
    </row>
    <row r="147" spans="1:11" s="160" customFormat="1" ht="20.25" customHeight="1">
      <c r="A147" s="83" t="s">
        <v>271</v>
      </c>
      <c r="B147" s="96"/>
      <c r="C147" s="13"/>
      <c r="D147" s="153"/>
      <c r="E147" s="185"/>
      <c r="F147" s="71"/>
      <c r="G147" s="185"/>
      <c r="H147" s="93"/>
      <c r="I147" s="189"/>
      <c r="J147" s="93"/>
      <c r="K147" s="189"/>
    </row>
    <row r="148" spans="1:11" s="160" customFormat="1" ht="20.25" customHeight="1">
      <c r="A148" s="58" t="s">
        <v>216</v>
      </c>
      <c r="B148" s="96"/>
      <c r="C148" s="13"/>
      <c r="D148" s="153"/>
      <c r="E148" s="185"/>
      <c r="F148" s="71"/>
      <c r="G148" s="185"/>
      <c r="H148" s="93"/>
      <c r="I148" s="189"/>
      <c r="J148" s="93"/>
      <c r="K148" s="189"/>
    </row>
    <row r="149" spans="1:11" s="160" customFormat="1" ht="20.25" customHeight="1">
      <c r="A149" s="58" t="s">
        <v>215</v>
      </c>
      <c r="B149" s="96"/>
      <c r="C149" s="13"/>
      <c r="D149" s="153"/>
      <c r="E149" s="71">
        <v>267439</v>
      </c>
      <c r="F149" s="71"/>
      <c r="G149" s="71">
        <v>-1852163</v>
      </c>
      <c r="H149" s="71"/>
      <c r="I149" s="189">
        <v>0</v>
      </c>
      <c r="J149" s="71"/>
      <c r="K149" s="189">
        <v>0</v>
      </c>
    </row>
    <row r="150" spans="1:11" s="160" customFormat="1" ht="20.25" customHeight="1">
      <c r="A150" s="58" t="s">
        <v>274</v>
      </c>
      <c r="B150" s="96"/>
      <c r="C150" s="13"/>
      <c r="D150" s="153"/>
      <c r="E150" s="71"/>
      <c r="F150" s="71"/>
      <c r="G150" s="71"/>
      <c r="H150" s="71"/>
      <c r="I150" s="189"/>
      <c r="J150" s="71"/>
      <c r="K150" s="189"/>
    </row>
    <row r="151" spans="1:11" s="160" customFormat="1" ht="20.25" customHeight="1">
      <c r="A151" s="58" t="s">
        <v>275</v>
      </c>
      <c r="B151" s="96"/>
      <c r="C151" s="13"/>
      <c r="D151" s="153"/>
      <c r="E151" s="189">
        <v>0</v>
      </c>
      <c r="F151" s="71"/>
      <c r="G151" s="189">
        <v>-1449938</v>
      </c>
      <c r="H151" s="71"/>
      <c r="I151" s="189">
        <v>0</v>
      </c>
      <c r="J151" s="71"/>
      <c r="K151" s="189">
        <v>0</v>
      </c>
    </row>
    <row r="152" spans="1:11" s="160" customFormat="1" ht="20.25" customHeight="1">
      <c r="A152" s="96" t="s">
        <v>91</v>
      </c>
      <c r="B152" s="96"/>
      <c r="C152" s="13"/>
      <c r="D152" s="153"/>
      <c r="E152" s="71">
        <v>-1670917</v>
      </c>
      <c r="F152" s="71"/>
      <c r="G152" s="71">
        <v>6474324</v>
      </c>
      <c r="H152" s="71"/>
      <c r="I152" s="189">
        <v>0</v>
      </c>
      <c r="J152" s="71"/>
      <c r="K152" s="189">
        <v>0</v>
      </c>
    </row>
    <row r="153" spans="1:11" s="160" customFormat="1" ht="20.25" customHeight="1">
      <c r="A153" s="58" t="s">
        <v>240</v>
      </c>
      <c r="B153" s="96"/>
      <c r="C153" s="13"/>
      <c r="D153" s="153"/>
      <c r="E153" s="71"/>
      <c r="F153" s="71"/>
      <c r="G153" s="71"/>
      <c r="H153" s="71"/>
      <c r="I153" s="189"/>
      <c r="J153" s="71"/>
      <c r="K153" s="189"/>
    </row>
    <row r="154" spans="1:11" s="160" customFormat="1" ht="20.25" customHeight="1">
      <c r="A154" s="58" t="s">
        <v>241</v>
      </c>
      <c r="B154" s="96"/>
      <c r="C154" s="13"/>
      <c r="D154" s="153"/>
      <c r="E154" s="71"/>
      <c r="F154" s="71"/>
      <c r="G154" s="71"/>
      <c r="H154" s="71"/>
      <c r="I154" s="189"/>
      <c r="J154" s="71"/>
      <c r="K154" s="189"/>
    </row>
    <row r="155" spans="1:11" s="160" customFormat="1" ht="20.25" customHeight="1">
      <c r="A155" s="58" t="s">
        <v>242</v>
      </c>
      <c r="B155" s="96"/>
      <c r="C155" s="13"/>
      <c r="D155" s="153"/>
      <c r="E155" s="71"/>
      <c r="F155" s="71"/>
      <c r="G155" s="71"/>
      <c r="H155" s="71"/>
      <c r="I155" s="189"/>
      <c r="J155" s="71"/>
      <c r="K155" s="189"/>
    </row>
    <row r="156" spans="1:11" s="160" customFormat="1" ht="20.25" customHeight="1">
      <c r="A156" s="58" t="s">
        <v>243</v>
      </c>
      <c r="B156" s="5"/>
      <c r="C156" s="13"/>
      <c r="D156" s="153"/>
      <c r="E156" s="194">
        <v>0</v>
      </c>
      <c r="F156" s="8"/>
      <c r="G156" s="194">
        <v>-36876</v>
      </c>
      <c r="H156" s="8"/>
      <c r="I156" s="71">
        <v>0</v>
      </c>
      <c r="J156" s="8"/>
      <c r="K156" s="71">
        <v>0</v>
      </c>
    </row>
    <row r="157" spans="1:11" s="160" customFormat="1" ht="20.25" customHeight="1">
      <c r="A157" s="58" t="s">
        <v>319</v>
      </c>
      <c r="B157" s="5"/>
      <c r="C157" s="13"/>
      <c r="D157" s="153"/>
      <c r="E157" s="196">
        <v>-11227</v>
      </c>
      <c r="F157" s="8"/>
      <c r="G157" s="196">
        <v>280778</v>
      </c>
      <c r="H157" s="8"/>
      <c r="I157" s="64">
        <v>0</v>
      </c>
      <c r="J157" s="8"/>
      <c r="K157" s="255" t="s">
        <v>123</v>
      </c>
    </row>
    <row r="158" spans="1:11" s="160" customFormat="1" ht="20.25" customHeight="1">
      <c r="A158" s="58"/>
      <c r="B158" s="5"/>
      <c r="C158" s="13"/>
      <c r="D158" s="153"/>
      <c r="E158" s="246">
        <f>SUM(E145:E157)</f>
        <v>-1414705</v>
      </c>
      <c r="F158" s="8"/>
      <c r="G158" s="246">
        <f>SUM(G145:G157)</f>
        <v>3416125</v>
      </c>
      <c r="H158" s="8"/>
      <c r="I158" s="156">
        <v>0</v>
      </c>
      <c r="J158" s="8"/>
      <c r="K158" s="246">
        <f>SUM(K145:K157)</f>
        <v>0</v>
      </c>
    </row>
    <row r="159" spans="1:11" s="160" customFormat="1" ht="11.25" customHeight="1">
      <c r="A159" s="5"/>
      <c r="B159" s="5"/>
      <c r="C159" s="13"/>
      <c r="D159" s="153"/>
      <c r="E159" s="157"/>
      <c r="F159" s="154"/>
      <c r="G159" s="157"/>
      <c r="H159" s="8"/>
      <c r="I159" s="157"/>
      <c r="J159" s="154"/>
      <c r="K159" s="157"/>
    </row>
    <row r="160" spans="1:11" s="16" customFormat="1" ht="20.25" customHeight="1">
      <c r="A160" s="5" t="s">
        <v>276</v>
      </c>
      <c r="B160" s="5"/>
      <c r="C160" s="26"/>
      <c r="D160" s="27"/>
      <c r="E160" s="197"/>
      <c r="F160" s="8"/>
      <c r="G160" s="197"/>
      <c r="H160" s="8"/>
      <c r="I160" s="48"/>
      <c r="J160" s="8"/>
      <c r="K160" s="48"/>
    </row>
    <row r="161" spans="1:11" s="16" customFormat="1" ht="20.25" customHeight="1">
      <c r="A161" s="5" t="s">
        <v>320</v>
      </c>
      <c r="B161" s="5"/>
      <c r="C161" s="26"/>
      <c r="D161" s="27"/>
      <c r="E161" s="247">
        <v>-1284095</v>
      </c>
      <c r="F161" s="8"/>
      <c r="G161" s="247">
        <f>G158+G144</f>
        <v>3415296</v>
      </c>
      <c r="H161" s="8"/>
      <c r="I161" s="247">
        <v>0</v>
      </c>
      <c r="J161" s="8"/>
      <c r="K161" s="247">
        <v>0</v>
      </c>
    </row>
    <row r="162" spans="1:11" s="160" customFormat="1" ht="20.25" customHeight="1">
      <c r="A162" s="5" t="s">
        <v>146</v>
      </c>
      <c r="B162" s="96"/>
      <c r="C162" s="13"/>
      <c r="D162" s="153"/>
      <c r="E162" s="105"/>
      <c r="F162" s="72"/>
      <c r="G162" s="105"/>
      <c r="H162" s="93"/>
      <c r="I162" s="158"/>
      <c r="J162" s="93"/>
      <c r="K162" s="158"/>
    </row>
    <row r="163" spans="1:11" s="160" customFormat="1" ht="20.25" customHeight="1" thickBot="1">
      <c r="A163" s="5" t="s">
        <v>147</v>
      </c>
      <c r="B163" s="96"/>
      <c r="C163" s="13"/>
      <c r="D163" s="153"/>
      <c r="E163" s="193">
        <f>E161+E136</f>
        <v>16794175</v>
      </c>
      <c r="F163" s="8"/>
      <c r="G163" s="193">
        <f>G161+G136</f>
        <v>16455776</v>
      </c>
      <c r="H163" s="43"/>
      <c r="I163" s="193">
        <f>I161+I136</f>
        <v>7844533</v>
      </c>
      <c r="J163" s="43"/>
      <c r="K163" s="193">
        <f>K161+K136</f>
        <v>5932977</v>
      </c>
    </row>
    <row r="164" spans="1:11" s="160" customFormat="1" ht="11.25" customHeight="1" thickTop="1">
      <c r="A164" s="5"/>
      <c r="B164" s="5"/>
      <c r="C164" s="13"/>
      <c r="D164" s="153"/>
      <c r="E164" s="157"/>
      <c r="F164" s="154"/>
      <c r="G164" s="157"/>
      <c r="H164" s="8"/>
      <c r="I164" s="157"/>
      <c r="J164" s="154"/>
      <c r="K164" s="157"/>
    </row>
    <row r="165" spans="1:11" s="160" customFormat="1" ht="20.25" customHeight="1">
      <c r="A165" s="5" t="s">
        <v>146</v>
      </c>
      <c r="B165" s="5"/>
      <c r="C165" s="13"/>
      <c r="D165" s="153"/>
      <c r="E165" s="30"/>
      <c r="F165" s="8"/>
      <c r="G165" s="30"/>
      <c r="H165" s="8"/>
      <c r="I165" s="43"/>
      <c r="J165" s="8"/>
      <c r="K165" s="43"/>
    </row>
    <row r="166" spans="1:11" s="160" customFormat="1" ht="20.25" customHeight="1">
      <c r="A166" s="5" t="s">
        <v>148</v>
      </c>
      <c r="B166" s="5"/>
      <c r="C166" s="13"/>
      <c r="D166" s="153"/>
      <c r="E166" s="30"/>
      <c r="F166" s="8"/>
      <c r="G166" s="30"/>
      <c r="H166" s="35"/>
      <c r="I166" s="43"/>
      <c r="J166" s="35"/>
      <c r="K166" s="43"/>
    </row>
    <row r="167" spans="1:11" s="160" customFormat="1" ht="20.25" customHeight="1">
      <c r="A167" s="96" t="s">
        <v>77</v>
      </c>
      <c r="B167" s="96"/>
      <c r="C167" s="13"/>
      <c r="D167" s="153"/>
      <c r="E167" s="198">
        <v>13338877</v>
      </c>
      <c r="F167" s="71"/>
      <c r="G167" s="198">
        <v>7937486</v>
      </c>
      <c r="H167" s="71"/>
      <c r="I167" s="198">
        <v>7844533</v>
      </c>
      <c r="J167" s="154"/>
      <c r="K167" s="198">
        <v>5932977</v>
      </c>
    </row>
    <row r="168" spans="1:11" s="160" customFormat="1" ht="20.25" customHeight="1">
      <c r="A168" s="96" t="s">
        <v>144</v>
      </c>
      <c r="B168" s="5"/>
      <c r="C168" s="13"/>
      <c r="D168" s="153"/>
      <c r="E168" s="191">
        <v>3455298</v>
      </c>
      <c r="F168" s="154"/>
      <c r="G168" s="191">
        <v>8518290</v>
      </c>
      <c r="H168" s="8"/>
      <c r="I168" s="199">
        <v>0</v>
      </c>
      <c r="J168" s="154"/>
      <c r="K168" s="199" t="s">
        <v>123</v>
      </c>
    </row>
    <row r="169" spans="1:11" s="16" customFormat="1" ht="20.25" customHeight="1">
      <c r="A169" s="5" t="s">
        <v>146</v>
      </c>
      <c r="B169" s="5"/>
      <c r="C169" s="26"/>
      <c r="D169" s="27"/>
      <c r="E169" s="30"/>
      <c r="F169" s="8"/>
      <c r="G169" s="30"/>
      <c r="H169" s="8"/>
      <c r="I169" s="30"/>
      <c r="J169" s="8"/>
      <c r="K169" s="30"/>
    </row>
    <row r="170" spans="1:11" s="160" customFormat="1" ht="20.25" customHeight="1" thickBot="1">
      <c r="A170" s="5" t="s">
        <v>147</v>
      </c>
      <c r="B170" s="96"/>
      <c r="C170" s="13"/>
      <c r="D170" s="153"/>
      <c r="E170" s="193">
        <f>SUM(E167:E168)</f>
        <v>16794175</v>
      </c>
      <c r="F170" s="8"/>
      <c r="G170" s="193">
        <f>SUM(G167:G168)</f>
        <v>16455776</v>
      </c>
      <c r="H170" s="35"/>
      <c r="I170" s="193">
        <f>SUM(I167:I168)</f>
        <v>7844533</v>
      </c>
      <c r="J170" s="35"/>
      <c r="K170" s="193">
        <f>SUM(K167:K168)</f>
        <v>5932977</v>
      </c>
    </row>
    <row r="171" ht="20.25" customHeight="1" thickTop="1"/>
  </sheetData>
  <sheetProtection/>
  <mergeCells count="32">
    <mergeCell ref="E133:G133"/>
    <mergeCell ref="I133:K133"/>
    <mergeCell ref="E130:G130"/>
    <mergeCell ref="I130:K130"/>
    <mergeCell ref="E131:G131"/>
    <mergeCell ref="I131:K131"/>
    <mergeCell ref="E88:G88"/>
    <mergeCell ref="I88:K88"/>
    <mergeCell ref="E89:G89"/>
    <mergeCell ref="I89:K89"/>
    <mergeCell ref="E132:G132"/>
    <mergeCell ref="I132:K132"/>
    <mergeCell ref="E6:G6"/>
    <mergeCell ref="I6:K6"/>
    <mergeCell ref="E7:G7"/>
    <mergeCell ref="I7:K7"/>
    <mergeCell ref="E47:G47"/>
    <mergeCell ref="I47:K47"/>
    <mergeCell ref="E8:G8"/>
    <mergeCell ref="I8:K8"/>
    <mergeCell ref="E9:G9"/>
    <mergeCell ref="I9:K9"/>
    <mergeCell ref="E48:G48"/>
    <mergeCell ref="I48:K48"/>
    <mergeCell ref="E86:G86"/>
    <mergeCell ref="I86:K86"/>
    <mergeCell ref="E87:G87"/>
    <mergeCell ref="I87:K87"/>
    <mergeCell ref="E49:G49"/>
    <mergeCell ref="I49:K49"/>
    <mergeCell ref="E50:G50"/>
    <mergeCell ref="I50:K50"/>
  </mergeCells>
  <printOptions/>
  <pageMargins left="0.7" right="0.5" top="0.48" bottom="0.5" header="0.5" footer="0.5"/>
  <pageSetup firstPageNumber="7" useFirstPageNumber="1" fitToHeight="4" horizontalDpi="600" verticalDpi="600" orientation="portrait" paperSize="9" scale="86" r:id="rId1"/>
  <headerFooter>
    <oddFooter>&amp;L The accompanying notes are an integral part of these financial statements.
&amp;C&amp;P</oddFooter>
  </headerFooter>
  <rowBreaks count="3" manualBreakCount="3">
    <brk id="42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1"/>
  <sheetViews>
    <sheetView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37.57421875" style="167" customWidth="1"/>
    <col min="2" max="2" width="7.8515625" style="167" customWidth="1"/>
    <col min="3" max="3" width="13.421875" style="167" customWidth="1"/>
    <col min="4" max="4" width="0.85546875" style="167" customWidth="1"/>
    <col min="5" max="5" width="13.421875" style="167" customWidth="1"/>
    <col min="6" max="6" width="0.9921875" style="167" customWidth="1"/>
    <col min="7" max="7" width="13.421875" style="167" customWidth="1"/>
    <col min="8" max="8" width="0.9921875" style="167" customWidth="1"/>
    <col min="9" max="9" width="13.421875" style="167" customWidth="1"/>
    <col min="10" max="10" width="0.9921875" style="167" customWidth="1"/>
    <col min="11" max="11" width="13.421875" style="167" customWidth="1"/>
    <col min="12" max="12" width="0.9921875" style="167" customWidth="1"/>
    <col min="13" max="13" width="14.57421875" style="167" customWidth="1"/>
    <col min="14" max="14" width="0.9921875" style="167" customWidth="1"/>
    <col min="15" max="15" width="13.421875" style="167" customWidth="1"/>
    <col min="16" max="16" width="0.9921875" style="167" customWidth="1"/>
    <col min="17" max="17" width="13.421875" style="167" customWidth="1"/>
    <col min="18" max="18" width="0.9921875" style="167" customWidth="1"/>
    <col min="19" max="19" width="13.421875" style="167" customWidth="1"/>
    <col min="20" max="21" width="0.9921875" style="167" customWidth="1"/>
    <col min="22" max="22" width="13.421875" style="167" customWidth="1"/>
    <col min="23" max="23" width="0.9921875" style="167" customWidth="1"/>
    <col min="24" max="24" width="13.421875" style="167" customWidth="1"/>
    <col min="25" max="25" width="0.85546875" style="167" customWidth="1"/>
    <col min="26" max="26" width="13.421875" style="167" customWidth="1"/>
    <col min="27" max="27" width="0.71875" style="167" customWidth="1"/>
    <col min="28" max="28" width="13.8515625" style="167" customWidth="1"/>
    <col min="29" max="29" width="0.85546875" style="167" customWidth="1"/>
    <col min="30" max="30" width="13.421875" style="167" customWidth="1"/>
    <col min="31" max="31" width="0.85546875" style="167" customWidth="1"/>
    <col min="32" max="32" width="13.57421875" style="167" customWidth="1"/>
    <col min="33" max="16384" width="9.140625" style="167" customWidth="1"/>
  </cols>
  <sheetData>
    <row r="1" spans="1:4" ht="20.25" customHeight="1">
      <c r="A1" s="22" t="s">
        <v>31</v>
      </c>
      <c r="B1" s="22"/>
      <c r="C1" s="200"/>
      <c r="D1" s="200"/>
    </row>
    <row r="2" spans="1:2" ht="20.25" customHeight="1">
      <c r="A2" s="22" t="s">
        <v>32</v>
      </c>
      <c r="B2" s="22"/>
    </row>
    <row r="3" spans="1:24" ht="20.25" customHeight="1">
      <c r="A3" s="23" t="s">
        <v>267</v>
      </c>
      <c r="B3" s="23"/>
      <c r="C3" s="201"/>
      <c r="D3" s="201"/>
      <c r="O3" s="201"/>
      <c r="Q3" s="201"/>
      <c r="R3" s="201"/>
      <c r="S3" s="201"/>
      <c r="U3" s="201"/>
      <c r="V3" s="201"/>
      <c r="W3" s="201"/>
      <c r="X3" s="201"/>
    </row>
    <row r="4" spans="1:32" ht="20.25" customHeight="1">
      <c r="A4" s="201"/>
      <c r="B4" s="201"/>
      <c r="AF4" s="53" t="s">
        <v>133</v>
      </c>
    </row>
    <row r="5" spans="3:32" s="3" customFormat="1" ht="20.25" customHeight="1">
      <c r="C5" s="264" t="s">
        <v>51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</row>
    <row r="6" spans="3:32" s="3" customFormat="1" ht="20.2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65" t="s">
        <v>134</v>
      </c>
      <c r="T6" s="265"/>
      <c r="U6" s="265"/>
      <c r="V6" s="265"/>
      <c r="W6" s="265"/>
      <c r="X6" s="265"/>
      <c r="Y6" s="265"/>
      <c r="Z6" s="265"/>
      <c r="AA6" s="15"/>
      <c r="AB6" s="15"/>
      <c r="AC6" s="15"/>
      <c r="AD6" s="15"/>
      <c r="AE6" s="15"/>
      <c r="AF6" s="15"/>
    </row>
    <row r="7" spans="6:31" s="3" customFormat="1" ht="20.25" customHeight="1">
      <c r="F7" s="4"/>
      <c r="G7" s="4"/>
      <c r="H7" s="4"/>
      <c r="I7" s="4"/>
      <c r="J7" s="4"/>
      <c r="K7" s="55" t="s">
        <v>203</v>
      </c>
      <c r="L7" s="4"/>
      <c r="M7" s="4"/>
      <c r="N7" s="4"/>
      <c r="O7" s="4"/>
      <c r="P7" s="4"/>
      <c r="V7" s="55" t="s">
        <v>93</v>
      </c>
      <c r="W7" s="4"/>
      <c r="Y7" s="4"/>
      <c r="Z7" s="4"/>
      <c r="AB7" s="56" t="s">
        <v>139</v>
      </c>
      <c r="AC7" s="4"/>
      <c r="AD7" s="4"/>
      <c r="AE7" s="4"/>
    </row>
    <row r="8" spans="3:31" s="3" customFormat="1" ht="20.25" customHeight="1">
      <c r="C8" s="4" t="s">
        <v>58</v>
      </c>
      <c r="D8" s="4"/>
      <c r="E8" s="4"/>
      <c r="F8" s="4"/>
      <c r="G8" s="4" t="s">
        <v>86</v>
      </c>
      <c r="H8" s="4"/>
      <c r="J8" s="4"/>
      <c r="K8" s="55" t="s">
        <v>204</v>
      </c>
      <c r="L8" s="4"/>
      <c r="M8" s="56" t="s">
        <v>191</v>
      </c>
      <c r="N8" s="4"/>
      <c r="P8" s="4"/>
      <c r="Q8" s="33" t="s">
        <v>36</v>
      </c>
      <c r="S8" s="55" t="s">
        <v>9</v>
      </c>
      <c r="T8" s="4"/>
      <c r="U8" s="4"/>
      <c r="V8" s="4" t="s">
        <v>100</v>
      </c>
      <c r="W8" s="4"/>
      <c r="X8" s="4" t="s">
        <v>64</v>
      </c>
      <c r="Y8" s="4"/>
      <c r="Z8" s="55" t="s">
        <v>137</v>
      </c>
      <c r="AB8" s="33" t="s">
        <v>54</v>
      </c>
      <c r="AC8" s="4"/>
      <c r="AD8" s="202" t="s">
        <v>140</v>
      </c>
      <c r="AE8" s="4"/>
    </row>
    <row r="9" spans="3:32" s="3" customFormat="1" ht="20.25" customHeight="1">
      <c r="C9" s="4" t="s">
        <v>16</v>
      </c>
      <c r="D9" s="4"/>
      <c r="E9" s="4" t="s">
        <v>79</v>
      </c>
      <c r="F9" s="4"/>
      <c r="G9" s="4" t="s">
        <v>126</v>
      </c>
      <c r="H9" s="4"/>
      <c r="I9" s="56" t="s">
        <v>182</v>
      </c>
      <c r="J9" s="4"/>
      <c r="K9" s="55" t="s">
        <v>200</v>
      </c>
      <c r="L9" s="4"/>
      <c r="M9" s="56" t="s">
        <v>192</v>
      </c>
      <c r="N9" s="4"/>
      <c r="O9" s="4" t="s">
        <v>35</v>
      </c>
      <c r="P9" s="4"/>
      <c r="Q9" s="33" t="s">
        <v>104</v>
      </c>
      <c r="S9" s="55" t="s">
        <v>87</v>
      </c>
      <c r="T9" s="4"/>
      <c r="U9" s="4"/>
      <c r="V9" s="55" t="s">
        <v>217</v>
      </c>
      <c r="W9" s="4"/>
      <c r="X9" s="4" t="s">
        <v>65</v>
      </c>
      <c r="Y9" s="4"/>
      <c r="Z9" s="4" t="s">
        <v>135</v>
      </c>
      <c r="AA9" s="4"/>
      <c r="AB9" s="56" t="s">
        <v>164</v>
      </c>
      <c r="AC9" s="4"/>
      <c r="AD9" s="203" t="s">
        <v>141</v>
      </c>
      <c r="AE9" s="4"/>
      <c r="AF9" s="4" t="s">
        <v>10</v>
      </c>
    </row>
    <row r="10" spans="2:32" s="3" customFormat="1" ht="20.25" customHeight="1">
      <c r="B10" s="13"/>
      <c r="C10" s="45" t="s">
        <v>50</v>
      </c>
      <c r="D10" s="4"/>
      <c r="E10" s="45" t="s">
        <v>80</v>
      </c>
      <c r="F10" s="4"/>
      <c r="G10" s="45" t="s">
        <v>80</v>
      </c>
      <c r="H10" s="4"/>
      <c r="I10" s="67" t="s">
        <v>185</v>
      </c>
      <c r="J10" s="4"/>
      <c r="K10" s="204" t="s">
        <v>221</v>
      </c>
      <c r="L10" s="4"/>
      <c r="M10" s="67" t="s">
        <v>193</v>
      </c>
      <c r="N10" s="4"/>
      <c r="O10" s="45" t="s">
        <v>41</v>
      </c>
      <c r="P10" s="4"/>
      <c r="Q10" s="46" t="s">
        <v>103</v>
      </c>
      <c r="S10" s="57" t="s">
        <v>92</v>
      </c>
      <c r="T10" s="4"/>
      <c r="U10" s="4"/>
      <c r="V10" s="45" t="s">
        <v>101</v>
      </c>
      <c r="W10" s="4"/>
      <c r="X10" s="45" t="s">
        <v>87</v>
      </c>
      <c r="Y10" s="4"/>
      <c r="Z10" s="45" t="s">
        <v>136</v>
      </c>
      <c r="AA10" s="4"/>
      <c r="AB10" s="46" t="s">
        <v>138</v>
      </c>
      <c r="AD10" s="45" t="s">
        <v>81</v>
      </c>
      <c r="AF10" s="45" t="s">
        <v>49</v>
      </c>
    </row>
    <row r="11" spans="2:32" s="3" customFormat="1" ht="20.25" customHeight="1">
      <c r="B11" s="13"/>
      <c r="C11" s="4"/>
      <c r="D11" s="4"/>
      <c r="E11" s="4"/>
      <c r="F11" s="4"/>
      <c r="G11" s="4"/>
      <c r="H11" s="4"/>
      <c r="I11" s="56"/>
      <c r="J11" s="4"/>
      <c r="K11" s="4"/>
      <c r="L11" s="4"/>
      <c r="M11" s="4"/>
      <c r="N11" s="4"/>
      <c r="O11" s="4"/>
      <c r="P11" s="4"/>
      <c r="Q11" s="33"/>
      <c r="S11" s="55"/>
      <c r="T11" s="4"/>
      <c r="U11" s="4"/>
      <c r="V11" s="4"/>
      <c r="W11" s="4"/>
      <c r="X11" s="4"/>
      <c r="Y11" s="4"/>
      <c r="Z11" s="4"/>
      <c r="AA11" s="4"/>
      <c r="AB11" s="33"/>
      <c r="AD11" s="4"/>
      <c r="AF11" s="4"/>
    </row>
    <row r="12" spans="1:32" s="2" customFormat="1" ht="20.25" customHeight="1">
      <c r="A12" s="2" t="s">
        <v>277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20.25" customHeight="1">
      <c r="A13" s="2" t="s">
        <v>278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="2" customFormat="1" ht="20.25" customHeight="1" hidden="1">
      <c r="A14" s="2" t="s">
        <v>279</v>
      </c>
    </row>
    <row r="15" spans="1:32" s="2" customFormat="1" ht="20.25" customHeight="1" hidden="1">
      <c r="A15" s="2" t="s">
        <v>280</v>
      </c>
      <c r="C15" s="205">
        <v>7742942</v>
      </c>
      <c r="D15" s="205"/>
      <c r="E15" s="205">
        <v>-1135146</v>
      </c>
      <c r="F15" s="205"/>
      <c r="G15" s="205">
        <v>36462883</v>
      </c>
      <c r="H15" s="205"/>
      <c r="I15" s="205">
        <v>3470021</v>
      </c>
      <c r="J15" s="205"/>
      <c r="K15" s="205"/>
      <c r="L15" s="205"/>
      <c r="M15" s="205"/>
      <c r="N15" s="205"/>
      <c r="O15" s="205">
        <v>820666</v>
      </c>
      <c r="P15" s="205"/>
      <c r="Q15" s="205">
        <v>52770259</v>
      </c>
      <c r="R15" s="205"/>
      <c r="S15" s="205">
        <v>7855428</v>
      </c>
      <c r="T15" s="205"/>
      <c r="U15" s="205"/>
      <c r="V15" s="205">
        <v>777227</v>
      </c>
      <c r="W15" s="205"/>
      <c r="X15" s="205">
        <v>-4458413</v>
      </c>
      <c r="Y15" s="205"/>
      <c r="Z15" s="205">
        <f>SUM(S15:X15)</f>
        <v>4174242</v>
      </c>
      <c r="AA15" s="205"/>
      <c r="AB15" s="205">
        <f>Z15+SUM(C15:Q15)</f>
        <v>104305867</v>
      </c>
      <c r="AC15" s="205"/>
      <c r="AD15" s="205">
        <v>16258989</v>
      </c>
      <c r="AE15" s="205"/>
      <c r="AF15" s="205">
        <f>AB15+AD15</f>
        <v>120564856</v>
      </c>
    </row>
    <row r="16" spans="1:32" s="59" customFormat="1" ht="20.25" customHeight="1" hidden="1">
      <c r="A16" s="59" t="s">
        <v>281</v>
      </c>
      <c r="C16" s="206"/>
      <c r="D16" s="72"/>
      <c r="E16" s="75"/>
      <c r="F16" s="72"/>
      <c r="G16" s="72"/>
      <c r="H16" s="72"/>
      <c r="J16" s="72"/>
      <c r="K16" s="72"/>
      <c r="L16" s="72"/>
      <c r="M16" s="72"/>
      <c r="N16" s="72"/>
      <c r="O16" s="72"/>
      <c r="P16" s="72"/>
      <c r="Q16" s="75"/>
      <c r="R16" s="72"/>
      <c r="S16" s="75"/>
      <c r="T16" s="72"/>
      <c r="U16" s="76"/>
      <c r="V16" s="72"/>
      <c r="W16" s="72"/>
      <c r="X16" s="75"/>
      <c r="Y16" s="72"/>
      <c r="Z16" s="72"/>
      <c r="AA16" s="72"/>
      <c r="AB16" s="75"/>
      <c r="AC16" s="72"/>
      <c r="AD16" s="75"/>
      <c r="AE16" s="72"/>
      <c r="AF16" s="75"/>
    </row>
    <row r="17" spans="1:32" s="59" customFormat="1" ht="20.25" customHeight="1" hidden="1">
      <c r="A17" s="59" t="s">
        <v>282</v>
      </c>
      <c r="B17" s="13">
        <v>3</v>
      </c>
      <c r="C17" s="64">
        <v>0</v>
      </c>
      <c r="D17" s="71"/>
      <c r="E17" s="64">
        <v>0</v>
      </c>
      <c r="F17" s="207"/>
      <c r="G17" s="64">
        <v>0</v>
      </c>
      <c r="H17" s="207"/>
      <c r="I17" s="64">
        <v>0</v>
      </c>
      <c r="J17" s="207"/>
      <c r="K17" s="207"/>
      <c r="L17" s="207"/>
      <c r="M17" s="207"/>
      <c r="N17" s="207"/>
      <c r="O17" s="64">
        <v>0</v>
      </c>
      <c r="P17" s="207"/>
      <c r="Q17" s="208"/>
      <c r="R17" s="207"/>
      <c r="S17" s="64">
        <v>0</v>
      </c>
      <c r="T17" s="64"/>
      <c r="U17" s="64"/>
      <c r="V17" s="64">
        <v>0</v>
      </c>
      <c r="W17" s="207"/>
      <c r="X17" s="73"/>
      <c r="Y17" s="207"/>
      <c r="Z17" s="64">
        <f>SUM(S17:X17)</f>
        <v>0</v>
      </c>
      <c r="AA17" s="207"/>
      <c r="AB17" s="71">
        <f>Z17+SUM(C17:Q17)</f>
        <v>0</v>
      </c>
      <c r="AC17" s="64"/>
      <c r="AD17" s="64">
        <v>0</v>
      </c>
      <c r="AE17" s="60"/>
      <c r="AF17" s="209">
        <f>AB17+AD17</f>
        <v>0</v>
      </c>
    </row>
    <row r="18" spans="1:32" ht="20.25" customHeight="1">
      <c r="A18" s="2" t="s">
        <v>219</v>
      </c>
      <c r="B18" s="2"/>
      <c r="C18" s="210">
        <v>7742942</v>
      </c>
      <c r="D18" s="210"/>
      <c r="E18" s="210">
        <v>-1135146</v>
      </c>
      <c r="F18" s="210"/>
      <c r="G18" s="210">
        <v>36462883</v>
      </c>
      <c r="H18" s="210"/>
      <c r="I18" s="211">
        <v>3470021</v>
      </c>
      <c r="J18" s="210"/>
      <c r="K18" s="211">
        <v>4042933</v>
      </c>
      <c r="L18" s="210"/>
      <c r="M18" s="211">
        <v>0</v>
      </c>
      <c r="N18" s="210"/>
      <c r="O18" s="210">
        <v>820666</v>
      </c>
      <c r="P18" s="210"/>
      <c r="Q18" s="210">
        <v>60130818</v>
      </c>
      <c r="S18" s="210">
        <v>7645190</v>
      </c>
      <c r="T18" s="210"/>
      <c r="U18" s="210"/>
      <c r="V18" s="210">
        <v>1379924</v>
      </c>
      <c r="W18" s="210"/>
      <c r="X18" s="210">
        <v>-3027971</v>
      </c>
      <c r="Y18" s="210"/>
      <c r="Z18" s="210">
        <f>SUM(S18:X18)</f>
        <v>5997143</v>
      </c>
      <c r="AA18" s="210"/>
      <c r="AB18" s="210">
        <v>117532260</v>
      </c>
      <c r="AC18" s="210"/>
      <c r="AD18" s="210">
        <v>46433990</v>
      </c>
      <c r="AE18" s="28"/>
      <c r="AF18" s="210">
        <f>SUM(AB18:AD18)</f>
        <v>163966250</v>
      </c>
    </row>
    <row r="19" spans="1:26" s="28" customFormat="1" ht="20.25" customHeight="1" hidden="1">
      <c r="A19" s="28" t="s">
        <v>283</v>
      </c>
      <c r="Z19" s="210">
        <f>SUM(S19:X19)</f>
        <v>0</v>
      </c>
    </row>
    <row r="20" spans="1:32" s="2" customFormat="1" ht="20.25" customHeight="1">
      <c r="A20" s="2" t="s">
        <v>169</v>
      </c>
      <c r="C20" s="34"/>
      <c r="D20" s="35"/>
      <c r="E20" s="34"/>
      <c r="F20" s="35"/>
      <c r="G20" s="34"/>
      <c r="H20" s="35"/>
      <c r="J20" s="35"/>
      <c r="K20" s="35"/>
      <c r="L20" s="35"/>
      <c r="M20" s="35"/>
      <c r="N20" s="35"/>
      <c r="O20" s="34"/>
      <c r="P20" s="35"/>
      <c r="Q20" s="34"/>
      <c r="R20" s="35"/>
      <c r="S20" s="36"/>
      <c r="T20" s="35"/>
      <c r="U20" s="183"/>
      <c r="V20" s="34"/>
      <c r="W20" s="35"/>
      <c r="X20" s="34"/>
      <c r="Y20" s="35"/>
      <c r="Z20" s="210"/>
      <c r="AA20" s="35"/>
      <c r="AB20" s="36"/>
      <c r="AC20" s="35"/>
      <c r="AD20" s="36"/>
      <c r="AE20" s="35"/>
      <c r="AF20" s="36"/>
    </row>
    <row r="21" spans="1:32" s="2" customFormat="1" ht="20.25" customHeight="1">
      <c r="A21" s="2" t="s">
        <v>149</v>
      </c>
      <c r="C21" s="34"/>
      <c r="D21" s="35"/>
      <c r="E21" s="34"/>
      <c r="F21" s="35"/>
      <c r="G21" s="34"/>
      <c r="H21" s="35"/>
      <c r="J21" s="35"/>
      <c r="K21" s="35"/>
      <c r="L21" s="35"/>
      <c r="M21" s="35"/>
      <c r="N21" s="35"/>
      <c r="O21" s="34"/>
      <c r="P21" s="35"/>
      <c r="Q21" s="34"/>
      <c r="R21" s="35"/>
      <c r="S21" s="36"/>
      <c r="T21" s="35"/>
      <c r="U21" s="183"/>
      <c r="V21" s="34"/>
      <c r="W21" s="35"/>
      <c r="X21" s="34"/>
      <c r="Y21" s="35"/>
      <c r="Z21" s="210"/>
      <c r="AA21" s="35"/>
      <c r="AB21" s="36"/>
      <c r="AC21" s="35"/>
      <c r="AD21" s="36"/>
      <c r="AE21" s="35"/>
      <c r="AF21" s="36"/>
    </row>
    <row r="22" spans="1:32" s="2" customFormat="1" ht="20.25" customHeight="1">
      <c r="A22" s="171" t="s">
        <v>244</v>
      </c>
      <c r="C22" s="34"/>
      <c r="D22" s="35"/>
      <c r="E22" s="34"/>
      <c r="F22" s="35"/>
      <c r="G22" s="34"/>
      <c r="H22" s="35"/>
      <c r="J22" s="35"/>
      <c r="K22" s="35"/>
      <c r="L22" s="35"/>
      <c r="M22" s="35"/>
      <c r="N22" s="35"/>
      <c r="O22" s="34"/>
      <c r="P22" s="35"/>
      <c r="Q22" s="34"/>
      <c r="R22" s="35"/>
      <c r="S22" s="36"/>
      <c r="T22" s="35"/>
      <c r="U22" s="183"/>
      <c r="V22" s="34"/>
      <c r="W22" s="35"/>
      <c r="X22" s="34"/>
      <c r="Y22" s="35"/>
      <c r="Z22" s="210"/>
      <c r="AA22" s="35"/>
      <c r="AB22" s="36"/>
      <c r="AC22" s="35"/>
      <c r="AD22" s="36"/>
      <c r="AE22" s="35"/>
      <c r="AF22" s="36"/>
    </row>
    <row r="23" spans="1:32" s="59" customFormat="1" ht="20.25" customHeight="1">
      <c r="A23" s="59" t="s">
        <v>328</v>
      </c>
      <c r="B23" s="60"/>
      <c r="C23" s="64">
        <v>0</v>
      </c>
      <c r="D23" s="154"/>
      <c r="E23" s="64">
        <v>0</v>
      </c>
      <c r="F23" s="154"/>
      <c r="G23" s="64">
        <v>0</v>
      </c>
      <c r="H23" s="154"/>
      <c r="I23" s="64">
        <v>0</v>
      </c>
      <c r="J23" s="154"/>
      <c r="K23" s="64">
        <v>0</v>
      </c>
      <c r="L23" s="154"/>
      <c r="M23" s="64">
        <v>0</v>
      </c>
      <c r="N23" s="154"/>
      <c r="O23" s="64">
        <v>0</v>
      </c>
      <c r="P23" s="154"/>
      <c r="Q23" s="51">
        <v>-5541696</v>
      </c>
      <c r="S23" s="64">
        <v>0</v>
      </c>
      <c r="T23" s="154"/>
      <c r="U23" s="154"/>
      <c r="V23" s="64">
        <v>0</v>
      </c>
      <c r="W23" s="172"/>
      <c r="X23" s="64">
        <v>0</v>
      </c>
      <c r="Y23" s="172"/>
      <c r="Z23" s="64">
        <f>SUM(S23:X23)</f>
        <v>0</v>
      </c>
      <c r="AA23" s="172"/>
      <c r="AB23" s="64">
        <f>Q23</f>
        <v>-5541696</v>
      </c>
      <c r="AC23" s="154"/>
      <c r="AD23" s="74">
        <v>-1927631</v>
      </c>
      <c r="AE23" s="154"/>
      <c r="AF23" s="64">
        <f>SUM(AB23:AD23)</f>
        <v>-7469327</v>
      </c>
    </row>
    <row r="24" spans="1:32" s="2" customFormat="1" ht="20.25" customHeight="1">
      <c r="A24" s="104" t="s">
        <v>245</v>
      </c>
      <c r="B24" s="28"/>
      <c r="C24" s="31">
        <f>C23</f>
        <v>0</v>
      </c>
      <c r="D24" s="8"/>
      <c r="E24" s="31">
        <f>E23</f>
        <v>0</v>
      </c>
      <c r="F24" s="8"/>
      <c r="G24" s="31">
        <f>G23</f>
        <v>0</v>
      </c>
      <c r="H24" s="8"/>
      <c r="I24" s="31">
        <f>I23</f>
        <v>0</v>
      </c>
      <c r="J24" s="8"/>
      <c r="K24" s="31">
        <f>K23</f>
        <v>0</v>
      </c>
      <c r="L24" s="8"/>
      <c r="M24" s="31">
        <f>M23</f>
        <v>0</v>
      </c>
      <c r="N24" s="8"/>
      <c r="O24" s="31">
        <f>O23</f>
        <v>0</v>
      </c>
      <c r="P24" s="8"/>
      <c r="Q24" s="212">
        <f>Q23</f>
        <v>-5541696</v>
      </c>
      <c r="S24" s="31">
        <f>S23</f>
        <v>0</v>
      </c>
      <c r="T24" s="8"/>
      <c r="U24" s="8"/>
      <c r="V24" s="31">
        <f>V23</f>
        <v>0</v>
      </c>
      <c r="W24" s="18"/>
      <c r="X24" s="31">
        <f>X23</f>
        <v>0</v>
      </c>
      <c r="Y24" s="18"/>
      <c r="Z24" s="31">
        <f>Z23</f>
        <v>0</v>
      </c>
      <c r="AA24" s="18"/>
      <c r="AB24" s="31">
        <f>Q24</f>
        <v>-5541696</v>
      </c>
      <c r="AC24" s="8"/>
      <c r="AD24" s="213">
        <f>AD23</f>
        <v>-1927631</v>
      </c>
      <c r="AE24" s="8"/>
      <c r="AF24" s="214">
        <f>AF23</f>
        <v>-7469327</v>
      </c>
    </row>
    <row r="25" spans="1:32" s="2" customFormat="1" ht="20.25" customHeight="1">
      <c r="A25" s="171" t="s">
        <v>183</v>
      </c>
      <c r="B25" s="28"/>
      <c r="C25" s="30"/>
      <c r="D25" s="63"/>
      <c r="E25" s="30"/>
      <c r="F25" s="63"/>
      <c r="G25" s="30"/>
      <c r="H25" s="63"/>
      <c r="I25" s="30"/>
      <c r="J25" s="63"/>
      <c r="K25" s="30"/>
      <c r="L25" s="63"/>
      <c r="M25" s="30"/>
      <c r="N25" s="63"/>
      <c r="O25" s="30"/>
      <c r="P25" s="63"/>
      <c r="Q25" s="30"/>
      <c r="R25" s="66"/>
      <c r="S25" s="30"/>
      <c r="T25" s="63"/>
      <c r="U25" s="63"/>
      <c r="V25" s="30"/>
      <c r="W25" s="215"/>
      <c r="X25" s="30"/>
      <c r="Y25" s="215"/>
      <c r="Z25" s="30"/>
      <c r="AA25" s="215"/>
      <c r="AB25" s="30"/>
      <c r="AC25" s="63"/>
      <c r="AD25" s="30"/>
      <c r="AE25" s="63"/>
      <c r="AF25" s="30"/>
    </row>
    <row r="26" spans="1:32" s="2" customFormat="1" ht="20.25" customHeight="1">
      <c r="A26" s="171" t="s">
        <v>246</v>
      </c>
      <c r="B26" s="28"/>
      <c r="C26" s="30"/>
      <c r="D26" s="63"/>
      <c r="E26" s="30"/>
      <c r="F26" s="63"/>
      <c r="G26" s="30"/>
      <c r="H26" s="63"/>
      <c r="I26" s="30"/>
      <c r="J26" s="63"/>
      <c r="K26" s="30"/>
      <c r="L26" s="63"/>
      <c r="M26" s="30"/>
      <c r="N26" s="63"/>
      <c r="O26" s="30"/>
      <c r="P26" s="63"/>
      <c r="Q26" s="30"/>
      <c r="R26" s="66"/>
      <c r="S26" s="30"/>
      <c r="T26" s="63"/>
      <c r="U26" s="63"/>
      <c r="V26" s="30"/>
      <c r="W26" s="215"/>
      <c r="X26" s="30"/>
      <c r="Y26" s="215"/>
      <c r="Z26" s="30"/>
      <c r="AA26" s="215"/>
      <c r="AB26" s="30"/>
      <c r="AC26" s="63"/>
      <c r="AD26" s="30"/>
      <c r="AE26" s="63"/>
      <c r="AF26" s="30"/>
    </row>
    <row r="27" spans="1:32" s="59" customFormat="1" ht="20.25" customHeight="1">
      <c r="A27" s="59" t="s">
        <v>285</v>
      </c>
      <c r="B27" s="60"/>
      <c r="C27" s="71"/>
      <c r="D27" s="61"/>
      <c r="E27" s="71"/>
      <c r="F27" s="61"/>
      <c r="G27" s="71"/>
      <c r="H27" s="61"/>
      <c r="I27" s="71"/>
      <c r="J27" s="61"/>
      <c r="K27" s="71"/>
      <c r="L27" s="61"/>
      <c r="M27" s="71"/>
      <c r="N27" s="61"/>
      <c r="O27" s="71"/>
      <c r="P27" s="61"/>
      <c r="Q27" s="71"/>
      <c r="R27" s="65"/>
      <c r="S27" s="71"/>
      <c r="T27" s="61"/>
      <c r="U27" s="61"/>
      <c r="V27" s="71"/>
      <c r="W27" s="216"/>
      <c r="X27" s="71"/>
      <c r="Y27" s="216"/>
      <c r="Z27" s="71"/>
      <c r="AA27" s="216"/>
      <c r="AB27" s="71"/>
      <c r="AC27" s="61"/>
      <c r="AD27" s="71"/>
      <c r="AE27" s="61"/>
      <c r="AF27" s="71"/>
    </row>
    <row r="28" spans="1:32" s="59" customFormat="1" ht="20.25" customHeight="1">
      <c r="A28" s="59" t="s">
        <v>349</v>
      </c>
      <c r="B28" s="60"/>
      <c r="C28" s="71">
        <v>0</v>
      </c>
      <c r="D28" s="61"/>
      <c r="E28" s="71">
        <v>0</v>
      </c>
      <c r="F28" s="61"/>
      <c r="G28" s="71">
        <v>0</v>
      </c>
      <c r="H28" s="61"/>
      <c r="I28" s="71">
        <v>0</v>
      </c>
      <c r="J28" s="61"/>
      <c r="K28" s="71">
        <v>0</v>
      </c>
      <c r="L28" s="61"/>
      <c r="M28" s="71">
        <v>0</v>
      </c>
      <c r="N28" s="61"/>
      <c r="O28" s="71">
        <v>0</v>
      </c>
      <c r="P28" s="61"/>
      <c r="Q28" s="71">
        <v>0</v>
      </c>
      <c r="R28" s="65"/>
      <c r="S28" s="71">
        <v>0</v>
      </c>
      <c r="T28" s="61"/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f>SUM(S28:X28)</f>
        <v>0</v>
      </c>
      <c r="AA28" s="216"/>
      <c r="AB28" s="71">
        <v>0</v>
      </c>
      <c r="AC28" s="61"/>
      <c r="AD28" s="71">
        <v>126130</v>
      </c>
      <c r="AE28" s="61"/>
      <c r="AF28" s="71">
        <v>126130</v>
      </c>
    </row>
    <row r="29" spans="1:32" s="59" customFormat="1" ht="20.25" customHeight="1">
      <c r="A29" s="59" t="s">
        <v>350</v>
      </c>
      <c r="B29" s="60"/>
      <c r="C29" s="71"/>
      <c r="D29" s="61"/>
      <c r="E29" s="71"/>
      <c r="F29" s="61"/>
      <c r="G29" s="71"/>
      <c r="H29" s="61"/>
      <c r="I29" s="71"/>
      <c r="J29" s="61"/>
      <c r="K29" s="71"/>
      <c r="L29" s="61"/>
      <c r="M29" s="71"/>
      <c r="N29" s="61"/>
      <c r="O29" s="71"/>
      <c r="P29" s="61"/>
      <c r="Q29" s="71"/>
      <c r="R29" s="65"/>
      <c r="S29" s="71"/>
      <c r="T29" s="61"/>
      <c r="U29" s="61"/>
      <c r="V29" s="71"/>
      <c r="W29" s="216"/>
      <c r="X29" s="71"/>
      <c r="Y29" s="216"/>
      <c r="Z29" s="71"/>
      <c r="AA29" s="216"/>
      <c r="AB29" s="71"/>
      <c r="AC29" s="61"/>
      <c r="AD29" s="71"/>
      <c r="AE29" s="61"/>
      <c r="AF29" s="71"/>
    </row>
    <row r="30" spans="1:32" s="59" customFormat="1" ht="20.25" customHeight="1">
      <c r="A30" s="59" t="s">
        <v>247</v>
      </c>
      <c r="B30" s="60"/>
      <c r="C30" s="71">
        <v>0</v>
      </c>
      <c r="D30" s="61"/>
      <c r="E30" s="71">
        <v>0</v>
      </c>
      <c r="F30" s="61"/>
      <c r="G30" s="71">
        <v>0</v>
      </c>
      <c r="H30" s="61"/>
      <c r="I30" s="71">
        <v>0</v>
      </c>
      <c r="J30" s="61"/>
      <c r="K30" s="71">
        <v>-2540</v>
      </c>
      <c r="L30" s="61"/>
      <c r="M30" s="71">
        <v>0</v>
      </c>
      <c r="N30" s="61"/>
      <c r="O30" s="71">
        <v>0</v>
      </c>
      <c r="P30" s="61"/>
      <c r="Q30" s="71">
        <v>0</v>
      </c>
      <c r="R30" s="65"/>
      <c r="S30" s="71">
        <v>499</v>
      </c>
      <c r="T30" s="61"/>
      <c r="U30" s="61"/>
      <c r="V30" s="71">
        <v>0</v>
      </c>
      <c r="W30" s="216"/>
      <c r="X30" s="71">
        <v>244</v>
      </c>
      <c r="Y30" s="216"/>
      <c r="Z30" s="71">
        <f>SUM(S30:X30)</f>
        <v>743</v>
      </c>
      <c r="AA30" s="216"/>
      <c r="AB30" s="71">
        <v>-1797</v>
      </c>
      <c r="AC30" s="61"/>
      <c r="AD30" s="71">
        <v>46563</v>
      </c>
      <c r="AE30" s="61"/>
      <c r="AF30" s="71">
        <f>SUM(AB30:AD30)</f>
        <v>44766</v>
      </c>
    </row>
    <row r="31" spans="1:32" s="59" customFormat="1" ht="20.25" customHeight="1">
      <c r="A31" s="59" t="s">
        <v>286</v>
      </c>
      <c r="B31" s="60"/>
      <c r="C31" s="64">
        <v>0</v>
      </c>
      <c r="D31" s="61"/>
      <c r="E31" s="64">
        <v>0</v>
      </c>
      <c r="F31" s="61"/>
      <c r="G31" s="64">
        <v>0</v>
      </c>
      <c r="H31" s="61"/>
      <c r="I31" s="64">
        <v>0</v>
      </c>
      <c r="J31" s="61"/>
      <c r="K31" s="64">
        <v>46559</v>
      </c>
      <c r="L31" s="61"/>
      <c r="M31" s="64">
        <v>-5159</v>
      </c>
      <c r="N31" s="61"/>
      <c r="O31" s="64">
        <v>0</v>
      </c>
      <c r="P31" s="61"/>
      <c r="Q31" s="64">
        <v>0</v>
      </c>
      <c r="R31" s="65"/>
      <c r="S31" s="64">
        <v>0</v>
      </c>
      <c r="T31" s="61"/>
      <c r="U31" s="61"/>
      <c r="V31" s="64">
        <v>0</v>
      </c>
      <c r="W31" s="216"/>
      <c r="X31" s="64">
        <v>0</v>
      </c>
      <c r="Y31" s="216"/>
      <c r="Z31" s="64">
        <f>SUM(S31:X31)</f>
        <v>0</v>
      </c>
      <c r="AA31" s="216"/>
      <c r="AB31" s="64">
        <v>41400</v>
      </c>
      <c r="AC31" s="61"/>
      <c r="AD31" s="64">
        <v>0</v>
      </c>
      <c r="AE31" s="61"/>
      <c r="AF31" s="64">
        <f>AB31</f>
        <v>41400</v>
      </c>
    </row>
    <row r="32" spans="1:32" s="2" customFormat="1" ht="20.25" customHeight="1">
      <c r="A32" s="104" t="s">
        <v>194</v>
      </c>
      <c r="B32" s="28"/>
      <c r="C32" s="30"/>
      <c r="D32" s="63"/>
      <c r="E32" s="30"/>
      <c r="F32" s="63"/>
      <c r="G32" s="30"/>
      <c r="H32" s="63"/>
      <c r="I32" s="30"/>
      <c r="J32" s="63"/>
      <c r="K32" s="30"/>
      <c r="L32" s="63"/>
      <c r="M32" s="30"/>
      <c r="N32" s="63"/>
      <c r="O32" s="30"/>
      <c r="P32" s="63"/>
      <c r="Q32" s="30"/>
      <c r="R32" s="66"/>
      <c r="S32" s="30"/>
      <c r="T32" s="63"/>
      <c r="U32" s="63"/>
      <c r="V32" s="30"/>
      <c r="W32" s="215"/>
      <c r="X32" s="30"/>
      <c r="Y32" s="215"/>
      <c r="Z32" s="30"/>
      <c r="AA32" s="215"/>
      <c r="AB32" s="30"/>
      <c r="AC32" s="63"/>
      <c r="AD32" s="30"/>
      <c r="AE32" s="63"/>
      <c r="AF32" s="30"/>
    </row>
    <row r="33" spans="1:32" s="2" customFormat="1" ht="20.25" customHeight="1">
      <c r="A33" s="104" t="s">
        <v>248</v>
      </c>
      <c r="B33" s="28"/>
      <c r="C33" s="31">
        <f>SUM(C31:C31)</f>
        <v>0</v>
      </c>
      <c r="D33" s="63"/>
      <c r="E33" s="31">
        <f>SUM(E31:E31)</f>
        <v>0</v>
      </c>
      <c r="F33" s="63"/>
      <c r="G33" s="31">
        <f>SUM(G31:G31)</f>
        <v>0</v>
      </c>
      <c r="H33" s="63"/>
      <c r="I33" s="31">
        <f>SUM(I31:I31)</f>
        <v>0</v>
      </c>
      <c r="J33" s="63"/>
      <c r="K33" s="31">
        <f>SUM(K30:K31)</f>
        <v>44019</v>
      </c>
      <c r="L33" s="63"/>
      <c r="M33" s="31">
        <f aca="true" t="shared" si="0" ref="M33:R33">SUM(M31:M31)</f>
        <v>-5159</v>
      </c>
      <c r="N33" s="63">
        <f t="shared" si="0"/>
        <v>0</v>
      </c>
      <c r="O33" s="31">
        <f t="shared" si="0"/>
        <v>0</v>
      </c>
      <c r="P33" s="63">
        <f t="shared" si="0"/>
        <v>0</v>
      </c>
      <c r="Q33" s="31">
        <f t="shared" si="0"/>
        <v>0</v>
      </c>
      <c r="R33" s="66">
        <f t="shared" si="0"/>
        <v>0</v>
      </c>
      <c r="S33" s="31">
        <f aca="true" t="shared" si="1" ref="S33:AC33">SUM(S30:S31)</f>
        <v>499</v>
      </c>
      <c r="T33" s="63">
        <f t="shared" si="1"/>
        <v>0</v>
      </c>
      <c r="U33" s="63">
        <f t="shared" si="1"/>
        <v>0</v>
      </c>
      <c r="V33" s="31">
        <f t="shared" si="1"/>
        <v>0</v>
      </c>
      <c r="W33" s="215">
        <f t="shared" si="1"/>
        <v>0</v>
      </c>
      <c r="X33" s="31">
        <f t="shared" si="1"/>
        <v>244</v>
      </c>
      <c r="Y33" s="215">
        <f t="shared" si="1"/>
        <v>0</v>
      </c>
      <c r="Z33" s="31">
        <f t="shared" si="1"/>
        <v>743</v>
      </c>
      <c r="AA33" s="215">
        <f t="shared" si="1"/>
        <v>0</v>
      </c>
      <c r="AB33" s="31">
        <f t="shared" si="1"/>
        <v>39603</v>
      </c>
      <c r="AC33" s="63">
        <f t="shared" si="1"/>
        <v>0</v>
      </c>
      <c r="AD33" s="31">
        <f>SUM(AD28:AD31)</f>
        <v>172693</v>
      </c>
      <c r="AE33" s="63">
        <f>SUM(AE30:AE31)</f>
        <v>0</v>
      </c>
      <c r="AF33" s="31">
        <f>SUM(AF28:AF31)</f>
        <v>212296</v>
      </c>
    </row>
    <row r="34" spans="1:32" s="2" customFormat="1" ht="20.25" customHeight="1">
      <c r="A34" s="28" t="s">
        <v>170</v>
      </c>
      <c r="B34" s="28"/>
      <c r="C34" s="30"/>
      <c r="D34" s="63"/>
      <c r="E34" s="30"/>
      <c r="F34" s="63"/>
      <c r="G34" s="30"/>
      <c r="H34" s="63"/>
      <c r="I34" s="30"/>
      <c r="J34" s="63"/>
      <c r="K34" s="63"/>
      <c r="L34" s="63"/>
      <c r="M34" s="63"/>
      <c r="N34" s="63"/>
      <c r="O34" s="30"/>
      <c r="P34" s="63"/>
      <c r="Q34" s="30"/>
      <c r="R34" s="66"/>
      <c r="S34" s="30"/>
      <c r="T34" s="63"/>
      <c r="U34" s="63"/>
      <c r="V34" s="30"/>
      <c r="W34" s="215"/>
      <c r="X34" s="30"/>
      <c r="Y34" s="215"/>
      <c r="Z34" s="30"/>
      <c r="AA34" s="215"/>
      <c r="AB34" s="30"/>
      <c r="AC34" s="63"/>
      <c r="AD34" s="30"/>
      <c r="AE34" s="63"/>
      <c r="AF34" s="30"/>
    </row>
    <row r="35" spans="1:2" s="2" customFormat="1" ht="17.25" customHeight="1">
      <c r="A35" s="28" t="s">
        <v>163</v>
      </c>
      <c r="B35" s="28"/>
    </row>
    <row r="36" spans="1:32" s="2" customFormat="1" ht="18.75" customHeight="1">
      <c r="A36" s="28" t="s">
        <v>130</v>
      </c>
      <c r="B36" s="28"/>
      <c r="C36" s="31">
        <f>C23+C32</f>
        <v>0</v>
      </c>
      <c r="D36" s="63"/>
      <c r="E36" s="31">
        <f>E23+E32</f>
        <v>0</v>
      </c>
      <c r="F36" s="63"/>
      <c r="G36" s="31">
        <f>G23+G32</f>
        <v>0</v>
      </c>
      <c r="H36" s="63"/>
      <c r="I36" s="31">
        <f>I23+I32</f>
        <v>0</v>
      </c>
      <c r="J36" s="63"/>
      <c r="K36" s="31">
        <f>K24+K33</f>
        <v>44019</v>
      </c>
      <c r="L36" s="63"/>
      <c r="M36" s="31">
        <f aca="true" t="shared" si="2" ref="M36:R36">M24+M31</f>
        <v>-5159</v>
      </c>
      <c r="N36" s="63">
        <f t="shared" si="2"/>
        <v>0</v>
      </c>
      <c r="O36" s="31">
        <f t="shared" si="2"/>
        <v>0</v>
      </c>
      <c r="P36" s="63">
        <f t="shared" si="2"/>
        <v>0</v>
      </c>
      <c r="Q36" s="31">
        <f t="shared" si="2"/>
        <v>-5541696</v>
      </c>
      <c r="R36" s="66">
        <f t="shared" si="2"/>
        <v>0</v>
      </c>
      <c r="S36" s="31">
        <f aca="true" t="shared" si="3" ref="S36:AF36">S24+S33</f>
        <v>499</v>
      </c>
      <c r="T36" s="63">
        <f t="shared" si="3"/>
        <v>0</v>
      </c>
      <c r="U36" s="63">
        <f t="shared" si="3"/>
        <v>0</v>
      </c>
      <c r="V36" s="31">
        <f t="shared" si="3"/>
        <v>0</v>
      </c>
      <c r="W36" s="215">
        <f t="shared" si="3"/>
        <v>0</v>
      </c>
      <c r="X36" s="31">
        <f t="shared" si="3"/>
        <v>244</v>
      </c>
      <c r="Y36" s="215">
        <f t="shared" si="3"/>
        <v>0</v>
      </c>
      <c r="Z36" s="31">
        <f t="shared" si="3"/>
        <v>743</v>
      </c>
      <c r="AA36" s="215">
        <f t="shared" si="3"/>
        <v>0</v>
      </c>
      <c r="AB36" s="31">
        <f t="shared" si="3"/>
        <v>-5502093</v>
      </c>
      <c r="AC36" s="63">
        <f t="shared" si="3"/>
        <v>0</v>
      </c>
      <c r="AD36" s="31">
        <f t="shared" si="3"/>
        <v>-1754938</v>
      </c>
      <c r="AE36" s="63">
        <f t="shared" si="3"/>
        <v>0</v>
      </c>
      <c r="AF36" s="31">
        <f t="shared" si="3"/>
        <v>-7257031</v>
      </c>
    </row>
    <row r="37" spans="1:32" s="2" customFormat="1" ht="20.25" customHeight="1">
      <c r="A37" s="28" t="s">
        <v>150</v>
      </c>
      <c r="B37" s="28"/>
      <c r="C37" s="48"/>
      <c r="D37" s="8"/>
      <c r="E37" s="48"/>
      <c r="F37" s="8"/>
      <c r="G37" s="48"/>
      <c r="H37" s="8"/>
      <c r="I37" s="48"/>
      <c r="J37" s="8"/>
      <c r="K37" s="8"/>
      <c r="L37" s="8"/>
      <c r="M37" s="8"/>
      <c r="N37" s="8"/>
      <c r="O37" s="48"/>
      <c r="P37" s="8"/>
      <c r="Q37" s="48"/>
      <c r="S37" s="48"/>
      <c r="T37" s="8"/>
      <c r="U37" s="8"/>
      <c r="V37" s="48"/>
      <c r="W37" s="18"/>
      <c r="X37" s="48"/>
      <c r="Y37" s="18"/>
      <c r="Z37" s="48"/>
      <c r="AA37" s="18"/>
      <c r="AB37" s="48"/>
      <c r="AC37" s="8"/>
      <c r="AD37" s="36"/>
      <c r="AE37" s="8"/>
      <c r="AF37" s="63"/>
    </row>
    <row r="38" spans="1:32" s="2" customFormat="1" ht="20.25" customHeight="1">
      <c r="A38" s="28" t="s">
        <v>147</v>
      </c>
      <c r="B38" s="28"/>
      <c r="C38" s="48"/>
      <c r="D38" s="8"/>
      <c r="E38" s="48"/>
      <c r="F38" s="8"/>
      <c r="G38" s="48"/>
      <c r="H38" s="8"/>
      <c r="I38" s="48"/>
      <c r="J38" s="8"/>
      <c r="K38" s="8"/>
      <c r="L38" s="8"/>
      <c r="M38" s="8"/>
      <c r="N38" s="8"/>
      <c r="O38" s="48"/>
      <c r="P38" s="8"/>
      <c r="Q38" s="48"/>
      <c r="S38" s="48"/>
      <c r="T38" s="8"/>
      <c r="U38" s="8"/>
      <c r="V38" s="48"/>
      <c r="W38" s="18"/>
      <c r="X38" s="48"/>
      <c r="Y38" s="18"/>
      <c r="Z38" s="48"/>
      <c r="AA38" s="18"/>
      <c r="AB38" s="48"/>
      <c r="AC38" s="8"/>
      <c r="AD38" s="36"/>
      <c r="AE38" s="8"/>
      <c r="AF38" s="63"/>
    </row>
    <row r="39" spans="1:32" s="59" customFormat="1" ht="20.25" customHeight="1">
      <c r="A39" s="60" t="s">
        <v>151</v>
      </c>
      <c r="B39" s="60"/>
      <c r="C39" s="71">
        <v>0</v>
      </c>
      <c r="D39" s="61"/>
      <c r="E39" s="71">
        <v>0</v>
      </c>
      <c r="F39" s="61"/>
      <c r="G39" s="49" t="s">
        <v>123</v>
      </c>
      <c r="H39" s="61"/>
      <c r="I39" s="49" t="s">
        <v>123</v>
      </c>
      <c r="J39" s="61"/>
      <c r="K39" s="49" t="s">
        <v>123</v>
      </c>
      <c r="L39" s="61"/>
      <c r="M39" s="49" t="s">
        <v>123</v>
      </c>
      <c r="N39" s="61"/>
      <c r="O39" s="49" t="s">
        <v>123</v>
      </c>
      <c r="P39" s="61"/>
      <c r="Q39" s="49">
        <v>9510437</v>
      </c>
      <c r="R39" s="65"/>
      <c r="S39" s="71">
        <v>0</v>
      </c>
      <c r="T39" s="71"/>
      <c r="U39" s="71"/>
      <c r="V39" s="71">
        <v>0</v>
      </c>
      <c r="W39" s="216"/>
      <c r="X39" s="71">
        <v>0</v>
      </c>
      <c r="Y39" s="216"/>
      <c r="Z39" s="71">
        <f>SUM(S39:X39)</f>
        <v>0</v>
      </c>
      <c r="AA39" s="216"/>
      <c r="AB39" s="71">
        <f>Q39</f>
        <v>9510437</v>
      </c>
      <c r="AC39" s="61"/>
      <c r="AD39" s="49">
        <v>3530043</v>
      </c>
      <c r="AE39" s="61"/>
      <c r="AF39" s="71">
        <f>AB39+AD39</f>
        <v>13040480</v>
      </c>
    </row>
    <row r="40" spans="1:32" s="59" customFormat="1" ht="20.25" customHeight="1">
      <c r="A40" s="60" t="s">
        <v>152</v>
      </c>
      <c r="B40" s="60"/>
      <c r="C40" s="49"/>
      <c r="D40" s="61"/>
      <c r="E40" s="49"/>
      <c r="F40" s="61"/>
      <c r="G40" s="49"/>
      <c r="H40" s="61"/>
      <c r="I40" s="49"/>
      <c r="J40" s="61"/>
      <c r="K40" s="61"/>
      <c r="L40" s="61"/>
      <c r="M40" s="61"/>
      <c r="N40" s="61"/>
      <c r="O40" s="49"/>
      <c r="P40" s="61"/>
      <c r="Q40" s="49"/>
      <c r="R40" s="65"/>
      <c r="S40" s="49"/>
      <c r="T40" s="61"/>
      <c r="U40" s="61"/>
      <c r="V40" s="49"/>
      <c r="W40" s="216"/>
      <c r="X40" s="49"/>
      <c r="Y40" s="216"/>
      <c r="Z40" s="49"/>
      <c r="AA40" s="216"/>
      <c r="AB40" s="49"/>
      <c r="AC40" s="61"/>
      <c r="AD40" s="49"/>
      <c r="AE40" s="61"/>
      <c r="AF40" s="49"/>
    </row>
    <row r="41" spans="1:32" s="59" customFormat="1" ht="20.25" customHeight="1">
      <c r="A41" s="60" t="s">
        <v>329</v>
      </c>
      <c r="B41" s="60"/>
      <c r="C41" s="49" t="s">
        <v>123</v>
      </c>
      <c r="D41" s="61"/>
      <c r="E41" s="49" t="s">
        <v>123</v>
      </c>
      <c r="F41" s="61"/>
      <c r="G41" s="49" t="s">
        <v>123</v>
      </c>
      <c r="H41" s="61"/>
      <c r="I41" s="49" t="s">
        <v>123</v>
      </c>
      <c r="J41" s="61"/>
      <c r="K41" s="49" t="s">
        <v>123</v>
      </c>
      <c r="L41" s="61"/>
      <c r="M41" s="49" t="s">
        <v>123</v>
      </c>
      <c r="N41" s="61"/>
      <c r="O41" s="49" t="s">
        <v>123</v>
      </c>
      <c r="P41" s="61"/>
      <c r="Q41" s="49">
        <v>919</v>
      </c>
      <c r="R41" s="65"/>
      <c r="S41" s="71">
        <v>0</v>
      </c>
      <c r="T41" s="61"/>
      <c r="U41" s="61"/>
      <c r="V41" s="71">
        <v>0</v>
      </c>
      <c r="W41" s="216"/>
      <c r="X41" s="71">
        <v>0</v>
      </c>
      <c r="Y41" s="216"/>
      <c r="Z41" s="71">
        <f>SUM(S41:X41)</f>
        <v>0</v>
      </c>
      <c r="AA41" s="216"/>
      <c r="AB41" s="71">
        <f>Q41</f>
        <v>919</v>
      </c>
      <c r="AC41" s="61"/>
      <c r="AD41" s="71">
        <v>-378</v>
      </c>
      <c r="AE41" s="61"/>
      <c r="AF41" s="49">
        <v>541</v>
      </c>
    </row>
    <row r="42" spans="1:32" s="59" customFormat="1" ht="20.25" customHeight="1">
      <c r="A42" s="60" t="s">
        <v>190</v>
      </c>
      <c r="B42" s="60"/>
      <c r="C42" s="64">
        <v>0</v>
      </c>
      <c r="D42" s="61"/>
      <c r="E42" s="64">
        <v>0</v>
      </c>
      <c r="F42" s="61"/>
      <c r="G42" s="64">
        <v>0</v>
      </c>
      <c r="H42" s="61"/>
      <c r="I42" s="64">
        <v>0</v>
      </c>
      <c r="J42" s="61"/>
      <c r="K42" s="64">
        <v>0</v>
      </c>
      <c r="L42" s="61"/>
      <c r="M42" s="64">
        <v>0</v>
      </c>
      <c r="N42" s="61"/>
      <c r="O42" s="64">
        <v>0</v>
      </c>
      <c r="P42" s="61"/>
      <c r="Q42" s="64">
        <v>0</v>
      </c>
      <c r="R42" s="65"/>
      <c r="S42" s="64">
        <v>-685</v>
      </c>
      <c r="T42" s="61"/>
      <c r="U42" s="61"/>
      <c r="V42" s="51">
        <v>-3015050</v>
      </c>
      <c r="W42" s="216"/>
      <c r="X42" s="51">
        <v>1441865</v>
      </c>
      <c r="Y42" s="216"/>
      <c r="Z42" s="64">
        <f>SUM(S42:X42)</f>
        <v>-1573870</v>
      </c>
      <c r="AA42" s="216"/>
      <c r="AB42" s="64">
        <f>Z42</f>
        <v>-1573870</v>
      </c>
      <c r="AC42" s="61"/>
      <c r="AD42" s="51">
        <v>4988625</v>
      </c>
      <c r="AE42" s="61"/>
      <c r="AF42" s="64">
        <f>AB42+AD42</f>
        <v>3414755</v>
      </c>
    </row>
    <row r="43" spans="1:32" s="2" customFormat="1" ht="20.25" customHeight="1">
      <c r="A43" s="28" t="s">
        <v>153</v>
      </c>
      <c r="B43" s="28"/>
      <c r="C43" s="48"/>
      <c r="D43" s="8"/>
      <c r="E43" s="48"/>
      <c r="F43" s="8"/>
      <c r="G43" s="48"/>
      <c r="H43" s="8"/>
      <c r="I43" s="48"/>
      <c r="J43" s="8"/>
      <c r="K43" s="8"/>
      <c r="L43" s="8"/>
      <c r="M43" s="8"/>
      <c r="N43" s="8"/>
      <c r="O43" s="48"/>
      <c r="P43" s="8"/>
      <c r="Q43" s="48"/>
      <c r="S43" s="48"/>
      <c r="T43" s="8"/>
      <c r="U43" s="8"/>
      <c r="V43" s="62"/>
      <c r="W43" s="18"/>
      <c r="X43" s="62"/>
      <c r="Y43" s="18"/>
      <c r="Z43" s="62"/>
      <c r="AA43" s="18"/>
      <c r="AB43" s="62"/>
      <c r="AC43" s="8"/>
      <c r="AD43" s="62"/>
      <c r="AE43" s="8"/>
      <c r="AF43" s="62"/>
    </row>
    <row r="44" spans="1:32" s="28" customFormat="1" ht="20.25" customHeight="1">
      <c r="A44" s="28" t="s">
        <v>147</v>
      </c>
      <c r="C44" s="31">
        <f>SUM(C39:C42)</f>
        <v>0</v>
      </c>
      <c r="D44" s="36"/>
      <c r="E44" s="31">
        <f>SUM(E39:E42)</f>
        <v>0</v>
      </c>
      <c r="F44" s="36"/>
      <c r="G44" s="31">
        <f>SUM(G39:G42)</f>
        <v>0</v>
      </c>
      <c r="H44" s="36"/>
      <c r="I44" s="31">
        <f>SUM(I39:I42)</f>
        <v>0</v>
      </c>
      <c r="J44" s="36"/>
      <c r="K44" s="31">
        <f>SUM(K39:K42)</f>
        <v>0</v>
      </c>
      <c r="L44" s="36"/>
      <c r="M44" s="31">
        <f>SUM(M39:M42)</f>
        <v>0</v>
      </c>
      <c r="N44" s="36"/>
      <c r="O44" s="31">
        <f>SUM(O39:O42)</f>
        <v>0</v>
      </c>
      <c r="P44" s="36"/>
      <c r="Q44" s="31">
        <f>SUM(Q39:Q42)</f>
        <v>9511356</v>
      </c>
      <c r="R44" s="69"/>
      <c r="S44" s="31">
        <f>SUM(S39:S42)</f>
        <v>-685</v>
      </c>
      <c r="T44" s="36"/>
      <c r="U44" s="36"/>
      <c r="V44" s="31">
        <f>SUM(V39:V42)</f>
        <v>-3015050</v>
      </c>
      <c r="W44" s="70"/>
      <c r="X44" s="31">
        <f>SUM(X39:X42)</f>
        <v>1441865</v>
      </c>
      <c r="Y44" s="70"/>
      <c r="Z44" s="31">
        <f>Z42</f>
        <v>-1573870</v>
      </c>
      <c r="AA44" s="70"/>
      <c r="AB44" s="31">
        <f>SUM(AB39:AB42)</f>
        <v>7937486</v>
      </c>
      <c r="AC44" s="36"/>
      <c r="AD44" s="31">
        <f>SUM(AD39:AD42)</f>
        <v>8518290</v>
      </c>
      <c r="AE44" s="36"/>
      <c r="AF44" s="31">
        <f>SUM(AF39:AF42)</f>
        <v>16455776</v>
      </c>
    </row>
    <row r="45" spans="1:32" s="59" customFormat="1" ht="20.25" customHeight="1">
      <c r="A45" s="52" t="s">
        <v>212</v>
      </c>
      <c r="B45" s="60"/>
      <c r="C45" s="64">
        <v>0</v>
      </c>
      <c r="D45" s="61"/>
      <c r="E45" s="64">
        <v>0</v>
      </c>
      <c r="F45" s="61"/>
      <c r="G45" s="64">
        <v>0</v>
      </c>
      <c r="H45" s="61"/>
      <c r="I45" s="64">
        <v>0</v>
      </c>
      <c r="J45" s="61"/>
      <c r="K45" s="64">
        <v>0</v>
      </c>
      <c r="L45" s="61"/>
      <c r="M45" s="64">
        <v>0</v>
      </c>
      <c r="N45" s="61"/>
      <c r="O45" s="64">
        <v>0</v>
      </c>
      <c r="P45" s="61"/>
      <c r="Q45" s="217">
        <v>333587</v>
      </c>
      <c r="R45" s="65"/>
      <c r="S45" s="218">
        <v>-333587</v>
      </c>
      <c r="T45" s="61"/>
      <c r="U45" s="61"/>
      <c r="V45" s="218">
        <v>0</v>
      </c>
      <c r="W45" s="216"/>
      <c r="X45" s="218">
        <v>0</v>
      </c>
      <c r="Y45" s="216"/>
      <c r="Z45" s="218">
        <f>SUM(S45:X45)</f>
        <v>-333587</v>
      </c>
      <c r="AA45" s="216"/>
      <c r="AB45" s="218">
        <f>Z45+SUM(C45:Q45)</f>
        <v>0</v>
      </c>
      <c r="AC45" s="61"/>
      <c r="AD45" s="218">
        <v>0</v>
      </c>
      <c r="AE45" s="61"/>
      <c r="AF45" s="218">
        <f>AB45</f>
        <v>0</v>
      </c>
    </row>
    <row r="46" spans="1:32" s="2" customFormat="1" ht="10.5" customHeight="1">
      <c r="A46" s="28"/>
      <c r="B46" s="28"/>
      <c r="C46" s="48"/>
      <c r="D46" s="8"/>
      <c r="E46" s="48"/>
      <c r="F46" s="8"/>
      <c r="G46" s="48"/>
      <c r="H46" s="8"/>
      <c r="J46" s="8"/>
      <c r="K46" s="8"/>
      <c r="L46" s="8"/>
      <c r="M46" s="8"/>
      <c r="N46" s="8"/>
      <c r="O46" s="48"/>
      <c r="P46" s="8"/>
      <c r="Q46" s="48"/>
      <c r="S46" s="48"/>
      <c r="T46" s="8"/>
      <c r="U46" s="8"/>
      <c r="V46" s="48"/>
      <c r="W46" s="18"/>
      <c r="X46" s="48"/>
      <c r="Y46" s="18"/>
      <c r="Z46" s="48"/>
      <c r="AA46" s="18"/>
      <c r="AB46" s="48"/>
      <c r="AC46" s="8"/>
      <c r="AD46" s="36"/>
      <c r="AE46" s="8"/>
      <c r="AF46" s="63"/>
    </row>
    <row r="47" spans="1:32" s="2" customFormat="1" ht="20.25" customHeight="1" thickBot="1">
      <c r="A47" s="2" t="s">
        <v>287</v>
      </c>
      <c r="C47" s="219">
        <f>C44+C36+C18+C45</f>
        <v>7742942</v>
      </c>
      <c r="D47" s="8"/>
      <c r="E47" s="219">
        <f>E44+E36+E18+E45</f>
        <v>-1135146</v>
      </c>
      <c r="F47" s="8"/>
      <c r="G47" s="219">
        <f>G44+G36+G18+G45</f>
        <v>36462883</v>
      </c>
      <c r="H47" s="8"/>
      <c r="I47" s="219">
        <f>I44+I36+I18+I45</f>
        <v>3470021</v>
      </c>
      <c r="J47" s="8"/>
      <c r="K47" s="219">
        <f>K44+K36+K18+K45</f>
        <v>4086952</v>
      </c>
      <c r="L47" s="8"/>
      <c r="M47" s="219">
        <f>M44+M36+M18+M45</f>
        <v>-5159</v>
      </c>
      <c r="N47" s="8"/>
      <c r="O47" s="219">
        <f>O44+O36+O18+O45</f>
        <v>820666</v>
      </c>
      <c r="P47" s="8"/>
      <c r="Q47" s="219">
        <f>Q44+Q36+Q18+Q45</f>
        <v>64434065</v>
      </c>
      <c r="S47" s="219">
        <f>S44+S36+S18+S45</f>
        <v>7311417</v>
      </c>
      <c r="T47" s="8"/>
      <c r="U47" s="8"/>
      <c r="V47" s="219">
        <f>V44+V36+V18+V45</f>
        <v>-1635126</v>
      </c>
      <c r="W47" s="8"/>
      <c r="X47" s="219">
        <f>X44+X36+X18+X45</f>
        <v>-1585862</v>
      </c>
      <c r="Y47" s="8"/>
      <c r="Z47" s="219">
        <f>Z44+Z36+Z18+Z45</f>
        <v>4090429</v>
      </c>
      <c r="AA47" s="8"/>
      <c r="AB47" s="219">
        <f>AB44+AB36+AB18+AB45</f>
        <v>119967653</v>
      </c>
      <c r="AC47" s="8"/>
      <c r="AD47" s="219">
        <f>AD44+AD36+AD18+AD45</f>
        <v>53197342</v>
      </c>
      <c r="AE47" s="8"/>
      <c r="AF47" s="219">
        <f>AF44+AF36+AF18+AF45</f>
        <v>173164995</v>
      </c>
    </row>
    <row r="48" spans="3:32" s="2" customFormat="1" ht="20.25" customHeight="1" thickTop="1">
      <c r="C48" s="220"/>
      <c r="D48" s="8"/>
      <c r="E48" s="220"/>
      <c r="F48" s="8"/>
      <c r="G48" s="220"/>
      <c r="H48" s="8"/>
      <c r="I48" s="220"/>
      <c r="J48" s="8"/>
      <c r="K48" s="220"/>
      <c r="L48" s="8"/>
      <c r="M48" s="220"/>
      <c r="N48" s="8"/>
      <c r="O48" s="220"/>
      <c r="P48" s="8"/>
      <c r="Q48" s="220"/>
      <c r="S48" s="220"/>
      <c r="T48" s="8"/>
      <c r="U48" s="8"/>
      <c r="V48" s="220"/>
      <c r="W48" s="8"/>
      <c r="X48" s="220"/>
      <c r="Y48" s="8"/>
      <c r="Z48" s="220"/>
      <c r="AA48" s="8"/>
      <c r="AB48" s="220"/>
      <c r="AC48" s="8"/>
      <c r="AD48" s="220"/>
      <c r="AE48" s="8"/>
      <c r="AF48" s="220"/>
    </row>
    <row r="49" spans="3:32" s="2" customFormat="1" ht="20.25" customHeight="1">
      <c r="C49" s="220"/>
      <c r="D49" s="8"/>
      <c r="E49" s="220"/>
      <c r="F49" s="8"/>
      <c r="G49" s="220"/>
      <c r="H49" s="8"/>
      <c r="I49" s="220"/>
      <c r="J49" s="8"/>
      <c r="K49" s="220"/>
      <c r="L49" s="8"/>
      <c r="M49" s="220"/>
      <c r="N49" s="8"/>
      <c r="O49" s="220"/>
      <c r="P49" s="8"/>
      <c r="Q49" s="220"/>
      <c r="S49" s="220"/>
      <c r="T49" s="8"/>
      <c r="U49" s="8"/>
      <c r="V49" s="220"/>
      <c r="W49" s="8"/>
      <c r="X49" s="220"/>
      <c r="Y49" s="8"/>
      <c r="Z49" s="220"/>
      <c r="AA49" s="8"/>
      <c r="AB49" s="220"/>
      <c r="AC49" s="8"/>
      <c r="AD49" s="220"/>
      <c r="AE49" s="8"/>
      <c r="AF49" s="220"/>
    </row>
    <row r="50" spans="1:4" ht="20.25" customHeight="1">
      <c r="A50" s="22" t="s">
        <v>31</v>
      </c>
      <c r="B50" s="22"/>
      <c r="C50" s="200"/>
      <c r="D50" s="200"/>
    </row>
    <row r="51" spans="1:2" ht="20.25" customHeight="1">
      <c r="A51" s="22" t="s">
        <v>32</v>
      </c>
      <c r="B51" s="22"/>
    </row>
    <row r="52" spans="1:24" ht="20.25" customHeight="1">
      <c r="A52" s="23" t="s">
        <v>267</v>
      </c>
      <c r="B52" s="23"/>
      <c r="C52" s="201"/>
      <c r="D52" s="201"/>
      <c r="O52" s="201"/>
      <c r="Q52" s="201"/>
      <c r="R52" s="201"/>
      <c r="S52" s="201"/>
      <c r="U52" s="201"/>
      <c r="V52" s="201"/>
      <c r="W52" s="201"/>
      <c r="X52" s="201"/>
    </row>
    <row r="53" spans="1:32" ht="20.25" customHeight="1">
      <c r="A53" s="201"/>
      <c r="B53" s="201"/>
      <c r="AF53" s="53" t="s">
        <v>133</v>
      </c>
    </row>
    <row r="54" spans="3:32" s="3" customFormat="1" ht="20.25" customHeight="1">
      <c r="C54" s="264" t="s">
        <v>51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</row>
    <row r="55" spans="3:32" s="3" customFormat="1" ht="20.2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65" t="s">
        <v>134</v>
      </c>
      <c r="T55" s="265"/>
      <c r="U55" s="265"/>
      <c r="V55" s="265"/>
      <c r="W55" s="265"/>
      <c r="X55" s="265"/>
      <c r="Y55" s="265"/>
      <c r="Z55" s="265"/>
      <c r="AA55" s="15"/>
      <c r="AB55" s="15"/>
      <c r="AC55" s="15"/>
      <c r="AD55" s="15"/>
      <c r="AE55" s="15"/>
      <c r="AF55" s="15"/>
    </row>
    <row r="56" spans="6:31" s="3" customFormat="1" ht="20.25" customHeight="1">
      <c r="F56" s="4"/>
      <c r="G56" s="4"/>
      <c r="H56" s="4"/>
      <c r="I56" s="4"/>
      <c r="J56" s="4"/>
      <c r="K56" s="55" t="s">
        <v>203</v>
      </c>
      <c r="L56" s="4"/>
      <c r="M56" s="4"/>
      <c r="N56" s="4"/>
      <c r="O56" s="4"/>
      <c r="P56" s="4"/>
      <c r="V56" s="55" t="s">
        <v>93</v>
      </c>
      <c r="W56" s="4"/>
      <c r="Y56" s="4"/>
      <c r="Z56" s="4"/>
      <c r="AB56" s="56" t="s">
        <v>139</v>
      </c>
      <c r="AC56" s="4"/>
      <c r="AD56" s="4"/>
      <c r="AE56" s="4"/>
    </row>
    <row r="57" spans="3:31" s="3" customFormat="1" ht="20.25" customHeight="1">
      <c r="C57" s="4" t="s">
        <v>58</v>
      </c>
      <c r="D57" s="4"/>
      <c r="E57" s="4"/>
      <c r="F57" s="4"/>
      <c r="G57" s="4" t="s">
        <v>86</v>
      </c>
      <c r="H57" s="4"/>
      <c r="J57" s="4"/>
      <c r="K57" s="55" t="s">
        <v>204</v>
      </c>
      <c r="L57" s="4"/>
      <c r="M57" s="56" t="s">
        <v>191</v>
      </c>
      <c r="N57" s="4"/>
      <c r="P57" s="4"/>
      <c r="Q57" s="33" t="s">
        <v>36</v>
      </c>
      <c r="S57" s="55" t="s">
        <v>9</v>
      </c>
      <c r="T57" s="4"/>
      <c r="U57" s="4"/>
      <c r="V57" s="4" t="s">
        <v>100</v>
      </c>
      <c r="W57" s="4"/>
      <c r="X57" s="4" t="s">
        <v>64</v>
      </c>
      <c r="Y57" s="4"/>
      <c r="Z57" s="55" t="s">
        <v>137</v>
      </c>
      <c r="AB57" s="33" t="s">
        <v>54</v>
      </c>
      <c r="AC57" s="4"/>
      <c r="AD57" s="202" t="s">
        <v>140</v>
      </c>
      <c r="AE57" s="4"/>
    </row>
    <row r="58" spans="3:32" s="3" customFormat="1" ht="20.25" customHeight="1">
      <c r="C58" s="4" t="s">
        <v>16</v>
      </c>
      <c r="D58" s="4"/>
      <c r="E58" s="4" t="s">
        <v>79</v>
      </c>
      <c r="F58" s="4"/>
      <c r="G58" s="4" t="s">
        <v>126</v>
      </c>
      <c r="H58" s="4"/>
      <c r="I58" s="56" t="s">
        <v>182</v>
      </c>
      <c r="J58" s="4"/>
      <c r="K58" s="55" t="s">
        <v>200</v>
      </c>
      <c r="L58" s="4"/>
      <c r="M58" s="56" t="s">
        <v>192</v>
      </c>
      <c r="N58" s="4"/>
      <c r="O58" s="4" t="s">
        <v>35</v>
      </c>
      <c r="P58" s="4"/>
      <c r="Q58" s="33" t="s">
        <v>104</v>
      </c>
      <c r="S58" s="55" t="s">
        <v>87</v>
      </c>
      <c r="T58" s="4"/>
      <c r="U58" s="4"/>
      <c r="V58" s="55" t="s">
        <v>217</v>
      </c>
      <c r="W58" s="4"/>
      <c r="X58" s="4" t="s">
        <v>65</v>
      </c>
      <c r="Y58" s="4"/>
      <c r="Z58" s="4" t="s">
        <v>135</v>
      </c>
      <c r="AA58" s="4"/>
      <c r="AB58" s="56" t="s">
        <v>164</v>
      </c>
      <c r="AC58" s="4"/>
      <c r="AD58" s="203" t="s">
        <v>141</v>
      </c>
      <c r="AE58" s="4"/>
      <c r="AF58" s="4" t="s">
        <v>10</v>
      </c>
    </row>
    <row r="59" spans="2:32" s="3" customFormat="1" ht="20.25" customHeight="1">
      <c r="B59" s="13" t="s">
        <v>43</v>
      </c>
      <c r="C59" s="45" t="s">
        <v>50</v>
      </c>
      <c r="D59" s="4"/>
      <c r="E59" s="45" t="s">
        <v>80</v>
      </c>
      <c r="F59" s="4"/>
      <c r="G59" s="45" t="s">
        <v>80</v>
      </c>
      <c r="H59" s="4"/>
      <c r="I59" s="67" t="s">
        <v>185</v>
      </c>
      <c r="J59" s="4"/>
      <c r="K59" s="204" t="s">
        <v>221</v>
      </c>
      <c r="L59" s="4"/>
      <c r="M59" s="67" t="s">
        <v>193</v>
      </c>
      <c r="N59" s="4"/>
      <c r="O59" s="45" t="s">
        <v>41</v>
      </c>
      <c r="P59" s="4"/>
      <c r="Q59" s="46" t="s">
        <v>103</v>
      </c>
      <c r="S59" s="57" t="s">
        <v>92</v>
      </c>
      <c r="T59" s="4"/>
      <c r="U59" s="4"/>
      <c r="V59" s="45" t="s">
        <v>101</v>
      </c>
      <c r="W59" s="4"/>
      <c r="X59" s="45" t="s">
        <v>87</v>
      </c>
      <c r="Y59" s="4"/>
      <c r="Z59" s="45" t="s">
        <v>136</v>
      </c>
      <c r="AA59" s="4"/>
      <c r="AB59" s="46" t="s">
        <v>138</v>
      </c>
      <c r="AD59" s="45" t="s">
        <v>81</v>
      </c>
      <c r="AF59" s="45" t="s">
        <v>49</v>
      </c>
    </row>
    <row r="60" spans="2:32" s="3" customFormat="1" ht="20.25" customHeight="1">
      <c r="B60" s="13"/>
      <c r="C60" s="4"/>
      <c r="D60" s="4"/>
      <c r="E60" s="4"/>
      <c r="F60" s="4"/>
      <c r="G60" s="4"/>
      <c r="H60" s="4"/>
      <c r="I60" s="56"/>
      <c r="J60" s="4"/>
      <c r="K60" s="4"/>
      <c r="L60" s="4"/>
      <c r="M60" s="4"/>
      <c r="N60" s="4"/>
      <c r="O60" s="4"/>
      <c r="P60" s="4"/>
      <c r="Q60" s="33"/>
      <c r="S60" s="55"/>
      <c r="T60" s="4"/>
      <c r="U60" s="4"/>
      <c r="V60" s="4"/>
      <c r="W60" s="4"/>
      <c r="X60" s="4"/>
      <c r="Y60" s="4"/>
      <c r="Z60" s="4"/>
      <c r="AA60" s="4"/>
      <c r="AB60" s="33"/>
      <c r="AD60" s="4"/>
      <c r="AF60" s="4"/>
    </row>
    <row r="61" spans="1:32" s="2" customFormat="1" ht="20.25" customHeight="1">
      <c r="A61" s="2" t="s">
        <v>277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" customFormat="1" ht="20.25" customHeight="1">
      <c r="A62" s="2" t="s">
        <v>288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="2" customFormat="1" ht="20.25" customHeight="1" hidden="1">
      <c r="A63" s="2" t="s">
        <v>279</v>
      </c>
    </row>
    <row r="64" spans="1:32" s="2" customFormat="1" ht="20.25" customHeight="1" hidden="1">
      <c r="A64" s="2" t="s">
        <v>280</v>
      </c>
      <c r="C64" s="205">
        <v>7742942</v>
      </c>
      <c r="D64" s="205"/>
      <c r="E64" s="205">
        <v>-1135146</v>
      </c>
      <c r="F64" s="205"/>
      <c r="G64" s="205">
        <v>36462883</v>
      </c>
      <c r="H64" s="205"/>
      <c r="I64" s="205">
        <v>3470021</v>
      </c>
      <c r="J64" s="205"/>
      <c r="K64" s="205"/>
      <c r="L64" s="205"/>
      <c r="M64" s="205"/>
      <c r="N64" s="205"/>
      <c r="O64" s="205">
        <v>820666</v>
      </c>
      <c r="P64" s="205"/>
      <c r="Q64" s="205">
        <v>52770259</v>
      </c>
      <c r="R64" s="205"/>
      <c r="S64" s="205">
        <v>7855428</v>
      </c>
      <c r="T64" s="205"/>
      <c r="U64" s="205"/>
      <c r="V64" s="205">
        <v>777227</v>
      </c>
      <c r="W64" s="205"/>
      <c r="X64" s="205">
        <v>-4458413</v>
      </c>
      <c r="Y64" s="205"/>
      <c r="Z64" s="205">
        <f>SUM(S64:X64)</f>
        <v>4174242</v>
      </c>
      <c r="AA64" s="205"/>
      <c r="AB64" s="205">
        <f>Z64+SUM(C64:Q64)</f>
        <v>104305867</v>
      </c>
      <c r="AC64" s="205"/>
      <c r="AD64" s="205"/>
      <c r="AE64" s="205"/>
      <c r="AF64" s="205">
        <f>AB64+AD64</f>
        <v>104305867</v>
      </c>
    </row>
    <row r="65" spans="1:32" s="59" customFormat="1" ht="20.25" customHeight="1" hidden="1">
      <c r="A65" s="59" t="s">
        <v>281</v>
      </c>
      <c r="C65" s="206"/>
      <c r="D65" s="72"/>
      <c r="E65" s="75"/>
      <c r="F65" s="72"/>
      <c r="G65" s="72"/>
      <c r="H65" s="72"/>
      <c r="J65" s="72"/>
      <c r="K65" s="72"/>
      <c r="L65" s="72"/>
      <c r="M65" s="72"/>
      <c r="N65" s="72"/>
      <c r="O65" s="72"/>
      <c r="P65" s="72"/>
      <c r="Q65" s="75"/>
      <c r="R65" s="72"/>
      <c r="S65" s="75"/>
      <c r="T65" s="72"/>
      <c r="U65" s="76"/>
      <c r="V65" s="72"/>
      <c r="W65" s="72"/>
      <c r="X65" s="75"/>
      <c r="Y65" s="72"/>
      <c r="Z65" s="72"/>
      <c r="AA65" s="72"/>
      <c r="AB65" s="75"/>
      <c r="AC65" s="72"/>
      <c r="AD65" s="75"/>
      <c r="AE65" s="72"/>
      <c r="AF65" s="75"/>
    </row>
    <row r="66" spans="1:32" s="59" customFormat="1" ht="20.25" customHeight="1" hidden="1">
      <c r="A66" s="59" t="s">
        <v>282</v>
      </c>
      <c r="B66" s="13">
        <v>3</v>
      </c>
      <c r="C66" s="64">
        <v>0</v>
      </c>
      <c r="D66" s="71"/>
      <c r="E66" s="64">
        <v>0</v>
      </c>
      <c r="F66" s="207"/>
      <c r="G66" s="64">
        <v>0</v>
      </c>
      <c r="H66" s="207"/>
      <c r="I66" s="64">
        <v>0</v>
      </c>
      <c r="J66" s="207"/>
      <c r="K66" s="207"/>
      <c r="L66" s="207"/>
      <c r="M66" s="207"/>
      <c r="N66" s="207"/>
      <c r="O66" s="64">
        <v>0</v>
      </c>
      <c r="P66" s="207"/>
      <c r="Q66" s="208"/>
      <c r="R66" s="207"/>
      <c r="S66" s="64">
        <v>0</v>
      </c>
      <c r="T66" s="64"/>
      <c r="U66" s="64"/>
      <c r="V66" s="64">
        <v>0</v>
      </c>
      <c r="W66" s="207"/>
      <c r="X66" s="73"/>
      <c r="Y66" s="207"/>
      <c r="Z66" s="64">
        <f>SUM(S66:X66)</f>
        <v>0</v>
      </c>
      <c r="AA66" s="207"/>
      <c r="AB66" s="71">
        <f>Z66+SUM(C66:Q66)</f>
        <v>0</v>
      </c>
      <c r="AC66" s="64"/>
      <c r="AD66" s="64"/>
      <c r="AE66" s="60"/>
      <c r="AF66" s="209">
        <f>AB66+AD66</f>
        <v>0</v>
      </c>
    </row>
    <row r="67" spans="1:32" ht="20.25" customHeight="1">
      <c r="A67" s="2" t="s">
        <v>228</v>
      </c>
      <c r="B67" s="2"/>
      <c r="C67" s="210">
        <v>7742942</v>
      </c>
      <c r="D67" s="210"/>
      <c r="E67" s="210">
        <v>-1135146</v>
      </c>
      <c r="F67" s="210"/>
      <c r="G67" s="210">
        <v>36462883</v>
      </c>
      <c r="H67" s="210"/>
      <c r="I67" s="211">
        <v>3470021</v>
      </c>
      <c r="J67" s="210"/>
      <c r="K67" s="211">
        <v>3997711</v>
      </c>
      <c r="L67" s="210"/>
      <c r="M67" s="211">
        <v>-5159</v>
      </c>
      <c r="N67" s="210"/>
      <c r="O67" s="210">
        <v>820666</v>
      </c>
      <c r="P67" s="210"/>
      <c r="Q67" s="210">
        <v>65919003</v>
      </c>
      <c r="S67" s="210">
        <v>7272105</v>
      </c>
      <c r="T67" s="210"/>
      <c r="U67" s="210"/>
      <c r="V67" s="210">
        <v>-3145843</v>
      </c>
      <c r="W67" s="210"/>
      <c r="X67" s="210">
        <v>-5034508</v>
      </c>
      <c r="Y67" s="210"/>
      <c r="Z67" s="210">
        <f>SUM(S67:X67)</f>
        <v>-908246</v>
      </c>
      <c r="AA67" s="210"/>
      <c r="AB67" s="210">
        <v>116364675</v>
      </c>
      <c r="AC67" s="210"/>
      <c r="AD67" s="210">
        <v>57360275</v>
      </c>
      <c r="AE67" s="28">
        <v>173724950</v>
      </c>
      <c r="AF67" s="210">
        <f>SUM(AB67:AD67)</f>
        <v>173724950</v>
      </c>
    </row>
    <row r="68" spans="1:26" s="28" customFormat="1" ht="20.25" customHeight="1" hidden="1">
      <c r="A68" s="28" t="s">
        <v>283</v>
      </c>
      <c r="Z68" s="210">
        <f>SUM(S68:X68)</f>
        <v>0</v>
      </c>
    </row>
    <row r="69" spans="1:32" s="2" customFormat="1" ht="20.25" customHeight="1">
      <c r="A69" s="2" t="s">
        <v>169</v>
      </c>
      <c r="C69" s="34"/>
      <c r="D69" s="35"/>
      <c r="E69" s="34"/>
      <c r="F69" s="35"/>
      <c r="G69" s="34"/>
      <c r="H69" s="35"/>
      <c r="J69" s="35"/>
      <c r="K69" s="35"/>
      <c r="L69" s="35"/>
      <c r="M69" s="35"/>
      <c r="N69" s="35"/>
      <c r="O69" s="34"/>
      <c r="P69" s="35"/>
      <c r="Q69" s="34"/>
      <c r="R69" s="35"/>
      <c r="S69" s="36"/>
      <c r="T69" s="35"/>
      <c r="U69" s="183"/>
      <c r="V69" s="34"/>
      <c r="W69" s="35"/>
      <c r="X69" s="34"/>
      <c r="Y69" s="35"/>
      <c r="Z69" s="210"/>
      <c r="AA69" s="35"/>
      <c r="AB69" s="36"/>
      <c r="AC69" s="35"/>
      <c r="AD69" s="36"/>
      <c r="AE69" s="35"/>
      <c r="AF69" s="36"/>
    </row>
    <row r="70" spans="1:32" s="2" customFormat="1" ht="20.25" customHeight="1">
      <c r="A70" s="2" t="s">
        <v>149</v>
      </c>
      <c r="C70" s="34"/>
      <c r="D70" s="35"/>
      <c r="E70" s="34"/>
      <c r="F70" s="35"/>
      <c r="G70" s="34"/>
      <c r="H70" s="35"/>
      <c r="J70" s="35"/>
      <c r="K70" s="35"/>
      <c r="L70" s="35"/>
      <c r="M70" s="35"/>
      <c r="N70" s="35"/>
      <c r="O70" s="34"/>
      <c r="P70" s="35"/>
      <c r="Q70" s="34"/>
      <c r="R70" s="35"/>
      <c r="S70" s="36"/>
      <c r="T70" s="35"/>
      <c r="U70" s="183"/>
      <c r="V70" s="34"/>
      <c r="W70" s="35"/>
      <c r="X70" s="34"/>
      <c r="Y70" s="35"/>
      <c r="Z70" s="210"/>
      <c r="AA70" s="35"/>
      <c r="AB70" s="36"/>
      <c r="AC70" s="35"/>
      <c r="AD70" s="36"/>
      <c r="AE70" s="35"/>
      <c r="AF70" s="36"/>
    </row>
    <row r="71" spans="1:32" s="2" customFormat="1" ht="20.25" customHeight="1">
      <c r="A71" s="171" t="s">
        <v>244</v>
      </c>
      <c r="C71" s="34"/>
      <c r="D71" s="35"/>
      <c r="E71" s="34"/>
      <c r="F71" s="35"/>
      <c r="G71" s="34"/>
      <c r="H71" s="35"/>
      <c r="J71" s="35"/>
      <c r="K71" s="35"/>
      <c r="L71" s="35"/>
      <c r="M71" s="35"/>
      <c r="N71" s="35"/>
      <c r="O71" s="34"/>
      <c r="P71" s="35"/>
      <c r="Q71" s="34"/>
      <c r="R71" s="35"/>
      <c r="S71" s="36"/>
      <c r="T71" s="35"/>
      <c r="U71" s="183"/>
      <c r="V71" s="34"/>
      <c r="W71" s="35"/>
      <c r="X71" s="34"/>
      <c r="Y71" s="35"/>
      <c r="Z71" s="210"/>
      <c r="AA71" s="35"/>
      <c r="AB71" s="36"/>
      <c r="AC71" s="35"/>
      <c r="AD71" s="36"/>
      <c r="AE71" s="35"/>
      <c r="AF71" s="36"/>
    </row>
    <row r="72" spans="1:32" s="59" customFormat="1" ht="20.25" customHeight="1">
      <c r="A72" s="59" t="s">
        <v>284</v>
      </c>
      <c r="B72" s="60"/>
      <c r="C72" s="249">
        <v>0</v>
      </c>
      <c r="D72" s="154"/>
      <c r="E72" s="249">
        <v>0</v>
      </c>
      <c r="F72" s="154"/>
      <c r="G72" s="249">
        <v>0</v>
      </c>
      <c r="H72" s="154"/>
      <c r="I72" s="249">
        <v>0</v>
      </c>
      <c r="J72" s="154"/>
      <c r="K72" s="249">
        <v>0</v>
      </c>
      <c r="L72" s="154"/>
      <c r="M72" s="249">
        <v>0</v>
      </c>
      <c r="N72" s="154"/>
      <c r="O72" s="249">
        <v>0</v>
      </c>
      <c r="P72" s="154"/>
      <c r="Q72" s="51">
        <v>-7018771</v>
      </c>
      <c r="S72" s="249">
        <v>0</v>
      </c>
      <c r="T72" s="154"/>
      <c r="U72" s="154"/>
      <c r="V72" s="249">
        <v>0</v>
      </c>
      <c r="W72" s="172"/>
      <c r="X72" s="249">
        <v>0</v>
      </c>
      <c r="Y72" s="172"/>
      <c r="Z72" s="249">
        <f>SUM(S72:X72)</f>
        <v>0</v>
      </c>
      <c r="AA72" s="172"/>
      <c r="AB72" s="64">
        <f>SUM(D72:R72)+Z72</f>
        <v>-7018771</v>
      </c>
      <c r="AC72" s="154"/>
      <c r="AD72" s="74">
        <v>-2371239</v>
      </c>
      <c r="AE72" s="154"/>
      <c r="AF72" s="64">
        <f>SUM(AB72:AD72)</f>
        <v>-9390010</v>
      </c>
    </row>
    <row r="73" spans="1:32" s="2" customFormat="1" ht="20.25" customHeight="1">
      <c r="A73" s="104" t="s">
        <v>245</v>
      </c>
      <c r="B73" s="28"/>
      <c r="C73" s="250">
        <f>C72</f>
        <v>0</v>
      </c>
      <c r="D73" s="8"/>
      <c r="E73" s="250">
        <f>E72</f>
        <v>0</v>
      </c>
      <c r="F73" s="8"/>
      <c r="G73" s="250">
        <f>G72</f>
        <v>0</v>
      </c>
      <c r="H73" s="8"/>
      <c r="I73" s="250">
        <f>I72</f>
        <v>0</v>
      </c>
      <c r="J73" s="8"/>
      <c r="K73" s="250">
        <f>K72</f>
        <v>0</v>
      </c>
      <c r="L73" s="8"/>
      <c r="M73" s="250">
        <f>M72</f>
        <v>0</v>
      </c>
      <c r="N73" s="8"/>
      <c r="O73" s="250">
        <f>O72</f>
        <v>0</v>
      </c>
      <c r="P73" s="8"/>
      <c r="Q73" s="212">
        <f>Q72</f>
        <v>-7018771</v>
      </c>
      <c r="S73" s="250">
        <f>S72</f>
        <v>0</v>
      </c>
      <c r="T73" s="8"/>
      <c r="U73" s="8"/>
      <c r="V73" s="250">
        <f>V72</f>
        <v>0</v>
      </c>
      <c r="W73" s="18"/>
      <c r="X73" s="250">
        <f>X72</f>
        <v>0</v>
      </c>
      <c r="Y73" s="18"/>
      <c r="Z73" s="31">
        <f>Z72</f>
        <v>0</v>
      </c>
      <c r="AA73" s="18"/>
      <c r="AB73" s="31">
        <f>Q73</f>
        <v>-7018771</v>
      </c>
      <c r="AC73" s="8"/>
      <c r="AD73" s="213">
        <f>AD72</f>
        <v>-2371239</v>
      </c>
      <c r="AE73" s="8"/>
      <c r="AF73" s="214">
        <f>AF72</f>
        <v>-9390010</v>
      </c>
    </row>
    <row r="74" spans="1:32" s="2" customFormat="1" ht="20.25" customHeight="1">
      <c r="A74" s="171" t="s">
        <v>183</v>
      </c>
      <c r="B74" s="28"/>
      <c r="C74" s="30"/>
      <c r="D74" s="63"/>
      <c r="E74" s="30"/>
      <c r="F74" s="63"/>
      <c r="G74" s="30"/>
      <c r="H74" s="63"/>
      <c r="I74" s="30"/>
      <c r="J74" s="63"/>
      <c r="K74" s="30"/>
      <c r="L74" s="63"/>
      <c r="M74" s="30"/>
      <c r="N74" s="63"/>
      <c r="O74" s="30"/>
      <c r="P74" s="63"/>
      <c r="Q74" s="30"/>
      <c r="R74" s="66"/>
      <c r="S74" s="30"/>
      <c r="T74" s="63"/>
      <c r="U74" s="63"/>
      <c r="V74" s="30"/>
      <c r="W74" s="215"/>
      <c r="X74" s="30"/>
      <c r="Y74" s="215"/>
      <c r="Z74" s="30"/>
      <c r="AA74" s="215"/>
      <c r="AB74" s="30"/>
      <c r="AC74" s="63"/>
      <c r="AD74" s="30"/>
      <c r="AE74" s="63"/>
      <c r="AF74" s="30"/>
    </row>
    <row r="75" spans="1:32" s="2" customFormat="1" ht="20.25" customHeight="1">
      <c r="A75" s="171" t="s">
        <v>246</v>
      </c>
      <c r="B75" s="28"/>
      <c r="C75" s="30"/>
      <c r="D75" s="63"/>
      <c r="E75" s="30"/>
      <c r="F75" s="63"/>
      <c r="G75" s="30"/>
      <c r="H75" s="63"/>
      <c r="I75" s="30"/>
      <c r="J75" s="63"/>
      <c r="K75" s="30"/>
      <c r="L75" s="63"/>
      <c r="M75" s="30"/>
      <c r="N75" s="63"/>
      <c r="O75" s="30"/>
      <c r="P75" s="63"/>
      <c r="Q75" s="30"/>
      <c r="R75" s="66"/>
      <c r="S75" s="30"/>
      <c r="T75" s="63"/>
      <c r="U75" s="63"/>
      <c r="V75" s="30"/>
      <c r="W75" s="215"/>
      <c r="X75" s="30"/>
      <c r="Y75" s="215"/>
      <c r="Z75" s="30"/>
      <c r="AA75" s="215"/>
      <c r="AB75" s="30"/>
      <c r="AC75" s="63"/>
      <c r="AD75" s="30"/>
      <c r="AE75" s="63"/>
      <c r="AF75" s="30"/>
    </row>
    <row r="76" spans="1:32" s="59" customFormat="1" ht="20.25" customHeight="1">
      <c r="A76" s="59" t="s">
        <v>285</v>
      </c>
      <c r="B76" s="60"/>
      <c r="C76" s="71"/>
      <c r="D76" s="61"/>
      <c r="E76" s="71"/>
      <c r="F76" s="61"/>
      <c r="G76" s="71"/>
      <c r="H76" s="61"/>
      <c r="I76" s="71"/>
      <c r="J76" s="61"/>
      <c r="K76" s="71"/>
      <c r="L76" s="61"/>
      <c r="M76" s="71"/>
      <c r="N76" s="61"/>
      <c r="O76" s="71"/>
      <c r="P76" s="61"/>
      <c r="Q76" s="71"/>
      <c r="R76" s="65"/>
      <c r="S76" s="71"/>
      <c r="T76" s="61"/>
      <c r="U76" s="61"/>
      <c r="V76" s="71"/>
      <c r="W76" s="216"/>
      <c r="X76" s="71"/>
      <c r="Y76" s="216"/>
      <c r="Z76" s="71"/>
      <c r="AA76" s="216"/>
      <c r="AB76" s="71"/>
      <c r="AC76" s="61"/>
      <c r="AD76" s="71"/>
      <c r="AE76" s="61"/>
      <c r="AF76" s="71"/>
    </row>
    <row r="77" spans="1:32" s="59" customFormat="1" ht="20.25" customHeight="1">
      <c r="A77" s="59" t="s">
        <v>349</v>
      </c>
      <c r="B77" s="77">
        <v>3</v>
      </c>
      <c r="C77" s="71">
        <v>0</v>
      </c>
      <c r="D77" s="61"/>
      <c r="E77" s="71">
        <v>0</v>
      </c>
      <c r="F77" s="61"/>
      <c r="G77" s="71">
        <v>0</v>
      </c>
      <c r="H77" s="61"/>
      <c r="I77" s="71">
        <v>0</v>
      </c>
      <c r="J77" s="61"/>
      <c r="K77" s="71">
        <v>0</v>
      </c>
      <c r="L77" s="61"/>
      <c r="M77" s="71">
        <v>0</v>
      </c>
      <c r="N77" s="61"/>
      <c r="O77" s="71">
        <v>0</v>
      </c>
      <c r="P77" s="61"/>
      <c r="Q77" s="71">
        <v>0</v>
      </c>
      <c r="R77" s="65"/>
      <c r="S77" s="71">
        <v>0</v>
      </c>
      <c r="T77" s="61"/>
      <c r="U77" s="71"/>
      <c r="V77" s="71">
        <v>0</v>
      </c>
      <c r="W77" s="71"/>
      <c r="X77" s="71">
        <v>0</v>
      </c>
      <c r="Y77" s="71">
        <v>0</v>
      </c>
      <c r="Z77" s="71">
        <f>SUM(S77:X77)</f>
        <v>0</v>
      </c>
      <c r="AA77" s="216"/>
      <c r="AB77" s="71">
        <f>SUM(D77:R77)+Z77</f>
        <v>0</v>
      </c>
      <c r="AC77" s="61"/>
      <c r="AD77" s="71">
        <v>21428</v>
      </c>
      <c r="AE77" s="61"/>
      <c r="AF77" s="71">
        <f>SUM(AB77:AD77)</f>
        <v>21428</v>
      </c>
    </row>
    <row r="78" spans="1:32" s="59" customFormat="1" ht="20.25" customHeight="1">
      <c r="A78" s="59" t="s">
        <v>350</v>
      </c>
      <c r="B78" s="60"/>
      <c r="C78" s="71"/>
      <c r="D78" s="61"/>
      <c r="E78" s="71"/>
      <c r="F78" s="61"/>
      <c r="G78" s="71"/>
      <c r="H78" s="61"/>
      <c r="I78" s="71"/>
      <c r="J78" s="61"/>
      <c r="K78" s="71"/>
      <c r="L78" s="61"/>
      <c r="M78" s="71"/>
      <c r="N78" s="61"/>
      <c r="O78" s="71"/>
      <c r="P78" s="61"/>
      <c r="Q78" s="71"/>
      <c r="R78" s="65"/>
      <c r="S78" s="71"/>
      <c r="T78" s="61"/>
      <c r="U78" s="61"/>
      <c r="V78" s="71"/>
      <c r="W78" s="216"/>
      <c r="X78" s="71"/>
      <c r="Y78" s="216"/>
      <c r="Z78" s="71"/>
      <c r="AA78" s="216"/>
      <c r="AB78" s="71"/>
      <c r="AC78" s="61"/>
      <c r="AD78" s="71"/>
      <c r="AE78" s="61"/>
      <c r="AF78" s="71"/>
    </row>
    <row r="79" spans="1:32" s="59" customFormat="1" ht="20.25" customHeight="1">
      <c r="A79" s="59" t="s">
        <v>247</v>
      </c>
      <c r="B79" s="60"/>
      <c r="C79" s="71">
        <v>0</v>
      </c>
      <c r="D79" s="61"/>
      <c r="E79" s="71">
        <v>0</v>
      </c>
      <c r="F79" s="61"/>
      <c r="G79" s="71">
        <v>0</v>
      </c>
      <c r="H79" s="61"/>
      <c r="I79" s="71">
        <v>0</v>
      </c>
      <c r="J79" s="61"/>
      <c r="K79" s="71">
        <v>38</v>
      </c>
      <c r="L79" s="61"/>
      <c r="M79" s="71">
        <v>0</v>
      </c>
      <c r="N79" s="61"/>
      <c r="O79" s="71">
        <v>0</v>
      </c>
      <c r="P79" s="61"/>
      <c r="Q79" s="71">
        <v>-14</v>
      </c>
      <c r="R79" s="65"/>
      <c r="S79" s="71">
        <v>232</v>
      </c>
      <c r="T79" s="61"/>
      <c r="U79" s="61"/>
      <c r="V79" s="71">
        <v>0</v>
      </c>
      <c r="W79" s="216"/>
      <c r="X79" s="71">
        <v>70</v>
      </c>
      <c r="Y79" s="216">
        <v>302</v>
      </c>
      <c r="Z79" s="71">
        <f>SUM(S79:X79)</f>
        <v>302</v>
      </c>
      <c r="AA79" s="216"/>
      <c r="AB79" s="71">
        <f>SUM(D79:R79)+Z79</f>
        <v>326</v>
      </c>
      <c r="AC79" s="61"/>
      <c r="AD79" s="71">
        <v>-329</v>
      </c>
      <c r="AE79" s="61"/>
      <c r="AF79" s="71">
        <f>SUM(AB79:AD79)</f>
        <v>-3</v>
      </c>
    </row>
    <row r="80" spans="1:32" s="59" customFormat="1" ht="20.25" customHeight="1">
      <c r="A80" s="59" t="s">
        <v>286</v>
      </c>
      <c r="B80" s="60"/>
      <c r="C80" s="71">
        <v>0</v>
      </c>
      <c r="D80" s="61"/>
      <c r="E80" s="71">
        <v>0</v>
      </c>
      <c r="F80" s="61"/>
      <c r="G80" s="71">
        <v>0</v>
      </c>
      <c r="H80" s="61"/>
      <c r="I80" s="71">
        <v>0</v>
      </c>
      <c r="J80" s="61"/>
      <c r="K80" s="71">
        <v>3824</v>
      </c>
      <c r="L80" s="61"/>
      <c r="M80" s="71">
        <v>0</v>
      </c>
      <c r="N80" s="61"/>
      <c r="O80" s="71">
        <v>0</v>
      </c>
      <c r="P80" s="61"/>
      <c r="Q80" s="71">
        <v>0</v>
      </c>
      <c r="R80" s="65"/>
      <c r="S80" s="71">
        <v>0</v>
      </c>
      <c r="T80" s="61"/>
      <c r="U80" s="61"/>
      <c r="V80" s="71">
        <v>0</v>
      </c>
      <c r="W80" s="216"/>
      <c r="X80" s="71">
        <v>0</v>
      </c>
      <c r="Y80" s="216">
        <v>0</v>
      </c>
      <c r="Z80" s="71">
        <f>SUM(S80:X80)</f>
        <v>0</v>
      </c>
      <c r="AA80" s="216"/>
      <c r="AB80" s="71">
        <f>SUM(D80:R80)+Z80</f>
        <v>3824</v>
      </c>
      <c r="AC80" s="61"/>
      <c r="AD80" s="71">
        <v>0</v>
      </c>
      <c r="AE80" s="61"/>
      <c r="AF80" s="71">
        <f>SUM(AB80:AD80)</f>
        <v>3824</v>
      </c>
    </row>
    <row r="81" spans="1:32" s="59" customFormat="1" ht="20.25" customHeight="1">
      <c r="A81" s="59" t="s">
        <v>323</v>
      </c>
      <c r="B81" s="60"/>
      <c r="C81" s="64">
        <v>0</v>
      </c>
      <c r="D81" s="61"/>
      <c r="E81" s="64">
        <v>0</v>
      </c>
      <c r="F81" s="61"/>
      <c r="G81" s="64">
        <v>0</v>
      </c>
      <c r="H81" s="61"/>
      <c r="I81" s="64">
        <v>0</v>
      </c>
      <c r="J81" s="61"/>
      <c r="K81" s="64">
        <v>0</v>
      </c>
      <c r="L81" s="61"/>
      <c r="M81" s="64">
        <v>0</v>
      </c>
      <c r="N81" s="61"/>
      <c r="O81" s="64">
        <v>0</v>
      </c>
      <c r="P81" s="61"/>
      <c r="Q81" s="64">
        <v>0</v>
      </c>
      <c r="R81" s="65"/>
      <c r="S81" s="64">
        <v>0</v>
      </c>
      <c r="T81" s="61"/>
      <c r="U81" s="61"/>
      <c r="V81" s="64">
        <v>0</v>
      </c>
      <c r="W81" s="216"/>
      <c r="X81" s="64">
        <v>0</v>
      </c>
      <c r="Y81" s="216">
        <v>0</v>
      </c>
      <c r="Z81" s="64">
        <f>SUM(S81:X81)</f>
        <v>0</v>
      </c>
      <c r="AA81" s="216"/>
      <c r="AB81" s="64">
        <f>SUM(D81:R81)+Z81</f>
        <v>0</v>
      </c>
      <c r="AC81" s="61"/>
      <c r="AD81" s="64">
        <v>80921</v>
      </c>
      <c r="AE81" s="61"/>
      <c r="AF81" s="64">
        <f>SUM(AB81:AD81)</f>
        <v>80921</v>
      </c>
    </row>
    <row r="82" spans="1:32" s="2" customFormat="1" ht="20.25" customHeight="1">
      <c r="A82" s="104" t="s">
        <v>194</v>
      </c>
      <c r="B82" s="28"/>
      <c r="C82" s="30"/>
      <c r="D82" s="63"/>
      <c r="E82" s="30"/>
      <c r="F82" s="63"/>
      <c r="G82" s="30"/>
      <c r="H82" s="63"/>
      <c r="I82" s="30"/>
      <c r="J82" s="63"/>
      <c r="K82" s="30"/>
      <c r="L82" s="63"/>
      <c r="M82" s="30"/>
      <c r="N82" s="63"/>
      <c r="O82" s="30"/>
      <c r="P82" s="63"/>
      <c r="Q82" s="30"/>
      <c r="R82" s="66"/>
      <c r="S82" s="30"/>
      <c r="T82" s="63"/>
      <c r="U82" s="63"/>
      <c r="V82" s="30"/>
      <c r="W82" s="215"/>
      <c r="X82" s="30"/>
      <c r="Y82" s="215"/>
      <c r="Z82" s="30"/>
      <c r="AA82" s="215"/>
      <c r="AB82" s="30"/>
      <c r="AC82" s="63"/>
      <c r="AD82" s="30"/>
      <c r="AE82" s="63"/>
      <c r="AF82" s="30"/>
    </row>
    <row r="83" spans="1:32" s="2" customFormat="1" ht="20.25" customHeight="1">
      <c r="A83" s="104" t="s">
        <v>248</v>
      </c>
      <c r="B83" s="28"/>
      <c r="C83" s="31">
        <f aca="true" t="shared" si="4" ref="C83:AE83">SUM(C77:C81)</f>
        <v>0</v>
      </c>
      <c r="D83" s="63">
        <f t="shared" si="4"/>
        <v>0</v>
      </c>
      <c r="E83" s="31">
        <f t="shared" si="4"/>
        <v>0</v>
      </c>
      <c r="F83" s="63">
        <f t="shared" si="4"/>
        <v>0</v>
      </c>
      <c r="G83" s="31">
        <f t="shared" si="4"/>
        <v>0</v>
      </c>
      <c r="H83" s="63">
        <f t="shared" si="4"/>
        <v>0</v>
      </c>
      <c r="I83" s="31">
        <f t="shared" si="4"/>
        <v>0</v>
      </c>
      <c r="J83" s="63">
        <f t="shared" si="4"/>
        <v>0</v>
      </c>
      <c r="K83" s="31">
        <f t="shared" si="4"/>
        <v>3862</v>
      </c>
      <c r="L83" s="63">
        <f t="shared" si="4"/>
        <v>0</v>
      </c>
      <c r="M83" s="31">
        <f t="shared" si="4"/>
        <v>0</v>
      </c>
      <c r="N83" s="63">
        <f t="shared" si="4"/>
        <v>0</v>
      </c>
      <c r="O83" s="31">
        <f t="shared" si="4"/>
        <v>0</v>
      </c>
      <c r="P83" s="63">
        <f t="shared" si="4"/>
        <v>0</v>
      </c>
      <c r="Q83" s="31">
        <f t="shared" si="4"/>
        <v>-14</v>
      </c>
      <c r="R83" s="66">
        <f t="shared" si="4"/>
        <v>0</v>
      </c>
      <c r="S83" s="31">
        <f t="shared" si="4"/>
        <v>232</v>
      </c>
      <c r="T83" s="63">
        <f t="shared" si="4"/>
        <v>0</v>
      </c>
      <c r="U83" s="63">
        <f t="shared" si="4"/>
        <v>0</v>
      </c>
      <c r="V83" s="31">
        <f t="shared" si="4"/>
        <v>0</v>
      </c>
      <c r="W83" s="215">
        <f t="shared" si="4"/>
        <v>0</v>
      </c>
      <c r="X83" s="31">
        <f t="shared" si="4"/>
        <v>70</v>
      </c>
      <c r="Y83" s="215">
        <f t="shared" si="4"/>
        <v>302</v>
      </c>
      <c r="Z83" s="31">
        <f t="shared" si="4"/>
        <v>302</v>
      </c>
      <c r="AA83" s="215">
        <f t="shared" si="4"/>
        <v>0</v>
      </c>
      <c r="AB83" s="31">
        <f t="shared" si="4"/>
        <v>4150</v>
      </c>
      <c r="AC83" s="63">
        <f t="shared" si="4"/>
        <v>0</v>
      </c>
      <c r="AD83" s="31">
        <f t="shared" si="4"/>
        <v>102020</v>
      </c>
      <c r="AE83" s="63">
        <f t="shared" si="4"/>
        <v>0</v>
      </c>
      <c r="AF83" s="31">
        <f>SUM(AF77:AF81)</f>
        <v>106170</v>
      </c>
    </row>
    <row r="84" spans="1:32" s="2" customFormat="1" ht="20.25" customHeight="1">
      <c r="A84" s="28" t="s">
        <v>170</v>
      </c>
      <c r="B84" s="28"/>
      <c r="C84" s="30"/>
      <c r="D84" s="63"/>
      <c r="E84" s="30"/>
      <c r="F84" s="63"/>
      <c r="G84" s="30"/>
      <c r="H84" s="63"/>
      <c r="I84" s="30"/>
      <c r="J84" s="63"/>
      <c r="K84" s="63"/>
      <c r="L84" s="63"/>
      <c r="M84" s="63"/>
      <c r="N84" s="63"/>
      <c r="O84" s="30"/>
      <c r="P84" s="63"/>
      <c r="Q84" s="30"/>
      <c r="R84" s="66"/>
      <c r="S84" s="30"/>
      <c r="T84" s="63"/>
      <c r="U84" s="63"/>
      <c r="V84" s="30"/>
      <c r="W84" s="215"/>
      <c r="X84" s="30"/>
      <c r="Y84" s="215"/>
      <c r="Z84" s="30"/>
      <c r="AA84" s="215"/>
      <c r="AB84" s="30"/>
      <c r="AC84" s="63"/>
      <c r="AD84" s="30"/>
      <c r="AE84" s="63"/>
      <c r="AF84" s="30"/>
    </row>
    <row r="85" spans="1:2" s="2" customFormat="1" ht="17.25" customHeight="1">
      <c r="A85" s="28" t="s">
        <v>163</v>
      </c>
      <c r="B85" s="28"/>
    </row>
    <row r="86" spans="1:32" s="2" customFormat="1" ht="18.75" customHeight="1">
      <c r="A86" s="28" t="s">
        <v>130</v>
      </c>
      <c r="B86" s="28"/>
      <c r="C86" s="31">
        <f>C72+C82</f>
        <v>0</v>
      </c>
      <c r="D86" s="63"/>
      <c r="E86" s="31">
        <f>E72+E82</f>
        <v>0</v>
      </c>
      <c r="F86" s="63"/>
      <c r="G86" s="31">
        <f>G72+G82</f>
        <v>0</v>
      </c>
      <c r="H86" s="63"/>
      <c r="I86" s="31">
        <f>I72+I82</f>
        <v>0</v>
      </c>
      <c r="J86" s="63"/>
      <c r="K86" s="31">
        <f>K73+K83</f>
        <v>3862</v>
      </c>
      <c r="L86" s="63"/>
      <c r="M86" s="31">
        <f aca="true" t="shared" si="5" ref="M86:R86">M73+M80</f>
        <v>0</v>
      </c>
      <c r="N86" s="63">
        <f t="shared" si="5"/>
        <v>0</v>
      </c>
      <c r="O86" s="31">
        <f t="shared" si="5"/>
        <v>0</v>
      </c>
      <c r="P86" s="63">
        <f t="shared" si="5"/>
        <v>0</v>
      </c>
      <c r="Q86" s="31">
        <f>Q73+Q83</f>
        <v>-7018785</v>
      </c>
      <c r="R86" s="66">
        <f t="shared" si="5"/>
        <v>0</v>
      </c>
      <c r="S86" s="31">
        <f>S73+S83</f>
        <v>232</v>
      </c>
      <c r="T86" s="63">
        <f aca="true" t="shared" si="6" ref="T86:AF86">T73+T83</f>
        <v>0</v>
      </c>
      <c r="U86" s="63">
        <f t="shared" si="6"/>
        <v>0</v>
      </c>
      <c r="V86" s="31">
        <f t="shared" si="6"/>
        <v>0</v>
      </c>
      <c r="W86" s="215">
        <f t="shared" si="6"/>
        <v>0</v>
      </c>
      <c r="X86" s="31">
        <f t="shared" si="6"/>
        <v>70</v>
      </c>
      <c r="Y86" s="215">
        <f t="shared" si="6"/>
        <v>302</v>
      </c>
      <c r="Z86" s="31">
        <f t="shared" si="6"/>
        <v>302</v>
      </c>
      <c r="AA86" s="215">
        <f t="shared" si="6"/>
        <v>0</v>
      </c>
      <c r="AB86" s="31">
        <f t="shared" si="6"/>
        <v>-7014621</v>
      </c>
      <c r="AC86" s="63">
        <f t="shared" si="6"/>
        <v>0</v>
      </c>
      <c r="AD86" s="31">
        <f t="shared" si="6"/>
        <v>-2269219</v>
      </c>
      <c r="AE86" s="63">
        <f t="shared" si="6"/>
        <v>0</v>
      </c>
      <c r="AF86" s="31">
        <f t="shared" si="6"/>
        <v>-9283840</v>
      </c>
    </row>
    <row r="87" spans="1:32" s="2" customFormat="1" ht="20.25" customHeight="1">
      <c r="A87" s="28" t="s">
        <v>150</v>
      </c>
      <c r="B87" s="28"/>
      <c r="C87" s="48"/>
      <c r="D87" s="8"/>
      <c r="E87" s="48"/>
      <c r="F87" s="8"/>
      <c r="G87" s="48"/>
      <c r="H87" s="8"/>
      <c r="I87" s="48"/>
      <c r="J87" s="8"/>
      <c r="K87" s="8"/>
      <c r="L87" s="8"/>
      <c r="M87" s="8"/>
      <c r="N87" s="8"/>
      <c r="O87" s="48"/>
      <c r="P87" s="8"/>
      <c r="Q87" s="48"/>
      <c r="S87" s="48"/>
      <c r="T87" s="8"/>
      <c r="U87" s="8"/>
      <c r="V87" s="48"/>
      <c r="W87" s="18"/>
      <c r="X87" s="48"/>
      <c r="Y87" s="18"/>
      <c r="Z87" s="48"/>
      <c r="AA87" s="18"/>
      <c r="AB87" s="48"/>
      <c r="AC87" s="8"/>
      <c r="AD87" s="36"/>
      <c r="AE87" s="8"/>
      <c r="AF87" s="63"/>
    </row>
    <row r="88" spans="1:32" s="2" customFormat="1" ht="20.25" customHeight="1">
      <c r="A88" s="28" t="s">
        <v>147</v>
      </c>
      <c r="B88" s="28"/>
      <c r="C88" s="48"/>
      <c r="D88" s="8"/>
      <c r="E88" s="48"/>
      <c r="F88" s="8"/>
      <c r="G88" s="48"/>
      <c r="H88" s="8"/>
      <c r="I88" s="48"/>
      <c r="J88" s="8"/>
      <c r="K88" s="8"/>
      <c r="L88" s="8"/>
      <c r="M88" s="8"/>
      <c r="N88" s="8"/>
      <c r="O88" s="48"/>
      <c r="P88" s="8"/>
      <c r="Q88" s="48"/>
      <c r="S88" s="48"/>
      <c r="T88" s="8"/>
      <c r="U88" s="8"/>
      <c r="V88" s="48"/>
      <c r="W88" s="18"/>
      <c r="X88" s="48"/>
      <c r="Y88" s="18"/>
      <c r="Z88" s="48"/>
      <c r="AA88" s="18"/>
      <c r="AB88" s="48"/>
      <c r="AC88" s="8"/>
      <c r="AD88" s="36"/>
      <c r="AE88" s="8"/>
      <c r="AF88" s="63"/>
    </row>
    <row r="89" spans="1:32" s="59" customFormat="1" ht="20.25" customHeight="1">
      <c r="A89" s="60" t="s">
        <v>151</v>
      </c>
      <c r="B89" s="60"/>
      <c r="C89" s="71">
        <v>0</v>
      </c>
      <c r="D89" s="71"/>
      <c r="E89" s="71">
        <v>0</v>
      </c>
      <c r="F89" s="71"/>
      <c r="G89" s="71">
        <v>0</v>
      </c>
      <c r="H89" s="71"/>
      <c r="I89" s="71">
        <v>0</v>
      </c>
      <c r="J89" s="71"/>
      <c r="K89" s="71">
        <v>0</v>
      </c>
      <c r="L89" s="71"/>
      <c r="M89" s="71">
        <v>0</v>
      </c>
      <c r="N89" s="71"/>
      <c r="O89" s="71">
        <v>0</v>
      </c>
      <c r="P89" s="61"/>
      <c r="Q89" s="49">
        <v>12964795</v>
      </c>
      <c r="R89" s="65"/>
      <c r="S89" s="71">
        <v>0</v>
      </c>
      <c r="T89" s="71"/>
      <c r="V89" s="71">
        <v>0</v>
      </c>
      <c r="W89" s="71"/>
      <c r="X89" s="71">
        <v>0</v>
      </c>
      <c r="Y89" s="216"/>
      <c r="Z89" s="71">
        <f>SUM(S89:X89)</f>
        <v>0</v>
      </c>
      <c r="AA89" s="216"/>
      <c r="AB89" s="251">
        <f>SUM(D89:R89)+Z89</f>
        <v>12964795</v>
      </c>
      <c r="AC89" s="216"/>
      <c r="AD89" s="49">
        <v>5113475</v>
      </c>
      <c r="AE89" s="61"/>
      <c r="AF89" s="71">
        <f>AB89+AD89</f>
        <v>18078270</v>
      </c>
    </row>
    <row r="90" spans="1:32" s="59" customFormat="1" ht="20.25" customHeight="1">
      <c r="A90" s="60" t="s">
        <v>152</v>
      </c>
      <c r="B90" s="60"/>
      <c r="C90" s="49"/>
      <c r="D90" s="61"/>
      <c r="E90" s="49"/>
      <c r="F90" s="61"/>
      <c r="G90" s="49"/>
      <c r="H90" s="61"/>
      <c r="I90" s="49"/>
      <c r="J90" s="61"/>
      <c r="K90" s="61"/>
      <c r="L90" s="61"/>
      <c r="M90" s="61"/>
      <c r="N90" s="61"/>
      <c r="O90" s="49"/>
      <c r="P90" s="61"/>
      <c r="Q90" s="49"/>
      <c r="R90" s="65"/>
      <c r="S90" s="49"/>
      <c r="T90" s="61"/>
      <c r="U90" s="61"/>
      <c r="V90" s="49"/>
      <c r="W90" s="216"/>
      <c r="X90" s="49"/>
      <c r="Y90" s="216"/>
      <c r="Z90" s="49"/>
      <c r="AA90" s="216"/>
      <c r="AB90" s="251"/>
      <c r="AC90" s="61"/>
      <c r="AD90" s="49"/>
      <c r="AE90" s="61"/>
      <c r="AF90" s="71"/>
    </row>
    <row r="91" spans="1:32" s="59" customFormat="1" ht="20.25" customHeight="1">
      <c r="A91" s="60" t="s">
        <v>326</v>
      </c>
      <c r="B91" s="60"/>
      <c r="C91" s="71">
        <v>0</v>
      </c>
      <c r="D91" s="71"/>
      <c r="E91" s="71">
        <v>0</v>
      </c>
      <c r="F91" s="71"/>
      <c r="G91" s="71">
        <v>0</v>
      </c>
      <c r="H91" s="71"/>
      <c r="I91" s="71">
        <v>0</v>
      </c>
      <c r="J91" s="71"/>
      <c r="K91" s="71">
        <v>0</v>
      </c>
      <c r="L91" s="71"/>
      <c r="M91" s="71">
        <v>0</v>
      </c>
      <c r="N91" s="71"/>
      <c r="O91" s="71">
        <v>0</v>
      </c>
      <c r="P91" s="71"/>
      <c r="Q91" s="71">
        <v>-49965</v>
      </c>
      <c r="R91" s="71"/>
      <c r="S91" s="71">
        <v>0</v>
      </c>
      <c r="T91" s="71"/>
      <c r="U91" s="71"/>
      <c r="V91" s="71">
        <v>0</v>
      </c>
      <c r="W91" s="71"/>
      <c r="X91" s="71">
        <v>0</v>
      </c>
      <c r="Y91" s="71"/>
      <c r="Z91" s="71">
        <f>SUM(S91:X91)</f>
        <v>0</v>
      </c>
      <c r="AA91" s="71"/>
      <c r="AB91" s="71">
        <f>SUM(D91:R91)+Z91</f>
        <v>-49965</v>
      </c>
      <c r="AC91" s="71"/>
      <c r="AD91" s="71">
        <v>0</v>
      </c>
      <c r="AE91" s="71"/>
      <c r="AF91" s="71">
        <f>AB91+AD91</f>
        <v>-49965</v>
      </c>
    </row>
    <row r="92" spans="1:32" s="59" customFormat="1" ht="20.25" customHeight="1">
      <c r="A92" s="60" t="s">
        <v>190</v>
      </c>
      <c r="B92" s="60"/>
      <c r="C92" s="64">
        <v>0</v>
      </c>
      <c r="D92" s="61"/>
      <c r="E92" s="64">
        <v>0</v>
      </c>
      <c r="F92" s="61"/>
      <c r="G92" s="64">
        <v>0</v>
      </c>
      <c r="H92" s="61"/>
      <c r="I92" s="64">
        <v>0</v>
      </c>
      <c r="J92" s="61"/>
      <c r="K92" s="64">
        <v>0</v>
      </c>
      <c r="L92" s="61"/>
      <c r="M92" s="64">
        <v>0</v>
      </c>
      <c r="N92" s="61"/>
      <c r="O92" s="64">
        <v>0</v>
      </c>
      <c r="P92" s="61"/>
      <c r="Q92" s="64">
        <v>0</v>
      </c>
      <c r="R92" s="65"/>
      <c r="S92" s="64">
        <v>180575</v>
      </c>
      <c r="T92" s="61"/>
      <c r="U92" s="61"/>
      <c r="V92" s="51">
        <v>255961</v>
      </c>
      <c r="W92" s="216"/>
      <c r="X92" s="51">
        <v>-12489</v>
      </c>
      <c r="Y92" s="216"/>
      <c r="Z92" s="51">
        <f>SUM(S92:X92)</f>
        <v>424047</v>
      </c>
      <c r="AA92" s="216"/>
      <c r="AB92" s="64">
        <f>SUM(C92:R92)+Z92</f>
        <v>424047</v>
      </c>
      <c r="AC92" s="61"/>
      <c r="AD92" s="51">
        <v>-1658177</v>
      </c>
      <c r="AE92" s="61"/>
      <c r="AF92" s="64">
        <f>AB92+AD92</f>
        <v>-1234130</v>
      </c>
    </row>
    <row r="93" spans="1:32" s="2" customFormat="1" ht="20.25" customHeight="1">
      <c r="A93" s="28" t="s">
        <v>153</v>
      </c>
      <c r="B93" s="28"/>
      <c r="C93" s="48"/>
      <c r="D93" s="8"/>
      <c r="E93" s="48"/>
      <c r="F93" s="8"/>
      <c r="G93" s="48"/>
      <c r="H93" s="8"/>
      <c r="I93" s="48"/>
      <c r="J93" s="8"/>
      <c r="K93" s="8"/>
      <c r="L93" s="8"/>
      <c r="M93" s="8"/>
      <c r="N93" s="8"/>
      <c r="O93" s="48"/>
      <c r="P93" s="8"/>
      <c r="Q93" s="48"/>
      <c r="S93" s="48"/>
      <c r="T93" s="8"/>
      <c r="U93" s="8"/>
      <c r="V93" s="62"/>
      <c r="W93" s="18"/>
      <c r="X93" s="62"/>
      <c r="Y93" s="18"/>
      <c r="Z93" s="62"/>
      <c r="AA93" s="18"/>
      <c r="AB93" s="62"/>
      <c r="AC93" s="8"/>
      <c r="AD93" s="62"/>
      <c r="AE93" s="8"/>
      <c r="AF93" s="62"/>
    </row>
    <row r="94" spans="1:32" s="28" customFormat="1" ht="20.25" customHeight="1">
      <c r="A94" s="28" t="s">
        <v>147</v>
      </c>
      <c r="C94" s="31">
        <f>SUM(C89:C92)</f>
        <v>0</v>
      </c>
      <c r="D94" s="36"/>
      <c r="E94" s="31">
        <f>SUM(E89:E92)</f>
        <v>0</v>
      </c>
      <c r="F94" s="36"/>
      <c r="G94" s="31">
        <f>SUM(G89:G92)</f>
        <v>0</v>
      </c>
      <c r="H94" s="36"/>
      <c r="I94" s="31">
        <f>SUM(I89:I92)</f>
        <v>0</v>
      </c>
      <c r="J94" s="36"/>
      <c r="K94" s="31">
        <f>SUM(K89:K92)</f>
        <v>0</v>
      </c>
      <c r="L94" s="36"/>
      <c r="M94" s="31">
        <f>SUM(M89:M92)</f>
        <v>0</v>
      </c>
      <c r="N94" s="36"/>
      <c r="O94" s="31">
        <f>SUM(O89:O92)</f>
        <v>0</v>
      </c>
      <c r="P94" s="36"/>
      <c r="Q94" s="31">
        <f>SUM(Q89:Q92)</f>
        <v>12914830</v>
      </c>
      <c r="R94" s="69"/>
      <c r="S94" s="31">
        <f>SUM(S89:S92)</f>
        <v>180575</v>
      </c>
      <c r="T94" s="36"/>
      <c r="U94" s="36"/>
      <c r="V94" s="31">
        <f>SUM(V89:V92)</f>
        <v>255961</v>
      </c>
      <c r="W94" s="70"/>
      <c r="X94" s="31">
        <f>SUM(X89:X92)</f>
        <v>-12489</v>
      </c>
      <c r="Y94" s="70"/>
      <c r="Z94" s="31">
        <f>Z92</f>
        <v>424047</v>
      </c>
      <c r="AA94" s="70"/>
      <c r="AB94" s="31">
        <f>SUM(AB89:AB92)</f>
        <v>13338877</v>
      </c>
      <c r="AC94" s="36"/>
      <c r="AD94" s="31">
        <f>SUM(AD89:AD92)</f>
        <v>3455298</v>
      </c>
      <c r="AE94" s="36"/>
      <c r="AF94" s="31">
        <f>SUM(AF89:AF92)</f>
        <v>16794175</v>
      </c>
    </row>
    <row r="95" spans="1:32" s="59" customFormat="1" ht="20.25" customHeight="1">
      <c r="A95" s="52" t="s">
        <v>212</v>
      </c>
      <c r="B95" s="60"/>
      <c r="C95" s="64">
        <v>0</v>
      </c>
      <c r="D95" s="61"/>
      <c r="E95" s="64">
        <v>0</v>
      </c>
      <c r="F95" s="61"/>
      <c r="G95" s="64">
        <v>0</v>
      </c>
      <c r="H95" s="61"/>
      <c r="I95" s="64">
        <v>0</v>
      </c>
      <c r="J95" s="61"/>
      <c r="K95" s="64">
        <v>0</v>
      </c>
      <c r="L95" s="61"/>
      <c r="M95" s="64">
        <v>0</v>
      </c>
      <c r="N95" s="61"/>
      <c r="O95" s="64">
        <v>0</v>
      </c>
      <c r="P95" s="61"/>
      <c r="Q95" s="217">
        <v>6585</v>
      </c>
      <c r="R95" s="65"/>
      <c r="S95" s="218">
        <f>-Q95</f>
        <v>-6585</v>
      </c>
      <c r="T95" s="61"/>
      <c r="U95" s="61"/>
      <c r="V95" s="218">
        <v>0</v>
      </c>
      <c r="W95" s="216"/>
      <c r="X95" s="218">
        <v>0</v>
      </c>
      <c r="Y95" s="216"/>
      <c r="Z95" s="51">
        <f>SUM(S95:X95)</f>
        <v>-6585</v>
      </c>
      <c r="AA95" s="216"/>
      <c r="AB95" s="218">
        <f>Z95+SUM(C95:Q95)</f>
        <v>0</v>
      </c>
      <c r="AC95" s="61"/>
      <c r="AD95" s="218">
        <v>0</v>
      </c>
      <c r="AE95" s="61"/>
      <c r="AF95" s="218">
        <f>AB95</f>
        <v>0</v>
      </c>
    </row>
    <row r="96" spans="1:32" s="2" customFormat="1" ht="10.5" customHeight="1">
      <c r="A96" s="28"/>
      <c r="B96" s="28"/>
      <c r="C96" s="48"/>
      <c r="D96" s="8"/>
      <c r="E96" s="48"/>
      <c r="F96" s="8"/>
      <c r="G96" s="48"/>
      <c r="H96" s="8"/>
      <c r="J96" s="8"/>
      <c r="K96" s="8"/>
      <c r="L96" s="8"/>
      <c r="M96" s="8"/>
      <c r="N96" s="8"/>
      <c r="O96" s="48"/>
      <c r="P96" s="8"/>
      <c r="Q96" s="48"/>
      <c r="S96" s="48"/>
      <c r="T96" s="8"/>
      <c r="U96" s="8"/>
      <c r="V96" s="48"/>
      <c r="W96" s="18"/>
      <c r="X96" s="48"/>
      <c r="Y96" s="18"/>
      <c r="Z96" s="48"/>
      <c r="AA96" s="18"/>
      <c r="AB96" s="48"/>
      <c r="AC96" s="8"/>
      <c r="AD96" s="36"/>
      <c r="AE96" s="8"/>
      <c r="AF96" s="63"/>
    </row>
    <row r="97" spans="1:32" s="2" customFormat="1" ht="20.25" customHeight="1" thickBot="1">
      <c r="A97" s="2" t="s">
        <v>289</v>
      </c>
      <c r="C97" s="219">
        <f>C94+C86+C67+C95</f>
        <v>7742942</v>
      </c>
      <c r="D97" s="8"/>
      <c r="E97" s="219">
        <f>E94+E86+E67+E95</f>
        <v>-1135146</v>
      </c>
      <c r="F97" s="8"/>
      <c r="G97" s="219">
        <f>G94+G86+G67+G95</f>
        <v>36462883</v>
      </c>
      <c r="H97" s="8"/>
      <c r="I97" s="219">
        <f>I94+I86+I67+I95</f>
        <v>3470021</v>
      </c>
      <c r="J97" s="8"/>
      <c r="K97" s="219">
        <f>K94+K86+K67+K95</f>
        <v>4001573</v>
      </c>
      <c r="L97" s="8"/>
      <c r="M97" s="219">
        <f>M94+M86+M67+M95</f>
        <v>-5159</v>
      </c>
      <c r="N97" s="8"/>
      <c r="O97" s="219">
        <f>O94+O86+O67+O95</f>
        <v>820666</v>
      </c>
      <c r="P97" s="8"/>
      <c r="Q97" s="219">
        <f>Q94+Q86+Q67+Q95</f>
        <v>71821633</v>
      </c>
      <c r="S97" s="219">
        <f>S94+S86+S67+S95</f>
        <v>7446327</v>
      </c>
      <c r="T97" s="8"/>
      <c r="U97" s="8"/>
      <c r="V97" s="219">
        <f>V94+V86+V67+V95</f>
        <v>-2889882</v>
      </c>
      <c r="W97" s="8"/>
      <c r="X97" s="219">
        <f>X94+X86+X67+X95</f>
        <v>-5046927</v>
      </c>
      <c r="Y97" s="8"/>
      <c r="Z97" s="219">
        <f>Z94+Z86+Z67+Z95</f>
        <v>-490482</v>
      </c>
      <c r="AA97" s="8"/>
      <c r="AB97" s="219">
        <f>AB94+AB86+AB67+AB95</f>
        <v>122688931</v>
      </c>
      <c r="AC97" s="8"/>
      <c r="AD97" s="219">
        <f>AD94+AD86+AD67+AD95</f>
        <v>58546354</v>
      </c>
      <c r="AE97" s="8"/>
      <c r="AF97" s="219">
        <f>AF94+AF86+AF67+AF95</f>
        <v>181235285</v>
      </c>
    </row>
    <row r="98" ht="20.25" customHeight="1" thickTop="1"/>
    <row r="131" ht="15" customHeight="1"/>
    <row r="141" ht="20.25" customHeight="1">
      <c r="B141" s="59"/>
    </row>
  </sheetData>
  <sheetProtection/>
  <mergeCells count="4">
    <mergeCell ref="C5:AF5"/>
    <mergeCell ref="S6:Z6"/>
    <mergeCell ref="C54:AF54"/>
    <mergeCell ref="S55:Z55"/>
  </mergeCells>
  <printOptions/>
  <pageMargins left="0.7" right="0.5" top="0.48" bottom="0.5" header="0.5" footer="0.5"/>
  <pageSetup firstPageNumber="11" useFirstPageNumber="1" fitToHeight="2" horizontalDpi="600" verticalDpi="600" orientation="landscape" paperSize="9" scale="52" r:id="rId1"/>
  <headerFooter>
    <oddFooter>&amp;LThe accompanying notes are an integral part of these financial statements.
&amp;C&amp;P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55" zoomScalePageLayoutView="0" workbookViewId="0" topLeftCell="A1">
      <selection activeCell="A5" sqref="A5"/>
    </sheetView>
  </sheetViews>
  <sheetFormatPr defaultColWidth="9.140625" defaultRowHeight="20.25" customHeight="1"/>
  <cols>
    <col min="1" max="1" width="65.00390625" style="3" customWidth="1"/>
    <col min="2" max="2" width="5.7109375" style="3" customWidth="1"/>
    <col min="3" max="3" width="1.421875" style="3" customWidth="1"/>
    <col min="4" max="4" width="15.57421875" style="3" customWidth="1"/>
    <col min="5" max="5" width="1.421875" style="3" customWidth="1"/>
    <col min="6" max="6" width="15.57421875" style="3" customWidth="1"/>
    <col min="7" max="7" width="1.421875" style="3" customWidth="1"/>
    <col min="8" max="8" width="15.57421875" style="3" customWidth="1"/>
    <col min="9" max="9" width="1.421875" style="3" customWidth="1"/>
    <col min="10" max="10" width="12.421875" style="3" customWidth="1"/>
    <col min="11" max="11" width="1.421875" style="3" customWidth="1"/>
    <col min="12" max="12" width="13.28125" style="3" customWidth="1"/>
    <col min="13" max="13" width="1.421875" style="3" customWidth="1"/>
    <col min="14" max="14" width="15.57421875" style="3" customWidth="1"/>
    <col min="15" max="15" width="1.421875" style="3" customWidth="1"/>
    <col min="16" max="16" width="15.57421875" style="3" customWidth="1"/>
    <col min="17" max="17" width="1.421875" style="3" customWidth="1"/>
    <col min="18" max="18" width="15.57421875" style="3" customWidth="1"/>
    <col min="19" max="19" width="1.421875" style="3" customWidth="1"/>
    <col min="20" max="20" width="15.57421875" style="3" customWidth="1"/>
    <col min="21" max="16384" width="9.140625" style="3" customWidth="1"/>
  </cols>
  <sheetData>
    <row r="1" spans="1:17" ht="20.25" customHeight="1">
      <c r="A1" s="37" t="s">
        <v>31</v>
      </c>
      <c r="B1" s="37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 customHeight="1">
      <c r="A2" s="37" t="s">
        <v>32</v>
      </c>
      <c r="B2" s="3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0.25" customHeight="1">
      <c r="A3" s="38" t="s">
        <v>267</v>
      </c>
      <c r="B3" s="3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0" s="2" customFormat="1" ht="13.5" customHeight="1">
      <c r="A4" s="39"/>
      <c r="B4" s="3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3" t="s">
        <v>133</v>
      </c>
    </row>
    <row r="5" spans="1:20" s="2" customFormat="1" ht="20.25" customHeight="1">
      <c r="A5" s="40"/>
      <c r="B5" s="40"/>
      <c r="D5" s="264" t="s">
        <v>52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</row>
    <row r="6" spans="1:20" s="2" customFormat="1" ht="20.25" customHeight="1">
      <c r="A6" s="40"/>
      <c r="B6" s="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65" t="s">
        <v>134</v>
      </c>
      <c r="Q6" s="265"/>
      <c r="R6" s="265"/>
      <c r="S6" s="15"/>
      <c r="T6" s="15"/>
    </row>
    <row r="7" spans="1:20" s="2" customFormat="1" ht="8.25" customHeight="1">
      <c r="A7" s="41"/>
      <c r="B7" s="221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3"/>
      <c r="R7" s="4"/>
      <c r="S7" s="4"/>
      <c r="T7" s="3"/>
    </row>
    <row r="8" spans="1:20" s="2" customFormat="1" ht="20.25" customHeight="1">
      <c r="A8" s="41"/>
      <c r="B8" s="41"/>
      <c r="C8" s="3"/>
      <c r="D8" s="4" t="s">
        <v>58</v>
      </c>
      <c r="E8" s="4"/>
      <c r="F8" s="4" t="s">
        <v>86</v>
      </c>
      <c r="G8" s="4"/>
      <c r="H8" s="3"/>
      <c r="I8" s="4"/>
      <c r="J8" s="56" t="s">
        <v>191</v>
      </c>
      <c r="K8" s="4"/>
      <c r="L8" s="3"/>
      <c r="M8" s="4"/>
      <c r="N8" s="33" t="s">
        <v>36</v>
      </c>
      <c r="O8" s="4"/>
      <c r="P8" s="4" t="s">
        <v>9</v>
      </c>
      <c r="Q8" s="4"/>
      <c r="R8" s="55" t="s">
        <v>137</v>
      </c>
      <c r="S8" s="4"/>
      <c r="T8" s="4"/>
    </row>
    <row r="9" spans="1:20" s="2" customFormat="1" ht="20.25" customHeight="1">
      <c r="A9" s="41"/>
      <c r="B9" s="41"/>
      <c r="C9" s="3"/>
      <c r="D9" s="4" t="s">
        <v>16</v>
      </c>
      <c r="E9" s="4"/>
      <c r="F9" s="4" t="s">
        <v>127</v>
      </c>
      <c r="G9" s="4"/>
      <c r="H9" s="55" t="s">
        <v>182</v>
      </c>
      <c r="I9" s="4"/>
      <c r="J9" s="55" t="s">
        <v>192</v>
      </c>
      <c r="K9" s="4"/>
      <c r="L9" s="4" t="s">
        <v>35</v>
      </c>
      <c r="M9" s="4"/>
      <c r="N9" s="33" t="s">
        <v>104</v>
      </c>
      <c r="O9" s="4"/>
      <c r="P9" s="4" t="s">
        <v>87</v>
      </c>
      <c r="Q9" s="4"/>
      <c r="R9" s="4" t="s">
        <v>135</v>
      </c>
      <c r="S9" s="4"/>
      <c r="T9" s="4" t="s">
        <v>177</v>
      </c>
    </row>
    <row r="10" spans="1:20" ht="20.25" customHeight="1">
      <c r="A10" s="41"/>
      <c r="B10" s="170" t="s">
        <v>43</v>
      </c>
      <c r="D10" s="45" t="s">
        <v>50</v>
      </c>
      <c r="E10" s="4"/>
      <c r="F10" s="45" t="s">
        <v>80</v>
      </c>
      <c r="G10" s="4"/>
      <c r="H10" s="57" t="s">
        <v>185</v>
      </c>
      <c r="I10" s="4"/>
      <c r="J10" s="67" t="s">
        <v>193</v>
      </c>
      <c r="K10" s="4"/>
      <c r="L10" s="45" t="s">
        <v>41</v>
      </c>
      <c r="M10" s="4"/>
      <c r="N10" s="46" t="s">
        <v>103</v>
      </c>
      <c r="O10" s="4"/>
      <c r="P10" s="45" t="s">
        <v>92</v>
      </c>
      <c r="Q10" s="4"/>
      <c r="R10" s="45" t="s">
        <v>136</v>
      </c>
      <c r="S10" s="4"/>
      <c r="T10" s="45" t="s">
        <v>49</v>
      </c>
    </row>
    <row r="11" spans="1:20" ht="20.25" customHeight="1">
      <c r="A11" s="42" t="s">
        <v>292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20.25" customHeight="1">
      <c r="A12" s="2" t="s">
        <v>219</v>
      </c>
      <c r="D12" s="222">
        <v>7742942</v>
      </c>
      <c r="E12" s="223"/>
      <c r="F12" s="222">
        <v>35572855</v>
      </c>
      <c r="G12" s="223"/>
      <c r="H12" s="222">
        <v>3470021</v>
      </c>
      <c r="I12" s="223"/>
      <c r="J12" s="222">
        <v>428671</v>
      </c>
      <c r="K12" s="223"/>
      <c r="L12" s="222">
        <v>820666</v>
      </c>
      <c r="M12" s="223"/>
      <c r="N12" s="222">
        <v>32244832</v>
      </c>
      <c r="O12" s="223"/>
      <c r="P12" s="222">
        <v>1280169</v>
      </c>
      <c r="Q12" s="223"/>
      <c r="R12" s="222">
        <v>1280169</v>
      </c>
      <c r="S12" s="223"/>
      <c r="T12" s="222">
        <f>SUM(D12:P12)</f>
        <v>81560156</v>
      </c>
    </row>
    <row r="13" spans="1:20" s="2" customFormat="1" ht="20.25" customHeight="1">
      <c r="A13" s="2" t="s">
        <v>169</v>
      </c>
      <c r="B13" s="42"/>
      <c r="D13" s="62"/>
      <c r="E13" s="66"/>
      <c r="F13" s="62"/>
      <c r="G13" s="62"/>
      <c r="H13" s="48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3"/>
      <c r="T13" s="62"/>
    </row>
    <row r="14" spans="1:20" s="2" customFormat="1" ht="20.25" customHeight="1">
      <c r="A14" s="2" t="s">
        <v>149</v>
      </c>
      <c r="B14" s="42"/>
      <c r="D14" s="62"/>
      <c r="E14" s="66"/>
      <c r="F14" s="62"/>
      <c r="G14" s="62"/>
      <c r="H14" s="48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</row>
    <row r="15" spans="1:20" s="2" customFormat="1" ht="20.25" customHeight="1">
      <c r="A15" s="171" t="s">
        <v>249</v>
      </c>
      <c r="B15" s="42"/>
      <c r="D15" s="62"/>
      <c r="E15" s="66"/>
      <c r="F15" s="62"/>
      <c r="G15" s="62"/>
      <c r="H15" s="48"/>
      <c r="I15" s="63"/>
      <c r="J15" s="62"/>
      <c r="K15" s="63"/>
      <c r="L15" s="62"/>
      <c r="M15" s="63"/>
      <c r="N15" s="62"/>
      <c r="O15" s="63"/>
      <c r="P15" s="62"/>
      <c r="Q15" s="63"/>
      <c r="R15" s="62"/>
      <c r="S15" s="63"/>
      <c r="T15" s="62"/>
    </row>
    <row r="16" spans="1:20" s="59" customFormat="1" ht="20.25" customHeight="1">
      <c r="A16" s="59" t="s">
        <v>351</v>
      </c>
      <c r="B16" s="170">
        <v>19</v>
      </c>
      <c r="D16" s="64">
        <v>0</v>
      </c>
      <c r="E16" s="224"/>
      <c r="F16" s="64">
        <v>0</v>
      </c>
      <c r="G16" s="224"/>
      <c r="H16" s="64">
        <v>0</v>
      </c>
      <c r="I16" s="225"/>
      <c r="J16" s="64">
        <v>0</v>
      </c>
      <c r="K16" s="224"/>
      <c r="L16" s="64">
        <v>0</v>
      </c>
      <c r="M16" s="224"/>
      <c r="N16" s="208">
        <v>-5807207</v>
      </c>
      <c r="O16" s="224"/>
      <c r="P16" s="64">
        <v>0</v>
      </c>
      <c r="Q16" s="224"/>
      <c r="R16" s="64">
        <v>0</v>
      </c>
      <c r="S16" s="224"/>
      <c r="T16" s="226">
        <f>SUM(D16:P16)</f>
        <v>-5807207</v>
      </c>
    </row>
    <row r="17" spans="1:20" s="59" customFormat="1" ht="20.25" customHeight="1">
      <c r="A17" s="171" t="s">
        <v>250</v>
      </c>
      <c r="B17" s="170"/>
      <c r="D17" s="227"/>
      <c r="E17" s="207"/>
      <c r="F17" s="227"/>
      <c r="G17" s="207"/>
      <c r="H17" s="227"/>
      <c r="I17" s="225"/>
      <c r="J17" s="227"/>
      <c r="K17" s="207"/>
      <c r="L17" s="227"/>
      <c r="M17" s="207"/>
      <c r="N17" s="228"/>
      <c r="O17" s="207"/>
      <c r="P17" s="227"/>
      <c r="Q17" s="207"/>
      <c r="R17" s="227"/>
      <c r="S17" s="207"/>
      <c r="T17" s="229"/>
    </row>
    <row r="18" spans="1:20" s="2" customFormat="1" ht="20.25" customHeight="1">
      <c r="A18" s="171" t="s">
        <v>251</v>
      </c>
      <c r="B18" s="42"/>
      <c r="D18" s="31">
        <f>SUM(D16:D16)</f>
        <v>0</v>
      </c>
      <c r="E18" s="66"/>
      <c r="F18" s="31">
        <f>SUM(F16:F16)</f>
        <v>0</v>
      </c>
      <c r="G18" s="62"/>
      <c r="H18" s="31">
        <f>SUM(H16:H16)</f>
        <v>0</v>
      </c>
      <c r="I18" s="30"/>
      <c r="J18" s="31">
        <f>SUM(J16:J16)</f>
        <v>0</v>
      </c>
      <c r="K18" s="63"/>
      <c r="L18" s="31">
        <f>SUM(L16:L16)</f>
        <v>0</v>
      </c>
      <c r="M18" s="63"/>
      <c r="N18" s="31">
        <f>SUM(N16:N16)</f>
        <v>-5807207</v>
      </c>
      <c r="O18" s="63"/>
      <c r="P18" s="31">
        <f>SUM(P16:P16)</f>
        <v>0</v>
      </c>
      <c r="Q18" s="63"/>
      <c r="R18" s="31">
        <f>SUM(R16:R16)</f>
        <v>0</v>
      </c>
      <c r="S18" s="63"/>
      <c r="T18" s="31">
        <f>SUM(T16:T16)</f>
        <v>-5807207</v>
      </c>
    </row>
    <row r="19" spans="1:20" s="59" customFormat="1" ht="20.25" customHeight="1">
      <c r="A19" s="59" t="s">
        <v>293</v>
      </c>
      <c r="B19" s="170"/>
      <c r="D19" s="218">
        <v>0</v>
      </c>
      <c r="E19" s="65"/>
      <c r="F19" s="218">
        <v>0</v>
      </c>
      <c r="G19" s="49"/>
      <c r="H19" s="218">
        <v>0</v>
      </c>
      <c r="I19" s="71"/>
      <c r="J19" s="218">
        <v>61752</v>
      </c>
      <c r="K19" s="61"/>
      <c r="L19" s="218">
        <v>0</v>
      </c>
      <c r="M19" s="61"/>
      <c r="N19" s="218">
        <v>0</v>
      </c>
      <c r="O19" s="61"/>
      <c r="P19" s="218">
        <v>0</v>
      </c>
      <c r="Q19" s="61"/>
      <c r="R19" s="218">
        <v>0</v>
      </c>
      <c r="S19" s="61"/>
      <c r="T19" s="218">
        <f>J19</f>
        <v>61752</v>
      </c>
    </row>
    <row r="20" spans="1:20" s="2" customFormat="1" ht="20.25" customHeight="1">
      <c r="A20" s="2" t="s">
        <v>170</v>
      </c>
      <c r="B20" s="42"/>
      <c r="D20" s="62"/>
      <c r="E20" s="66"/>
      <c r="F20" s="62"/>
      <c r="G20" s="62"/>
      <c r="H20" s="48"/>
      <c r="I20" s="63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62"/>
    </row>
    <row r="21" spans="1:20" s="2" customFormat="1" ht="20.25" customHeight="1">
      <c r="A21" s="2" t="s">
        <v>163</v>
      </c>
      <c r="B21" s="42"/>
      <c r="D21" s="48"/>
      <c r="E21" s="18"/>
      <c r="F21" s="48"/>
      <c r="G21" s="48"/>
      <c r="H21" s="48"/>
      <c r="I21" s="8"/>
      <c r="J21" s="48"/>
      <c r="K21" s="8"/>
      <c r="L21" s="48"/>
      <c r="M21" s="8"/>
      <c r="N21" s="62"/>
      <c r="O21" s="8"/>
      <c r="P21" s="48"/>
      <c r="Q21" s="8"/>
      <c r="R21" s="48"/>
      <c r="S21" s="18"/>
      <c r="T21" s="62"/>
    </row>
    <row r="22" spans="1:20" s="2" customFormat="1" ht="20.25" customHeight="1">
      <c r="A22" s="28" t="s">
        <v>130</v>
      </c>
      <c r="B22" s="42"/>
      <c r="D22" s="31">
        <f>D18</f>
        <v>0</v>
      </c>
      <c r="E22" s="215"/>
      <c r="F22" s="31">
        <f>F18</f>
        <v>0</v>
      </c>
      <c r="G22" s="62"/>
      <c r="H22" s="31">
        <f>H18</f>
        <v>0</v>
      </c>
      <c r="I22" s="63"/>
      <c r="J22" s="31">
        <f>J19</f>
        <v>61752</v>
      </c>
      <c r="K22" s="63"/>
      <c r="L22" s="31">
        <f>L18</f>
        <v>0</v>
      </c>
      <c r="M22" s="63"/>
      <c r="N22" s="31">
        <f>N18</f>
        <v>-5807207</v>
      </c>
      <c r="O22" s="63"/>
      <c r="P22" s="31">
        <f>P18</f>
        <v>0</v>
      </c>
      <c r="Q22" s="63"/>
      <c r="R22" s="31">
        <f>R18</f>
        <v>0</v>
      </c>
      <c r="S22" s="215"/>
      <c r="T22" s="31">
        <f>SUM(T18:T19)</f>
        <v>-5745455</v>
      </c>
    </row>
    <row r="23" spans="1:20" s="2" customFormat="1" ht="20.25" customHeight="1">
      <c r="A23" s="28" t="s">
        <v>201</v>
      </c>
      <c r="B23" s="42"/>
      <c r="D23" s="48"/>
      <c r="E23" s="18"/>
      <c r="F23" s="48"/>
      <c r="G23" s="48"/>
      <c r="H23" s="48"/>
      <c r="I23" s="8"/>
      <c r="J23" s="48"/>
      <c r="K23" s="8"/>
      <c r="L23" s="48"/>
      <c r="M23" s="8"/>
      <c r="N23" s="62"/>
      <c r="O23" s="8"/>
      <c r="P23" s="48"/>
      <c r="Q23" s="8"/>
      <c r="R23" s="48"/>
      <c r="S23" s="18"/>
      <c r="T23" s="62"/>
    </row>
    <row r="24" spans="1:20" ht="20.25" customHeight="1">
      <c r="A24" s="52" t="s">
        <v>151</v>
      </c>
      <c r="D24" s="64">
        <v>0</v>
      </c>
      <c r="E24" s="65"/>
      <c r="F24" s="64">
        <v>0</v>
      </c>
      <c r="G24" s="185"/>
      <c r="H24" s="64">
        <v>0</v>
      </c>
      <c r="I24" s="61"/>
      <c r="J24" s="64">
        <v>0</v>
      </c>
      <c r="K24" s="61"/>
      <c r="L24" s="64">
        <v>0</v>
      </c>
      <c r="M24" s="61"/>
      <c r="N24" s="190">
        <v>5932977</v>
      </c>
      <c r="O24" s="61"/>
      <c r="P24" s="64">
        <v>0</v>
      </c>
      <c r="Q24" s="61"/>
      <c r="R24" s="64">
        <v>0</v>
      </c>
      <c r="S24" s="61"/>
      <c r="T24" s="64">
        <f>SUM(D24:P24)</f>
        <v>5932977</v>
      </c>
    </row>
    <row r="25" spans="1:20" ht="20.25" customHeight="1">
      <c r="A25" s="2" t="s">
        <v>290</v>
      </c>
      <c r="D25" s="185"/>
      <c r="E25" s="65"/>
      <c r="F25" s="185"/>
      <c r="G25" s="185"/>
      <c r="H25" s="185"/>
      <c r="I25" s="61"/>
      <c r="J25" s="185"/>
      <c r="K25" s="61"/>
      <c r="L25" s="185"/>
      <c r="M25" s="61"/>
      <c r="N25" s="185"/>
      <c r="O25" s="61"/>
      <c r="P25" s="185"/>
      <c r="Q25" s="61"/>
      <c r="R25" s="71"/>
      <c r="S25" s="61"/>
      <c r="T25" s="185"/>
    </row>
    <row r="26" spans="1:20" ht="20.25" customHeight="1">
      <c r="A26" s="52" t="s">
        <v>291</v>
      </c>
      <c r="D26" s="31">
        <f>D24</f>
        <v>0</v>
      </c>
      <c r="E26" s="65"/>
      <c r="F26" s="31">
        <f>F24</f>
        <v>0</v>
      </c>
      <c r="G26" s="185"/>
      <c r="H26" s="31">
        <f>H24</f>
        <v>0</v>
      </c>
      <c r="I26" s="61"/>
      <c r="J26" s="31">
        <f>J24</f>
        <v>0</v>
      </c>
      <c r="K26" s="61"/>
      <c r="L26" s="31">
        <f>L24</f>
        <v>0</v>
      </c>
      <c r="M26" s="61"/>
      <c r="N26" s="31">
        <f>N24</f>
        <v>5932977</v>
      </c>
      <c r="O26" s="61"/>
      <c r="P26" s="31">
        <f>P24</f>
        <v>0</v>
      </c>
      <c r="Q26" s="61"/>
      <c r="R26" s="31">
        <f>R24</f>
        <v>0</v>
      </c>
      <c r="S26" s="61"/>
      <c r="T26" s="31">
        <f>T24</f>
        <v>5932977</v>
      </c>
    </row>
    <row r="27" spans="1:20" ht="20.25" customHeight="1" thickBot="1">
      <c r="A27" s="2" t="s">
        <v>287</v>
      </c>
      <c r="D27" s="89">
        <f>D12+D22+D24</f>
        <v>7742942</v>
      </c>
      <c r="E27" s="59"/>
      <c r="F27" s="89">
        <f>F12+F22+F24</f>
        <v>35572855</v>
      </c>
      <c r="G27" s="59"/>
      <c r="H27" s="89">
        <f>H12+H22+H24</f>
        <v>3470021</v>
      </c>
      <c r="I27" s="59"/>
      <c r="J27" s="89">
        <f>J12+J22+J24</f>
        <v>490423</v>
      </c>
      <c r="K27" s="59"/>
      <c r="L27" s="89">
        <f>L12+L22+L24</f>
        <v>820666</v>
      </c>
      <c r="M27" s="59"/>
      <c r="N27" s="89">
        <f>N12+N22+N24</f>
        <v>32370602</v>
      </c>
      <c r="O27" s="59"/>
      <c r="P27" s="89">
        <f>P12+P22+P24</f>
        <v>1280169</v>
      </c>
      <c r="Q27" s="59"/>
      <c r="R27" s="89">
        <f>R12+R22+R24</f>
        <v>1280169</v>
      </c>
      <c r="S27" s="59"/>
      <c r="T27" s="89">
        <f>T12+T22+T24</f>
        <v>81747678</v>
      </c>
    </row>
    <row r="28" spans="1:20" ht="4.5" customHeight="1" thickTop="1">
      <c r="A28" s="2"/>
      <c r="D28" s="66"/>
      <c r="E28" s="59"/>
      <c r="F28" s="66"/>
      <c r="G28" s="59"/>
      <c r="H28" s="66"/>
      <c r="I28" s="59"/>
      <c r="J28" s="66"/>
      <c r="K28" s="59"/>
      <c r="L28" s="66"/>
      <c r="M28" s="59"/>
      <c r="N28" s="66"/>
      <c r="O28" s="59"/>
      <c r="P28" s="66"/>
      <c r="Q28" s="59"/>
      <c r="R28" s="66"/>
      <c r="S28" s="59"/>
      <c r="T28" s="66"/>
    </row>
    <row r="29" spans="1:20" ht="20.25" customHeight="1">
      <c r="A29" s="42" t="s">
        <v>294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20.25" customHeight="1">
      <c r="A30" s="2" t="s">
        <v>228</v>
      </c>
      <c r="D30" s="222">
        <v>7742942</v>
      </c>
      <c r="E30" s="223">
        <v>0</v>
      </c>
      <c r="F30" s="222">
        <v>35572855</v>
      </c>
      <c r="G30" s="223">
        <v>0</v>
      </c>
      <c r="H30" s="222">
        <v>3470021</v>
      </c>
      <c r="I30" s="223">
        <v>0</v>
      </c>
      <c r="J30" s="222">
        <v>490423</v>
      </c>
      <c r="K30" s="223">
        <v>0</v>
      </c>
      <c r="L30" s="222">
        <v>820666</v>
      </c>
      <c r="M30" s="223">
        <v>0</v>
      </c>
      <c r="N30" s="222">
        <v>37712076</v>
      </c>
      <c r="O30" s="223">
        <v>0</v>
      </c>
      <c r="P30" s="222">
        <v>1279923</v>
      </c>
      <c r="Q30" s="223">
        <v>0</v>
      </c>
      <c r="R30" s="222">
        <v>1279923</v>
      </c>
      <c r="S30" s="223"/>
      <c r="T30" s="222">
        <f>SUM(D30:P30)</f>
        <v>87088906</v>
      </c>
    </row>
    <row r="31" spans="1:20" s="2" customFormat="1" ht="20.25" customHeight="1">
      <c r="A31" s="2" t="s">
        <v>169</v>
      </c>
      <c r="B31" s="42"/>
      <c r="D31" s="62"/>
      <c r="E31" s="66"/>
      <c r="F31" s="62"/>
      <c r="G31" s="62"/>
      <c r="H31" s="48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</row>
    <row r="32" spans="1:20" s="2" customFormat="1" ht="20.25" customHeight="1">
      <c r="A32" s="2" t="s">
        <v>149</v>
      </c>
      <c r="B32" s="42"/>
      <c r="D32" s="62"/>
      <c r="E32" s="66"/>
      <c r="F32" s="62"/>
      <c r="G32" s="62"/>
      <c r="H32" s="48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</row>
    <row r="33" spans="1:20" s="2" customFormat="1" ht="20.25" customHeight="1">
      <c r="A33" s="171" t="s">
        <v>249</v>
      </c>
      <c r="B33" s="42"/>
      <c r="D33" s="62"/>
      <c r="E33" s="66"/>
      <c r="F33" s="62"/>
      <c r="G33" s="62"/>
      <c r="H33" s="48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</row>
    <row r="34" spans="1:20" s="59" customFormat="1" ht="20.25" customHeight="1">
      <c r="A34" s="59" t="s">
        <v>351</v>
      </c>
      <c r="B34" s="170">
        <v>19</v>
      </c>
      <c r="D34" s="64">
        <v>0</v>
      </c>
      <c r="E34" s="224"/>
      <c r="F34" s="64">
        <v>0</v>
      </c>
      <c r="G34" s="224"/>
      <c r="H34" s="64">
        <v>0</v>
      </c>
      <c r="I34" s="225"/>
      <c r="J34" s="64">
        <v>0</v>
      </c>
      <c r="K34" s="224"/>
      <c r="L34" s="64">
        <v>0</v>
      </c>
      <c r="M34" s="224"/>
      <c r="N34" s="208">
        <v>-7355794</v>
      </c>
      <c r="O34" s="224"/>
      <c r="P34" s="64">
        <v>0</v>
      </c>
      <c r="Q34" s="224"/>
      <c r="R34" s="64">
        <v>0</v>
      </c>
      <c r="S34" s="224"/>
      <c r="T34" s="226">
        <f>SUM(D34:P34)</f>
        <v>-7355794</v>
      </c>
    </row>
    <row r="35" spans="1:20" s="59" customFormat="1" ht="20.25" customHeight="1">
      <c r="A35" s="171" t="s">
        <v>250</v>
      </c>
      <c r="B35" s="170"/>
      <c r="D35" s="227"/>
      <c r="E35" s="207"/>
      <c r="F35" s="227"/>
      <c r="G35" s="207"/>
      <c r="H35" s="227"/>
      <c r="I35" s="225"/>
      <c r="J35" s="227"/>
      <c r="K35" s="207"/>
      <c r="L35" s="227"/>
      <c r="M35" s="207"/>
      <c r="N35" s="228"/>
      <c r="O35" s="207"/>
      <c r="P35" s="227"/>
      <c r="Q35" s="207"/>
      <c r="R35" s="227"/>
      <c r="S35" s="207"/>
      <c r="T35" s="229"/>
    </row>
    <row r="36" spans="1:20" s="2" customFormat="1" ht="20.25" customHeight="1">
      <c r="A36" s="171" t="s">
        <v>251</v>
      </c>
      <c r="B36" s="42"/>
      <c r="D36" s="31">
        <v>0</v>
      </c>
      <c r="E36" s="66"/>
      <c r="F36" s="31">
        <v>0</v>
      </c>
      <c r="G36" s="62"/>
      <c r="H36" s="31">
        <v>0</v>
      </c>
      <c r="I36" s="30"/>
      <c r="J36" s="31">
        <v>0</v>
      </c>
      <c r="K36" s="63"/>
      <c r="L36" s="31">
        <v>0</v>
      </c>
      <c r="M36" s="63"/>
      <c r="N36" s="31">
        <f>SUM(N34:N35)</f>
        <v>-7355794</v>
      </c>
      <c r="O36" s="63"/>
      <c r="P36" s="31">
        <v>0</v>
      </c>
      <c r="Q36" s="63"/>
      <c r="R36" s="31">
        <v>0</v>
      </c>
      <c r="S36" s="63"/>
      <c r="T36" s="31">
        <f>SUM(T34:T34)</f>
        <v>-7355794</v>
      </c>
    </row>
    <row r="37" spans="1:20" s="2" customFormat="1" ht="20.25" customHeight="1">
      <c r="A37" s="2" t="s">
        <v>170</v>
      </c>
      <c r="B37" s="42"/>
      <c r="D37" s="62"/>
      <c r="E37" s="66"/>
      <c r="F37" s="62"/>
      <c r="G37" s="62"/>
      <c r="H37" s="48"/>
      <c r="I37" s="63"/>
      <c r="J37" s="62"/>
      <c r="K37" s="63"/>
      <c r="L37" s="62"/>
      <c r="M37" s="63"/>
      <c r="N37" s="62"/>
      <c r="O37" s="63"/>
      <c r="P37" s="62"/>
      <c r="Q37" s="63"/>
      <c r="R37" s="62"/>
      <c r="S37" s="63"/>
      <c r="T37" s="62"/>
    </row>
    <row r="38" spans="1:20" s="2" customFormat="1" ht="20.25" customHeight="1">
      <c r="A38" s="2" t="s">
        <v>163</v>
      </c>
      <c r="B38" s="42"/>
      <c r="D38" s="48"/>
      <c r="E38" s="18"/>
      <c r="F38" s="48"/>
      <c r="G38" s="48"/>
      <c r="H38" s="48"/>
      <c r="I38" s="8"/>
      <c r="J38" s="48"/>
      <c r="K38" s="8"/>
      <c r="L38" s="48"/>
      <c r="M38" s="8"/>
      <c r="N38" s="62"/>
      <c r="O38" s="8"/>
      <c r="P38" s="48"/>
      <c r="Q38" s="8"/>
      <c r="R38" s="48"/>
      <c r="S38" s="18"/>
      <c r="T38" s="62"/>
    </row>
    <row r="39" spans="1:20" s="2" customFormat="1" ht="20.25" customHeight="1">
      <c r="A39" s="28" t="s">
        <v>130</v>
      </c>
      <c r="B39" s="42"/>
      <c r="D39" s="31">
        <f>SUM(D36:D36)</f>
        <v>0</v>
      </c>
      <c r="E39" s="215"/>
      <c r="F39" s="31">
        <f>SUM(F36:F36)</f>
        <v>0</v>
      </c>
      <c r="G39" s="62"/>
      <c r="H39" s="31">
        <f>SUM(H36:H36)</f>
        <v>0</v>
      </c>
      <c r="I39" s="63"/>
      <c r="J39" s="31">
        <f>SUM(J36:J36)</f>
        <v>0</v>
      </c>
      <c r="K39" s="63"/>
      <c r="L39" s="31">
        <f>SUM(L36:L36)</f>
        <v>0</v>
      </c>
      <c r="M39" s="63"/>
      <c r="N39" s="31">
        <f>SUM(N36:N36)</f>
        <v>-7355794</v>
      </c>
      <c r="O39" s="63"/>
      <c r="P39" s="31">
        <f>SUM(P36:P36)</f>
        <v>0</v>
      </c>
      <c r="Q39" s="63"/>
      <c r="R39" s="31">
        <f>SUM(R36:R36)</f>
        <v>0</v>
      </c>
      <c r="S39" s="215"/>
      <c r="T39" s="31">
        <f>SUM(T36:T36)</f>
        <v>-7355794</v>
      </c>
    </row>
    <row r="40" spans="1:20" s="2" customFormat="1" ht="20.25" customHeight="1">
      <c r="A40" s="28" t="s">
        <v>201</v>
      </c>
      <c r="B40" s="42"/>
      <c r="D40" s="48"/>
      <c r="E40" s="18"/>
      <c r="F40" s="48"/>
      <c r="G40" s="48"/>
      <c r="H40" s="48"/>
      <c r="I40" s="8"/>
      <c r="J40" s="48"/>
      <c r="K40" s="8"/>
      <c r="L40" s="48"/>
      <c r="M40" s="8"/>
      <c r="N40" s="62"/>
      <c r="O40" s="8"/>
      <c r="P40" s="48"/>
      <c r="Q40" s="8"/>
      <c r="R40" s="48"/>
      <c r="S40" s="18"/>
      <c r="T40" s="62"/>
    </row>
    <row r="41" spans="1:20" ht="20.25" customHeight="1">
      <c r="A41" s="52" t="s">
        <v>151</v>
      </c>
      <c r="D41" s="64">
        <v>0</v>
      </c>
      <c r="E41" s="65"/>
      <c r="F41" s="64">
        <v>0</v>
      </c>
      <c r="G41" s="185"/>
      <c r="H41" s="64">
        <v>0</v>
      </c>
      <c r="I41" s="61"/>
      <c r="J41" s="64">
        <v>0</v>
      </c>
      <c r="K41" s="61"/>
      <c r="L41" s="64">
        <v>0</v>
      </c>
      <c r="M41" s="61"/>
      <c r="N41" s="51">
        <v>7844533</v>
      </c>
      <c r="O41" s="61"/>
      <c r="P41" s="64">
        <v>0</v>
      </c>
      <c r="Q41" s="61"/>
      <c r="R41" s="64">
        <v>0</v>
      </c>
      <c r="S41" s="61"/>
      <c r="T41" s="64">
        <f>SUM(D41:P41)</f>
        <v>7844533</v>
      </c>
    </row>
    <row r="42" spans="1:20" ht="20.25" customHeight="1">
      <c r="A42" s="2" t="s">
        <v>290</v>
      </c>
      <c r="D42" s="185"/>
      <c r="E42" s="65"/>
      <c r="F42" s="185"/>
      <c r="G42" s="185"/>
      <c r="H42" s="185"/>
      <c r="I42" s="61"/>
      <c r="J42" s="185"/>
      <c r="K42" s="61"/>
      <c r="L42" s="185"/>
      <c r="M42" s="61"/>
      <c r="N42" s="185"/>
      <c r="O42" s="61"/>
      <c r="P42" s="185"/>
      <c r="Q42" s="61"/>
      <c r="R42" s="71"/>
      <c r="S42" s="61"/>
      <c r="T42" s="185"/>
    </row>
    <row r="43" spans="1:20" ht="20.25" customHeight="1">
      <c r="A43" s="52" t="s">
        <v>291</v>
      </c>
      <c r="D43" s="30">
        <f>D41</f>
        <v>0</v>
      </c>
      <c r="E43" s="66"/>
      <c r="F43" s="31">
        <f>F41</f>
        <v>0</v>
      </c>
      <c r="G43" s="62"/>
      <c r="H43" s="31">
        <f>H41</f>
        <v>0</v>
      </c>
      <c r="I43" s="63"/>
      <c r="J43" s="31">
        <f>J41</f>
        <v>0</v>
      </c>
      <c r="K43" s="63"/>
      <c r="L43" s="31">
        <f>L41</f>
        <v>0</v>
      </c>
      <c r="M43" s="63"/>
      <c r="N43" s="31">
        <f>N41</f>
        <v>7844533</v>
      </c>
      <c r="O43" s="63"/>
      <c r="P43" s="31">
        <f>P41</f>
        <v>0</v>
      </c>
      <c r="Q43" s="63"/>
      <c r="R43" s="31">
        <f>R41</f>
        <v>0</v>
      </c>
      <c r="S43" s="63"/>
      <c r="T43" s="31">
        <f>T41</f>
        <v>7844533</v>
      </c>
    </row>
    <row r="44" spans="1:20" ht="20.25" customHeight="1">
      <c r="A44" s="52" t="s">
        <v>212</v>
      </c>
      <c r="D44" s="218">
        <v>0</v>
      </c>
      <c r="E44" s="65"/>
      <c r="F44" s="218">
        <v>0</v>
      </c>
      <c r="G44" s="49"/>
      <c r="H44" s="218">
        <v>0</v>
      </c>
      <c r="I44" s="61"/>
      <c r="J44" s="218">
        <v>0</v>
      </c>
      <c r="K44" s="61"/>
      <c r="L44" s="218">
        <v>0</v>
      </c>
      <c r="M44" s="61"/>
      <c r="N44" s="218">
        <v>840</v>
      </c>
      <c r="O44" s="61"/>
      <c r="P44" s="218">
        <v>-840</v>
      </c>
      <c r="Q44" s="61"/>
      <c r="R44" s="218">
        <f>P44</f>
        <v>-840</v>
      </c>
      <c r="S44" s="61"/>
      <c r="T44" s="218">
        <v>0</v>
      </c>
    </row>
    <row r="45" spans="1:20" ht="20.25" customHeight="1" thickBot="1">
      <c r="A45" s="2" t="s">
        <v>289</v>
      </c>
      <c r="D45" s="89">
        <f>D30+D39+D41</f>
        <v>7742942</v>
      </c>
      <c r="E45" s="59"/>
      <c r="F45" s="89">
        <f>F30+F39+F41</f>
        <v>35572855</v>
      </c>
      <c r="G45" s="59"/>
      <c r="H45" s="89">
        <f>H30+H39+H41</f>
        <v>3470021</v>
      </c>
      <c r="I45" s="59"/>
      <c r="J45" s="89">
        <f>J30+J39+J41</f>
        <v>490423</v>
      </c>
      <c r="K45" s="59"/>
      <c r="L45" s="89">
        <f>L30+L39+L41</f>
        <v>820666</v>
      </c>
      <c r="M45" s="59"/>
      <c r="N45" s="89">
        <f>N30+N39+N41+N44</f>
        <v>38201655</v>
      </c>
      <c r="O45" s="59"/>
      <c r="P45" s="89">
        <f>P30+P39+P41+P44</f>
        <v>1279083</v>
      </c>
      <c r="Q45" s="59"/>
      <c r="R45" s="89">
        <f>R30+R39+R41+R44</f>
        <v>1279083</v>
      </c>
      <c r="S45" s="59"/>
      <c r="T45" s="89">
        <f>T30+T39+T41</f>
        <v>87577645</v>
      </c>
    </row>
    <row r="46" ht="20.25" customHeight="1" thickTop="1"/>
  </sheetData>
  <sheetProtection/>
  <mergeCells count="2">
    <mergeCell ref="D5:T5"/>
    <mergeCell ref="P6:R6"/>
  </mergeCells>
  <printOptions/>
  <pageMargins left="0.7" right="0.5" top="0.48" bottom="0.5" header="0.5" footer="0.5"/>
  <pageSetup firstPageNumber="13" useFirstPageNumber="1" fitToHeight="2" horizontalDpi="600" verticalDpi="600" orientation="landscape" paperSize="9" scale="61" r:id="rId1"/>
  <headerFooter>
    <oddFooter>&amp;L The accompanying notes are an integral part of these financial statements.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zoomScalePageLayoutView="70" workbookViewId="0" topLeftCell="A1">
      <selection activeCell="A1" sqref="A1"/>
    </sheetView>
  </sheetViews>
  <sheetFormatPr defaultColWidth="9.140625" defaultRowHeight="20.25" customHeight="1"/>
  <cols>
    <col min="1" max="1" width="2.140625" style="12" customWidth="1"/>
    <col min="2" max="2" width="32.7109375" style="12" customWidth="1"/>
    <col min="3" max="3" width="5.57421875" style="84" customWidth="1"/>
    <col min="4" max="4" width="0.9921875" style="1" customWidth="1"/>
    <col min="5" max="5" width="13.7109375" style="1" customWidth="1"/>
    <col min="6" max="6" width="0.9921875" style="1" customWidth="1"/>
    <col min="7" max="7" width="13.7109375" style="1" customWidth="1"/>
    <col min="8" max="8" width="0.9921875" style="10" customWidth="1"/>
    <col min="9" max="9" width="13.7109375" style="1" customWidth="1"/>
    <col min="10" max="10" width="0.9921875" style="10" customWidth="1"/>
    <col min="11" max="11" width="13.7109375" style="1" customWidth="1"/>
    <col min="12" max="16384" width="9.140625" style="1" customWidth="1"/>
  </cols>
  <sheetData>
    <row r="1" spans="1:11" s="16" customFormat="1" ht="20.25" customHeight="1">
      <c r="A1" s="20" t="s">
        <v>29</v>
      </c>
      <c r="B1" s="5"/>
      <c r="C1" s="77"/>
      <c r="D1" s="27"/>
      <c r="E1" s="32"/>
      <c r="F1" s="9"/>
      <c r="G1" s="32"/>
      <c r="H1" s="9"/>
      <c r="I1" s="32"/>
      <c r="J1" s="9"/>
      <c r="K1" s="32"/>
    </row>
    <row r="2" spans="1:3" s="59" customFormat="1" ht="20.25" customHeight="1">
      <c r="A2" s="20" t="s">
        <v>30</v>
      </c>
      <c r="B2" s="20"/>
      <c r="C2" s="77"/>
    </row>
    <row r="3" spans="1:11" s="59" customFormat="1" ht="20.25" customHeight="1">
      <c r="A3" s="21" t="s">
        <v>234</v>
      </c>
      <c r="B3" s="21"/>
      <c r="C3" s="77"/>
      <c r="D3" s="3"/>
      <c r="E3" s="3"/>
      <c r="F3" s="3"/>
      <c r="G3" s="3"/>
      <c r="H3" s="3"/>
      <c r="I3" s="3"/>
      <c r="J3" s="3"/>
      <c r="K3" s="3"/>
    </row>
    <row r="4" spans="1:11" s="160" customFormat="1" ht="20.25" customHeight="1">
      <c r="A4" s="6"/>
      <c r="B4" s="6"/>
      <c r="C4" s="77"/>
      <c r="D4" s="7"/>
      <c r="E4" s="7"/>
      <c r="F4" s="7"/>
      <c r="G4" s="7"/>
      <c r="H4" s="7"/>
      <c r="I4" s="7"/>
      <c r="J4" s="7"/>
      <c r="K4" s="53" t="s">
        <v>133</v>
      </c>
    </row>
    <row r="5" spans="1:11" s="59" customFormat="1" ht="20.25" customHeight="1">
      <c r="A5" s="5"/>
      <c r="B5" s="5"/>
      <c r="C5" s="77"/>
      <c r="D5" s="3"/>
      <c r="E5" s="270" t="s">
        <v>0</v>
      </c>
      <c r="F5" s="270"/>
      <c r="G5" s="270"/>
      <c r="H5" s="15"/>
      <c r="I5" s="270" t="s">
        <v>42</v>
      </c>
      <c r="J5" s="270"/>
      <c r="K5" s="270"/>
    </row>
    <row r="6" spans="1:11" s="160" customFormat="1" ht="18.75" customHeight="1">
      <c r="A6" s="5"/>
      <c r="B6" s="5"/>
      <c r="C6" s="77"/>
      <c r="D6" s="3"/>
      <c r="E6" s="264" t="s">
        <v>8</v>
      </c>
      <c r="F6" s="264"/>
      <c r="G6" s="264"/>
      <c r="H6" s="15"/>
      <c r="I6" s="264" t="s">
        <v>8</v>
      </c>
      <c r="J6" s="264"/>
      <c r="K6" s="264"/>
    </row>
    <row r="7" spans="1:11" s="160" customFormat="1" ht="18.75" customHeight="1">
      <c r="A7" s="5"/>
      <c r="B7" s="5"/>
      <c r="C7" s="77"/>
      <c r="D7" s="3"/>
      <c r="E7" s="267" t="s">
        <v>272</v>
      </c>
      <c r="F7" s="267"/>
      <c r="G7" s="267"/>
      <c r="H7" s="25"/>
      <c r="I7" s="267" t="s">
        <v>272</v>
      </c>
      <c r="J7" s="267"/>
      <c r="K7" s="267"/>
    </row>
    <row r="8" spans="1:11" s="160" customFormat="1" ht="18.75" customHeight="1">
      <c r="A8" s="5"/>
      <c r="B8" s="5"/>
      <c r="C8" s="79"/>
      <c r="D8" s="3"/>
      <c r="E8" s="268" t="s">
        <v>270</v>
      </c>
      <c r="F8" s="269"/>
      <c r="G8" s="269"/>
      <c r="H8" s="25"/>
      <c r="I8" s="268" t="s">
        <v>270</v>
      </c>
      <c r="J8" s="269"/>
      <c r="K8" s="269"/>
    </row>
    <row r="9" spans="1:11" s="160" customFormat="1" ht="18.75" customHeight="1">
      <c r="A9" s="5"/>
      <c r="B9" s="5"/>
      <c r="C9" s="77" t="s">
        <v>43</v>
      </c>
      <c r="D9" s="3"/>
      <c r="E9" s="54" t="s">
        <v>227</v>
      </c>
      <c r="F9" s="25"/>
      <c r="G9" s="54" t="s">
        <v>218</v>
      </c>
      <c r="H9" s="25"/>
      <c r="I9" s="54" t="s">
        <v>227</v>
      </c>
      <c r="J9" s="25"/>
      <c r="K9" s="54" t="s">
        <v>218</v>
      </c>
    </row>
    <row r="10" spans="1:11" s="160" customFormat="1" ht="18.75" customHeight="1">
      <c r="A10" s="5"/>
      <c r="B10" s="5"/>
      <c r="C10" s="77"/>
      <c r="D10" s="3"/>
      <c r="E10" s="230"/>
      <c r="F10" s="25"/>
      <c r="G10" s="230"/>
      <c r="H10" s="25"/>
      <c r="I10" s="230"/>
      <c r="J10" s="25"/>
      <c r="K10" s="230"/>
    </row>
    <row r="11" spans="1:11" s="59" customFormat="1" ht="18.75" customHeight="1">
      <c r="A11" s="266" t="s">
        <v>28</v>
      </c>
      <c r="B11" s="266"/>
      <c r="C11" s="266"/>
      <c r="D11" s="266"/>
      <c r="E11" s="154"/>
      <c r="F11" s="154"/>
      <c r="G11" s="154"/>
      <c r="H11" s="154"/>
      <c r="I11" s="154"/>
      <c r="J11" s="154"/>
      <c r="K11" s="154"/>
    </row>
    <row r="12" spans="1:11" s="59" customFormat="1" ht="18.75" customHeight="1">
      <c r="A12" s="96" t="s">
        <v>72</v>
      </c>
      <c r="B12" s="29"/>
      <c r="C12" s="231"/>
      <c r="D12" s="29"/>
      <c r="E12" s="71">
        <v>18078270</v>
      </c>
      <c r="F12" s="71"/>
      <c r="G12" s="71">
        <v>13040480</v>
      </c>
      <c r="H12" s="71"/>
      <c r="I12" s="71">
        <v>7844533</v>
      </c>
      <c r="J12" s="71"/>
      <c r="K12" s="71">
        <v>5932977</v>
      </c>
    </row>
    <row r="13" spans="1:11" s="59" customFormat="1" ht="18.75" customHeight="1">
      <c r="A13" s="17" t="s">
        <v>78</v>
      </c>
      <c r="B13" s="17"/>
      <c r="C13" s="77"/>
      <c r="D13" s="153"/>
      <c r="E13" s="30"/>
      <c r="F13" s="71"/>
      <c r="G13" s="30"/>
      <c r="H13" s="71"/>
      <c r="I13" s="71"/>
      <c r="J13" s="71"/>
      <c r="K13" s="71"/>
    </row>
    <row r="14" spans="1:11" s="59" customFormat="1" ht="18.75" customHeight="1">
      <c r="A14" s="96" t="s">
        <v>121</v>
      </c>
      <c r="B14" s="96"/>
      <c r="C14" s="77"/>
      <c r="D14" s="153"/>
      <c r="E14" s="162">
        <v>9047952</v>
      </c>
      <c r="F14" s="71"/>
      <c r="G14" s="162">
        <v>7386213</v>
      </c>
      <c r="H14" s="93"/>
      <c r="I14" s="71">
        <v>1362106</v>
      </c>
      <c r="J14" s="93"/>
      <c r="K14" s="71">
        <v>1542788</v>
      </c>
    </row>
    <row r="15" spans="1:11" s="59" customFormat="1" ht="18.75" customHeight="1">
      <c r="A15" s="96" t="s">
        <v>122</v>
      </c>
      <c r="B15" s="96"/>
      <c r="C15" s="77"/>
      <c r="D15" s="153"/>
      <c r="E15" s="162">
        <v>810280</v>
      </c>
      <c r="F15" s="71"/>
      <c r="G15" s="162">
        <v>896571</v>
      </c>
      <c r="H15" s="93"/>
      <c r="I15" s="71">
        <v>6295</v>
      </c>
      <c r="J15" s="93"/>
      <c r="K15" s="71">
        <v>6873</v>
      </c>
    </row>
    <row r="16" spans="1:11" s="59" customFormat="1" ht="18.75" customHeight="1">
      <c r="A16" s="96" t="s">
        <v>321</v>
      </c>
      <c r="B16" s="96"/>
      <c r="C16" s="77"/>
      <c r="D16" s="153"/>
      <c r="E16" s="162">
        <v>3850574</v>
      </c>
      <c r="F16" s="71"/>
      <c r="G16" s="162">
        <v>3286956</v>
      </c>
      <c r="H16" s="93"/>
      <c r="I16" s="71">
        <v>114279</v>
      </c>
      <c r="J16" s="93"/>
      <c r="K16" s="71">
        <v>106017</v>
      </c>
    </row>
    <row r="17" spans="1:7" s="59" customFormat="1" ht="18.75" customHeight="1">
      <c r="A17" s="50" t="s">
        <v>295</v>
      </c>
      <c r="B17" s="96"/>
      <c r="C17" s="77"/>
      <c r="D17" s="153"/>
      <c r="E17" s="2"/>
      <c r="F17" s="71"/>
      <c r="G17" s="2"/>
    </row>
    <row r="18" spans="1:11" s="59" customFormat="1" ht="18.75" customHeight="1">
      <c r="A18" s="50" t="s">
        <v>296</v>
      </c>
      <c r="B18" s="96"/>
      <c r="C18" s="77">
        <v>5</v>
      </c>
      <c r="D18" s="153"/>
      <c r="E18" s="162">
        <v>153997</v>
      </c>
      <c r="F18" s="71"/>
      <c r="G18" s="162">
        <v>28172</v>
      </c>
      <c r="H18" s="93"/>
      <c r="I18" s="232">
        <v>11696</v>
      </c>
      <c r="J18" s="232"/>
      <c r="K18" s="232">
        <v>-3415</v>
      </c>
    </row>
    <row r="19" spans="1:10" s="59" customFormat="1" ht="18.75" customHeight="1">
      <c r="A19" s="50" t="s">
        <v>297</v>
      </c>
      <c r="B19" s="96"/>
      <c r="C19" s="77"/>
      <c r="D19" s="153"/>
      <c r="E19" s="162"/>
      <c r="F19" s="71"/>
      <c r="G19" s="162"/>
      <c r="H19" s="71"/>
      <c r="J19" s="71"/>
    </row>
    <row r="20" spans="1:11" s="59" customFormat="1" ht="18.75" customHeight="1">
      <c r="A20" s="168" t="s">
        <v>298</v>
      </c>
      <c r="B20" s="96"/>
      <c r="C20" s="77"/>
      <c r="D20" s="153"/>
      <c r="E20" s="162"/>
      <c r="F20" s="71"/>
      <c r="G20" s="162"/>
      <c r="H20" s="71"/>
      <c r="I20" s="71"/>
      <c r="J20" s="71"/>
      <c r="K20" s="71"/>
    </row>
    <row r="21" spans="1:11" s="59" customFormat="1" ht="18.75" customHeight="1">
      <c r="A21" s="50" t="s">
        <v>266</v>
      </c>
      <c r="B21" s="96"/>
      <c r="C21" s="77"/>
      <c r="D21" s="153"/>
      <c r="E21" s="162">
        <v>15198</v>
      </c>
      <c r="F21" s="71"/>
      <c r="G21" s="162">
        <v>179197</v>
      </c>
      <c r="H21" s="71"/>
      <c r="I21" s="71">
        <v>-8865</v>
      </c>
      <c r="J21" s="71"/>
      <c r="K21" s="71">
        <v>103015</v>
      </c>
    </row>
    <row r="22" spans="1:11" s="59" customFormat="1" ht="18.75" customHeight="1">
      <c r="A22" s="96" t="s">
        <v>27</v>
      </c>
      <c r="B22" s="96"/>
      <c r="C22" s="77"/>
      <c r="D22" s="153"/>
      <c r="E22" s="162">
        <v>-511003</v>
      </c>
      <c r="F22" s="71"/>
      <c r="G22" s="162">
        <v>-472225</v>
      </c>
      <c r="H22" s="71"/>
      <c r="I22" s="71">
        <v>-3228991</v>
      </c>
      <c r="J22" s="71"/>
      <c r="K22" s="71">
        <v>-2620046</v>
      </c>
    </row>
    <row r="23" spans="1:11" s="59" customFormat="1" ht="18.75" customHeight="1">
      <c r="A23" s="96" t="s">
        <v>178</v>
      </c>
      <c r="B23" s="96"/>
      <c r="C23" s="77"/>
      <c r="D23" s="153"/>
      <c r="E23" s="162">
        <v>-73658</v>
      </c>
      <c r="F23" s="71"/>
      <c r="G23" s="162">
        <v>-67980</v>
      </c>
      <c r="H23" s="71"/>
      <c r="I23" s="71">
        <v>-9326776</v>
      </c>
      <c r="J23" s="71"/>
      <c r="K23" s="71">
        <v>-7424608</v>
      </c>
    </row>
    <row r="24" spans="1:11" s="59" customFormat="1" ht="18.75" customHeight="1">
      <c r="A24" s="96" t="s">
        <v>85</v>
      </c>
      <c r="B24" s="96"/>
      <c r="C24" s="77"/>
      <c r="D24" s="153"/>
      <c r="E24" s="162">
        <v>7745115</v>
      </c>
      <c r="F24" s="71"/>
      <c r="G24" s="162">
        <v>7375480</v>
      </c>
      <c r="H24" s="71"/>
      <c r="I24" s="71">
        <v>2770506</v>
      </c>
      <c r="J24" s="71"/>
      <c r="K24" s="71">
        <v>2539376</v>
      </c>
    </row>
    <row r="25" spans="1:11" s="59" customFormat="1" ht="18.75" customHeight="1">
      <c r="A25" s="50" t="s">
        <v>238</v>
      </c>
      <c r="B25" s="96"/>
      <c r="C25" s="77" t="s">
        <v>263</v>
      </c>
      <c r="D25" s="153"/>
      <c r="E25" s="162">
        <v>-2125803</v>
      </c>
      <c r="F25" s="71"/>
      <c r="G25" s="162">
        <v>-5998824</v>
      </c>
      <c r="H25" s="71"/>
      <c r="I25" s="162" t="s">
        <v>123</v>
      </c>
      <c r="J25" s="71"/>
      <c r="K25" s="162" t="s">
        <v>123</v>
      </c>
    </row>
    <row r="26" spans="1:11" s="59" customFormat="1" ht="18.75" customHeight="1">
      <c r="A26" s="96" t="s">
        <v>160</v>
      </c>
      <c r="B26" s="96"/>
      <c r="C26" s="77"/>
      <c r="D26" s="153"/>
      <c r="E26" s="162">
        <v>535637</v>
      </c>
      <c r="F26" s="71"/>
      <c r="G26" s="162">
        <v>532843</v>
      </c>
      <c r="H26" s="71"/>
      <c r="I26" s="71">
        <v>147984</v>
      </c>
      <c r="J26" s="71"/>
      <c r="K26" s="71">
        <v>144237</v>
      </c>
    </row>
    <row r="27" spans="1:11" s="59" customFormat="1" ht="18.75" customHeight="1">
      <c r="A27" s="50" t="s">
        <v>299</v>
      </c>
      <c r="B27" s="96"/>
      <c r="C27" s="77"/>
      <c r="D27" s="153"/>
      <c r="E27" s="220"/>
      <c r="F27" s="71"/>
      <c r="G27" s="220"/>
      <c r="I27" s="172"/>
      <c r="K27" s="172"/>
    </row>
    <row r="28" spans="1:11" s="59" customFormat="1" ht="18.75" customHeight="1">
      <c r="A28" s="50" t="s">
        <v>343</v>
      </c>
      <c r="B28" s="96"/>
      <c r="C28" s="77"/>
      <c r="D28" s="153"/>
      <c r="E28" s="220"/>
      <c r="F28" s="71"/>
      <c r="G28" s="220"/>
      <c r="I28" s="172"/>
      <c r="K28" s="172"/>
    </row>
    <row r="29" spans="1:11" s="59" customFormat="1" ht="18.75" customHeight="1">
      <c r="A29" s="58" t="s">
        <v>300</v>
      </c>
      <c r="B29" s="96"/>
      <c r="C29" s="77"/>
      <c r="D29" s="153"/>
      <c r="E29" s="162">
        <v>285964</v>
      </c>
      <c r="G29" s="162">
        <v>-645414</v>
      </c>
      <c r="I29" s="71">
        <v>-14682</v>
      </c>
      <c r="K29" s="71">
        <v>236421</v>
      </c>
    </row>
    <row r="30" spans="1:11" s="59" customFormat="1" ht="18.75" customHeight="1">
      <c r="A30" s="50" t="s">
        <v>301</v>
      </c>
      <c r="B30" s="96"/>
      <c r="C30" s="77"/>
      <c r="D30" s="153"/>
      <c r="E30" s="162">
        <v>24836</v>
      </c>
      <c r="F30" s="71"/>
      <c r="G30" s="162">
        <v>28411</v>
      </c>
      <c r="H30" s="71"/>
      <c r="I30" s="162" t="s">
        <v>123</v>
      </c>
      <c r="J30" s="71"/>
      <c r="K30" s="71">
        <v>28411</v>
      </c>
    </row>
    <row r="31" spans="1:11" s="59" customFormat="1" ht="18.75" customHeight="1">
      <c r="A31" s="50" t="s">
        <v>269</v>
      </c>
      <c r="B31" s="96"/>
      <c r="C31" s="77"/>
      <c r="D31" s="153"/>
      <c r="E31" s="162">
        <v>87044</v>
      </c>
      <c r="F31" s="71"/>
      <c r="G31" s="162">
        <v>-865889</v>
      </c>
      <c r="H31" s="71"/>
      <c r="I31" s="71">
        <v>283066</v>
      </c>
      <c r="J31" s="71"/>
      <c r="K31" s="71">
        <v>-1301967</v>
      </c>
    </row>
    <row r="32" spans="1:11" s="59" customFormat="1" ht="18.75" customHeight="1">
      <c r="A32" s="50" t="s">
        <v>252</v>
      </c>
      <c r="B32" s="6"/>
      <c r="C32" s="77"/>
      <c r="D32" s="153"/>
      <c r="E32" s="220"/>
      <c r="F32" s="71"/>
      <c r="G32" s="220"/>
      <c r="H32" s="71"/>
      <c r="I32" s="71"/>
      <c r="J32" s="71"/>
      <c r="K32" s="71"/>
    </row>
    <row r="33" spans="1:11" s="59" customFormat="1" ht="18.75" customHeight="1">
      <c r="A33" s="50" t="s">
        <v>253</v>
      </c>
      <c r="B33" s="6"/>
      <c r="C33" s="77"/>
      <c r="D33" s="153"/>
      <c r="E33" s="162">
        <v>-730654</v>
      </c>
      <c r="F33" s="71"/>
      <c r="G33" s="162">
        <v>66429</v>
      </c>
      <c r="H33" s="71"/>
      <c r="I33" s="162" t="s">
        <v>123</v>
      </c>
      <c r="J33" s="162"/>
      <c r="K33" s="162" t="s">
        <v>123</v>
      </c>
    </row>
    <row r="34" spans="1:11" s="59" customFormat="1" ht="18.75" customHeight="1" hidden="1">
      <c r="A34" s="50" t="s">
        <v>302</v>
      </c>
      <c r="B34" s="6"/>
      <c r="C34" s="77"/>
      <c r="D34" s="153"/>
      <c r="E34" s="220"/>
      <c r="F34" s="71"/>
      <c r="G34" s="220"/>
      <c r="H34" s="71"/>
      <c r="I34" s="162"/>
      <c r="J34" s="162"/>
      <c r="K34" s="162"/>
    </row>
    <row r="35" spans="1:11" s="59" customFormat="1" ht="18.75" customHeight="1" hidden="1">
      <c r="A35" s="50" t="s">
        <v>215</v>
      </c>
      <c r="B35" s="6"/>
      <c r="C35" s="77"/>
      <c r="D35" s="153"/>
      <c r="E35" s="220"/>
      <c r="F35" s="71"/>
      <c r="G35" s="220"/>
      <c r="H35" s="71"/>
      <c r="I35" s="162"/>
      <c r="J35" s="162"/>
      <c r="K35" s="162"/>
    </row>
    <row r="36" spans="1:11" s="59" customFormat="1" ht="18.75" customHeight="1" hidden="1">
      <c r="A36" s="50" t="s">
        <v>303</v>
      </c>
      <c r="B36" s="6"/>
      <c r="C36" s="77"/>
      <c r="D36" s="153"/>
      <c r="E36" s="220"/>
      <c r="F36" s="71"/>
      <c r="G36" s="220"/>
      <c r="H36" s="71"/>
      <c r="I36" s="162"/>
      <c r="J36" s="162"/>
      <c r="K36" s="162"/>
    </row>
    <row r="37" spans="1:11" s="59" customFormat="1" ht="18.75" customHeight="1" hidden="1">
      <c r="A37" s="50" t="s">
        <v>304</v>
      </c>
      <c r="B37" s="6"/>
      <c r="C37" s="77"/>
      <c r="D37" s="153"/>
      <c r="E37" s="220"/>
      <c r="F37" s="71"/>
      <c r="G37" s="220"/>
      <c r="H37" s="71"/>
      <c r="I37" s="162"/>
      <c r="J37" s="162"/>
      <c r="K37" s="162"/>
    </row>
    <row r="38" spans="1:11" s="59" customFormat="1" ht="18.75" customHeight="1">
      <c r="A38" s="50" t="s">
        <v>236</v>
      </c>
      <c r="B38" s="6"/>
      <c r="C38" s="77"/>
      <c r="D38" s="153"/>
      <c r="E38" s="220"/>
      <c r="F38" s="71"/>
      <c r="G38" s="220"/>
      <c r="H38" s="71"/>
      <c r="I38" s="162"/>
      <c r="J38" s="162"/>
      <c r="K38" s="162"/>
    </row>
    <row r="39" spans="1:11" s="59" customFormat="1" ht="18.75" customHeight="1">
      <c r="A39" s="50" t="s">
        <v>345</v>
      </c>
      <c r="B39" s="6"/>
      <c r="C39" s="77"/>
      <c r="D39" s="153"/>
      <c r="E39" s="162" t="s">
        <v>123</v>
      </c>
      <c r="F39" s="71"/>
      <c r="G39" s="162">
        <v>-235758</v>
      </c>
      <c r="H39" s="71"/>
      <c r="I39" s="162" t="s">
        <v>123</v>
      </c>
      <c r="J39" s="162"/>
      <c r="K39" s="162" t="s">
        <v>123</v>
      </c>
    </row>
    <row r="40" spans="1:11" s="160" customFormat="1" ht="18.75" customHeight="1">
      <c r="A40" s="50" t="s">
        <v>344</v>
      </c>
      <c r="B40" s="96"/>
      <c r="C40" s="88"/>
      <c r="D40" s="153"/>
      <c r="E40" s="162"/>
      <c r="G40" s="162"/>
      <c r="I40" s="162"/>
      <c r="J40" s="162"/>
      <c r="K40" s="162"/>
    </row>
    <row r="41" spans="1:11" s="160" customFormat="1" ht="18.75" customHeight="1">
      <c r="A41" s="50" t="s">
        <v>335</v>
      </c>
      <c r="B41" s="96"/>
      <c r="C41" s="77" t="s">
        <v>239</v>
      </c>
      <c r="D41" s="153"/>
      <c r="E41" s="162">
        <v>-4907370</v>
      </c>
      <c r="F41" s="71"/>
      <c r="G41" s="162">
        <v>-3735240</v>
      </c>
      <c r="H41" s="93"/>
      <c r="I41" s="162" t="s">
        <v>123</v>
      </c>
      <c r="J41" s="162"/>
      <c r="K41" s="162" t="s">
        <v>123</v>
      </c>
    </row>
    <row r="42" spans="1:11" s="160" customFormat="1" ht="18.75" customHeight="1">
      <c r="A42" s="96" t="s">
        <v>168</v>
      </c>
      <c r="B42" s="96"/>
      <c r="C42" s="77">
        <v>17</v>
      </c>
      <c r="D42" s="153"/>
      <c r="E42" s="161">
        <v>6542501</v>
      </c>
      <c r="F42" s="71"/>
      <c r="G42" s="161">
        <v>2584568</v>
      </c>
      <c r="H42" s="71"/>
      <c r="I42" s="64">
        <v>1307367</v>
      </c>
      <c r="J42" s="71"/>
      <c r="K42" s="64">
        <v>-306668</v>
      </c>
    </row>
    <row r="43" spans="1:11" s="160" customFormat="1" ht="18.75" customHeight="1">
      <c r="A43" s="96"/>
      <c r="B43" s="96"/>
      <c r="C43" s="77"/>
      <c r="D43" s="153"/>
      <c r="E43" s="155">
        <f>SUM(E12:E42)</f>
        <v>38828880</v>
      </c>
      <c r="F43" s="155"/>
      <c r="G43" s="155">
        <f>SUM(G12:G42)</f>
        <v>23383990</v>
      </c>
      <c r="H43" s="155"/>
      <c r="I43" s="155">
        <f>SUM(I12:I42)</f>
        <v>1268518</v>
      </c>
      <c r="J43" s="155"/>
      <c r="K43" s="155">
        <f>SUM(K12:K42)</f>
        <v>-1016589</v>
      </c>
    </row>
    <row r="44" spans="1:11" s="59" customFormat="1" ht="18.75" customHeight="1">
      <c r="A44" s="96"/>
      <c r="B44" s="96"/>
      <c r="C44" s="77"/>
      <c r="D44" s="153"/>
      <c r="E44" s="71"/>
      <c r="F44" s="71"/>
      <c r="G44" s="71"/>
      <c r="H44" s="71"/>
      <c r="I44" s="71"/>
      <c r="J44" s="71"/>
      <c r="K44" s="71"/>
    </row>
    <row r="45" spans="1:11" s="59" customFormat="1" ht="18.75" customHeight="1">
      <c r="A45" s="20" t="s">
        <v>29</v>
      </c>
      <c r="B45" s="5"/>
      <c r="C45" s="77"/>
      <c r="D45" s="27"/>
      <c r="E45" s="32"/>
      <c r="F45" s="9"/>
      <c r="G45" s="32"/>
      <c r="H45" s="9"/>
      <c r="I45" s="32"/>
      <c r="J45" s="9"/>
      <c r="K45" s="32"/>
    </row>
    <row r="46" spans="1:3" s="59" customFormat="1" ht="18.75" customHeight="1">
      <c r="A46" s="20" t="s">
        <v>30</v>
      </c>
      <c r="B46" s="20"/>
      <c r="C46" s="77"/>
    </row>
    <row r="47" spans="1:11" s="59" customFormat="1" ht="18.75" customHeight="1">
      <c r="A47" s="21" t="s">
        <v>234</v>
      </c>
      <c r="B47" s="21"/>
      <c r="C47" s="77"/>
      <c r="D47" s="3"/>
      <c r="E47" s="3"/>
      <c r="F47" s="3"/>
      <c r="G47" s="3"/>
      <c r="H47" s="3"/>
      <c r="I47" s="3"/>
      <c r="J47" s="3"/>
      <c r="K47" s="3"/>
    </row>
    <row r="48" spans="1:11" s="160" customFormat="1" ht="20.25" customHeight="1">
      <c r="A48" s="6"/>
      <c r="B48" s="6"/>
      <c r="C48" s="77"/>
      <c r="D48" s="7"/>
      <c r="E48" s="7"/>
      <c r="F48" s="7"/>
      <c r="G48" s="7"/>
      <c r="H48" s="7"/>
      <c r="I48" s="7"/>
      <c r="J48" s="7"/>
      <c r="K48" s="53" t="s">
        <v>133</v>
      </c>
    </row>
    <row r="49" spans="1:11" s="59" customFormat="1" ht="20.25" customHeight="1">
      <c r="A49" s="5"/>
      <c r="B49" s="5"/>
      <c r="C49" s="77"/>
      <c r="D49" s="3"/>
      <c r="E49" s="270" t="s">
        <v>0</v>
      </c>
      <c r="F49" s="270"/>
      <c r="G49" s="270"/>
      <c r="H49" s="15"/>
      <c r="I49" s="270" t="s">
        <v>42</v>
      </c>
      <c r="J49" s="270"/>
      <c r="K49" s="270"/>
    </row>
    <row r="50" spans="1:11" s="160" customFormat="1" ht="18.75" customHeight="1">
      <c r="A50" s="5"/>
      <c r="B50" s="5"/>
      <c r="C50" s="77"/>
      <c r="D50" s="3"/>
      <c r="E50" s="264" t="s">
        <v>8</v>
      </c>
      <c r="F50" s="264"/>
      <c r="G50" s="264"/>
      <c r="H50" s="15"/>
      <c r="I50" s="264" t="s">
        <v>8</v>
      </c>
      <c r="J50" s="264"/>
      <c r="K50" s="264"/>
    </row>
    <row r="51" spans="1:11" s="160" customFormat="1" ht="18.75" customHeight="1">
      <c r="A51" s="5"/>
      <c r="B51" s="5"/>
      <c r="C51" s="77"/>
      <c r="D51" s="3"/>
      <c r="E51" s="267" t="s">
        <v>272</v>
      </c>
      <c r="F51" s="267"/>
      <c r="G51" s="267"/>
      <c r="H51" s="25"/>
      <c r="I51" s="267" t="s">
        <v>272</v>
      </c>
      <c r="J51" s="267"/>
      <c r="K51" s="267"/>
    </row>
    <row r="52" spans="1:11" s="160" customFormat="1" ht="18.75" customHeight="1">
      <c r="A52" s="5"/>
      <c r="B52" s="5"/>
      <c r="C52" s="79"/>
      <c r="D52" s="3"/>
      <c r="E52" s="268" t="s">
        <v>270</v>
      </c>
      <c r="F52" s="269"/>
      <c r="G52" s="269"/>
      <c r="H52" s="25"/>
      <c r="I52" s="268" t="s">
        <v>270</v>
      </c>
      <c r="J52" s="269"/>
      <c r="K52" s="269"/>
    </row>
    <row r="53" spans="1:11" s="160" customFormat="1" ht="18.75" customHeight="1">
      <c r="A53" s="5"/>
      <c r="B53" s="5"/>
      <c r="C53" s="77" t="s">
        <v>43</v>
      </c>
      <c r="D53" s="3"/>
      <c r="E53" s="54" t="s">
        <v>227</v>
      </c>
      <c r="F53" s="25"/>
      <c r="G53" s="54" t="s">
        <v>218</v>
      </c>
      <c r="H53" s="25"/>
      <c r="I53" s="54" t="s">
        <v>227</v>
      </c>
      <c r="J53" s="25"/>
      <c r="K53" s="54" t="s">
        <v>218</v>
      </c>
    </row>
    <row r="54" spans="1:11" s="160" customFormat="1" ht="18.75" customHeight="1">
      <c r="A54" s="266" t="s">
        <v>171</v>
      </c>
      <c r="B54" s="266"/>
      <c r="C54" s="266"/>
      <c r="D54" s="266"/>
      <c r="E54" s="266"/>
      <c r="F54" s="13"/>
      <c r="G54" s="13"/>
      <c r="H54" s="13"/>
      <c r="I54" s="13"/>
      <c r="J54" s="13"/>
      <c r="K54" s="13"/>
    </row>
    <row r="55" spans="1:11" s="160" customFormat="1" ht="18.75" customHeight="1">
      <c r="A55" s="29" t="s">
        <v>172</v>
      </c>
      <c r="C55" s="231"/>
      <c r="D55" s="29"/>
      <c r="E55" s="29"/>
      <c r="F55" s="13"/>
      <c r="G55" s="29"/>
      <c r="H55" s="13"/>
      <c r="I55" s="13"/>
      <c r="J55" s="13"/>
      <c r="K55" s="13"/>
    </row>
    <row r="56" spans="1:11" s="160" customFormat="1" ht="18.75" customHeight="1">
      <c r="A56" s="17" t="s">
        <v>115</v>
      </c>
      <c r="B56" s="17"/>
      <c r="C56" s="77"/>
      <c r="D56" s="153"/>
      <c r="E56" s="71"/>
      <c r="F56" s="71"/>
      <c r="G56" s="71"/>
      <c r="H56" s="71"/>
      <c r="I56" s="71"/>
      <c r="J56" s="71"/>
      <c r="K56" s="71"/>
    </row>
    <row r="57" spans="1:11" s="160" customFormat="1" ht="18.75" customHeight="1">
      <c r="A57" s="17" t="s">
        <v>116</v>
      </c>
      <c r="B57" s="17"/>
      <c r="C57" s="77"/>
      <c r="D57" s="153"/>
      <c r="E57" s="71"/>
      <c r="F57" s="71"/>
      <c r="G57" s="71"/>
      <c r="H57" s="71"/>
      <c r="I57" s="59"/>
      <c r="J57" s="71"/>
      <c r="K57" s="59"/>
    </row>
    <row r="58" spans="1:11" s="160" customFormat="1" ht="18.75" customHeight="1">
      <c r="A58" s="96" t="s">
        <v>69</v>
      </c>
      <c r="B58" s="96"/>
      <c r="C58" s="77"/>
      <c r="D58" s="153"/>
      <c r="E58" s="162">
        <v>-1114404</v>
      </c>
      <c r="F58" s="71"/>
      <c r="G58" s="162">
        <v>75406</v>
      </c>
      <c r="H58" s="71"/>
      <c r="I58" s="71">
        <v>487649</v>
      </c>
      <c r="J58" s="71"/>
      <c r="K58" s="71">
        <v>227298</v>
      </c>
    </row>
    <row r="59" spans="1:11" s="59" customFormat="1" ht="18.75" customHeight="1">
      <c r="A59" s="96" t="s">
        <v>3</v>
      </c>
      <c r="B59" s="96"/>
      <c r="C59" s="77"/>
      <c r="D59" s="153"/>
      <c r="E59" s="162">
        <v>3184866</v>
      </c>
      <c r="F59" s="71"/>
      <c r="G59" s="162">
        <v>3648586</v>
      </c>
      <c r="H59" s="71"/>
      <c r="I59" s="71">
        <v>906988</v>
      </c>
      <c r="J59" s="71"/>
      <c r="K59" s="71">
        <v>-878646</v>
      </c>
    </row>
    <row r="60" spans="1:11" s="59" customFormat="1" ht="18.75" customHeight="1">
      <c r="A60" s="50" t="s">
        <v>187</v>
      </c>
      <c r="B60" s="96"/>
      <c r="C60" s="77"/>
      <c r="D60" s="153"/>
      <c r="E60" s="162">
        <v>-5034592</v>
      </c>
      <c r="F60" s="71"/>
      <c r="G60" s="162">
        <v>-5281715</v>
      </c>
      <c r="H60" s="71"/>
      <c r="I60" s="71">
        <v>-244485</v>
      </c>
      <c r="J60" s="71"/>
      <c r="K60" s="71">
        <v>96859</v>
      </c>
    </row>
    <row r="61" spans="1:11" s="59" customFormat="1" ht="18.75" customHeight="1">
      <c r="A61" s="96" t="s">
        <v>4</v>
      </c>
      <c r="B61" s="96"/>
      <c r="C61" s="77"/>
      <c r="D61" s="153"/>
      <c r="E61" s="162">
        <v>-1757981</v>
      </c>
      <c r="F61" s="71"/>
      <c r="G61" s="162">
        <v>-5173785</v>
      </c>
      <c r="H61" s="71"/>
      <c r="I61" s="71">
        <v>711322</v>
      </c>
      <c r="J61" s="71"/>
      <c r="K61" s="71">
        <v>-843083</v>
      </c>
    </row>
    <row r="62" spans="1:11" s="59" customFormat="1" ht="18.75" customHeight="1">
      <c r="A62" s="96" t="s">
        <v>5</v>
      </c>
      <c r="B62" s="96"/>
      <c r="C62" s="77"/>
      <c r="D62" s="153"/>
      <c r="E62" s="162">
        <v>179932</v>
      </c>
      <c r="F62" s="71"/>
      <c r="G62" s="162">
        <v>-1218367</v>
      </c>
      <c r="H62" s="71"/>
      <c r="I62" s="71">
        <v>13278</v>
      </c>
      <c r="J62" s="71"/>
      <c r="K62" s="71">
        <v>-59</v>
      </c>
    </row>
    <row r="63" spans="1:11" s="59" customFormat="1" ht="18.75" customHeight="1">
      <c r="A63" s="96" t="s">
        <v>7</v>
      </c>
      <c r="B63" s="96"/>
      <c r="C63" s="77"/>
      <c r="D63" s="153"/>
      <c r="E63" s="162">
        <v>-1632195</v>
      </c>
      <c r="F63" s="71"/>
      <c r="G63" s="162">
        <v>-3827228</v>
      </c>
      <c r="H63" s="71"/>
      <c r="I63" s="71">
        <v>-99388</v>
      </c>
      <c r="J63" s="71"/>
      <c r="K63" s="71">
        <v>-369366</v>
      </c>
    </row>
    <row r="64" spans="1:11" s="59" customFormat="1" ht="18.75" customHeight="1">
      <c r="A64" s="96" t="s">
        <v>6</v>
      </c>
      <c r="B64" s="96"/>
      <c r="C64" s="77"/>
      <c r="D64" s="153"/>
      <c r="E64" s="162">
        <v>2965447</v>
      </c>
      <c r="F64" s="71"/>
      <c r="G64" s="162">
        <v>3904633</v>
      </c>
      <c r="H64" s="71"/>
      <c r="I64" s="71">
        <v>34338</v>
      </c>
      <c r="J64" s="71"/>
      <c r="K64" s="71">
        <v>1292498</v>
      </c>
    </row>
    <row r="65" spans="1:11" s="59" customFormat="1" ht="18.75" customHeight="1">
      <c r="A65" s="96" t="s">
        <v>233</v>
      </c>
      <c r="B65" s="96"/>
      <c r="C65" s="77"/>
      <c r="D65" s="153"/>
      <c r="E65" s="162">
        <v>-616433</v>
      </c>
      <c r="F65" s="71"/>
      <c r="G65" s="162">
        <v>-73854</v>
      </c>
      <c r="H65" s="71"/>
      <c r="I65" s="92">
        <v>-32729</v>
      </c>
      <c r="J65" s="71"/>
      <c r="K65" s="92">
        <v>-3359</v>
      </c>
    </row>
    <row r="66" spans="1:11" s="59" customFormat="1" ht="18.75" customHeight="1">
      <c r="A66" s="96" t="s">
        <v>39</v>
      </c>
      <c r="B66" s="96"/>
      <c r="C66" s="77"/>
      <c r="D66" s="153"/>
      <c r="E66" s="161">
        <v>-5218733</v>
      </c>
      <c r="F66" s="71"/>
      <c r="G66" s="161">
        <v>-3578779</v>
      </c>
      <c r="H66" s="71"/>
      <c r="I66" s="64">
        <v>-1127190</v>
      </c>
      <c r="J66" s="71"/>
      <c r="K66" s="64">
        <v>-38155</v>
      </c>
    </row>
    <row r="67" spans="1:11" s="59" customFormat="1" ht="18.75" customHeight="1">
      <c r="A67" s="5" t="s">
        <v>305</v>
      </c>
      <c r="B67" s="96"/>
      <c r="C67" s="77"/>
      <c r="D67" s="153"/>
      <c r="E67" s="71"/>
      <c r="F67" s="71"/>
      <c r="G67" s="71"/>
      <c r="H67" s="71"/>
      <c r="I67" s="71"/>
      <c r="J67" s="71"/>
      <c r="K67" s="71"/>
    </row>
    <row r="68" spans="1:11" s="59" customFormat="1" ht="18.75" customHeight="1">
      <c r="A68" s="5" t="s">
        <v>306</v>
      </c>
      <c r="B68" s="5"/>
      <c r="C68" s="77"/>
      <c r="D68" s="153"/>
      <c r="E68" s="176">
        <f>SUM(E58:E67)+E43</f>
        <v>29784787</v>
      </c>
      <c r="F68" s="233">
        <f>SUM(F58:F67)</f>
        <v>0</v>
      </c>
      <c r="G68" s="176">
        <f>SUM(G58:G67)+G43</f>
        <v>11858887</v>
      </c>
      <c r="H68" s="233">
        <f>SUM(H58:H67)+H43</f>
        <v>0</v>
      </c>
      <c r="I68" s="176">
        <f>SUM(I58:I67)+I43</f>
        <v>1918301</v>
      </c>
      <c r="J68" s="233">
        <f>SUM(J58:J67)+J43</f>
        <v>0</v>
      </c>
      <c r="K68" s="176">
        <f>SUM(K58:K67)+K43</f>
        <v>-1532602</v>
      </c>
    </row>
    <row r="69" spans="1:10" s="59" customFormat="1" ht="7.5" customHeight="1">
      <c r="A69" s="5"/>
      <c r="B69" s="5"/>
      <c r="C69" s="77"/>
      <c r="H69" s="71"/>
      <c r="J69" s="71"/>
    </row>
    <row r="70" spans="1:11" s="59" customFormat="1" ht="18.75" customHeight="1">
      <c r="A70" s="14" t="s">
        <v>102</v>
      </c>
      <c r="B70" s="14"/>
      <c r="C70" s="77"/>
      <c r="D70" s="153"/>
      <c r="E70" s="154"/>
      <c r="F70" s="154"/>
      <c r="G70" s="154"/>
      <c r="H70" s="71"/>
      <c r="I70" s="154"/>
      <c r="J70" s="71"/>
      <c r="K70" s="154"/>
    </row>
    <row r="71" spans="1:11" s="59" customFormat="1" ht="18.75" customHeight="1">
      <c r="A71" s="96" t="s">
        <v>62</v>
      </c>
      <c r="B71" s="96"/>
      <c r="C71" s="77"/>
      <c r="D71" s="153"/>
      <c r="E71" s="162">
        <v>477322</v>
      </c>
      <c r="F71" s="71"/>
      <c r="G71" s="162">
        <v>410828</v>
      </c>
      <c r="H71" s="71"/>
      <c r="I71" s="71">
        <v>3147580</v>
      </c>
      <c r="J71" s="71"/>
      <c r="K71" s="71">
        <v>2647661</v>
      </c>
    </row>
    <row r="72" spans="1:11" s="59" customFormat="1" ht="18.75" customHeight="1">
      <c r="A72" s="96" t="s">
        <v>124</v>
      </c>
      <c r="B72" s="96"/>
      <c r="C72" s="77"/>
      <c r="D72" s="153"/>
      <c r="E72" s="162">
        <v>3649432</v>
      </c>
      <c r="F72" s="71"/>
      <c r="G72" s="162">
        <v>2563109</v>
      </c>
      <c r="H72" s="71"/>
      <c r="I72" s="71">
        <v>15253762</v>
      </c>
      <c r="J72" s="71"/>
      <c r="K72" s="71">
        <v>9526591</v>
      </c>
    </row>
    <row r="73" spans="1:11" s="59" customFormat="1" ht="18.75" customHeight="1">
      <c r="A73" s="50" t="s">
        <v>264</v>
      </c>
      <c r="B73" s="96"/>
      <c r="C73" s="77"/>
      <c r="D73" s="153"/>
      <c r="E73" s="71"/>
      <c r="F73" s="71"/>
      <c r="G73" s="71"/>
      <c r="H73" s="71"/>
      <c r="I73" s="71"/>
      <c r="J73" s="71"/>
      <c r="K73" s="71"/>
    </row>
    <row r="74" spans="1:11" s="59" customFormat="1" ht="18.75" customHeight="1">
      <c r="A74" s="50" t="s">
        <v>307</v>
      </c>
      <c r="B74" s="96"/>
      <c r="C74" s="77"/>
      <c r="D74" s="153"/>
      <c r="E74" s="162" t="s">
        <v>123</v>
      </c>
      <c r="F74" s="71"/>
      <c r="G74" s="162" t="s">
        <v>123</v>
      </c>
      <c r="H74" s="71"/>
      <c r="I74" s="71">
        <v>-10040098</v>
      </c>
      <c r="J74" s="71"/>
      <c r="K74" s="71">
        <v>-20728541</v>
      </c>
    </row>
    <row r="75" spans="1:11" s="60" customFormat="1" ht="18.75" customHeight="1">
      <c r="A75" s="58" t="s">
        <v>346</v>
      </c>
      <c r="B75" s="87"/>
      <c r="E75" s="162">
        <v>1710383</v>
      </c>
      <c r="G75" s="162">
        <v>-1212273</v>
      </c>
      <c r="I75" s="162" t="s">
        <v>123</v>
      </c>
      <c r="K75" s="162" t="s">
        <v>123</v>
      </c>
    </row>
    <row r="76" spans="1:11" s="59" customFormat="1" ht="18.75" customHeight="1">
      <c r="A76" s="96" t="s">
        <v>94</v>
      </c>
      <c r="B76" s="96"/>
      <c r="D76" s="153"/>
      <c r="E76" s="162">
        <v>-6704803</v>
      </c>
      <c r="F76" s="60"/>
      <c r="G76" s="162">
        <v>-9827277</v>
      </c>
      <c r="H76" s="162"/>
      <c r="I76" s="162">
        <v>-13274924</v>
      </c>
      <c r="J76" s="162"/>
      <c r="K76" s="162">
        <v>-4036112</v>
      </c>
    </row>
    <row r="77" spans="1:11" s="59" customFormat="1" ht="18.75" customHeight="1">
      <c r="A77" s="96" t="s">
        <v>156</v>
      </c>
      <c r="B77" s="96"/>
      <c r="C77" s="77"/>
      <c r="D77" s="153"/>
      <c r="E77" s="162">
        <v>4273502</v>
      </c>
      <c r="F77" s="71"/>
      <c r="G77" s="162">
        <v>9659057</v>
      </c>
      <c r="H77" s="71"/>
      <c r="I77" s="162" t="s">
        <v>123</v>
      </c>
      <c r="J77" s="71"/>
      <c r="K77" s="162" t="s">
        <v>123</v>
      </c>
    </row>
    <row r="78" spans="1:11" s="59" customFormat="1" ht="18.75" customHeight="1">
      <c r="A78" s="50" t="s">
        <v>254</v>
      </c>
      <c r="B78" s="96"/>
      <c r="C78" s="77"/>
      <c r="D78" s="153"/>
      <c r="F78" s="71"/>
      <c r="H78" s="71"/>
      <c r="I78" s="162"/>
      <c r="J78" s="71"/>
      <c r="K78" s="162"/>
    </row>
    <row r="79" spans="1:11" s="59" customFormat="1" ht="18.75" customHeight="1">
      <c r="A79" s="50" t="s">
        <v>308</v>
      </c>
      <c r="B79" s="96"/>
      <c r="C79" s="77">
        <v>3</v>
      </c>
      <c r="D79" s="153"/>
      <c r="E79" s="71">
        <v>-207748</v>
      </c>
      <c r="F79" s="71"/>
      <c r="G79" s="71">
        <v>-2813147</v>
      </c>
      <c r="H79" s="71"/>
      <c r="I79" s="162" t="s">
        <v>123</v>
      </c>
      <c r="J79" s="71"/>
      <c r="K79" s="162" t="s">
        <v>123</v>
      </c>
    </row>
    <row r="80" spans="1:11" s="59" customFormat="1" ht="18.75" customHeight="1">
      <c r="A80" s="50" t="s">
        <v>309</v>
      </c>
      <c r="B80" s="96"/>
      <c r="C80" s="77"/>
      <c r="D80" s="153"/>
      <c r="F80" s="71"/>
      <c r="H80" s="71"/>
      <c r="I80" s="162"/>
      <c r="J80" s="71"/>
      <c r="K80" s="162"/>
    </row>
    <row r="81" spans="1:11" s="59" customFormat="1" ht="18.75" customHeight="1">
      <c r="A81" s="50" t="s">
        <v>310</v>
      </c>
      <c r="B81" s="96"/>
      <c r="C81" s="77"/>
      <c r="D81" s="153"/>
      <c r="E81" s="162" t="s">
        <v>123</v>
      </c>
      <c r="F81" s="173"/>
      <c r="G81" s="162" t="s">
        <v>123</v>
      </c>
      <c r="H81" s="71"/>
      <c r="I81" s="162">
        <v>16639919</v>
      </c>
      <c r="J81" s="71"/>
      <c r="K81" s="162">
        <v>70537</v>
      </c>
    </row>
    <row r="82" spans="1:11" s="160" customFormat="1" ht="18.75" customHeight="1">
      <c r="A82" s="96" t="s">
        <v>347</v>
      </c>
      <c r="B82" s="96"/>
      <c r="C82" s="77"/>
      <c r="D82" s="153"/>
      <c r="E82" s="59"/>
      <c r="F82" s="71"/>
      <c r="G82" s="59"/>
      <c r="H82" s="71"/>
      <c r="I82" s="59"/>
      <c r="J82" s="71"/>
      <c r="K82" s="59"/>
    </row>
    <row r="83" spans="1:11" s="160" customFormat="1" ht="18.75" customHeight="1">
      <c r="A83" s="50" t="s">
        <v>336</v>
      </c>
      <c r="B83" s="96"/>
      <c r="C83" s="77"/>
      <c r="D83" s="153"/>
      <c r="E83" s="162">
        <v>-14408881</v>
      </c>
      <c r="F83" s="71"/>
      <c r="G83" s="162">
        <v>-18144688</v>
      </c>
      <c r="H83" s="71"/>
      <c r="I83" s="71">
        <v>-714249</v>
      </c>
      <c r="J83" s="71"/>
      <c r="K83" s="71">
        <v>-856044</v>
      </c>
    </row>
    <row r="84" spans="1:11" s="160" customFormat="1" ht="18.75" customHeight="1">
      <c r="A84" s="234" t="s">
        <v>348</v>
      </c>
      <c r="B84" s="96"/>
      <c r="C84" s="77"/>
      <c r="D84" s="153"/>
      <c r="E84" s="71"/>
      <c r="F84" s="71"/>
      <c r="G84" s="71"/>
      <c r="H84" s="71"/>
      <c r="I84" s="71"/>
      <c r="J84" s="71"/>
      <c r="K84" s="71"/>
    </row>
    <row r="85" spans="1:4" s="160" customFormat="1" ht="18.75" customHeight="1">
      <c r="A85" s="234" t="s">
        <v>311</v>
      </c>
      <c r="B85" s="96"/>
      <c r="C85" s="77"/>
      <c r="D85" s="153"/>
    </row>
    <row r="86" spans="1:11" s="59" customFormat="1" ht="18" customHeight="1">
      <c r="A86" s="50" t="s">
        <v>312</v>
      </c>
      <c r="C86" s="60"/>
      <c r="E86" s="162">
        <v>212880</v>
      </c>
      <c r="F86" s="71"/>
      <c r="G86" s="162">
        <v>1398547</v>
      </c>
      <c r="H86" s="71"/>
      <c r="I86" s="173">
        <v>341935</v>
      </c>
      <c r="J86" s="71"/>
      <c r="K86" s="173">
        <v>44493</v>
      </c>
    </row>
    <row r="87" spans="1:11" s="59" customFormat="1" ht="18" customHeight="1">
      <c r="A87" s="50"/>
      <c r="C87" s="60"/>
      <c r="E87" s="162"/>
      <c r="F87" s="71"/>
      <c r="G87" s="162"/>
      <c r="H87" s="71"/>
      <c r="I87" s="173"/>
      <c r="J87" s="71"/>
      <c r="K87" s="173"/>
    </row>
    <row r="88" spans="1:11" s="59" customFormat="1" ht="18" customHeight="1">
      <c r="A88" s="50"/>
      <c r="C88" s="60"/>
      <c r="E88" s="162"/>
      <c r="F88" s="71"/>
      <c r="G88" s="162"/>
      <c r="H88" s="71"/>
      <c r="I88" s="173"/>
      <c r="J88" s="71"/>
      <c r="K88" s="173"/>
    </row>
    <row r="89" spans="1:11" s="59" customFormat="1" ht="18.75" customHeight="1">
      <c r="A89" s="20" t="s">
        <v>29</v>
      </c>
      <c r="B89" s="5"/>
      <c r="C89" s="77"/>
      <c r="D89" s="27"/>
      <c r="E89" s="32"/>
      <c r="F89" s="9"/>
      <c r="G89" s="32"/>
      <c r="H89" s="9"/>
      <c r="I89" s="32"/>
      <c r="J89" s="9"/>
      <c r="K89" s="32"/>
    </row>
    <row r="90" spans="1:3" s="59" customFormat="1" ht="18.75" customHeight="1">
      <c r="A90" s="20" t="s">
        <v>30</v>
      </c>
      <c r="B90" s="20"/>
      <c r="C90" s="77"/>
    </row>
    <row r="91" spans="1:11" s="59" customFormat="1" ht="18.75" customHeight="1">
      <c r="A91" s="21" t="s">
        <v>234</v>
      </c>
      <c r="B91" s="21"/>
      <c r="C91" s="77"/>
      <c r="D91" s="3"/>
      <c r="E91" s="3"/>
      <c r="F91" s="3"/>
      <c r="G91" s="3"/>
      <c r="H91" s="3"/>
      <c r="I91" s="3"/>
      <c r="J91" s="3"/>
      <c r="K91" s="3"/>
    </row>
    <row r="92" spans="1:11" s="160" customFormat="1" ht="20.25" customHeight="1">
      <c r="A92" s="6"/>
      <c r="B92" s="6"/>
      <c r="C92" s="77"/>
      <c r="D92" s="7"/>
      <c r="E92" s="7"/>
      <c r="F92" s="7"/>
      <c r="G92" s="7"/>
      <c r="H92" s="7"/>
      <c r="I92" s="7"/>
      <c r="J92" s="7"/>
      <c r="K92" s="53" t="s">
        <v>133</v>
      </c>
    </row>
    <row r="93" spans="1:11" s="59" customFormat="1" ht="18.75" customHeight="1">
      <c r="A93" s="5"/>
      <c r="B93" s="5"/>
      <c r="C93" s="77"/>
      <c r="D93" s="3"/>
      <c r="E93" s="270" t="s">
        <v>0</v>
      </c>
      <c r="F93" s="270"/>
      <c r="G93" s="270"/>
      <c r="H93" s="15"/>
      <c r="I93" s="270" t="s">
        <v>42</v>
      </c>
      <c r="J93" s="270"/>
      <c r="K93" s="270"/>
    </row>
    <row r="94" spans="1:11" s="160" customFormat="1" ht="18.75" customHeight="1">
      <c r="A94" s="5"/>
      <c r="B94" s="5"/>
      <c r="C94" s="77"/>
      <c r="D94" s="3"/>
      <c r="E94" s="264" t="s">
        <v>8</v>
      </c>
      <c r="F94" s="264"/>
      <c r="G94" s="264"/>
      <c r="H94" s="15"/>
      <c r="I94" s="264" t="s">
        <v>8</v>
      </c>
      <c r="J94" s="264"/>
      <c r="K94" s="264"/>
    </row>
    <row r="95" spans="1:11" s="160" customFormat="1" ht="18.75" customHeight="1">
      <c r="A95" s="5"/>
      <c r="B95" s="5"/>
      <c r="C95" s="77"/>
      <c r="D95" s="3"/>
      <c r="E95" s="267" t="s">
        <v>272</v>
      </c>
      <c r="F95" s="267"/>
      <c r="G95" s="267"/>
      <c r="H95" s="25"/>
      <c r="I95" s="267" t="s">
        <v>272</v>
      </c>
      <c r="J95" s="267"/>
      <c r="K95" s="267"/>
    </row>
    <row r="96" spans="1:11" s="160" customFormat="1" ht="18.75" customHeight="1">
      <c r="A96" s="5"/>
      <c r="B96" s="5"/>
      <c r="C96" s="79"/>
      <c r="D96" s="3"/>
      <c r="E96" s="268" t="s">
        <v>270</v>
      </c>
      <c r="F96" s="269"/>
      <c r="G96" s="269"/>
      <c r="H96" s="25"/>
      <c r="I96" s="268" t="s">
        <v>270</v>
      </c>
      <c r="J96" s="269"/>
      <c r="K96" s="269"/>
    </row>
    <row r="97" spans="1:11" s="160" customFormat="1" ht="18.75" customHeight="1">
      <c r="A97" s="5"/>
      <c r="B97" s="5"/>
      <c r="C97" s="19"/>
      <c r="D97" s="3"/>
      <c r="E97" s="54" t="s">
        <v>227</v>
      </c>
      <c r="F97" s="25"/>
      <c r="G97" s="54" t="s">
        <v>218</v>
      </c>
      <c r="H97" s="25"/>
      <c r="I97" s="54" t="s">
        <v>227</v>
      </c>
      <c r="J97" s="25"/>
      <c r="K97" s="54" t="s">
        <v>218</v>
      </c>
    </row>
    <row r="98" spans="1:11" s="160" customFormat="1" ht="18.75" customHeight="1">
      <c r="A98" s="14" t="s">
        <v>102</v>
      </c>
      <c r="B98" s="5"/>
      <c r="C98" s="77"/>
      <c r="D98" s="59"/>
      <c r="E98" s="13"/>
      <c r="F98" s="13"/>
      <c r="G98" s="13"/>
      <c r="H98" s="13"/>
      <c r="I98" s="13"/>
      <c r="J98" s="13"/>
      <c r="K98" s="13"/>
    </row>
    <row r="99" spans="1:11" s="160" customFormat="1" ht="18.75" customHeight="1">
      <c r="A99" s="29" t="s">
        <v>172</v>
      </c>
      <c r="C99" s="77"/>
      <c r="D99" s="59"/>
      <c r="E99" s="13"/>
      <c r="F99" s="13"/>
      <c r="G99" s="13"/>
      <c r="H99" s="13"/>
      <c r="I99" s="13"/>
      <c r="J99" s="13"/>
      <c r="K99" s="13"/>
    </row>
    <row r="100" spans="1:11" s="160" customFormat="1" ht="18.75" customHeight="1">
      <c r="A100" s="235" t="s">
        <v>337</v>
      </c>
      <c r="B100" s="88"/>
      <c r="C100" s="77"/>
      <c r="D100" s="59"/>
      <c r="E100" s="13"/>
      <c r="F100" s="13"/>
      <c r="G100" s="13"/>
      <c r="H100" s="13"/>
      <c r="I100" s="13"/>
      <c r="J100" s="13"/>
      <c r="K100" s="13"/>
    </row>
    <row r="101" spans="1:11" s="160" customFormat="1" ht="18.75" customHeight="1">
      <c r="A101" s="235" t="s">
        <v>313</v>
      </c>
      <c r="B101" s="88"/>
      <c r="C101" s="77"/>
      <c r="D101" s="59"/>
      <c r="E101" s="162" t="s">
        <v>123</v>
      </c>
      <c r="F101" s="162"/>
      <c r="G101" s="162" t="s">
        <v>123</v>
      </c>
      <c r="H101" s="13"/>
      <c r="I101" s="162" t="s">
        <v>123</v>
      </c>
      <c r="J101" s="13"/>
      <c r="K101" s="162">
        <v>556951</v>
      </c>
    </row>
    <row r="102" spans="1:11" s="160" customFormat="1" ht="18.75" customHeight="1">
      <c r="A102" s="96" t="s">
        <v>159</v>
      </c>
      <c r="B102" s="96"/>
      <c r="C102" s="77"/>
      <c r="D102" s="153"/>
      <c r="E102" s="162">
        <v>-147139</v>
      </c>
      <c r="F102" s="162"/>
      <c r="G102" s="162">
        <v>-146568</v>
      </c>
      <c r="H102" s="71"/>
      <c r="I102" s="162">
        <v>-2482</v>
      </c>
      <c r="J102" s="71"/>
      <c r="K102" s="162">
        <v>-2264</v>
      </c>
    </row>
    <row r="103" spans="1:11" s="160" customFormat="1" ht="18.75" customHeight="1">
      <c r="A103" s="50" t="s">
        <v>197</v>
      </c>
      <c r="B103" s="96"/>
      <c r="C103" s="77"/>
      <c r="D103" s="153"/>
      <c r="E103" s="162">
        <v>-187835</v>
      </c>
      <c r="F103" s="71"/>
      <c r="G103" s="162">
        <v>-217892</v>
      </c>
      <c r="H103" s="71"/>
      <c r="I103" s="162" t="s">
        <v>123</v>
      </c>
      <c r="J103" s="71"/>
      <c r="K103" s="162" t="s">
        <v>123</v>
      </c>
    </row>
    <row r="104" spans="1:11" s="160" customFormat="1" ht="18.75" customHeight="1">
      <c r="A104" s="5" t="s">
        <v>213</v>
      </c>
      <c r="B104" s="59"/>
      <c r="C104" s="77"/>
      <c r="D104" s="153"/>
      <c r="E104" s="236"/>
      <c r="G104" s="236"/>
      <c r="I104" s="236"/>
      <c r="K104" s="236"/>
    </row>
    <row r="105" spans="1:11" s="160" customFormat="1" ht="18.75" customHeight="1">
      <c r="A105" s="16" t="s">
        <v>255</v>
      </c>
      <c r="B105" s="5"/>
      <c r="C105" s="77"/>
      <c r="D105" s="153"/>
      <c r="E105" s="174">
        <f>SUM(E71:E103)</f>
        <v>-11332887</v>
      </c>
      <c r="F105" s="71"/>
      <c r="G105" s="174">
        <f>SUM(G71:G103)</f>
        <v>-18330304</v>
      </c>
      <c r="H105" s="71"/>
      <c r="I105" s="174">
        <f>SUM(I98:I103)+SUM(I71:I86)</f>
        <v>11351443</v>
      </c>
      <c r="J105" s="71"/>
      <c r="K105" s="174">
        <f>SUM(K98:K103)+SUM(K71:K86)</f>
        <v>-12776728</v>
      </c>
    </row>
    <row r="106" spans="1:11" s="160" customFormat="1" ht="18.75" customHeight="1">
      <c r="A106" s="29"/>
      <c r="C106" s="77"/>
      <c r="D106" s="59"/>
      <c r="E106" s="13"/>
      <c r="F106" s="13"/>
      <c r="G106" s="13"/>
      <c r="H106" s="13"/>
      <c r="I106" s="13"/>
      <c r="J106" s="13"/>
      <c r="K106" s="13"/>
    </row>
    <row r="107" spans="1:4" s="59" customFormat="1" ht="18.75" customHeight="1">
      <c r="A107" s="14" t="s">
        <v>23</v>
      </c>
      <c r="B107" s="14"/>
      <c r="C107" s="77"/>
      <c r="D107" s="153"/>
    </row>
    <row r="108" spans="1:11" s="59" customFormat="1" ht="18.75" customHeight="1">
      <c r="A108" s="96" t="s">
        <v>99</v>
      </c>
      <c r="B108" s="96"/>
      <c r="C108" s="77"/>
      <c r="D108" s="153"/>
      <c r="E108" s="154">
        <v>-7808696</v>
      </c>
      <c r="F108" s="154"/>
      <c r="G108" s="154">
        <v>-6806034</v>
      </c>
      <c r="H108" s="154"/>
      <c r="I108" s="154">
        <v>-2837275</v>
      </c>
      <c r="J108" s="154"/>
      <c r="K108" s="154">
        <v>-2547549</v>
      </c>
    </row>
    <row r="109" spans="1:11" s="59" customFormat="1" ht="18.75" customHeight="1">
      <c r="A109" s="50" t="s">
        <v>265</v>
      </c>
      <c r="B109" s="96"/>
      <c r="C109" s="77"/>
      <c r="D109" s="153"/>
      <c r="E109" s="43"/>
      <c r="F109" s="71"/>
      <c r="G109" s="43"/>
      <c r="H109" s="71"/>
      <c r="I109" s="93"/>
      <c r="J109" s="71"/>
      <c r="K109" s="93"/>
    </row>
    <row r="110" spans="1:11" s="59" customFormat="1" ht="18.75" customHeight="1">
      <c r="A110" s="50" t="s">
        <v>63</v>
      </c>
      <c r="B110" s="96"/>
      <c r="C110" s="77"/>
      <c r="D110" s="153"/>
      <c r="E110" s="154">
        <v>-35552020</v>
      </c>
      <c r="F110" s="71"/>
      <c r="G110" s="154">
        <v>-7376299</v>
      </c>
      <c r="H110" s="71"/>
      <c r="I110" s="93">
        <v>-7132158</v>
      </c>
      <c r="J110" s="71"/>
      <c r="K110" s="93">
        <v>0</v>
      </c>
    </row>
    <row r="111" spans="1:11" s="59" customFormat="1" ht="18.75" customHeight="1">
      <c r="A111" s="50" t="s">
        <v>256</v>
      </c>
      <c r="B111" s="96"/>
      <c r="C111" s="77"/>
      <c r="D111" s="153"/>
      <c r="E111" s="154">
        <v>11035</v>
      </c>
      <c r="F111" s="71"/>
      <c r="G111" s="154">
        <v>2920698</v>
      </c>
      <c r="H111" s="71"/>
      <c r="I111" s="93">
        <v>-3729390</v>
      </c>
      <c r="J111" s="71"/>
      <c r="K111" s="93">
        <v>2920698</v>
      </c>
    </row>
    <row r="112" spans="1:11" s="59" customFormat="1" ht="18.75" customHeight="1">
      <c r="A112" s="50" t="s">
        <v>338</v>
      </c>
      <c r="B112" s="96"/>
      <c r="C112" s="77"/>
      <c r="D112" s="153"/>
      <c r="E112" s="154"/>
      <c r="F112" s="71"/>
      <c r="G112" s="154"/>
      <c r="H112" s="71"/>
      <c r="I112" s="71"/>
      <c r="J112" s="71"/>
      <c r="K112" s="71"/>
    </row>
    <row r="113" spans="1:11" s="59" customFormat="1" ht="18.75" customHeight="1">
      <c r="A113" s="50" t="s">
        <v>330</v>
      </c>
      <c r="B113" s="96"/>
      <c r="C113" s="77"/>
      <c r="D113" s="153"/>
      <c r="E113" s="154">
        <v>29322</v>
      </c>
      <c r="F113" s="71"/>
      <c r="G113" s="154">
        <v>-41640</v>
      </c>
      <c r="H113" s="71"/>
      <c r="I113" s="71">
        <v>0</v>
      </c>
      <c r="J113" s="71"/>
      <c r="K113" s="71">
        <v>0</v>
      </c>
    </row>
    <row r="114" spans="1:11" s="59" customFormat="1" ht="18.75" customHeight="1">
      <c r="A114" s="96" t="s">
        <v>257</v>
      </c>
      <c r="B114" s="96"/>
      <c r="C114" s="77"/>
      <c r="D114" s="153"/>
      <c r="E114" s="154"/>
      <c r="F114" s="71"/>
      <c r="G114" s="154"/>
      <c r="H114" s="71"/>
      <c r="I114" s="93"/>
      <c r="J114" s="71"/>
      <c r="K114" s="93"/>
    </row>
    <row r="115" spans="1:11" s="59" customFormat="1" ht="18.75" customHeight="1">
      <c r="A115" s="96" t="s">
        <v>258</v>
      </c>
      <c r="B115" s="96"/>
      <c r="C115" s="77"/>
      <c r="D115" s="153"/>
      <c r="E115" s="154">
        <v>-13099</v>
      </c>
      <c r="F115" s="71"/>
      <c r="G115" s="154">
        <v>-4210</v>
      </c>
      <c r="H115" s="71"/>
      <c r="I115" s="93">
        <v>0</v>
      </c>
      <c r="J115" s="71"/>
      <c r="K115" s="93">
        <v>0</v>
      </c>
    </row>
    <row r="116" spans="1:10" s="59" customFormat="1" ht="18.75" customHeight="1">
      <c r="A116" s="96" t="s">
        <v>108</v>
      </c>
      <c r="B116" s="96"/>
      <c r="C116" s="77"/>
      <c r="D116" s="153"/>
      <c r="E116" s="154"/>
      <c r="F116" s="71"/>
      <c r="G116" s="154"/>
      <c r="H116" s="71"/>
      <c r="J116" s="71"/>
    </row>
    <row r="117" spans="1:11" s="59" customFormat="1" ht="18.75" customHeight="1">
      <c r="A117" s="96" t="s">
        <v>63</v>
      </c>
      <c r="B117" s="96"/>
      <c r="C117" s="77"/>
      <c r="D117" s="153"/>
      <c r="E117" s="154">
        <v>34715508</v>
      </c>
      <c r="F117" s="71"/>
      <c r="G117" s="154">
        <v>4835537</v>
      </c>
      <c r="H117" s="71"/>
      <c r="I117" s="93">
        <v>0</v>
      </c>
      <c r="J117" s="71"/>
      <c r="K117" s="93">
        <v>0</v>
      </c>
    </row>
    <row r="118" spans="1:10" s="59" customFormat="1" ht="18.75" customHeight="1">
      <c r="A118" s="96" t="s">
        <v>109</v>
      </c>
      <c r="B118" s="96"/>
      <c r="C118" s="77"/>
      <c r="D118" s="153"/>
      <c r="E118" s="154"/>
      <c r="F118" s="71"/>
      <c r="G118" s="154"/>
      <c r="H118" s="71"/>
      <c r="J118" s="71"/>
    </row>
    <row r="119" spans="1:11" s="59" customFormat="1" ht="18.75" customHeight="1">
      <c r="A119" s="96" t="s">
        <v>110</v>
      </c>
      <c r="B119" s="96"/>
      <c r="C119" s="77"/>
      <c r="D119" s="153"/>
      <c r="E119" s="154">
        <v>-24053929</v>
      </c>
      <c r="F119" s="71"/>
      <c r="G119" s="154">
        <v>-8241141</v>
      </c>
      <c r="H119" s="71"/>
      <c r="I119" s="93">
        <v>-616400</v>
      </c>
      <c r="J119" s="71"/>
      <c r="K119" s="93">
        <v>-616400</v>
      </c>
    </row>
    <row r="120" spans="1:11" s="59" customFormat="1" ht="18.75" customHeight="1">
      <c r="A120" s="96" t="s">
        <v>131</v>
      </c>
      <c r="B120" s="96"/>
      <c r="C120" s="77"/>
      <c r="D120" s="153"/>
      <c r="E120" s="154">
        <v>48335498</v>
      </c>
      <c r="F120" s="71"/>
      <c r="G120" s="154">
        <v>18940000</v>
      </c>
      <c r="H120" s="71"/>
      <c r="I120" s="71">
        <v>9060000</v>
      </c>
      <c r="J120" s="71"/>
      <c r="K120" s="71">
        <v>18940000</v>
      </c>
    </row>
    <row r="121" spans="1:11" s="59" customFormat="1" ht="18.75" customHeight="1">
      <c r="A121" s="50" t="s">
        <v>232</v>
      </c>
      <c r="B121" s="96"/>
      <c r="C121" s="77"/>
      <c r="D121" s="153"/>
      <c r="E121" s="154">
        <v>-16885878</v>
      </c>
      <c r="F121" s="237"/>
      <c r="G121" s="154">
        <v>-2000000</v>
      </c>
      <c r="H121" s="71"/>
      <c r="I121" s="71">
        <v>-6060000</v>
      </c>
      <c r="J121" s="71"/>
      <c r="K121" s="71">
        <v>-2000000</v>
      </c>
    </row>
    <row r="122" spans="1:11" s="160" customFormat="1" ht="19.5" customHeight="1">
      <c r="A122" s="50" t="s">
        <v>339</v>
      </c>
      <c r="B122" s="96"/>
      <c r="C122" s="77"/>
      <c r="D122" s="153"/>
      <c r="E122" s="154">
        <v>-323555</v>
      </c>
      <c r="F122" s="71"/>
      <c r="G122" s="154">
        <v>-477675</v>
      </c>
      <c r="H122" s="71"/>
      <c r="I122" s="93">
        <v>-19955</v>
      </c>
      <c r="J122" s="71"/>
      <c r="K122" s="93">
        <v>-15688</v>
      </c>
    </row>
    <row r="123" spans="1:11" s="59" customFormat="1" ht="22.5" customHeight="1">
      <c r="A123" s="50" t="s">
        <v>355</v>
      </c>
      <c r="B123" s="96"/>
      <c r="C123" s="77"/>
      <c r="D123" s="153"/>
      <c r="E123" s="154">
        <v>80921</v>
      </c>
      <c r="F123" s="71"/>
      <c r="G123" s="154" t="s">
        <v>123</v>
      </c>
      <c r="H123" s="238"/>
      <c r="I123" s="248" t="s">
        <v>123</v>
      </c>
      <c r="J123" s="238"/>
      <c r="K123" s="239">
        <v>0</v>
      </c>
    </row>
    <row r="124" spans="1:11" s="59" customFormat="1" ht="18.75" customHeight="1">
      <c r="A124" s="96" t="s">
        <v>314</v>
      </c>
      <c r="B124" s="5"/>
      <c r="C124" s="77"/>
      <c r="D124" s="153"/>
      <c r="E124" s="240"/>
      <c r="F124" s="93"/>
      <c r="G124" s="240"/>
      <c r="H124" s="241"/>
      <c r="I124" s="240"/>
      <c r="J124" s="241"/>
      <c r="K124" s="240"/>
    </row>
    <row r="125" spans="1:11" s="59" customFormat="1" ht="18.75" customHeight="1">
      <c r="A125" s="96" t="s">
        <v>259</v>
      </c>
      <c r="B125" s="5"/>
      <c r="C125" s="77"/>
      <c r="D125" s="153"/>
      <c r="E125" s="240"/>
      <c r="F125" s="93"/>
      <c r="G125" s="240"/>
      <c r="H125" s="241"/>
      <c r="I125" s="240"/>
      <c r="J125" s="241"/>
      <c r="K125" s="240"/>
    </row>
    <row r="126" spans="1:11" s="59" customFormat="1" ht="18.75" customHeight="1">
      <c r="A126" s="96" t="s">
        <v>353</v>
      </c>
      <c r="B126" s="5"/>
      <c r="C126" s="77"/>
      <c r="D126" s="153"/>
      <c r="E126" s="240">
        <v>-7018475</v>
      </c>
      <c r="F126" s="93"/>
      <c r="G126" s="240">
        <v>-5534504</v>
      </c>
      <c r="H126" s="241"/>
      <c r="I126" s="240">
        <v>-7355500</v>
      </c>
      <c r="J126" s="241"/>
      <c r="K126" s="240">
        <v>-5800014</v>
      </c>
    </row>
    <row r="127" spans="1:11" s="59" customFormat="1" ht="18.75" customHeight="1">
      <c r="A127" s="96" t="s">
        <v>260</v>
      </c>
      <c r="B127" s="5"/>
      <c r="C127" s="77"/>
      <c r="D127" s="153"/>
      <c r="E127" s="240"/>
      <c r="F127" s="93"/>
      <c r="G127" s="240"/>
      <c r="H127" s="241"/>
      <c r="I127" s="240"/>
      <c r="J127" s="241"/>
      <c r="K127" s="240"/>
    </row>
    <row r="128" spans="1:11" s="59" customFormat="1" ht="18.75" customHeight="1">
      <c r="A128" s="96" t="s">
        <v>235</v>
      </c>
      <c r="B128" s="5"/>
      <c r="C128" s="77"/>
      <c r="D128" s="153"/>
      <c r="E128" s="240">
        <v>-2316784</v>
      </c>
      <c r="F128" s="93"/>
      <c r="G128" s="240">
        <v>-2130083</v>
      </c>
      <c r="H128" s="241"/>
      <c r="I128" s="162" t="s">
        <v>123</v>
      </c>
      <c r="J128" s="241"/>
      <c r="K128" s="240">
        <v>0</v>
      </c>
    </row>
    <row r="129" spans="1:11" s="59" customFormat="1" ht="18.75" customHeight="1">
      <c r="A129" s="96" t="s">
        <v>315</v>
      </c>
      <c r="B129" s="5"/>
      <c r="C129" s="77"/>
      <c r="D129" s="153"/>
      <c r="E129" s="240"/>
      <c r="F129" s="93"/>
      <c r="G129" s="240"/>
      <c r="H129" s="241"/>
      <c r="I129" s="162"/>
      <c r="J129" s="241"/>
      <c r="K129" s="240"/>
    </row>
    <row r="130" spans="1:11" s="59" customFormat="1" ht="18.75" customHeight="1">
      <c r="A130" s="96"/>
      <c r="B130" s="96" t="s">
        <v>316</v>
      </c>
      <c r="C130" s="77"/>
      <c r="D130" s="153"/>
      <c r="E130" s="161" t="s">
        <v>123</v>
      </c>
      <c r="F130" s="93"/>
      <c r="G130" s="242">
        <v>-63553</v>
      </c>
      <c r="H130" s="241"/>
      <c r="I130" s="161" t="s">
        <v>123</v>
      </c>
      <c r="J130" s="241"/>
      <c r="K130" s="161" t="s">
        <v>123</v>
      </c>
    </row>
    <row r="131" spans="1:4" s="59" customFormat="1" ht="18.75" customHeight="1">
      <c r="A131" s="271" t="s">
        <v>214</v>
      </c>
      <c r="B131" s="271"/>
      <c r="C131" s="271"/>
      <c r="D131" s="271"/>
    </row>
    <row r="132" spans="1:11" s="59" customFormat="1" ht="18.75" customHeight="1">
      <c r="A132" s="47" t="s">
        <v>268</v>
      </c>
      <c r="C132" s="52" t="s">
        <v>71</v>
      </c>
      <c r="E132" s="176">
        <f>SUM(E108:E126)+SUM(E127:E130)</f>
        <v>-10800152</v>
      </c>
      <c r="F132" s="71">
        <f>SUM(F108:G131)</f>
        <v>-5978904</v>
      </c>
      <c r="G132" s="176">
        <f>SUM(G108:G126)+SUM(G127:G130)</f>
        <v>-5978904</v>
      </c>
      <c r="H132" s="30"/>
      <c r="I132" s="176">
        <f>SUM(I108:I126)+SUM(I127:I130)</f>
        <v>-18690678</v>
      </c>
      <c r="J132" s="71"/>
      <c r="K132" s="176">
        <f>SUM(K108:K126)+SUM(K127:K130)</f>
        <v>10881047</v>
      </c>
    </row>
    <row r="133" spans="1:11" s="59" customFormat="1" ht="18.75" customHeight="1">
      <c r="A133" s="20" t="s">
        <v>29</v>
      </c>
      <c r="B133" s="5"/>
      <c r="C133" s="77"/>
      <c r="D133" s="27"/>
      <c r="E133" s="32"/>
      <c r="F133" s="9"/>
      <c r="G133" s="32"/>
      <c r="H133" s="9"/>
      <c r="I133" s="32"/>
      <c r="J133" s="9"/>
      <c r="K133" s="32"/>
    </row>
    <row r="134" spans="1:3" s="59" customFormat="1" ht="18.75" customHeight="1">
      <c r="A134" s="20" t="s">
        <v>30</v>
      </c>
      <c r="B134" s="20"/>
      <c r="C134" s="77"/>
    </row>
    <row r="135" spans="1:11" s="59" customFormat="1" ht="18.75" customHeight="1">
      <c r="A135" s="21" t="s">
        <v>234</v>
      </c>
      <c r="B135" s="21"/>
      <c r="C135" s="77"/>
      <c r="D135" s="3"/>
      <c r="E135" s="3"/>
      <c r="F135" s="3"/>
      <c r="G135" s="3"/>
      <c r="H135" s="3"/>
      <c r="I135" s="3"/>
      <c r="J135" s="3"/>
      <c r="K135" s="3"/>
    </row>
    <row r="136" spans="1:11" s="59" customFormat="1" ht="18.75" customHeight="1">
      <c r="A136" s="5"/>
      <c r="B136" s="5"/>
      <c r="C136" s="77"/>
      <c r="D136" s="3"/>
      <c r="E136" s="3"/>
      <c r="F136" s="3"/>
      <c r="G136" s="3"/>
      <c r="H136" s="3"/>
      <c r="I136" s="3"/>
      <c r="J136" s="3"/>
      <c r="K136" s="3"/>
    </row>
    <row r="137" spans="1:11" s="160" customFormat="1" ht="20.25" customHeight="1">
      <c r="A137" s="6"/>
      <c r="B137" s="6"/>
      <c r="C137" s="77"/>
      <c r="D137" s="7"/>
      <c r="E137" s="7"/>
      <c r="F137" s="7"/>
      <c r="G137" s="7"/>
      <c r="H137" s="7"/>
      <c r="I137" s="7"/>
      <c r="J137" s="7"/>
      <c r="K137" s="53" t="s">
        <v>133</v>
      </c>
    </row>
    <row r="138" spans="1:11" s="59" customFormat="1" ht="18.75" customHeight="1">
      <c r="A138" s="5"/>
      <c r="B138" s="5"/>
      <c r="C138" s="77"/>
      <c r="D138" s="3"/>
      <c r="E138" s="270" t="s">
        <v>0</v>
      </c>
      <c r="F138" s="270"/>
      <c r="G138" s="270"/>
      <c r="H138" s="15"/>
      <c r="I138" s="270" t="s">
        <v>42</v>
      </c>
      <c r="J138" s="270"/>
      <c r="K138" s="270"/>
    </row>
    <row r="139" spans="1:11" s="160" customFormat="1" ht="18.75" customHeight="1">
      <c r="A139" s="5"/>
      <c r="B139" s="5"/>
      <c r="C139" s="77"/>
      <c r="D139" s="3"/>
      <c r="E139" s="264" t="s">
        <v>8</v>
      </c>
      <c r="F139" s="264"/>
      <c r="G139" s="264"/>
      <c r="H139" s="15"/>
      <c r="I139" s="264" t="s">
        <v>8</v>
      </c>
      <c r="J139" s="264"/>
      <c r="K139" s="264"/>
    </row>
    <row r="140" spans="1:11" s="160" customFormat="1" ht="18.75" customHeight="1">
      <c r="A140" s="5"/>
      <c r="B140" s="5"/>
      <c r="C140" s="77"/>
      <c r="D140" s="3"/>
      <c r="E140" s="267" t="s">
        <v>272</v>
      </c>
      <c r="F140" s="267"/>
      <c r="G140" s="267"/>
      <c r="H140" s="25"/>
      <c r="I140" s="267" t="s">
        <v>272</v>
      </c>
      <c r="J140" s="267"/>
      <c r="K140" s="267"/>
    </row>
    <row r="141" spans="1:11" s="160" customFormat="1" ht="18.75" customHeight="1">
      <c r="A141" s="5"/>
      <c r="B141" s="5"/>
      <c r="C141" s="79"/>
      <c r="D141" s="3"/>
      <c r="E141" s="268" t="s">
        <v>270</v>
      </c>
      <c r="F141" s="269"/>
      <c r="G141" s="269"/>
      <c r="H141" s="25"/>
      <c r="I141" s="268" t="s">
        <v>270</v>
      </c>
      <c r="J141" s="269"/>
      <c r="K141" s="269"/>
    </row>
    <row r="142" spans="1:11" s="160" customFormat="1" ht="18.75" customHeight="1">
      <c r="A142" s="5"/>
      <c r="B142" s="5"/>
      <c r="C142" s="77"/>
      <c r="D142" s="3"/>
      <c r="E142" s="54" t="s">
        <v>227</v>
      </c>
      <c r="F142" s="25"/>
      <c r="G142" s="54" t="s">
        <v>218</v>
      </c>
      <c r="H142" s="25"/>
      <c r="I142" s="54" t="s">
        <v>227</v>
      </c>
      <c r="J142" s="25"/>
      <c r="K142" s="54" t="s">
        <v>218</v>
      </c>
    </row>
    <row r="143" spans="1:11" s="59" customFormat="1" ht="18.75" customHeight="1">
      <c r="A143" s="5" t="s">
        <v>317</v>
      </c>
      <c r="B143" s="5"/>
      <c r="C143" s="77"/>
      <c r="D143" s="153"/>
      <c r="E143" s="43"/>
      <c r="F143" s="43"/>
      <c r="G143" s="43"/>
      <c r="H143" s="43"/>
      <c r="I143" s="43"/>
      <c r="J143" s="43"/>
      <c r="K143" s="43"/>
    </row>
    <row r="144" spans="1:11" s="59" customFormat="1" ht="18.75" customHeight="1">
      <c r="A144" s="5" t="s">
        <v>318</v>
      </c>
      <c r="B144" s="5"/>
      <c r="C144" s="77"/>
      <c r="D144" s="153"/>
      <c r="E144" s="197">
        <v>7651748</v>
      </c>
      <c r="F144" s="93"/>
      <c r="G144" s="197">
        <v>-12450321</v>
      </c>
      <c r="H144" s="177"/>
      <c r="I144" s="175">
        <v>-5420934</v>
      </c>
      <c r="J144" s="177"/>
      <c r="K144" s="175">
        <v>-3428283</v>
      </c>
    </row>
    <row r="145" spans="1:11" s="59" customFormat="1" ht="18.75" customHeight="1">
      <c r="A145" s="96" t="s">
        <v>173</v>
      </c>
      <c r="B145" s="5"/>
      <c r="C145" s="77"/>
      <c r="D145" s="153"/>
      <c r="E145" s="175"/>
      <c r="F145" s="93"/>
      <c r="G145" s="175"/>
      <c r="H145" s="177"/>
      <c r="I145" s="175"/>
      <c r="J145" s="177"/>
      <c r="K145" s="175"/>
    </row>
    <row r="146" spans="1:11" s="59" customFormat="1" ht="18.75" customHeight="1">
      <c r="A146" s="96" t="s">
        <v>174</v>
      </c>
      <c r="B146" s="96"/>
      <c r="C146" s="77"/>
      <c r="D146" s="153"/>
      <c r="E146" s="71">
        <v>32387481</v>
      </c>
      <c r="F146" s="93"/>
      <c r="G146" s="71">
        <v>31923565</v>
      </c>
      <c r="H146" s="71"/>
      <c r="I146" s="71">
        <v>17393118</v>
      </c>
      <c r="J146" s="71"/>
      <c r="K146" s="71">
        <v>13691168</v>
      </c>
    </row>
    <row r="147" spans="1:11" s="59" customFormat="1" ht="18.75" customHeight="1">
      <c r="A147" s="96" t="s">
        <v>111</v>
      </c>
      <c r="B147" s="96"/>
      <c r="C147" s="77"/>
      <c r="D147" s="153"/>
      <c r="E147" s="93"/>
      <c r="F147" s="93"/>
      <c r="G147" s="93"/>
      <c r="H147" s="71"/>
      <c r="I147" s="93"/>
      <c r="J147" s="71"/>
      <c r="K147" s="93"/>
    </row>
    <row r="148" spans="1:12" s="59" customFormat="1" ht="18.75" customHeight="1">
      <c r="A148" s="96" t="s">
        <v>112</v>
      </c>
      <c r="B148" s="96"/>
      <c r="C148" s="77"/>
      <c r="D148" s="153"/>
      <c r="E148" s="64">
        <v>-357306</v>
      </c>
      <c r="F148" s="93"/>
      <c r="G148" s="64">
        <v>1655454</v>
      </c>
      <c r="H148" s="71"/>
      <c r="I148" s="169">
        <v>-17732</v>
      </c>
      <c r="J148" s="93"/>
      <c r="K148" s="169">
        <v>873364</v>
      </c>
      <c r="L148" s="93"/>
    </row>
    <row r="149" spans="1:11" s="59" customFormat="1" ht="18.75" customHeight="1">
      <c r="A149" s="5" t="s">
        <v>175</v>
      </c>
      <c r="B149" s="96"/>
      <c r="C149" s="77"/>
      <c r="D149" s="153"/>
      <c r="E149" s="93"/>
      <c r="F149" s="93"/>
      <c r="G149" s="93"/>
      <c r="H149" s="93"/>
      <c r="I149" s="103"/>
      <c r="J149" s="93"/>
      <c r="K149" s="103"/>
    </row>
    <row r="150" spans="1:11" s="2" customFormat="1" ht="18.75" customHeight="1" thickBot="1">
      <c r="A150" s="5" t="s">
        <v>176</v>
      </c>
      <c r="B150" s="5"/>
      <c r="C150" s="182"/>
      <c r="D150" s="27"/>
      <c r="E150" s="178">
        <f>SUM(E144:E149)</f>
        <v>39681923</v>
      </c>
      <c r="F150" s="43"/>
      <c r="G150" s="178">
        <f>SUM(G144:G149)</f>
        <v>21128698</v>
      </c>
      <c r="H150" s="43"/>
      <c r="I150" s="44">
        <f>SUM(I144:I149)</f>
        <v>11954452</v>
      </c>
      <c r="J150" s="43"/>
      <c r="K150" s="44">
        <f>SUM(K144:K149)</f>
        <v>11136249</v>
      </c>
    </row>
    <row r="151" spans="1:11" s="2" customFormat="1" ht="9" customHeight="1" thickTop="1">
      <c r="A151" s="5"/>
      <c r="B151" s="5"/>
      <c r="C151" s="182"/>
      <c r="D151" s="27"/>
      <c r="E151" s="233"/>
      <c r="F151" s="43"/>
      <c r="G151" s="233"/>
      <c r="H151" s="43"/>
      <c r="I151" s="43"/>
      <c r="J151" s="43"/>
      <c r="K151" s="43"/>
    </row>
    <row r="152" spans="1:11" s="59" customFormat="1" ht="18.75" customHeight="1">
      <c r="A152" s="14" t="s">
        <v>261</v>
      </c>
      <c r="B152" s="14"/>
      <c r="C152" s="77"/>
      <c r="D152" s="153"/>
      <c r="E152" s="72"/>
      <c r="F152" s="72"/>
      <c r="G152" s="72"/>
      <c r="H152" s="72"/>
      <c r="I152" s="72"/>
      <c r="J152" s="72"/>
      <c r="K152" s="72"/>
    </row>
    <row r="153" spans="1:11" s="59" customFormat="1" ht="18.75" customHeight="1">
      <c r="A153" s="14" t="s">
        <v>262</v>
      </c>
      <c r="B153" s="14"/>
      <c r="C153" s="77"/>
      <c r="D153" s="153"/>
      <c r="E153" s="72"/>
      <c r="F153" s="72"/>
      <c r="G153" s="72"/>
      <c r="H153" s="72"/>
      <c r="I153" s="72"/>
      <c r="J153" s="72"/>
      <c r="K153" s="72"/>
    </row>
    <row r="154" spans="1:11" s="59" customFormat="1" ht="18.75" customHeight="1">
      <c r="A154" s="94" t="s">
        <v>205</v>
      </c>
      <c r="B154" s="2" t="s">
        <v>1</v>
      </c>
      <c r="C154" s="77"/>
      <c r="D154" s="153"/>
      <c r="E154" s="72"/>
      <c r="F154" s="72"/>
      <c r="G154" s="72"/>
      <c r="H154" s="72"/>
      <c r="I154" s="72"/>
      <c r="J154" s="72"/>
      <c r="K154" s="72"/>
    </row>
    <row r="155" spans="2:11" s="59" customFormat="1" ht="18.75" customHeight="1">
      <c r="B155" s="95" t="s">
        <v>206</v>
      </c>
      <c r="C155" s="77"/>
      <c r="D155" s="153"/>
      <c r="E155" s="93"/>
      <c r="F155" s="93"/>
      <c r="G155" s="93"/>
      <c r="H155" s="93"/>
      <c r="I155" s="93"/>
      <c r="J155" s="93"/>
      <c r="K155" s="93"/>
    </row>
    <row r="156" spans="2:11" s="59" customFormat="1" ht="18.75" customHeight="1">
      <c r="B156" s="96" t="s">
        <v>1</v>
      </c>
      <c r="C156" s="77"/>
      <c r="D156" s="153"/>
      <c r="E156" s="179">
        <v>42878852</v>
      </c>
      <c r="F156" s="71"/>
      <c r="G156" s="179">
        <v>24317234</v>
      </c>
      <c r="H156" s="71"/>
      <c r="I156" s="179">
        <v>11962179</v>
      </c>
      <c r="J156" s="71"/>
      <c r="K156" s="179">
        <v>11144087</v>
      </c>
    </row>
    <row r="157" spans="2:11" s="59" customFormat="1" ht="18.75" customHeight="1">
      <c r="B157" s="96" t="s">
        <v>207</v>
      </c>
      <c r="C157" s="77"/>
      <c r="D157" s="153"/>
      <c r="E157" s="179">
        <v>-3196929</v>
      </c>
      <c r="F157" s="71"/>
      <c r="G157" s="179">
        <v>-3188536</v>
      </c>
      <c r="H157" s="71"/>
      <c r="I157" s="180">
        <v>-7727</v>
      </c>
      <c r="J157" s="71"/>
      <c r="K157" s="180">
        <v>-7838</v>
      </c>
    </row>
    <row r="158" spans="2:11" s="2" customFormat="1" ht="18.75" customHeight="1" thickBot="1">
      <c r="B158" s="5" t="s">
        <v>208</v>
      </c>
      <c r="C158" s="182"/>
      <c r="D158" s="27"/>
      <c r="E158" s="181">
        <f>SUM(E156:E157)</f>
        <v>39681923</v>
      </c>
      <c r="F158" s="177"/>
      <c r="G158" s="181">
        <f>SUM(G156:G157)</f>
        <v>21128698</v>
      </c>
      <c r="H158" s="177"/>
      <c r="I158" s="181">
        <f>SUM(I156:I157)</f>
        <v>11954452</v>
      </c>
      <c r="J158" s="177"/>
      <c r="K158" s="181">
        <f>SUM(K156:K157)</f>
        <v>11136249</v>
      </c>
    </row>
    <row r="159" spans="1:11" s="2" customFormat="1" ht="8.25" customHeight="1" thickTop="1">
      <c r="A159" s="5"/>
      <c r="B159" s="5"/>
      <c r="C159" s="182"/>
      <c r="D159" s="27"/>
      <c r="E159" s="43"/>
      <c r="F159" s="43"/>
      <c r="G159" s="43"/>
      <c r="H159" s="43"/>
      <c r="I159" s="43"/>
      <c r="J159" s="43"/>
      <c r="K159" s="43"/>
    </row>
    <row r="160" spans="1:11" ht="20.25" customHeight="1">
      <c r="A160" s="94" t="s">
        <v>209</v>
      </c>
      <c r="B160" s="94" t="s">
        <v>210</v>
      </c>
      <c r="D160" s="59"/>
      <c r="E160" s="59"/>
      <c r="F160" s="59"/>
      <c r="G160" s="59"/>
      <c r="H160" s="59"/>
      <c r="I160" s="59"/>
      <c r="J160" s="59"/>
      <c r="K160" s="59"/>
    </row>
    <row r="161" spans="1:11" ht="9" customHeight="1">
      <c r="A161" s="94"/>
      <c r="B161" s="243"/>
      <c r="D161" s="59"/>
      <c r="E161" s="59"/>
      <c r="F161" s="59"/>
      <c r="G161" s="59"/>
      <c r="H161" s="59"/>
      <c r="I161" s="59"/>
      <c r="J161" s="59"/>
      <c r="K161" s="59"/>
    </row>
    <row r="162" spans="1:11" ht="20.25" customHeight="1">
      <c r="A162" s="94"/>
      <c r="B162" s="95" t="s">
        <v>352</v>
      </c>
      <c r="D162" s="59"/>
      <c r="E162" s="59"/>
      <c r="F162" s="59"/>
      <c r="G162" s="59"/>
      <c r="H162" s="59"/>
      <c r="I162" s="59"/>
      <c r="J162" s="59"/>
      <c r="K162" s="59"/>
    </row>
    <row r="163" spans="1:11" ht="20.25" customHeight="1">
      <c r="A163" s="94"/>
      <c r="B163" s="254" t="s">
        <v>340</v>
      </c>
      <c r="D163" s="59"/>
      <c r="E163" s="59"/>
      <c r="F163" s="59"/>
      <c r="G163" s="59"/>
      <c r="H163" s="59"/>
      <c r="I163" s="59"/>
      <c r="J163" s="59"/>
      <c r="K163" s="59"/>
    </row>
    <row r="164" spans="1:11" ht="20.25" customHeight="1">
      <c r="A164" s="94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</row>
    <row r="165" spans="1:11" ht="20.25" customHeight="1">
      <c r="A165" s="94"/>
      <c r="B165" s="234"/>
      <c r="C165" s="244"/>
      <c r="D165" s="234"/>
      <c r="E165" s="234"/>
      <c r="F165" s="234"/>
      <c r="G165" s="234"/>
      <c r="H165" s="234"/>
      <c r="I165" s="234"/>
      <c r="J165" s="234"/>
      <c r="K165" s="234"/>
    </row>
  </sheetData>
  <sheetProtection/>
  <mergeCells count="36">
    <mergeCell ref="A131:D131"/>
    <mergeCell ref="B164:K164"/>
    <mergeCell ref="E139:G139"/>
    <mergeCell ref="I139:K139"/>
    <mergeCell ref="E140:G140"/>
    <mergeCell ref="I140:K140"/>
    <mergeCell ref="E141:G141"/>
    <mergeCell ref="I141:K141"/>
    <mergeCell ref="E138:G138"/>
    <mergeCell ref="I138:K138"/>
    <mergeCell ref="E94:G94"/>
    <mergeCell ref="I94:K94"/>
    <mergeCell ref="E95:G95"/>
    <mergeCell ref="I95:K95"/>
    <mergeCell ref="E96:G96"/>
    <mergeCell ref="I96:K96"/>
    <mergeCell ref="I51:K51"/>
    <mergeCell ref="E52:G52"/>
    <mergeCell ref="I52:K52"/>
    <mergeCell ref="A54:E54"/>
    <mergeCell ref="E93:G93"/>
    <mergeCell ref="I93:K93"/>
    <mergeCell ref="E51:G51"/>
    <mergeCell ref="E5:G5"/>
    <mergeCell ref="I5:K5"/>
    <mergeCell ref="E49:G49"/>
    <mergeCell ref="I49:K49"/>
    <mergeCell ref="E50:G50"/>
    <mergeCell ref="I50:K50"/>
    <mergeCell ref="I8:K8"/>
    <mergeCell ref="A11:D11"/>
    <mergeCell ref="E6:G6"/>
    <mergeCell ref="I6:K6"/>
    <mergeCell ref="E7:G7"/>
    <mergeCell ref="E8:G8"/>
    <mergeCell ref="I7:K7"/>
  </mergeCells>
  <printOptions/>
  <pageMargins left="0.7" right="0.5" top="0.48" bottom="0.5" header="0.5" footer="0.5"/>
  <pageSetup firstPageNumber="14" useFirstPageNumber="1" fitToHeight="4" horizontalDpi="600" verticalDpi="600" orientation="portrait" paperSize="9" scale="91" r:id="rId1"/>
  <headerFooter>
    <oddFooter>&amp;L
 The accompanying notes are an integral part of these financial statements.
&amp;C&amp;P</oddFooter>
  </headerFooter>
  <rowBreaks count="3" manualBreakCount="3">
    <brk id="44" max="255" man="1"/>
    <brk id="88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Ganittha, Thirasophitlert</cp:lastModifiedBy>
  <cp:lastPrinted>2016-11-11T09:48:40Z</cp:lastPrinted>
  <dcterms:created xsi:type="dcterms:W3CDTF">2005-02-11T01:43:17Z</dcterms:created>
  <dcterms:modified xsi:type="dcterms:W3CDTF">2016-11-11T10:27:38Z</dcterms:modified>
  <cp:category/>
  <cp:version/>
  <cp:contentType/>
  <cp:contentStatus/>
</cp:coreProperties>
</file>