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1002" documentId="8_{BF18659B-1AE8-4F10-AF8F-637DCFE05CE5}" xr6:coauthVersionLast="47" xr6:coauthVersionMax="47" xr10:uidLastSave="{E42C98C4-E529-4B32-AF42-E81CD8F3DA9A}"/>
  <bookViews>
    <workbookView xWindow="-110" yWindow="-110" windowWidth="19420" windowHeight="11620" activeTab="5" xr2:uid="{00000000-000D-0000-FFFF-FFFF00000000}"/>
  </bookViews>
  <sheets>
    <sheet name="BS 2-5" sheetId="13" r:id="rId1"/>
    <sheet name="PL 6-8" sheetId="26" r:id="rId2"/>
    <sheet name="CH9" sheetId="33" r:id="rId3"/>
    <sheet name="CH10" sheetId="29" r:id="rId4"/>
    <sheet name="CH 11" sheetId="31" r:id="rId5"/>
    <sheet name="CF 12-15" sheetId="32" r:id="rId6"/>
  </sheets>
  <definedNames>
    <definedName name="__FPMExcelClient_CellBasedFunctionStatus" localSheetId="0" hidden="1">"2_2_2_2_2"</definedName>
    <definedName name="_xlnm.Print_Area" localSheetId="0">'BS 2-5'!$A$1:$I$130</definedName>
    <definedName name="_xlnm.Print_Area" localSheetId="5">'CF 12-15'!$A$1:$K$141</definedName>
    <definedName name="_xlnm.Print_Area" localSheetId="4">'CH 11'!$A$1:$AC$46</definedName>
    <definedName name="_xlnm.Print_Area" localSheetId="3">'CH10'!$A$1:$AK$39</definedName>
    <definedName name="_xlnm.Print_Area" localSheetId="2">'CH9'!$A$1:$AM$44</definedName>
    <definedName name="_xlnm.Print_Area" localSheetId="1">'PL 6-8'!$A$1:$K$107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6" i="29" l="1"/>
  <c r="K42" i="26"/>
  <c r="I42" i="26"/>
  <c r="G42" i="26"/>
  <c r="E42" i="26"/>
  <c r="C129" i="13"/>
  <c r="C127" i="13"/>
  <c r="C125" i="13"/>
  <c r="C81" i="13"/>
  <c r="I41" i="31"/>
  <c r="I45" i="31" s="1"/>
  <c r="I28" i="31"/>
  <c r="I21" i="31"/>
  <c r="I23" i="31" s="1"/>
  <c r="I32" i="31" s="1"/>
  <c r="K34" i="29"/>
  <c r="K26" i="29"/>
  <c r="K21" i="29"/>
  <c r="K28" i="29" s="1"/>
  <c r="K17" i="29"/>
  <c r="K39" i="33"/>
  <c r="K29" i="33"/>
  <c r="K20" i="33"/>
  <c r="K31" i="33" s="1"/>
  <c r="K43" i="33" s="1"/>
  <c r="K38" i="29" l="1"/>
  <c r="K36" i="32" l="1"/>
  <c r="AI19" i="33"/>
  <c r="AM19" i="33" s="1"/>
  <c r="AM20" i="33" s="1"/>
  <c r="AI15" i="33"/>
  <c r="AM15" i="33" s="1"/>
  <c r="AC30" i="31"/>
  <c r="AC27" i="31"/>
  <c r="AC25" i="31"/>
  <c r="AC20" i="31"/>
  <c r="S41" i="31"/>
  <c r="S45" i="31" s="1"/>
  <c r="S28" i="31"/>
  <c r="S21" i="31"/>
  <c r="S23" i="31" s="1"/>
  <c r="S32" i="31" s="1"/>
  <c r="AG33" i="29"/>
  <c r="AK33" i="29" s="1"/>
  <c r="AE37" i="29"/>
  <c r="AG37" i="29" s="1"/>
  <c r="AK37" i="29" s="1"/>
  <c r="AE36" i="29"/>
  <c r="AG36" i="29" s="1"/>
  <c r="AK36" i="29" s="1"/>
  <c r="AE32" i="29"/>
  <c r="AG32" i="29" s="1"/>
  <c r="AK32" i="29" s="1"/>
  <c r="AE30" i="29"/>
  <c r="AG30" i="29"/>
  <c r="AE25" i="29"/>
  <c r="AG25" i="29"/>
  <c r="AE24" i="29"/>
  <c r="AG24" i="29"/>
  <c r="AE23" i="29"/>
  <c r="AG23" i="29"/>
  <c r="AK23" i="29" s="1"/>
  <c r="AK26" i="29" s="1"/>
  <c r="AE20" i="29"/>
  <c r="AG20" i="29"/>
  <c r="AK20" i="29" s="1"/>
  <c r="AK21" i="29" s="1"/>
  <c r="AK28" i="29" s="1"/>
  <c r="W17" i="29"/>
  <c r="Y17" i="29"/>
  <c r="AA17" i="29"/>
  <c r="AC17" i="29"/>
  <c r="AC38" i="29" s="1"/>
  <c r="AE17" i="29"/>
  <c r="AE16" i="29"/>
  <c r="AK16" i="29"/>
  <c r="AI17" i="29"/>
  <c r="U17" i="29"/>
  <c r="U38" i="29" s="1"/>
  <c r="S17" i="29"/>
  <c r="Q17" i="29"/>
  <c r="O17" i="29"/>
  <c r="M17" i="29"/>
  <c r="I17" i="29"/>
  <c r="G17" i="29"/>
  <c r="E17" i="29"/>
  <c r="C17" i="29"/>
  <c r="AE15" i="29"/>
  <c r="AG15" i="29" s="1"/>
  <c r="AK15" i="29" s="1"/>
  <c r="U34" i="29"/>
  <c r="U26" i="29"/>
  <c r="U21" i="29"/>
  <c r="U28" i="29" s="1"/>
  <c r="AG15" i="33"/>
  <c r="U39" i="33"/>
  <c r="U29" i="33"/>
  <c r="U20" i="33"/>
  <c r="U31" i="33" s="1"/>
  <c r="U43" i="33" s="1"/>
  <c r="I54" i="13"/>
  <c r="G54" i="13"/>
  <c r="E54" i="13"/>
  <c r="C54" i="13"/>
  <c r="AA35" i="31"/>
  <c r="AC35" i="31" s="1"/>
  <c r="AA31" i="31"/>
  <c r="AC31" i="31" s="1"/>
  <c r="AA30" i="31"/>
  <c r="AA27" i="31"/>
  <c r="AA25" i="31"/>
  <c r="Y21" i="31"/>
  <c r="Y23" i="31" s="1"/>
  <c r="W21" i="31"/>
  <c r="W23" i="31"/>
  <c r="U21" i="31"/>
  <c r="U23" i="31"/>
  <c r="M21" i="31"/>
  <c r="M23" i="31" s="1"/>
  <c r="K21" i="31"/>
  <c r="K23" i="31" s="1"/>
  <c r="G21" i="31"/>
  <c r="G23" i="31" s="1"/>
  <c r="E21" i="31"/>
  <c r="E23" i="31" s="1"/>
  <c r="E32" i="31" s="1"/>
  <c r="C21" i="31"/>
  <c r="C23" i="31"/>
  <c r="C32" i="31" s="1"/>
  <c r="O21" i="31"/>
  <c r="O23" i="31"/>
  <c r="AA16" i="31"/>
  <c r="AC16" i="31" s="1"/>
  <c r="Q21" i="31"/>
  <c r="Q23" i="31" s="1"/>
  <c r="Q32" i="31" s="1"/>
  <c r="AA20" i="31"/>
  <c r="AA21" i="31" s="1"/>
  <c r="AA23" i="31" s="1"/>
  <c r="M41" i="31"/>
  <c r="M45" i="31" s="1"/>
  <c r="M28" i="31"/>
  <c r="AC26" i="29"/>
  <c r="O34" i="29"/>
  <c r="O26" i="29"/>
  <c r="O21" i="29"/>
  <c r="O28" i="29" s="1"/>
  <c r="O38" i="29" s="1"/>
  <c r="O39" i="33"/>
  <c r="O29" i="33"/>
  <c r="O20" i="33"/>
  <c r="O31" i="33" s="1"/>
  <c r="O43" i="33" s="1"/>
  <c r="AG42" i="33"/>
  <c r="AI42" i="33" s="1"/>
  <c r="AM42" i="33" s="1"/>
  <c r="AG41" i="33"/>
  <c r="AI41" i="33" s="1"/>
  <c r="AM41" i="33" s="1"/>
  <c r="AK39" i="33"/>
  <c r="AE39" i="33"/>
  <c r="AC39" i="33"/>
  <c r="AA39" i="33"/>
  <c r="Y39" i="33"/>
  <c r="W39" i="33"/>
  <c r="S39" i="33"/>
  <c r="Q39" i="33"/>
  <c r="M39" i="33"/>
  <c r="I39" i="33"/>
  <c r="G39" i="33"/>
  <c r="E39" i="33"/>
  <c r="C39" i="33"/>
  <c r="AG37" i="33"/>
  <c r="AI37" i="33" s="1"/>
  <c r="AM37" i="33" s="1"/>
  <c r="AG36" i="33"/>
  <c r="AI36" i="33" s="1"/>
  <c r="AM36" i="33" s="1"/>
  <c r="AG33" i="33"/>
  <c r="AG39" i="33" s="1"/>
  <c r="AK29" i="33"/>
  <c r="AE29" i="33"/>
  <c r="AE31" i="33" s="1"/>
  <c r="AE43" i="33" s="1"/>
  <c r="AC29" i="33"/>
  <c r="AC31" i="33" s="1"/>
  <c r="AA29" i="33"/>
  <c r="AA31" i="33" s="1"/>
  <c r="Y29" i="33"/>
  <c r="Y31" i="33" s="1"/>
  <c r="W29" i="33"/>
  <c r="S29" i="33"/>
  <c r="Q29" i="33"/>
  <c r="M29" i="33"/>
  <c r="I29" i="33"/>
  <c r="G29" i="33"/>
  <c r="E29" i="33"/>
  <c r="C29" i="33"/>
  <c r="AG27" i="33"/>
  <c r="AI27" i="33" s="1"/>
  <c r="AM27" i="33" s="1"/>
  <c r="AG26" i="33"/>
  <c r="AI26" i="33" s="1"/>
  <c r="AM26" i="33" s="1"/>
  <c r="AG25" i="33"/>
  <c r="AI25" i="33" s="1"/>
  <c r="AM25" i="33" s="1"/>
  <c r="AG24" i="33"/>
  <c r="AG29" i="33" s="1"/>
  <c r="AK20" i="33"/>
  <c r="AE20" i="33"/>
  <c r="AC20" i="33"/>
  <c r="AA20" i="33"/>
  <c r="Y20" i="33"/>
  <c r="W20" i="33"/>
  <c r="AG20" i="33" s="1"/>
  <c r="S20" i="33"/>
  <c r="S31" i="33" s="1"/>
  <c r="S43" i="33" s="1"/>
  <c r="Q20" i="33"/>
  <c r="Q31" i="33" s="1"/>
  <c r="Q43" i="33" s="1"/>
  <c r="M20" i="33"/>
  <c r="M31" i="33" s="1"/>
  <c r="M43" i="33" s="1"/>
  <c r="I20" i="33"/>
  <c r="G20" i="33"/>
  <c r="G31" i="33" s="1"/>
  <c r="G43" i="33" s="1"/>
  <c r="E20" i="33"/>
  <c r="E31" i="33" s="1"/>
  <c r="E43" i="33" s="1"/>
  <c r="C20" i="33"/>
  <c r="AG19" i="33"/>
  <c r="C31" i="33"/>
  <c r="C43" i="33" s="1"/>
  <c r="E25" i="13"/>
  <c r="I81" i="13"/>
  <c r="E81" i="13"/>
  <c r="I91" i="13"/>
  <c r="I93" i="13"/>
  <c r="E78" i="32"/>
  <c r="AK30" i="29"/>
  <c r="Q26" i="29"/>
  <c r="G26" i="29"/>
  <c r="AK24" i="29"/>
  <c r="AK25" i="29"/>
  <c r="C25" i="13"/>
  <c r="K109" i="32"/>
  <c r="I109" i="32"/>
  <c r="G109" i="32"/>
  <c r="E109" i="32"/>
  <c r="AA44" i="31"/>
  <c r="AC44" i="31"/>
  <c r="E86" i="26"/>
  <c r="E88" i="26" s="1"/>
  <c r="G25" i="13"/>
  <c r="AA43" i="31"/>
  <c r="AC43" i="31" s="1"/>
  <c r="Y41" i="31"/>
  <c r="Y45" i="31"/>
  <c r="W41" i="31"/>
  <c r="W45" i="31" s="1"/>
  <c r="U41" i="31"/>
  <c r="U45" i="31" s="1"/>
  <c r="Q41" i="31"/>
  <c r="Q45" i="31" s="1"/>
  <c r="O41" i="31"/>
  <c r="O45" i="31" s="1"/>
  <c r="K41" i="31"/>
  <c r="K45" i="31" s="1"/>
  <c r="G41" i="31"/>
  <c r="G45" i="31" s="1"/>
  <c r="E41" i="31"/>
  <c r="E45" i="31" s="1"/>
  <c r="C41" i="31"/>
  <c r="C45" i="31" s="1"/>
  <c r="AA39" i="31"/>
  <c r="AC39" i="31" s="1"/>
  <c r="AA37" i="31"/>
  <c r="AC37" i="31" s="1"/>
  <c r="AA41" i="31"/>
  <c r="AI21" i="29"/>
  <c r="AI28" i="29" s="1"/>
  <c r="AI38" i="29" s="1"/>
  <c r="AC21" i="29"/>
  <c r="AC28" i="29" s="1"/>
  <c r="AA21" i="29"/>
  <c r="AA28" i="29" s="1"/>
  <c r="Y21" i="29"/>
  <c r="W21" i="29"/>
  <c r="W28" i="29" s="1"/>
  <c r="S21" i="29"/>
  <c r="Q21" i="29"/>
  <c r="Q28" i="29" s="1"/>
  <c r="Q38" i="29" s="1"/>
  <c r="M21" i="29"/>
  <c r="M28" i="29" s="1"/>
  <c r="M38" i="29" s="1"/>
  <c r="I21" i="29"/>
  <c r="G21" i="29"/>
  <c r="G28" i="29" s="1"/>
  <c r="E21" i="29"/>
  <c r="C21" i="29"/>
  <c r="E91" i="13"/>
  <c r="E93" i="13"/>
  <c r="E125" i="13"/>
  <c r="E127" i="13"/>
  <c r="G91" i="13"/>
  <c r="C91" i="13"/>
  <c r="G81" i="13"/>
  <c r="G56" i="13"/>
  <c r="C56" i="13"/>
  <c r="I25" i="13"/>
  <c r="K106" i="26"/>
  <c r="K86" i="26"/>
  <c r="K72" i="26"/>
  <c r="K30" i="26"/>
  <c r="K17" i="26"/>
  <c r="G106" i="26"/>
  <c r="G86" i="26"/>
  <c r="G72" i="26"/>
  <c r="G30" i="26"/>
  <c r="G17" i="26"/>
  <c r="K135" i="32"/>
  <c r="K78" i="32"/>
  <c r="K58" i="32"/>
  <c r="G135" i="32"/>
  <c r="G78" i="32"/>
  <c r="G36" i="32"/>
  <c r="G58" i="32" s="1"/>
  <c r="G122" i="32" s="1"/>
  <c r="G126" i="32" s="1"/>
  <c r="G128" i="32" s="1"/>
  <c r="K122" i="32"/>
  <c r="K126" i="32" s="1"/>
  <c r="K128" i="32" s="1"/>
  <c r="K35" i="26"/>
  <c r="K37" i="26" s="1"/>
  <c r="G88" i="26"/>
  <c r="G35" i="26"/>
  <c r="G37" i="26" s="1"/>
  <c r="I56" i="13"/>
  <c r="E56" i="13"/>
  <c r="C93" i="13"/>
  <c r="G93" i="13"/>
  <c r="C28" i="31"/>
  <c r="I72" i="26"/>
  <c r="AI26" i="29"/>
  <c r="C34" i="29"/>
  <c r="C26" i="29"/>
  <c r="E135" i="32"/>
  <c r="I135" i="32"/>
  <c r="I78" i="32"/>
  <c r="Y28" i="31"/>
  <c r="Y32" i="31" s="1"/>
  <c r="W28" i="31"/>
  <c r="W32" i="31" s="1"/>
  <c r="U28" i="31"/>
  <c r="Q28" i="31"/>
  <c r="K28" i="31"/>
  <c r="G28" i="31"/>
  <c r="E28" i="31"/>
  <c r="I125" i="13"/>
  <c r="I127" i="13"/>
  <c r="G125" i="13"/>
  <c r="G127" i="13"/>
  <c r="I129" i="13"/>
  <c r="E129" i="13"/>
  <c r="G129" i="13"/>
  <c r="O28" i="31"/>
  <c r="M34" i="29"/>
  <c r="I34" i="29"/>
  <c r="G34" i="29"/>
  <c r="E34" i="29"/>
  <c r="Y26" i="29"/>
  <c r="AE26" i="29" s="1"/>
  <c r="Y28" i="29"/>
  <c r="I86" i="26"/>
  <c r="I88" i="26" s="1"/>
  <c r="Y34" i="29"/>
  <c r="AE34" i="29" s="1"/>
  <c r="Y38" i="29"/>
  <c r="E36" i="32"/>
  <c r="E58" i="32" s="1"/>
  <c r="E122" i="32" s="1"/>
  <c r="E126" i="32" s="1"/>
  <c r="E128" i="32" s="1"/>
  <c r="AI34" i="29"/>
  <c r="AC34" i="29"/>
  <c r="AA34" i="29"/>
  <c r="W34" i="29"/>
  <c r="Q34" i="29"/>
  <c r="S34" i="29"/>
  <c r="AA26" i="29"/>
  <c r="W26" i="29"/>
  <c r="M26" i="29"/>
  <c r="I26" i="29"/>
  <c r="I28" i="29"/>
  <c r="I38" i="29" s="1"/>
  <c r="E26" i="29"/>
  <c r="S26" i="29"/>
  <c r="S28" i="29"/>
  <c r="S38" i="29" s="1"/>
  <c r="I106" i="26"/>
  <c r="E106" i="26"/>
  <c r="E72" i="26"/>
  <c r="I30" i="26"/>
  <c r="E30" i="26"/>
  <c r="I17" i="26"/>
  <c r="E17" i="26"/>
  <c r="E35" i="26" s="1"/>
  <c r="E37" i="26" s="1"/>
  <c r="I35" i="26"/>
  <c r="I37" i="26" s="1"/>
  <c r="I36" i="32"/>
  <c r="I58" i="32" s="1"/>
  <c r="I122" i="32" s="1"/>
  <c r="I126" i="32" s="1"/>
  <c r="I128" i="32" s="1"/>
  <c r="U32" i="31" l="1"/>
  <c r="G32" i="31"/>
  <c r="K32" i="31"/>
  <c r="M32" i="31"/>
  <c r="AA28" i="31"/>
  <c r="AC28" i="31" s="1"/>
  <c r="AA45" i="31"/>
  <c r="O32" i="31"/>
  <c r="AE21" i="29"/>
  <c r="G38" i="29"/>
  <c r="AG34" i="29"/>
  <c r="AK34" i="29" s="1"/>
  <c r="AG21" i="29"/>
  <c r="AE28" i="29"/>
  <c r="E28" i="29"/>
  <c r="E38" i="29" s="1"/>
  <c r="AA38" i="29"/>
  <c r="W38" i="29"/>
  <c r="AK17" i="29"/>
  <c r="AK38" i="29" s="1"/>
  <c r="AG26" i="29"/>
  <c r="AG17" i="29"/>
  <c r="C28" i="29"/>
  <c r="AG28" i="29" s="1"/>
  <c r="AC43" i="33"/>
  <c r="AK31" i="33"/>
  <c r="AK43" i="33" s="1"/>
  <c r="AA43" i="33"/>
  <c r="Y43" i="33"/>
  <c r="W31" i="33"/>
  <c r="W43" i="33" s="1"/>
  <c r="I31" i="33"/>
  <c r="I43" i="33" s="1"/>
  <c r="AG31" i="33"/>
  <c r="AI39" i="33"/>
  <c r="AM39" i="33" s="1"/>
  <c r="AI29" i="33"/>
  <c r="AG43" i="33"/>
  <c r="AI43" i="33" s="1"/>
  <c r="AI24" i="33"/>
  <c r="AM24" i="33" s="1"/>
  <c r="AM29" i="33" s="1"/>
  <c r="AM31" i="33" s="1"/>
  <c r="AM43" i="33" s="1"/>
  <c r="AI20" i="33"/>
  <c r="AI31" i="33"/>
  <c r="AI33" i="33"/>
  <c r="AM33" i="33" s="1"/>
  <c r="K88" i="26"/>
  <c r="G57" i="26"/>
  <c r="G90" i="26" s="1"/>
  <c r="E57" i="26"/>
  <c r="E90" i="26" s="1"/>
  <c r="K57" i="26"/>
  <c r="K90" i="26" s="1"/>
  <c r="I57" i="26"/>
  <c r="I90" i="26" s="1"/>
  <c r="AC23" i="31"/>
  <c r="AC45" i="31"/>
  <c r="AC21" i="31"/>
  <c r="AC41" i="31"/>
  <c r="AA32" i="31" l="1"/>
  <c r="AC32" i="31" s="1"/>
  <c r="AE38" i="29"/>
  <c r="C38" i="29"/>
  <c r="AG38" i="29" s="1"/>
</calcChain>
</file>

<file path=xl/sharedStrings.xml><?xml version="1.0" encoding="utf-8"?>
<sst xmlns="http://schemas.openxmlformats.org/spreadsheetml/2006/main" count="702" uniqueCount="359">
  <si>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</si>
  <si>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</si>
  <si>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</si>
  <si>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</si>
  <si>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</si>
  <si>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</si>
  <si>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</si>
  <si>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</si>
  <si>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31 March</t>
  </si>
  <si>
    <t>31 December</t>
  </si>
  <si>
    <t>Note</t>
  </si>
  <si>
    <t>Assets</t>
  </si>
  <si>
    <t>(Unaudited)</t>
  </si>
  <si>
    <t>Current assets</t>
  </si>
  <si>
    <t>Cash and cash equivalents</t>
  </si>
  <si>
    <t>Restricted deposits at financial institutions</t>
  </si>
  <si>
    <t>Trade and other current receivables</t>
  </si>
  <si>
    <t>Prepaid expenses</t>
  </si>
  <si>
    <t>Accrued dividend income</t>
  </si>
  <si>
    <t>Advance payments for purchase of goods</t>
  </si>
  <si>
    <t>Short-term loans to related parties</t>
  </si>
  <si>
    <t>Current portion of long-term loans to related parties</t>
  </si>
  <si>
    <t>3, 11</t>
  </si>
  <si>
    <t>Inventories</t>
  </si>
  <si>
    <t>Current biological assets</t>
  </si>
  <si>
    <t>Other current financial assets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</si>
  <si>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</si>
  <si>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</si>
  <si>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</si>
  <si>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</si>
  <si>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</si>
  <si>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Other non-current financial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</si>
  <si>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</si>
  <si>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</si>
  <si>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</si>
  <si>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</si>
  <si>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</si>
  <si>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</si>
  <si>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</si>
  <si>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</si>
  <si>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</si>
  <si>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</si>
  <si>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</si>
  <si>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</si>
  <si>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</si>
  <si>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</si>
  <si>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</si>
  <si>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</si>
  <si>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</si>
  <si>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</si>
  <si>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</si>
  <si>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</si>
  <si>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 xml:space="preserve">Trade and other current payables </t>
  </si>
  <si>
    <t>Accrued operating expenses</t>
  </si>
  <si>
    <t>Current portion of long-term borrowings</t>
  </si>
  <si>
    <t xml:space="preserve">Current portion of lease liabilities </t>
  </si>
  <si>
    <t>Current portion of debentures</t>
  </si>
  <si>
    <t>Short-term borrowings from related parties</t>
  </si>
  <si>
    <t>Corporate income tax payable</t>
  </si>
  <si>
    <t>Other current financial liabilities</t>
  </si>
  <si>
    <t>Other current liabilities</t>
  </si>
  <si>
    <t>Total current liabilities</t>
  </si>
  <si>
    <t>Non-current liabilities</t>
  </si>
  <si>
    <t>Long-term borrowings</t>
  </si>
  <si>
    <t>Lease liabilities</t>
  </si>
  <si>
    <t>Debentures</t>
  </si>
  <si>
    <t>7, 11</t>
  </si>
  <si>
    <t xml:space="preserve">Deferred tax liabilities </t>
  </si>
  <si>
    <t>Provisions for employee benefits</t>
  </si>
  <si>
    <t>Provisions and others</t>
  </si>
  <si>
    <t xml:space="preserve">
Other non-current financial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</si>
  <si>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</si>
  <si>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</si>
  <si>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</si>
  <si>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</si>
  <si>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</si>
  <si>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</si>
  <si>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</si>
  <si>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</si>
  <si>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</si>
  <si>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</si>
  <si>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</si>
  <si>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>Surplus from change in shareholders’ equity</t>
  </si>
  <si>
    <t xml:space="preserve">   in subsidiaries, associates and joint venture</t>
  </si>
  <si>
    <t>Surplus (deficit) on common control transactions</t>
  </si>
  <si>
    <t xml:space="preserve">Other premium </t>
  </si>
  <si>
    <t>Retained earnings</t>
  </si>
  <si>
    <t xml:space="preserve">   Appropriated</t>
  </si>
  <si>
    <t xml:space="preserve">      Legal reserve</t>
  </si>
  <si>
    <t xml:space="preserve">      Treasury shares reserve</t>
  </si>
  <si>
    <t xml:space="preserve">   Unappropriated</t>
  </si>
  <si>
    <t>Treasury shares</t>
  </si>
  <si>
    <t xml:space="preserve">Subordinated perpetual debentures </t>
  </si>
  <si>
    <t>Other components of shareholders’ equity</t>
  </si>
  <si>
    <t>Total equity holders</t>
  </si>
  <si>
    <t>Non-controlling interests</t>
  </si>
  <si>
    <t>Total shareholders’ equity</t>
  </si>
  <si>
    <t>Total liabilities and shareholders’ equity</t>
  </si>
  <si>
    <t>Statements of income (Unaudited)</t>
  </si>
  <si>
    <t>Three-month period ended</t>
  </si>
  <si>
    <t>2024</t>
  </si>
  <si>
    <t>2023</t>
  </si>
  <si>
    <t>Income</t>
  </si>
  <si>
    <t xml:space="preserve">Revenue from sale of goods </t>
  </si>
  <si>
    <t>Interest income</t>
  </si>
  <si>
    <t>Gains on investments</t>
  </si>
  <si>
    <t>Dividend income</t>
  </si>
  <si>
    <t>3, 4</t>
  </si>
  <si>
    <t>Net foreign exchange gains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</si>
  <si>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</si>
  <si>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</si>
  <si>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</si>
  <si>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</si>
  <si>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</si>
  <si>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</si>
  <si>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 xml:space="preserve">(Gain) loss on changes in fair value </t>
  </si>
  <si>
    <t xml:space="preserve">   of biological assets</t>
  </si>
  <si>
    <t>(Reversal of) impairment losses</t>
  </si>
  <si>
    <t>Loss on investment</t>
  </si>
  <si>
    <t>Net foreign exchange loss</t>
  </si>
  <si>
    <t>Finance costs on lease liabilities</t>
  </si>
  <si>
    <t>Other finance costs</t>
  </si>
  <si>
    <t>Total expenses</t>
  </si>
  <si>
    <t>Share of profit (loss) of associates and joint ventures</t>
  </si>
  <si>
    <t xml:space="preserve">   accounted for using equity method</t>
  </si>
  <si>
    <t xml:space="preserve">Profit (loss) before income tax </t>
  </si>
  <si>
    <t xml:space="preserve">   expense (income)</t>
  </si>
  <si>
    <t>Income tax expense (income)</t>
  </si>
  <si>
    <t>Profit (loss) for the period</t>
  </si>
  <si>
    <t>Profit (loss) attributable to:</t>
  </si>
  <si>
    <t xml:space="preserve">   Owners of parent</t>
  </si>
  <si>
    <t xml:space="preserve">   Non-controlling interests</t>
  </si>
  <si>
    <t xml:space="preserve">Basic and diluted earnings (losses) </t>
  </si>
  <si>
    <t xml:space="preserve">   per share (in Baht)</t>
  </si>
  <si>
    <t>Statements of comprehensive income (Unaudited)</t>
  </si>
  <si>
    <t xml:space="preserve">Other comprehensive income </t>
  </si>
  <si>
    <t xml:space="preserve">Items that will be reclassified </t>
  </si>
  <si>
    <t xml:space="preserve">    subsequently to profit or loss</t>
  </si>
  <si>
    <t>Foreign currency translation differences</t>
  </si>
  <si>
    <t>Losses on cash flow hedges</t>
  </si>
  <si>
    <t xml:space="preserve">Gain on hedges of net investments in  </t>
  </si>
  <si>
    <t xml:space="preserve">    foreign operations</t>
  </si>
  <si>
    <t xml:space="preserve">Share of other comprehensive income (expense) </t>
  </si>
  <si>
    <t xml:space="preserve">   of associates and joint ventures accounted for </t>
  </si>
  <si>
    <t xml:space="preserve">   using equity method</t>
  </si>
  <si>
    <t xml:space="preserve">Income tax relating to items that will be </t>
  </si>
  <si>
    <t xml:space="preserve">    reclassified subsequently to profit or loss</t>
  </si>
  <si>
    <t xml:space="preserve">Total items that will be reclassified </t>
  </si>
  <si>
    <t xml:space="preserve">Items that will not be reclassified </t>
  </si>
  <si>
    <t xml:space="preserve">Losses on equity investments measured at </t>
  </si>
  <si>
    <t xml:space="preserve">   fair value through other comprehensive income</t>
  </si>
  <si>
    <t xml:space="preserve">Losses on remeasurements of defined </t>
  </si>
  <si>
    <t xml:space="preserve">   benefit plans</t>
  </si>
  <si>
    <t>Loss on revaluation of assets</t>
  </si>
  <si>
    <t>Share of other comprehensive income of</t>
  </si>
  <si>
    <t xml:space="preserve">   associates accounted for using equity method</t>
  </si>
  <si>
    <t xml:space="preserve">Income tax relating to items that will not be </t>
  </si>
  <si>
    <t xml:space="preserve">   reclassified subsequently to profit or loss</t>
  </si>
  <si>
    <t xml:space="preserve">Total items that will not be reclassified </t>
  </si>
  <si>
    <t>Other comprehensive income (expense)</t>
  </si>
  <si>
    <t xml:space="preserve">    for the period, net of income tax</t>
  </si>
  <si>
    <t>Total comprehensive income (expense)</t>
  </si>
  <si>
    <t xml:space="preserve">    for the period</t>
  </si>
  <si>
    <t xml:space="preserve">   attributable to:</t>
  </si>
  <si>
    <t xml:space="preserve">   for the period</t>
  </si>
  <si>
    <t xml:space="preserve">Charoen Pokphand Foods Public Company Limited </t>
  </si>
  <si>
    <t xml:space="preserve">and its Subsidiaries </t>
  </si>
  <si>
    <t>Statements of changes in equity (Unaudited)</t>
  </si>
  <si>
    <t>Consolidated financial statements</t>
  </si>
  <si>
    <t>Other components of equity</t>
  </si>
  <si>
    <t>Surplus (deficit)</t>
  </si>
  <si>
    <t>Gains (losses) on</t>
  </si>
  <si>
    <t>from change in</t>
  </si>
  <si>
    <t>Gains on</t>
  </si>
  <si>
    <t>equity investments</t>
  </si>
  <si>
    <t xml:space="preserve"> shareholders’ equity</t>
  </si>
  <si>
    <t>hedges of</t>
  </si>
  <si>
    <t>measured at fair value</t>
  </si>
  <si>
    <t>Foreign</t>
  </si>
  <si>
    <t>Total other</t>
  </si>
  <si>
    <t>Equity</t>
  </si>
  <si>
    <t>Issued and</t>
  </si>
  <si>
    <t xml:space="preserve"> in subsidiaries,</t>
  </si>
  <si>
    <t>Deficits on</t>
  </si>
  <si>
    <t xml:space="preserve">Reserve for </t>
  </si>
  <si>
    <t>Unappropriated</t>
  </si>
  <si>
    <t>Subordinated</t>
  </si>
  <si>
    <t>net investments</t>
  </si>
  <si>
    <t>through other</t>
  </si>
  <si>
    <t>currency</t>
  </si>
  <si>
    <t xml:space="preserve"> components</t>
  </si>
  <si>
    <t>attributable to</t>
  </si>
  <si>
    <t>Non-</t>
  </si>
  <si>
    <t xml:space="preserve">Total </t>
  </si>
  <si>
    <t>paid-up</t>
  </si>
  <si>
    <t>on ordinary</t>
  </si>
  <si>
    <t>associates and</t>
  </si>
  <si>
    <t>common control</t>
  </si>
  <si>
    <t xml:space="preserve">Other </t>
  </si>
  <si>
    <t>Legal</t>
  </si>
  <si>
    <t>treasury</t>
  </si>
  <si>
    <t>retained</t>
  </si>
  <si>
    <t>Treasury</t>
  </si>
  <si>
    <t xml:space="preserve"> perpetual</t>
  </si>
  <si>
    <t>revaluation</t>
  </si>
  <si>
    <t>cash flow</t>
  </si>
  <si>
    <t>in foreign</t>
  </si>
  <si>
    <t>comprehensive</t>
  </si>
  <si>
    <t xml:space="preserve">translation </t>
  </si>
  <si>
    <t xml:space="preserve"> of shareholder’s </t>
  </si>
  <si>
    <t>owners of</t>
  </si>
  <si>
    <t xml:space="preserve">controlling </t>
  </si>
  <si>
    <t>shareholders’</t>
  </si>
  <si>
    <t>share capital</t>
  </si>
  <si>
    <t>shares</t>
  </si>
  <si>
    <t>joint ventures</t>
  </si>
  <si>
    <t>transactions</t>
  </si>
  <si>
    <t>premium</t>
  </si>
  <si>
    <t>reserve</t>
  </si>
  <si>
    <t>earnings</t>
  </si>
  <si>
    <t xml:space="preserve"> debentures </t>
  </si>
  <si>
    <t>of assets</t>
  </si>
  <si>
    <t xml:space="preserve"> hedges</t>
  </si>
  <si>
    <t>operations</t>
  </si>
  <si>
    <t>income</t>
  </si>
  <si>
    <t>differences</t>
  </si>
  <si>
    <t>equity</t>
  </si>
  <si>
    <t>the parent</t>
  </si>
  <si>
    <t>interests</t>
  </si>
  <si>
    <t>Three-month period ended 31 March 2023</t>
  </si>
  <si>
    <t>Balance at 1 January 2023</t>
  </si>
  <si>
    <t>Transactions with owners,</t>
  </si>
  <si>
    <t xml:space="preserve">   recorded directly in equity</t>
  </si>
  <si>
    <t xml:space="preserve">   Distributions to owners </t>
  </si>
  <si>
    <t xml:space="preserve">   Shares repurchased</t>
  </si>
  <si>
    <t xml:space="preserve">   Total distributions to owners </t>
  </si>
  <si>
    <t xml:space="preserve">   Changes in ownership interests</t>
  </si>
  <si>
    <t xml:space="preserve">      in subsidiaries, associates and joint ventures</t>
  </si>
  <si>
    <t xml:space="preserve">   Changes in interests in subsidiary</t>
  </si>
  <si>
    <t xml:space="preserve">      without a change in control</t>
  </si>
  <si>
    <t xml:space="preserve">   Changes in interests in associate and joint venture</t>
  </si>
  <si>
    <t xml:space="preserve">   New shares issued by subsidiaries</t>
  </si>
  <si>
    <t xml:space="preserve">   Loss of control in a subsidiary</t>
  </si>
  <si>
    <t xml:space="preserve">   Total changes in ownership interests</t>
  </si>
  <si>
    <t xml:space="preserve">Total transactions with owners, </t>
  </si>
  <si>
    <t>Comprehensive income for the period</t>
  </si>
  <si>
    <t xml:space="preserve">   Loss</t>
  </si>
  <si>
    <t xml:space="preserve">   Other comprehensive income</t>
  </si>
  <si>
    <t xml:space="preserve">      - Losses on remeasurements of defined</t>
  </si>
  <si>
    <t xml:space="preserve">           benefit plans</t>
  </si>
  <si>
    <t xml:space="preserve">      - Others</t>
  </si>
  <si>
    <t>Interest and related expenses paid on subordinated</t>
  </si>
  <si>
    <t xml:space="preserve">   perpetual debentures - net of income tax</t>
  </si>
  <si>
    <t>Transfer to retained earnings</t>
  </si>
  <si>
    <t>Balance at 31 March 2023</t>
  </si>
  <si>
    <t>Three-month period ended 31 March 2024</t>
  </si>
  <si>
    <t>Balance at 31 December 2023 - as reported</t>
  </si>
  <si>
    <t xml:space="preserve">   Impact from Thai Accounting Standard No. 29</t>
  </si>
  <si>
    <t>Balance at 1 January 2024</t>
  </si>
  <si>
    <t xml:space="preserve">Transactions with owners, recorded directly in equity </t>
  </si>
  <si>
    <t xml:space="preserve">   Dividend paid</t>
  </si>
  <si>
    <t xml:space="preserve">   Changes in ownership interests in subsidiaries</t>
  </si>
  <si>
    <t xml:space="preserve">   Changes in interests in subsidiary without a change in control</t>
  </si>
  <si>
    <t xml:space="preserve">   Total changes in ownership interests in subsidiaries</t>
  </si>
  <si>
    <t xml:space="preserve">   Profit</t>
  </si>
  <si>
    <t xml:space="preserve">      - Losses on remeasurements of defined benefit plans</t>
  </si>
  <si>
    <t>Total comprehensive income (expense) for the period</t>
  </si>
  <si>
    <t>Balance at 31 March 2024</t>
  </si>
  <si>
    <t>Separate financial statements</t>
  </si>
  <si>
    <t xml:space="preserve">Gain (losses) on </t>
  </si>
  <si>
    <t xml:space="preserve">equity investments </t>
  </si>
  <si>
    <t xml:space="preserve">measured at fair value </t>
  </si>
  <si>
    <t>Surplus on</t>
  </si>
  <si>
    <t xml:space="preserve"> comprehensive </t>
  </si>
  <si>
    <t xml:space="preserve"> of shareholder’s</t>
  </si>
  <si>
    <t xml:space="preserve"> equity</t>
  </si>
  <si>
    <t>Statements of cash flows (Unaudited)</t>
  </si>
  <si>
    <t>Cash flows from operating activities</t>
  </si>
  <si>
    <t xml:space="preserve">Profit (loss) for the period </t>
  </si>
  <si>
    <t xml:space="preserve">Adjustments to reconcile profit (loss) to </t>
  </si>
  <si>
    <t xml:space="preserve">   cash receipts</t>
  </si>
  <si>
    <t xml:space="preserve">Depreciation </t>
  </si>
  <si>
    <t>Amortisation</t>
  </si>
  <si>
    <t>Depreciation of biological assets</t>
  </si>
  <si>
    <t>(Reversal of) expected credit losses and bad debt</t>
  </si>
  <si>
    <t xml:space="preserve">    for trade and other current receivables</t>
  </si>
  <si>
    <t>(Reversal of) losses on inventory devaluation</t>
  </si>
  <si>
    <t>Finance costs</t>
  </si>
  <si>
    <t>(Gain) loss on investment</t>
  </si>
  <si>
    <t>4, 5</t>
  </si>
  <si>
    <t>Gain on sale of subsidiary</t>
  </si>
  <si>
    <t xml:space="preserve">(Gains) losses on sale and write-off of property, </t>
  </si>
  <si>
    <t xml:space="preserve">   plant and equipment and right-of-use assets</t>
  </si>
  <si>
    <t>Unrealised (gains) losses on exchange rates</t>
  </si>
  <si>
    <t xml:space="preserve">(Gain) loss on changes in fair value of </t>
  </si>
  <si>
    <t xml:space="preserve">   biological assets</t>
  </si>
  <si>
    <t>Share of (profit) loss of associates and</t>
  </si>
  <si>
    <t xml:space="preserve">   joint ventures accounted for using equity method</t>
  </si>
  <si>
    <t>Cash flows from operating activities (Continued)</t>
  </si>
  <si>
    <t>Changes in operating assets and liabilities</t>
  </si>
  <si>
    <t>Biological assets</t>
  </si>
  <si>
    <t xml:space="preserve">Other current liabilities </t>
  </si>
  <si>
    <t>Employee benefits paid</t>
  </si>
  <si>
    <t>Income tax paid</t>
  </si>
  <si>
    <t xml:space="preserve">Net cash provided by (used in) operating activities </t>
  </si>
  <si>
    <t>Cash flows from investing activities</t>
  </si>
  <si>
    <t>Interest received</t>
  </si>
  <si>
    <t>Dividends received</t>
  </si>
  <si>
    <t>Proceeds from (payment for) short-term loans to</t>
  </si>
  <si>
    <t xml:space="preserve">   related parties</t>
  </si>
  <si>
    <t>Proceeds from short-term loans to other company</t>
  </si>
  <si>
    <t>Payment for acquisition of other financial assets</t>
  </si>
  <si>
    <t>Payment for acquisition of investments and</t>
  </si>
  <si>
    <t xml:space="preserve">   capital increase</t>
  </si>
  <si>
    <t>Proceeds from sale of investments</t>
  </si>
  <si>
    <t>Proceeds from sale of subsidiary</t>
  </si>
  <si>
    <t>Effect in cash from loss of control in a subsidiary</t>
  </si>
  <si>
    <t>Proceeds from long-term loans to related parties</t>
  </si>
  <si>
    <t>Payment for acquisition of property</t>
  </si>
  <si>
    <t xml:space="preserve">   plant and equipment </t>
  </si>
  <si>
    <t xml:space="preserve">Proceeds from sale of property, plant and equipment </t>
  </si>
  <si>
    <t>Payment for acquisition of other intangible assets</t>
  </si>
  <si>
    <t>Proceeds from sale of other intangible assets</t>
  </si>
  <si>
    <t>Net cash provided by (used in) investing activities</t>
  </si>
  <si>
    <t>Cash flows from financing activities</t>
  </si>
  <si>
    <t xml:space="preserve">Repayment of short-term borrowings from </t>
  </si>
  <si>
    <t xml:space="preserve">   financial institutions</t>
  </si>
  <si>
    <t>Proceeds from (repayment of) bills of exchange</t>
  </si>
  <si>
    <t xml:space="preserve">Proceeds from (repayment of) short-term </t>
  </si>
  <si>
    <t xml:space="preserve">   borrowings from related parties</t>
  </si>
  <si>
    <t>Payment of lease liabilities</t>
  </si>
  <si>
    <t>Proceeds from long-term borrowings from</t>
  </si>
  <si>
    <t>Repayment of long-term borrowings from</t>
  </si>
  <si>
    <t xml:space="preserve">   financial institutions </t>
  </si>
  <si>
    <t>Proceeds from issue of debentures</t>
  </si>
  <si>
    <t>Repayment of debentures</t>
  </si>
  <si>
    <t>Payment of financial transaction costs</t>
  </si>
  <si>
    <t>Interest paid</t>
  </si>
  <si>
    <t xml:space="preserve">Dividends paid to shareholders of the Company and </t>
  </si>
  <si>
    <t xml:space="preserve">   non-controlling interests</t>
  </si>
  <si>
    <t>Payment to acquire treasury shares</t>
  </si>
  <si>
    <t>Proceeds from issue of share capital in a subsidiary</t>
  </si>
  <si>
    <t xml:space="preserve">Net cash provided by (used in) financing activities  </t>
  </si>
  <si>
    <t xml:space="preserve">Net increase (decrease) in cash and </t>
  </si>
  <si>
    <t xml:space="preserve">   cash equivalents, before effect of exchange rates</t>
  </si>
  <si>
    <t xml:space="preserve">Effect of exchange rate changes on </t>
  </si>
  <si>
    <t xml:space="preserve">   cash and cash equivalents</t>
  </si>
  <si>
    <t xml:space="preserve">   cash equivalents</t>
  </si>
  <si>
    <t>Cash and cash equivalents at 1 January</t>
  </si>
  <si>
    <t>Cash and cash equivalents at 31 March</t>
  </si>
  <si>
    <t>Supplemental disclosures of cash flows information:</t>
  </si>
  <si>
    <t>1.</t>
  </si>
  <si>
    <t>These consisted of:</t>
  </si>
  <si>
    <t>Bank overdrafts</t>
  </si>
  <si>
    <t>Net</t>
  </si>
  <si>
    <t>2.</t>
  </si>
  <si>
    <t>Non-cash transaction</t>
  </si>
  <si>
    <t>During the first quarter of 2024, the Company acquired investment in a subsidiary amounting to Baht 14,264 million by offsetting</t>
  </si>
  <si>
    <t>(See details in note 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</si>
</sst>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  <numFmt numFmtId="210" formatCode="_(&quot;฿&quot;* #,##0.00_);_(&quot;฿&quot;* \(#,##0.00\);_(&quot;฿&quot;* &quot;-&quot;??_);_(@_)"/>
  </numFmts>
  <fonts count="174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5"/>
      <name val="Angsana New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ordia New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ordia New"/>
      <family val="2"/>
    </font>
    <font>
      <sz val="11"/>
      <color rgb="FF00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rgb="FFDC6900"/>
      <name val="Calibri"/>
      <family val="2"/>
      <scheme val="minor"/>
    </font>
    <font>
      <b/>
      <sz val="13"/>
      <color rgb="FFDC6900"/>
      <name val="Calibri"/>
      <family val="2"/>
      <scheme val="minor"/>
    </font>
    <font>
      <b/>
      <sz val="11"/>
      <color rgb="FFDC690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4"/>
      <color rgb="FF000000"/>
      <name val="Cordia New"/>
      <family val="2"/>
    </font>
    <font>
      <sz val="10"/>
      <color rgb="FF000000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5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</font>
    <font>
      <sz val="15"/>
      <color indexed="8"/>
      <name val="Angsana New"/>
      <family val="1"/>
    </font>
    <font>
      <b/>
      <sz val="11"/>
      <color rgb="FF000000"/>
      <name val="Times New Roman"/>
      <family val="1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0C4"/>
      </patternFill>
    </fill>
    <fill>
      <patternFill patternType="solid">
        <fgColor rgb="FFFFF0CB"/>
      </patternFill>
    </fill>
    <fill>
      <patternFill patternType="solid">
        <fgColor rgb="FFEBC7C5"/>
      </patternFill>
    </fill>
    <fill>
      <patternFill patternType="solid">
        <fgColor rgb="FFF9E3E7"/>
      </patternFill>
    </fill>
    <fill>
      <patternFill patternType="solid">
        <fgColor rgb="FFF4CACA"/>
      </patternFill>
    </fill>
    <fill>
      <patternFill patternType="solid">
        <fgColor rgb="FFF8D5D1"/>
      </patternFill>
    </fill>
    <fill>
      <patternFill patternType="solid">
        <fgColor rgb="FFFFC28A"/>
      </patternFill>
    </fill>
    <fill>
      <patternFill patternType="solid">
        <fgColor rgb="FFFEE198"/>
      </patternFill>
    </fill>
    <fill>
      <patternFill patternType="solid">
        <fgColor rgb="FFD88F8C"/>
      </patternFill>
    </fill>
    <fill>
      <patternFill patternType="solid">
        <fgColor rgb="FFF3C7CF"/>
      </patternFill>
    </fill>
    <fill>
      <patternFill patternType="solid">
        <fgColor rgb="FFEA9595"/>
      </patternFill>
    </fill>
    <fill>
      <patternFill patternType="solid">
        <fgColor rgb="FFF2ABA4"/>
      </patternFill>
    </fill>
    <fill>
      <patternFill patternType="solid">
        <fgColor rgb="FFFFA450"/>
      </patternFill>
    </fill>
    <fill>
      <patternFill patternType="solid">
        <fgColor rgb="FFFFD365"/>
      </patternFill>
    </fill>
    <fill>
      <patternFill patternType="solid">
        <fgColor rgb="FFC55853"/>
      </patternFill>
    </fill>
    <fill>
      <patternFill patternType="solid">
        <fgColor rgb="FFEDACB7"/>
      </patternFill>
    </fill>
    <fill>
      <patternFill patternType="solid">
        <fgColor rgb="FFDF6161"/>
      </patternFill>
    </fill>
    <fill>
      <patternFill patternType="solid">
        <fgColor rgb="FFEC8277"/>
      </patternFill>
    </fill>
    <fill>
      <patternFill patternType="solid">
        <fgColor rgb="FFDC6900"/>
      </patternFill>
    </fill>
    <fill>
      <patternFill patternType="solid">
        <fgColor rgb="FFFFB600"/>
      </patternFill>
    </fill>
    <fill>
      <patternFill patternType="solid">
        <fgColor rgb="FF602320"/>
      </patternFill>
    </fill>
    <fill>
      <patternFill patternType="solid">
        <fgColor rgb="FFE27588"/>
      </patternFill>
    </fill>
    <fill>
      <patternFill patternType="solid">
        <fgColor rgb="FFA32020"/>
      </patternFill>
    </fill>
    <fill>
      <patternFill patternType="solid">
        <fgColor rgb="FFE0301E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DC6900"/>
      </bottom>
      <diagonal/>
    </border>
    <border>
      <left/>
      <right/>
      <top/>
      <bottom style="thick">
        <color rgb="FFFFB36D"/>
      </bottom>
      <diagonal/>
    </border>
    <border>
      <left/>
      <right/>
      <top/>
      <bottom style="medium">
        <color rgb="FFFFA450"/>
      </bottom>
      <diagonal/>
    </border>
    <border>
      <left/>
      <right/>
      <top style="thin">
        <color rgb="FFDC6900"/>
      </top>
      <bottom style="double">
        <color rgb="FFDC69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55">
    <xf numFmtId="0" fontId="0" fillId="0" borderId="0"/>
    <xf numFmtId="0" fontId="4" fillId="0" borderId="0"/>
    <xf numFmtId="190" fontId="4" fillId="0" borderId="0" applyFont="0" applyFill="0" applyBorder="0" applyAlignment="0" applyProtection="0"/>
    <xf numFmtId="0" fontId="100" fillId="0" borderId="0"/>
    <xf numFmtId="191" fontId="4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93" fontId="4" fillId="0" borderId="0" applyFont="0" applyFill="0" applyBorder="0" applyAlignment="0" applyProtection="0"/>
    <xf numFmtId="164" fontId="102" fillId="0" borderId="0" applyFont="0" applyFill="0" applyBorder="0" applyAlignment="0" applyProtection="0"/>
    <xf numFmtId="0" fontId="100" fillId="0" borderId="0"/>
    <xf numFmtId="194" fontId="4" fillId="0" borderId="0" applyFont="0" applyFill="0" applyBorder="0" applyAlignment="0" applyProtection="0"/>
    <xf numFmtId="189" fontId="103" fillId="0" borderId="0" applyFont="0" applyFill="0" applyBorder="0" applyAlignment="0" applyProtection="0"/>
    <xf numFmtId="188" fontId="103" fillId="0" borderId="0" applyFont="0" applyFill="0" applyBorder="0" applyAlignment="0" applyProtection="0"/>
    <xf numFmtId="0" fontId="103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43" fontId="26" fillId="0" borderId="1">
      <alignment horizontal="right" vertical="center"/>
    </xf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9" fontId="30" fillId="0" borderId="0"/>
    <xf numFmtId="0" fontId="31" fillId="0" borderId="2">
      <alignment horizontal="center"/>
    </xf>
    <xf numFmtId="0" fontId="32" fillId="0" borderId="0"/>
    <xf numFmtId="0" fontId="32" fillId="0" borderId="3" applyFill="0">
      <alignment horizontal="center"/>
      <protection locked="0"/>
    </xf>
    <xf numFmtId="0" fontId="31" fillId="0" borderId="0" applyFill="0">
      <alignment horizontal="center"/>
      <protection locked="0"/>
    </xf>
    <xf numFmtId="0" fontId="31" fillId="16" borderId="0"/>
    <xf numFmtId="0" fontId="31" fillId="0" borderId="0">
      <protection locked="0"/>
    </xf>
    <xf numFmtId="0" fontId="31" fillId="0" borderId="0"/>
    <xf numFmtId="170" fontId="31" fillId="0" borderId="0"/>
    <xf numFmtId="171" fontId="31" fillId="0" borderId="0"/>
    <xf numFmtId="0" fontId="32" fillId="17" borderId="0">
      <alignment horizontal="right"/>
    </xf>
    <xf numFmtId="0" fontId="31" fillId="0" borderId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1" borderId="0" applyNumberFormat="0" applyBorder="0" applyAlignment="0" applyProtection="0"/>
    <xf numFmtId="0" fontId="33" fillId="22" borderId="4" applyNumberFormat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5" fontId="104" fillId="0" borderId="6" applyAlignment="0" applyProtection="0"/>
    <xf numFmtId="172" fontId="4" fillId="0" borderId="0" applyFill="0" applyBorder="0" applyAlignment="0"/>
    <xf numFmtId="195" fontId="105" fillId="0" borderId="0" applyFill="0" applyBorder="0" applyAlignment="0"/>
    <xf numFmtId="196" fontId="105" fillId="0" borderId="0" applyFill="0" applyBorder="0" applyAlignment="0"/>
    <xf numFmtId="168" fontId="106" fillId="0" borderId="0" applyFill="0" applyBorder="0" applyAlignment="0"/>
    <xf numFmtId="197" fontId="106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43" fontId="4" fillId="0" borderId="0" applyFont="0" applyFill="0" applyBorder="0" applyAlignment="0" applyProtection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198" fontId="10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32" fillId="0" borderId="0" applyFont="0" applyFill="0" applyBorder="0" applyAlignment="0" applyProtection="0"/>
    <xf numFmtId="173" fontId="30" fillId="0" borderId="0"/>
    <xf numFmtId="3" fontId="4" fillId="0" borderId="0" applyFont="0" applyFill="0" applyBorder="0" applyAlignment="0" applyProtection="0"/>
    <xf numFmtId="0" fontId="38" fillId="0" borderId="0" applyNumberFormat="0" applyAlignment="0">
      <alignment horizontal="left"/>
    </xf>
    <xf numFmtId="0" fontId="108" fillId="0" borderId="0"/>
    <xf numFmtId="0" fontId="108" fillId="0" borderId="0"/>
    <xf numFmtId="195" fontId="105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/>
    <xf numFmtId="201" fontId="4" fillId="0" borderId="0"/>
    <xf numFmtId="0" fontId="20" fillId="24" borderId="0" applyNumberFormat="0" applyFont="0" applyFill="0" applyBorder="0" applyProtection="0">
      <alignment horizontal="left"/>
    </xf>
    <xf numFmtId="0" fontId="4" fillId="0" borderId="0" applyFont="0" applyFill="0" applyBorder="0" applyAlignment="0" applyProtection="0"/>
    <xf numFmtId="14" fontId="59" fillId="0" borderId="0" applyFill="0" applyBorder="0" applyAlignment="0"/>
    <xf numFmtId="38" fontId="74" fillId="0" borderId="8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30" fillId="0" borderId="0"/>
    <xf numFmtId="0" fontId="39" fillId="7" borderId="5" applyNumberFormat="0" applyAlignment="0" applyProtection="0"/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40" fillId="0" borderId="0" applyNumberFormat="0" applyAlignment="0">
      <alignment horizontal="left"/>
    </xf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" fontId="4" fillId="0" borderId="0" applyFont="0" applyFill="0" applyBorder="0" applyAlignment="0" applyProtection="0"/>
    <xf numFmtId="176" fontId="6" fillId="0" borderId="0">
      <alignment horizontal="right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38" fontId="45" fillId="24" borderId="0" applyNumberFormat="0" applyBorder="0" applyAlignment="0" applyProtection="0"/>
    <xf numFmtId="0" fontId="46" fillId="4" borderId="0" applyNumberFormat="0" applyBorder="0" applyAlignment="0" applyProtection="0"/>
    <xf numFmtId="0" fontId="47" fillId="0" borderId="10" applyNumberFormat="0" applyAlignment="0" applyProtection="0">
      <alignment horizontal="left" vertical="center"/>
    </xf>
    <xf numFmtId="0" fontId="47" fillId="0" borderId="11">
      <alignment horizontal="left" vertical="center"/>
    </xf>
    <xf numFmtId="202" fontId="109" fillId="25" borderId="0">
      <alignment horizontal="left" vertical="top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0" fillId="25" borderId="0">
      <alignment horizontal="left" wrapText="1"/>
    </xf>
    <xf numFmtId="185" fontId="4" fillId="0" borderId="0" applyBorder="0" applyAlignment="0"/>
    <xf numFmtId="10" fontId="45" fillId="25" borderId="2" applyNumberFormat="0" applyBorder="0" applyAlignment="0" applyProtection="0"/>
    <xf numFmtId="0" fontId="51" fillId="7" borderId="5" applyNumberFormat="0" applyAlignment="0" applyProtection="0"/>
    <xf numFmtId="0" fontId="51" fillId="7" borderId="5" applyNumberFormat="0" applyAlignment="0" applyProtection="0"/>
    <xf numFmtId="203" fontId="4" fillId="0" borderId="0"/>
    <xf numFmtId="169" fontId="111" fillId="0" borderId="0"/>
    <xf numFmtId="38" fontId="112" fillId="0" borderId="0"/>
    <xf numFmtId="38" fontId="113" fillId="0" borderId="0"/>
    <xf numFmtId="38" fontId="114" fillId="0" borderId="0"/>
    <xf numFmtId="38" fontId="12" fillId="0" borderId="0"/>
    <xf numFmtId="0" fontId="6" fillId="0" borderId="0"/>
    <xf numFmtId="0" fontId="6" fillId="0" borderId="0"/>
    <xf numFmtId="0" fontId="19" fillId="0" borderId="0" applyNumberFormat="0" applyFont="0" applyFill="0" applyBorder="0" applyProtection="0">
      <alignment horizontal="left" vertical="center"/>
    </xf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115" fillId="0" borderId="0"/>
    <xf numFmtId="0" fontId="116" fillId="0" borderId="0"/>
    <xf numFmtId="0" fontId="115" fillId="0" borderId="0"/>
    <xf numFmtId="0" fontId="116" fillId="0" borderId="0"/>
    <xf numFmtId="0" fontId="117" fillId="0" borderId="0"/>
    <xf numFmtId="177" fontId="22" fillId="0" borderId="0" applyFont="0" applyFill="0" applyBorder="0" applyAlignment="0" applyProtection="0"/>
    <xf numFmtId="38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6" fontId="118" fillId="0" borderId="0" applyFont="0" applyFill="0" applyBorder="0" applyAlignment="0" applyProtection="0"/>
    <xf numFmtId="8" fontId="118" fillId="0" borderId="0" applyFont="0" applyFill="0" applyBorder="0" applyAlignment="0" applyProtection="0"/>
    <xf numFmtId="178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37" fontId="55" fillId="0" borderId="0"/>
    <xf numFmtId="0" fontId="115" fillId="0" borderId="0"/>
    <xf numFmtId="0" fontId="116" fillId="0" borderId="0"/>
    <xf numFmtId="0" fontId="116" fillId="0" borderId="0"/>
    <xf numFmtId="180" fontId="56" fillId="0" borderId="0"/>
    <xf numFmtId="0" fontId="4" fillId="0" borderId="0"/>
    <xf numFmtId="0" fontId="108" fillId="0" borderId="0"/>
    <xf numFmtId="0" fontId="99" fillId="0" borderId="0"/>
    <xf numFmtId="0" fontId="132" fillId="0" borderId="0"/>
    <xf numFmtId="0" fontId="132" fillId="0" borderId="0"/>
    <xf numFmtId="0" fontId="132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1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21" fillId="0" borderId="0"/>
    <xf numFmtId="0" fontId="4" fillId="0" borderId="0"/>
    <xf numFmtId="0" fontId="134" fillId="0" borderId="0"/>
    <xf numFmtId="0" fontId="4" fillId="0" borderId="0"/>
    <xf numFmtId="0" fontId="132" fillId="0" borderId="0"/>
    <xf numFmtId="0" fontId="4" fillId="0" borderId="0"/>
    <xf numFmtId="204" fontId="4" fillId="0" borderId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57" fillId="22" borderId="4" applyNumberFormat="0" applyAlignment="0" applyProtection="0"/>
    <xf numFmtId="0" fontId="57" fillId="22" borderId="4" applyNumberFormat="0" applyAlignment="0" applyProtection="0"/>
    <xf numFmtId="40" fontId="15" fillId="28" borderId="0">
      <alignment horizontal="right"/>
    </xf>
    <xf numFmtId="0" fontId="58" fillId="28" borderId="17"/>
    <xf numFmtId="0" fontId="119" fillId="0" borderId="0">
      <alignment horizontal="center"/>
    </xf>
    <xf numFmtId="0" fontId="120" fillId="0" borderId="0">
      <alignment horizontal="center"/>
    </xf>
    <xf numFmtId="197" fontId="106" fillId="0" borderId="0" applyFont="0" applyFill="0" applyBorder="0" applyAlignment="0" applyProtection="0"/>
    <xf numFmtId="205" fontId="105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18" fillId="0" borderId="18" applyNumberFormat="0" applyBorder="0"/>
    <xf numFmtId="3" fontId="121" fillId="0" borderId="0" applyNumberFormat="0" applyFill="0" applyBorder="0" applyAlignment="0" applyProtection="0"/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104" fillId="0" borderId="3">
      <alignment horizontal="center"/>
    </xf>
    <xf numFmtId="3" fontId="74" fillId="0" borderId="0" applyFont="0" applyFill="0" applyBorder="0" applyAlignment="0" applyProtection="0"/>
    <xf numFmtId="0" fontId="74" fillId="29" borderId="0" applyNumberFormat="0" applyFont="0" applyBorder="0" applyAlignment="0" applyProtection="0"/>
    <xf numFmtId="37" fontId="13" fillId="0" borderId="0"/>
    <xf numFmtId="1" fontId="4" fillId="0" borderId="19" applyNumberFormat="0" applyFill="0" applyAlignment="0" applyProtection="0">
      <alignment horizontal="center" vertical="center"/>
    </xf>
    <xf numFmtId="181" fontId="4" fillId="0" borderId="0" applyNumberFormat="0" applyFill="0" applyBorder="0" applyAlignment="0" applyProtection="0">
      <alignment horizontal="left"/>
    </xf>
    <xf numFmtId="4" fontId="59" fillId="30" borderId="4" applyNumberFormat="0" applyProtection="0">
      <alignment vertical="center"/>
    </xf>
    <xf numFmtId="4" fontId="60" fillId="30" borderId="4" applyNumberFormat="0" applyProtection="0">
      <alignment vertical="center"/>
    </xf>
    <xf numFmtId="4" fontId="59" fillId="30" borderId="4" applyNumberFormat="0" applyProtection="0">
      <alignment horizontal="left" vertical="center" indent="1"/>
    </xf>
    <xf numFmtId="4" fontId="59" fillId="30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9" fillId="32" borderId="4" applyNumberFormat="0" applyProtection="0">
      <alignment horizontal="right" vertical="center"/>
    </xf>
    <xf numFmtId="4" fontId="59" fillId="33" borderId="4" applyNumberFormat="0" applyProtection="0">
      <alignment horizontal="right" vertical="center"/>
    </xf>
    <xf numFmtId="4" fontId="59" fillId="34" borderId="4" applyNumberFormat="0" applyProtection="0">
      <alignment horizontal="right" vertical="center"/>
    </xf>
    <xf numFmtId="4" fontId="59" fillId="35" borderId="4" applyNumberFormat="0" applyProtection="0">
      <alignment horizontal="right" vertical="center"/>
    </xf>
    <xf numFmtId="4" fontId="59" fillId="36" borderId="4" applyNumberFormat="0" applyProtection="0">
      <alignment horizontal="right" vertical="center"/>
    </xf>
    <xf numFmtId="4" fontId="59" fillId="37" borderId="4" applyNumberFormat="0" applyProtection="0">
      <alignment horizontal="right" vertical="center"/>
    </xf>
    <xf numFmtId="4" fontId="59" fillId="38" borderId="4" applyNumberFormat="0" applyProtection="0">
      <alignment horizontal="right" vertical="center"/>
    </xf>
    <xf numFmtId="4" fontId="59" fillId="39" borderId="4" applyNumberFormat="0" applyProtection="0">
      <alignment horizontal="right" vertical="center"/>
    </xf>
    <xf numFmtId="4" fontId="59" fillId="40" borderId="4" applyNumberFormat="0" applyProtection="0">
      <alignment horizontal="right" vertical="center"/>
    </xf>
    <xf numFmtId="4" fontId="61" fillId="41" borderId="4" applyNumberFormat="0" applyProtection="0">
      <alignment horizontal="left" vertical="center" indent="1"/>
    </xf>
    <xf numFmtId="4" fontId="59" fillId="42" borderId="20" applyNumberFormat="0" applyProtection="0">
      <alignment horizontal="left" vertical="center" indent="1"/>
    </xf>
    <xf numFmtId="4" fontId="62" fillId="43" borderId="0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9" fillId="42" borderId="4" applyNumberFormat="0" applyProtection="0">
      <alignment horizontal="left" vertical="center" indent="1"/>
    </xf>
    <xf numFmtId="4" fontId="59" fillId="44" borderId="4" applyNumberFormat="0" applyProtection="0">
      <alignment horizontal="left" vertical="center" indent="1"/>
    </xf>
    <xf numFmtId="0" fontId="4" fillId="44" borderId="4" applyNumberFormat="0" applyProtection="0">
      <alignment horizontal="left" vertical="center" indent="1"/>
    </xf>
    <xf numFmtId="0" fontId="4" fillId="44" borderId="4" applyNumberFormat="0" applyProtection="0">
      <alignment horizontal="left" vertical="center" indent="1"/>
    </xf>
    <xf numFmtId="0" fontId="4" fillId="45" borderId="4" applyNumberFormat="0" applyProtection="0">
      <alignment horizontal="left" vertical="center" indent="1"/>
    </xf>
    <xf numFmtId="0" fontId="4" fillId="45" borderId="4" applyNumberFormat="0" applyProtection="0">
      <alignment horizontal="left" vertical="center" indent="1"/>
    </xf>
    <xf numFmtId="0" fontId="4" fillId="24" borderId="4" applyNumberFormat="0" applyProtection="0">
      <alignment horizontal="left" vertical="center" indent="1"/>
    </xf>
    <xf numFmtId="0" fontId="4" fillId="24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9" fillId="25" borderId="4" applyNumberFormat="0" applyProtection="0">
      <alignment vertical="center"/>
    </xf>
    <xf numFmtId="4" fontId="60" fillId="25" borderId="4" applyNumberFormat="0" applyProtection="0">
      <alignment vertical="center"/>
    </xf>
    <xf numFmtId="4" fontId="59" fillId="25" borderId="4" applyNumberFormat="0" applyProtection="0">
      <alignment horizontal="left" vertical="center" indent="1"/>
    </xf>
    <xf numFmtId="4" fontId="59" fillId="25" borderId="4" applyNumberFormat="0" applyProtection="0">
      <alignment horizontal="left" vertical="center" indent="1"/>
    </xf>
    <xf numFmtId="4" fontId="59" fillId="42" borderId="4" applyNumberFormat="0" applyProtection="0">
      <alignment horizontal="right" vertical="center"/>
    </xf>
    <xf numFmtId="4" fontId="60" fillId="42" borderId="4" applyNumberFormat="0" applyProtection="0">
      <alignment horizontal="right" vertical="center"/>
    </xf>
    <xf numFmtId="0" fontId="4" fillId="31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0" fontId="63" fillId="0" borderId="0"/>
    <xf numFmtId="4" fontId="64" fillId="42" borderId="4" applyNumberFormat="0" applyProtection="0">
      <alignment horizontal="right" vertical="center"/>
    </xf>
    <xf numFmtId="38" fontId="19" fillId="0" borderId="0" applyNumberFormat="0" applyFont="0" applyFill="0" applyBorder="0" applyAlignment="0"/>
    <xf numFmtId="0" fontId="65" fillId="3" borderId="0" applyNumberFormat="0" applyBorder="0" applyAlignment="0" applyProtection="0"/>
    <xf numFmtId="39" fontId="122" fillId="0" borderId="0"/>
    <xf numFmtId="164" fontId="4" fillId="0" borderId="0" applyFont="0" applyFill="0" applyBorder="0" applyAlignment="0" applyProtection="0"/>
    <xf numFmtId="0" fontId="123" fillId="0" borderId="0" applyNumberFormat="0" applyFont="0" applyBorder="0"/>
    <xf numFmtId="0" fontId="124" fillId="25" borderId="0">
      <alignment wrapText="1"/>
    </xf>
    <xf numFmtId="40" fontId="66" fillId="0" borderId="0" applyBorder="0">
      <alignment horizontal="right"/>
    </xf>
    <xf numFmtId="0" fontId="125" fillId="0" borderId="0" applyBorder="0" applyAlignment="0"/>
    <xf numFmtId="49" fontId="59" fillId="0" borderId="0" applyFill="0" applyBorder="0" applyAlignment="0"/>
    <xf numFmtId="206" fontId="106" fillId="0" borderId="0" applyFill="0" applyBorder="0" applyAlignment="0"/>
    <xf numFmtId="207" fontId="106" fillId="0" borderId="0" applyFill="0" applyBorder="0" applyAlignment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6" fontId="74" fillId="0" borderId="0" applyFont="0" applyFill="0" applyBorder="0" applyAlignment="0" applyProtection="0"/>
    <xf numFmtId="0" fontId="75" fillId="0" borderId="15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3" fillId="0" borderId="0" applyNumberFormat="0" applyFont="0" applyFill="0" applyBorder="0" applyProtection="0">
      <alignment horizontal="center" vertical="center" wrapText="1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78" fillId="23" borderId="7" applyNumberFormat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41" fontId="30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23" borderId="7" applyNumberFormat="0" applyAlignment="0" applyProtection="0"/>
    <xf numFmtId="0" fontId="81" fillId="0" borderId="15" applyNumberFormat="0" applyFill="0" applyAlignment="0" applyProtection="0"/>
    <xf numFmtId="0" fontId="82" fillId="3" borderId="0" applyNumberFormat="0" applyBorder="0" applyAlignment="0" applyProtection="0"/>
    <xf numFmtId="0" fontId="83" fillId="22" borderId="4" applyNumberFormat="0" applyAlignment="0" applyProtection="0"/>
    <xf numFmtId="0" fontId="84" fillId="22" borderId="5" applyNumberFormat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82" fontId="88" fillId="0" borderId="0" applyFont="0" applyFill="0" applyBorder="0" applyAlignment="0" applyProtection="0"/>
    <xf numFmtId="0" fontId="89" fillId="4" borderId="0" applyNumberFormat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9" fontId="90" fillId="0" borderId="0" applyFont="0" applyFill="0" applyBorder="0" applyAlignment="0" applyProtection="0"/>
    <xf numFmtId="0" fontId="4" fillId="0" borderId="0"/>
    <xf numFmtId="0" fontId="91" fillId="7" borderId="5" applyNumberFormat="0" applyAlignment="0" applyProtection="0"/>
    <xf numFmtId="0" fontId="92" fillId="26" borderId="0" applyNumberFormat="0" applyBorder="0" applyAlignment="0" applyProtection="0"/>
    <xf numFmtId="0" fontId="93" fillId="0" borderId="9" applyNumberFormat="0" applyFill="0" applyAlignment="0" applyProtection="0"/>
    <xf numFmtId="6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208" fontId="128" fillId="0" borderId="0" applyFont="0" applyFill="0" applyBorder="0" applyAlignment="0" applyProtection="0"/>
    <xf numFmtId="209" fontId="128" fillId="0" borderId="0" applyFont="0" applyFill="0" applyBorder="0" applyAlignment="0" applyProtection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90" fillId="0" borderId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21" borderId="0" applyNumberFormat="0" applyBorder="0" applyAlignment="0" applyProtection="0"/>
    <xf numFmtId="0" fontId="21" fillId="27" borderId="16" applyNumberFormat="0" applyFont="0" applyAlignment="0" applyProtection="0"/>
    <xf numFmtId="0" fontId="21" fillId="27" borderId="16" applyNumberFormat="0" applyFont="0" applyAlignment="0" applyProtection="0"/>
    <xf numFmtId="0" fontId="94" fillId="0" borderId="12" applyNumberFormat="0" applyFill="0" applyAlignment="0" applyProtection="0"/>
    <xf numFmtId="0" fontId="95" fillId="0" borderId="13" applyNumberFormat="0" applyFill="0" applyAlignment="0" applyProtection="0"/>
    <xf numFmtId="0" fontId="96" fillId="0" borderId="14" applyNumberFormat="0" applyFill="0" applyAlignment="0" applyProtection="0"/>
    <xf numFmtId="0" fontId="96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122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29" fillId="0" borderId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>
      <alignment vertical="top"/>
      <protection locked="0"/>
    </xf>
    <xf numFmtId="187" fontId="97" fillId="0" borderId="0" applyFont="0" applyFill="0" applyBorder="0" applyAlignment="0" applyProtection="0"/>
    <xf numFmtId="187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8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0" fontId="17" fillId="0" borderId="0"/>
    <xf numFmtId="0" fontId="17" fillId="0" borderId="0"/>
    <xf numFmtId="43" fontId="3" fillId="0" borderId="0" applyFont="0" applyFill="0" applyBorder="0" applyAlignment="0" applyProtection="0"/>
    <xf numFmtId="210" fontId="4" fillId="0" borderId="0" applyFont="0" applyFill="0" applyBorder="0" applyAlignment="0" applyProtection="0"/>
    <xf numFmtId="0" fontId="17" fillId="0" borderId="0"/>
    <xf numFmtId="0" fontId="17" fillId="0" borderId="0"/>
    <xf numFmtId="0" fontId="134" fillId="0" borderId="0"/>
    <xf numFmtId="0" fontId="141" fillId="0" borderId="24" applyNumberFormat="0" applyFill="0" applyAlignment="0" applyProtection="0"/>
    <xf numFmtId="0" fontId="142" fillId="0" borderId="25" applyNumberFormat="0" applyFill="0" applyAlignment="0" applyProtection="0"/>
    <xf numFmtId="0" fontId="143" fillId="0" borderId="26" applyNumberFormat="0" applyFill="0" applyAlignment="0" applyProtection="0"/>
    <xf numFmtId="0" fontId="143" fillId="0" borderId="0" applyNumberFormat="0" applyFill="0" applyBorder="0" applyAlignment="0" applyProtection="0"/>
    <xf numFmtId="0" fontId="144" fillId="0" borderId="0"/>
    <xf numFmtId="0" fontId="144" fillId="53" borderId="0" applyNumberFormat="0" applyBorder="0" applyAlignment="0" applyProtection="0"/>
    <xf numFmtId="0" fontId="146" fillId="76" borderId="0"/>
    <xf numFmtId="0" fontId="144" fillId="57" borderId="0" applyNumberFormat="0" applyBorder="0" applyAlignment="0" applyProtection="0"/>
    <xf numFmtId="0" fontId="146" fillId="77" borderId="0"/>
    <xf numFmtId="0" fontId="144" fillId="61" borderId="0" applyNumberFormat="0" applyBorder="0" applyAlignment="0" applyProtection="0"/>
    <xf numFmtId="0" fontId="146" fillId="78" borderId="0"/>
    <xf numFmtId="0" fontId="144" fillId="65" borderId="0" applyNumberFormat="0" applyBorder="0" applyAlignment="0" applyProtection="0"/>
    <xf numFmtId="0" fontId="146" fillId="79" borderId="0"/>
    <xf numFmtId="0" fontId="144" fillId="69" borderId="0" applyNumberFormat="0" applyBorder="0" applyAlignment="0" applyProtection="0"/>
    <xf numFmtId="0" fontId="146" fillId="80" borderId="0"/>
    <xf numFmtId="0" fontId="144" fillId="73" borderId="0" applyNumberFormat="0" applyBorder="0" applyAlignment="0" applyProtection="0"/>
    <xf numFmtId="0" fontId="146" fillId="81" borderId="0"/>
    <xf numFmtId="0" fontId="144" fillId="54" borderId="0" applyNumberFormat="0" applyBorder="0" applyAlignment="0" applyProtection="0"/>
    <xf numFmtId="0" fontId="146" fillId="82" borderId="0"/>
    <xf numFmtId="0" fontId="144" fillId="58" borderId="0" applyNumberFormat="0" applyBorder="0" applyAlignment="0" applyProtection="0"/>
    <xf numFmtId="0" fontId="146" fillId="83" borderId="0"/>
    <xf numFmtId="0" fontId="144" fillId="62" borderId="0" applyNumberFormat="0" applyBorder="0" applyAlignment="0" applyProtection="0"/>
    <xf numFmtId="0" fontId="146" fillId="84" borderId="0"/>
    <xf numFmtId="0" fontId="144" fillId="66" borderId="0" applyNumberFormat="0" applyBorder="0" applyAlignment="0" applyProtection="0"/>
    <xf numFmtId="0" fontId="146" fillId="85" borderId="0"/>
    <xf numFmtId="0" fontId="144" fillId="70" borderId="0" applyNumberFormat="0" applyBorder="0" applyAlignment="0" applyProtection="0"/>
    <xf numFmtId="0" fontId="146" fillId="86" borderId="0"/>
    <xf numFmtId="0" fontId="144" fillId="74" borderId="0" applyNumberFormat="0" applyBorder="0" applyAlignment="0" applyProtection="0"/>
    <xf numFmtId="0" fontId="146" fillId="87" borderId="0"/>
    <xf numFmtId="0" fontId="147" fillId="55" borderId="0" applyNumberFormat="0" applyBorder="0" applyAlignment="0" applyProtection="0"/>
    <xf numFmtId="0" fontId="148" fillId="88" borderId="0"/>
    <xf numFmtId="0" fontId="147" fillId="59" borderId="0" applyNumberFormat="0" applyBorder="0" applyAlignment="0" applyProtection="0"/>
    <xf numFmtId="0" fontId="148" fillId="89" borderId="0"/>
    <xf numFmtId="0" fontId="147" fillId="63" borderId="0" applyNumberFormat="0" applyBorder="0" applyAlignment="0" applyProtection="0"/>
    <xf numFmtId="0" fontId="148" fillId="90" borderId="0"/>
    <xf numFmtId="0" fontId="147" fillId="67" borderId="0" applyNumberFormat="0" applyBorder="0" applyAlignment="0" applyProtection="0"/>
    <xf numFmtId="0" fontId="148" fillId="91" borderId="0"/>
    <xf numFmtId="0" fontId="147" fillId="71" borderId="0" applyNumberFormat="0" applyBorder="0" applyAlignment="0" applyProtection="0"/>
    <xf numFmtId="0" fontId="148" fillId="92" borderId="0"/>
    <xf numFmtId="0" fontId="147" fillId="75" borderId="0" applyNumberFormat="0" applyBorder="0" applyAlignment="0" applyProtection="0"/>
    <xf numFmtId="0" fontId="148" fillId="93" borderId="0"/>
    <xf numFmtId="0" fontId="147" fillId="52" borderId="0" applyNumberFormat="0" applyBorder="0" applyAlignment="0" applyProtection="0"/>
    <xf numFmtId="0" fontId="148" fillId="94" borderId="0"/>
    <xf numFmtId="0" fontId="147" fillId="56" borderId="0" applyNumberFormat="0" applyBorder="0" applyAlignment="0" applyProtection="0"/>
    <xf numFmtId="0" fontId="148" fillId="95" borderId="0"/>
    <xf numFmtId="0" fontId="147" fillId="60" borderId="0" applyNumberFormat="0" applyBorder="0" applyAlignment="0" applyProtection="0"/>
    <xf numFmtId="0" fontId="148" fillId="96" borderId="0"/>
    <xf numFmtId="0" fontId="147" fillId="64" borderId="0" applyNumberFormat="0" applyBorder="0" applyAlignment="0" applyProtection="0"/>
    <xf numFmtId="0" fontId="148" fillId="97" borderId="0"/>
    <xf numFmtId="0" fontId="147" fillId="68" borderId="0" applyNumberFormat="0" applyBorder="0" applyAlignment="0" applyProtection="0"/>
    <xf numFmtId="0" fontId="148" fillId="98" borderId="0"/>
    <xf numFmtId="0" fontId="147" fillId="72" borderId="0" applyNumberFormat="0" applyBorder="0" applyAlignment="0" applyProtection="0"/>
    <xf numFmtId="0" fontId="148" fillId="99" borderId="0"/>
    <xf numFmtId="0" fontId="149" fillId="47" borderId="0" applyNumberFormat="0" applyBorder="0" applyAlignment="0" applyProtection="0"/>
    <xf numFmtId="0" fontId="149" fillId="47" borderId="0"/>
    <xf numFmtId="0" fontId="150" fillId="50" borderId="27" applyNumberFormat="0" applyAlignment="0" applyProtection="0"/>
    <xf numFmtId="0" fontId="150" fillId="50" borderId="27"/>
    <xf numFmtId="0" fontId="151" fillId="51" borderId="30" applyNumberFormat="0" applyAlignment="0" applyProtection="0"/>
    <xf numFmtId="0" fontId="152" fillId="51" borderId="30"/>
    <xf numFmtId="165" fontId="144" fillId="0" borderId="0" applyFont="0" applyFill="0" applyBorder="0" applyAlignment="0" applyProtection="0"/>
    <xf numFmtId="43" fontId="145" fillId="0" borderId="0" applyFont="0" applyFill="0" applyBorder="0" applyAlignment="0" applyProtection="0"/>
    <xf numFmtId="165" fontId="153" fillId="0" borderId="0"/>
    <xf numFmtId="165" fontId="146" fillId="0" borderId="0" applyFont="0" applyFill="0" applyBorder="0" applyAlignment="0" applyProtection="0"/>
    <xf numFmtId="43" fontId="145" fillId="0" borderId="0" applyFont="0" applyFill="0" applyBorder="0" applyAlignment="0" applyProtection="0"/>
    <xf numFmtId="165" fontId="153" fillId="0" borderId="0"/>
    <xf numFmtId="43" fontId="2" fillId="0" borderId="0" applyFont="0" applyFill="0" applyBorder="0" applyAlignment="0" applyProtection="0"/>
    <xf numFmtId="165" fontId="154" fillId="0" borderId="0"/>
    <xf numFmtId="0" fontId="155" fillId="0" borderId="0" applyNumberFormat="0" applyFill="0" applyBorder="0" applyAlignment="0" applyProtection="0"/>
    <xf numFmtId="0" fontId="155" fillId="0" borderId="0"/>
    <xf numFmtId="0" fontId="156" fillId="46" borderId="0" applyNumberFormat="0" applyBorder="0" applyAlignment="0" applyProtection="0"/>
    <xf numFmtId="0" fontId="156" fillId="46" borderId="0"/>
    <xf numFmtId="0" fontId="157" fillId="0" borderId="32"/>
    <xf numFmtId="0" fontId="158" fillId="0" borderId="33"/>
    <xf numFmtId="0" fontId="159" fillId="0" borderId="34"/>
    <xf numFmtId="0" fontId="159" fillId="0" borderId="0"/>
    <xf numFmtId="0" fontId="160" fillId="49" borderId="27" applyNumberFormat="0" applyAlignment="0" applyProtection="0"/>
    <xf numFmtId="0" fontId="160" fillId="49" borderId="27"/>
    <xf numFmtId="0" fontId="161" fillId="0" borderId="29" applyNumberFormat="0" applyFill="0" applyAlignment="0" applyProtection="0"/>
    <xf numFmtId="0" fontId="161" fillId="0" borderId="29"/>
    <xf numFmtId="0" fontId="162" fillId="48" borderId="0" applyNumberFormat="0" applyBorder="0" applyAlignment="0" applyProtection="0"/>
    <xf numFmtId="0" fontId="162" fillId="48" borderId="0"/>
    <xf numFmtId="0" fontId="146" fillId="0" borderId="0"/>
    <xf numFmtId="0" fontId="145" fillId="0" borderId="0"/>
    <xf numFmtId="0" fontId="153" fillId="0" borderId="0"/>
    <xf numFmtId="0" fontId="21" fillId="0" borderId="0"/>
    <xf numFmtId="0" fontId="163" fillId="0" borderId="0"/>
    <xf numFmtId="0" fontId="164" fillId="0" borderId="0"/>
    <xf numFmtId="0" fontId="144" fillId="0" borderId="0"/>
    <xf numFmtId="0" fontId="146" fillId="0" borderId="0"/>
    <xf numFmtId="0" fontId="4" fillId="0" borderId="0"/>
    <xf numFmtId="0" fontId="164" fillId="0" borderId="0"/>
    <xf numFmtId="0" fontId="163" fillId="0" borderId="0"/>
    <xf numFmtId="0" fontId="165" fillId="50" borderId="28" applyNumberFormat="0" applyAlignment="0" applyProtection="0"/>
    <xf numFmtId="0" fontId="165" fillId="50" borderId="28"/>
    <xf numFmtId="0" fontId="166" fillId="0" borderId="31" applyNumberFormat="0" applyFill="0" applyAlignment="0" applyProtection="0"/>
    <xf numFmtId="0" fontId="167" fillId="0" borderId="35"/>
    <xf numFmtId="0" fontId="168" fillId="0" borderId="0" applyNumberFormat="0" applyFill="0" applyBorder="0" applyAlignment="0" applyProtection="0"/>
    <xf numFmtId="0" fontId="16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44">
    <xf numFmtId="0" fontId="0" fillId="0" borderId="0" xfId="0"/>
    <xf numFmtId="0" fontId="6" fillId="0" borderId="0" xfId="0" applyFont="1" applyAlignment="1">
      <alignment horizontal="center"/>
    </xf>
    <xf numFmtId="49" fontId="5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/>
    <xf numFmtId="41" fontId="5" fillId="0" borderId="21" xfId="0" applyNumberFormat="1" applyFont="1" applyBorder="1"/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167" fontId="8" fillId="0" borderId="0" xfId="137" applyNumberFormat="1" applyFont="1" applyFill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1" fontId="5" fillId="0" borderId="23" xfId="0" applyNumberFormat="1" applyFont="1" applyBorder="1"/>
    <xf numFmtId="0" fontId="6" fillId="0" borderId="21" xfId="0" applyFon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17" fillId="0" borderId="0" xfId="256"/>
    <xf numFmtId="0" fontId="6" fillId="0" borderId="0" xfId="0" applyFont="1"/>
    <xf numFmtId="0" fontId="12" fillId="0" borderId="0" xfId="0" applyFont="1"/>
    <xf numFmtId="0" fontId="13" fillId="0" borderId="0" xfId="0" applyFont="1"/>
    <xf numFmtId="49" fontId="6" fillId="0" borderId="0" xfId="0" applyNumberFormat="1" applyFont="1"/>
    <xf numFmtId="167" fontId="6" fillId="0" borderId="0" xfId="137" applyNumberFormat="1" applyFont="1"/>
    <xf numFmtId="167" fontId="8" fillId="0" borderId="0" xfId="137" applyNumberFormat="1" applyFont="1"/>
    <xf numFmtId="49" fontId="6" fillId="0" borderId="0" xfId="0" applyNumberFormat="1" applyFont="1" applyAlignment="1">
      <alignment horizontal="center"/>
    </xf>
    <xf numFmtId="49" fontId="9" fillId="0" borderId="0" xfId="0" applyNumberFormat="1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right"/>
    </xf>
    <xf numFmtId="41" fontId="6" fillId="0" borderId="0" xfId="0" applyNumberFormat="1" applyFont="1"/>
    <xf numFmtId="49" fontId="0" fillId="0" borderId="0" xfId="0" applyNumberFormat="1"/>
    <xf numFmtId="41" fontId="6" fillId="0" borderId="0" xfId="0" applyNumberFormat="1" applyFont="1" applyAlignment="1">
      <alignment horizontal="right"/>
    </xf>
    <xf numFmtId="41" fontId="5" fillId="0" borderId="11" xfId="0" applyNumberFormat="1" applyFont="1" applyBorder="1"/>
    <xf numFmtId="37" fontId="5" fillId="0" borderId="0" xfId="0" applyNumberFormat="1" applyFont="1" applyAlignment="1">
      <alignment horizontal="right"/>
    </xf>
    <xf numFmtId="41" fontId="5" fillId="0" borderId="0" xfId="0" applyNumberFormat="1" applyFont="1"/>
    <xf numFmtId="37" fontId="6" fillId="0" borderId="0" xfId="0" applyNumberFormat="1" applyFont="1"/>
    <xf numFmtId="41" fontId="0" fillId="0" borderId="0" xfId="0" applyNumberFormat="1"/>
    <xf numFmtId="41" fontId="6" fillId="0" borderId="21" xfId="0" applyNumberFormat="1" applyFont="1" applyBorder="1"/>
    <xf numFmtId="43" fontId="6" fillId="0" borderId="0" xfId="137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43" fontId="5" fillId="0" borderId="22" xfId="0" applyNumberFormat="1" applyFont="1" applyBorder="1" applyAlignment="1">
      <alignment horizontal="right"/>
    </xf>
    <xf numFmtId="3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167" fontId="6" fillId="0" borderId="21" xfId="137" applyNumberFormat="1" applyFont="1" applyBorder="1"/>
    <xf numFmtId="41" fontId="0" fillId="0" borderId="21" xfId="0" applyNumberFormat="1" applyBorder="1"/>
    <xf numFmtId="37" fontId="0" fillId="0" borderId="0" xfId="0" applyNumberFormat="1" applyAlignment="1">
      <alignment horizontal="right"/>
    </xf>
    <xf numFmtId="49" fontId="135" fillId="0" borderId="0" xfId="0" applyNumberFormat="1" applyFont="1"/>
    <xf numFmtId="41" fontId="6" fillId="0" borderId="6" xfId="0" applyNumberFormat="1" applyFont="1" applyBorder="1"/>
    <xf numFmtId="41" fontId="5" fillId="0" borderId="22" xfId="0" applyNumberFormat="1" applyFont="1" applyBorder="1"/>
    <xf numFmtId="167" fontId="0" fillId="0" borderId="0" xfId="0" applyNumberFormat="1"/>
    <xf numFmtId="39" fontId="0" fillId="0" borderId="0" xfId="0" applyNumberFormat="1" applyAlignment="1">
      <alignment horizontal="right"/>
    </xf>
    <xf numFmtId="0" fontId="138" fillId="0" borderId="0" xfId="0" applyFont="1" applyAlignment="1">
      <alignment horizontal="center"/>
    </xf>
    <xf numFmtId="0" fontId="139" fillId="0" borderId="0" xfId="0" applyFont="1" applyAlignment="1">
      <alignment horizontal="center"/>
    </xf>
    <xf numFmtId="167" fontId="5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justify"/>
    </xf>
    <xf numFmtId="0" fontId="15" fillId="0" borderId="0" xfId="0" applyFont="1" applyAlignment="1">
      <alignment horizontal="center"/>
    </xf>
    <xf numFmtId="0" fontId="8" fillId="0" borderId="0" xfId="0" applyFont="1"/>
    <xf numFmtId="43" fontId="5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49" fontId="8" fillId="0" borderId="0" xfId="0" applyNumberFormat="1" applyFont="1"/>
    <xf numFmtId="0" fontId="11" fillId="0" borderId="0" xfId="0" applyFont="1"/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41" fontId="9" fillId="0" borderId="0" xfId="0" applyNumberFormat="1" applyFont="1" applyAlignment="1">
      <alignment horizontal="right"/>
    </xf>
    <xf numFmtId="166" fontId="140" fillId="0" borderId="0" xfId="0" applyNumberFormat="1" applyFont="1"/>
    <xf numFmtId="41" fontId="6" fillId="0" borderId="0" xfId="0" applyNumberFormat="1" applyFont="1" applyAlignment="1">
      <alignment vertical="center"/>
    </xf>
    <xf numFmtId="0" fontId="0" fillId="0" borderId="0" xfId="256" applyFont="1"/>
    <xf numFmtId="41" fontId="135" fillId="0" borderId="0" xfId="0" applyNumberFormat="1" applyFont="1"/>
    <xf numFmtId="0" fontId="9" fillId="0" borderId="0" xfId="436" applyFont="1" applyAlignment="1">
      <alignment horizontal="center"/>
    </xf>
    <xf numFmtId="0" fontId="8" fillId="0" borderId="0" xfId="436" applyFont="1" applyAlignment="1">
      <alignment horizontal="center"/>
    </xf>
    <xf numFmtId="0" fontId="0" fillId="0" borderId="0" xfId="436" applyFont="1"/>
    <xf numFmtId="167" fontId="0" fillId="0" borderId="0" xfId="137" applyNumberFormat="1" applyFont="1" applyAlignment="1">
      <alignment horizontal="right"/>
    </xf>
    <xf numFmtId="167" fontId="0" fillId="0" borderId="0" xfId="137" applyNumberFormat="1" applyFont="1"/>
    <xf numFmtId="49" fontId="5" fillId="0" borderId="0" xfId="0" applyNumberFormat="1" applyFont="1" applyAlignment="1">
      <alignment horizontal="left"/>
    </xf>
    <xf numFmtId="166" fontId="0" fillId="0" borderId="0" xfId="436" applyNumberFormat="1" applyFont="1"/>
    <xf numFmtId="49" fontId="0" fillId="0" borderId="0" xfId="0" applyNumberFormat="1" applyAlignment="1">
      <alignment horizontal="left"/>
    </xf>
    <xf numFmtId="166" fontId="0" fillId="0" borderId="21" xfId="436" applyNumberFormat="1" applyFont="1" applyBorder="1"/>
    <xf numFmtId="166" fontId="5" fillId="0" borderId="0" xfId="436" applyNumberFormat="1" applyFont="1"/>
    <xf numFmtId="49" fontId="0" fillId="0" borderId="0" xfId="0" applyNumberFormat="1" applyAlignment="1">
      <alignment wrapText="1"/>
    </xf>
    <xf numFmtId="166" fontId="5" fillId="0" borderId="23" xfId="436" applyNumberFormat="1" applyFont="1" applyBorder="1"/>
    <xf numFmtId="41" fontId="6" fillId="0" borderId="0" xfId="137" applyNumberFormat="1" applyFont="1" applyAlignment="1">
      <alignment horizontal="right"/>
    </xf>
    <xf numFmtId="41" fontId="6" fillId="0" borderId="0" xfId="137" applyNumberFormat="1" applyFont="1"/>
    <xf numFmtId="41" fontId="5" fillId="0" borderId="0" xfId="137" applyNumberFormat="1" applyFont="1" applyAlignment="1">
      <alignment horizontal="right"/>
    </xf>
    <xf numFmtId="41" fontId="5" fillId="0" borderId="0" xfId="137" applyNumberFormat="1" applyFont="1"/>
    <xf numFmtId="41" fontId="5" fillId="0" borderId="0" xfId="137" applyNumberFormat="1" applyFont="1" applyAlignment="1">
      <alignment horizontal="center"/>
    </xf>
    <xf numFmtId="41" fontId="0" fillId="0" borderId="0" xfId="137" applyNumberFormat="1" applyFont="1"/>
    <xf numFmtId="41" fontId="0" fillId="0" borderId="0" xfId="137" applyNumberFormat="1" applyFont="1" applyAlignment="1">
      <alignment horizontal="right"/>
    </xf>
    <xf numFmtId="41" fontId="6" fillId="0" borderId="0" xfId="137" applyNumberFormat="1" applyFont="1" applyAlignment="1">
      <alignment horizontal="center"/>
    </xf>
    <xf numFmtId="41" fontId="5" fillId="0" borderId="21" xfId="137" applyNumberFormat="1" applyFont="1" applyFill="1" applyBorder="1"/>
    <xf numFmtId="41" fontId="5" fillId="0" borderId="23" xfId="137" applyNumberFormat="1" applyFont="1" applyFill="1" applyBorder="1"/>
    <xf numFmtId="41" fontId="5" fillId="0" borderId="0" xfId="0" applyNumberFormat="1" applyFont="1" applyAlignment="1">
      <alignment horizontal="right" vertical="center"/>
    </xf>
    <xf numFmtId="49" fontId="0" fillId="0" borderId="0" xfId="256" applyNumberFormat="1" applyFont="1" applyAlignment="1">
      <alignment horizontal="left"/>
    </xf>
    <xf numFmtId="41" fontId="5" fillId="0" borderId="0" xfId="137" applyNumberFormat="1" applyFont="1" applyFill="1" applyBorder="1"/>
    <xf numFmtId="41" fontId="6" fillId="0" borderId="21" xfId="0" applyNumberFormat="1" applyFont="1" applyBorder="1" applyAlignment="1">
      <alignment horizontal="right"/>
    </xf>
    <xf numFmtId="3" fontId="0" fillId="0" borderId="0" xfId="0" applyNumberFormat="1"/>
    <xf numFmtId="0" fontId="5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1" fontId="5" fillId="0" borderId="23" xfId="137" applyNumberFormat="1" applyFont="1" applyFill="1" applyBorder="1" applyAlignment="1"/>
    <xf numFmtId="0" fontId="9" fillId="0" borderId="0" xfId="256" applyFont="1" applyAlignment="1">
      <alignment horizontal="center"/>
    </xf>
    <xf numFmtId="0" fontId="18" fillId="0" borderId="0" xfId="256" applyFont="1" applyAlignment="1">
      <alignment horizontal="center"/>
    </xf>
    <xf numFmtId="0" fontId="8" fillId="0" borderId="0" xfId="256" applyFont="1" applyAlignment="1">
      <alignment horizontal="center"/>
    </xf>
    <xf numFmtId="167" fontId="5" fillId="0" borderId="0" xfId="137" applyNumberFormat="1" applyFont="1" applyFill="1" applyAlignment="1"/>
    <xf numFmtId="167" fontId="5" fillId="0" borderId="0" xfId="137" applyNumberFormat="1" applyFont="1" applyFill="1" applyBorder="1" applyAlignment="1"/>
    <xf numFmtId="41" fontId="5" fillId="0" borderId="21" xfId="137" applyNumberFormat="1" applyFont="1" applyFill="1" applyBorder="1" applyAlignment="1">
      <alignment horizontal="right"/>
    </xf>
    <xf numFmtId="41" fontId="5" fillId="0" borderId="0" xfId="137" applyNumberFormat="1" applyFont="1" applyFill="1" applyBorder="1" applyAlignment="1">
      <alignment horizontal="right"/>
    </xf>
    <xf numFmtId="41" fontId="6" fillId="0" borderId="21" xfId="137" applyNumberFormat="1" applyFont="1" applyFill="1" applyBorder="1" applyAlignment="1">
      <alignment horizontal="right"/>
    </xf>
    <xf numFmtId="41" fontId="6" fillId="0" borderId="0" xfId="137" applyNumberFormat="1" applyFont="1" applyFill="1" applyAlignment="1">
      <alignment horizontal="right"/>
    </xf>
    <xf numFmtId="41" fontId="5" fillId="0" borderId="11" xfId="137" applyNumberFormat="1" applyFont="1" applyFill="1" applyBorder="1" applyAlignment="1">
      <alignment horizontal="right"/>
    </xf>
    <xf numFmtId="41" fontId="5" fillId="0" borderId="22" xfId="137" applyNumberFormat="1" applyFont="1" applyFill="1" applyBorder="1" applyAlignment="1">
      <alignment horizontal="right"/>
    </xf>
    <xf numFmtId="41" fontId="5" fillId="0" borderId="0" xfId="137" applyNumberFormat="1" applyFont="1" applyFill="1" applyAlignment="1">
      <alignment horizontal="right"/>
    </xf>
    <xf numFmtId="167" fontId="0" fillId="0" borderId="21" xfId="137" applyNumberFormat="1" applyFont="1" applyFill="1" applyBorder="1" applyAlignment="1">
      <alignment horizontal="right"/>
    </xf>
    <xf numFmtId="41" fontId="0" fillId="0" borderId="0" xfId="137" applyNumberFormat="1" applyFont="1" applyFill="1" applyAlignment="1">
      <alignment horizontal="right"/>
    </xf>
    <xf numFmtId="0" fontId="5" fillId="0" borderId="0" xfId="256" applyFont="1" applyAlignment="1">
      <alignment horizontal="left"/>
    </xf>
    <xf numFmtId="49" fontId="11" fillId="0" borderId="0" xfId="256" applyNumberFormat="1" applyFont="1" applyAlignment="1">
      <alignment horizontal="left"/>
    </xf>
    <xf numFmtId="167" fontId="0" fillId="0" borderId="0" xfId="137" applyNumberFormat="1" applyFont="1" applyFill="1" applyAlignment="1">
      <alignment horizontal="right"/>
    </xf>
    <xf numFmtId="43" fontId="0" fillId="0" borderId="0" xfId="137" applyFont="1" applyFill="1" applyAlignment="1">
      <alignment horizontal="right"/>
    </xf>
    <xf numFmtId="0" fontId="0" fillId="0" borderId="6" xfId="137" quotePrefix="1" applyNumberFormat="1" applyFont="1" applyFill="1" applyBorder="1" applyAlignment="1">
      <alignment horizontal="center"/>
    </xf>
    <xf numFmtId="41" fontId="6" fillId="0" borderId="0" xfId="137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41" fontId="0" fillId="0" borderId="0" xfId="137" applyNumberFormat="1" applyFont="1" applyFill="1" applyBorder="1" applyAlignment="1">
      <alignment horizontal="right"/>
    </xf>
    <xf numFmtId="41" fontId="0" fillId="0" borderId="21" xfId="137" applyNumberFormat="1" applyFont="1" applyFill="1" applyBorder="1" applyAlignment="1">
      <alignment horizontal="right"/>
    </xf>
    <xf numFmtId="41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7" fontId="5" fillId="0" borderId="0" xfId="0" applyNumberFormat="1" applyFont="1" applyAlignment="1">
      <alignment horizontal="right" vertical="center"/>
    </xf>
    <xf numFmtId="37" fontId="5" fillId="0" borderId="0" xfId="0" quotePrefix="1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167" fontId="5" fillId="0" borderId="0" xfId="137" applyNumberFormat="1" applyFont="1" applyFill="1" applyBorder="1" applyAlignment="1">
      <alignment horizontal="right"/>
    </xf>
    <xf numFmtId="167" fontId="5" fillId="0" borderId="0" xfId="137" applyNumberFormat="1" applyFont="1" applyFill="1" applyAlignment="1">
      <alignment horizontal="right" vertical="center"/>
    </xf>
    <xf numFmtId="41" fontId="5" fillId="0" borderId="21" xfId="0" applyNumberFormat="1" applyFont="1" applyBorder="1" applyAlignment="1">
      <alignment horizontal="right" vertical="center"/>
    </xf>
    <xf numFmtId="43" fontId="0" fillId="0" borderId="0" xfId="137" applyFont="1" applyFill="1" applyAlignment="1">
      <alignment horizontal="right" vertical="center"/>
    </xf>
    <xf numFmtId="41" fontId="5" fillId="0" borderId="6" xfId="0" applyNumberFormat="1" applyFont="1" applyBorder="1" applyAlignment="1">
      <alignment horizontal="right"/>
    </xf>
    <xf numFmtId="41" fontId="5" fillId="0" borderId="6" xfId="137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136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7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41" fontId="5" fillId="0" borderId="11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horizontal="right" vertical="center"/>
    </xf>
    <xf numFmtId="49" fontId="9" fillId="0" borderId="0" xfId="256" applyNumberFormat="1" applyFont="1" applyAlignment="1">
      <alignment horizontal="left"/>
    </xf>
    <xf numFmtId="0" fontId="169" fillId="0" borderId="0" xfId="256" applyFont="1"/>
    <xf numFmtId="0" fontId="13" fillId="0" borderId="0" xfId="256" applyFont="1" applyAlignment="1">
      <alignment horizontal="left"/>
    </xf>
    <xf numFmtId="167" fontId="0" fillId="0" borderId="0" xfId="137" applyNumberFormat="1" applyFont="1" applyFill="1" applyAlignment="1"/>
    <xf numFmtId="166" fontId="0" fillId="0" borderId="0" xfId="256" applyNumberFormat="1" applyFont="1"/>
    <xf numFmtId="0" fontId="170" fillId="0" borderId="0" xfId="256" applyFont="1" applyAlignment="1">
      <alignment horizontal="left"/>
    </xf>
    <xf numFmtId="0" fontId="0" fillId="0" borderId="0" xfId="256" applyFont="1" applyAlignment="1">
      <alignment horizontal="left"/>
    </xf>
    <xf numFmtId="0" fontId="0" fillId="0" borderId="0" xfId="256" applyFont="1" applyAlignment="1">
      <alignment horizontal="center"/>
    </xf>
    <xf numFmtId="167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Alignment="1">
      <alignment horizontal="center"/>
    </xf>
    <xf numFmtId="166" fontId="0" fillId="0" borderId="0" xfId="0" applyNumberFormat="1" applyAlignment="1">
      <alignment horizontal="right"/>
    </xf>
    <xf numFmtId="0" fontId="171" fillId="0" borderId="0" xfId="256" applyFont="1" applyAlignment="1">
      <alignment horizontal="left"/>
    </xf>
    <xf numFmtId="0" fontId="105" fillId="0" borderId="0" xfId="256" applyFont="1" applyAlignment="1">
      <alignment horizontal="left"/>
    </xf>
    <xf numFmtId="167" fontId="0" fillId="0" borderId="22" xfId="137" applyNumberFormat="1" applyFont="1" applyFill="1" applyBorder="1" applyAlignment="1"/>
    <xf numFmtId="167" fontId="0" fillId="0" borderId="0" xfId="137" applyNumberFormat="1" applyFont="1" applyFill="1" applyBorder="1" applyAlignment="1"/>
    <xf numFmtId="166" fontId="0" fillId="0" borderId="21" xfId="256" applyNumberFormat="1" applyFont="1" applyBorder="1"/>
    <xf numFmtId="0" fontId="170" fillId="0" borderId="0" xfId="256" applyFont="1"/>
    <xf numFmtId="167" fontId="0" fillId="0" borderId="21" xfId="137" applyNumberFormat="1" applyFont="1" applyFill="1" applyBorder="1" applyAlignment="1"/>
    <xf numFmtId="167" fontId="169" fillId="0" borderId="0" xfId="137" applyNumberFormat="1" applyFont="1" applyFill="1" applyAlignment="1"/>
    <xf numFmtId="0" fontId="169" fillId="0" borderId="0" xfId="256" applyFont="1" applyAlignment="1">
      <alignment horizontal="left"/>
    </xf>
    <xf numFmtId="41" fontId="5" fillId="0" borderId="0" xfId="137" applyNumberFormat="1" applyFont="1" applyBorder="1"/>
    <xf numFmtId="41" fontId="5" fillId="0" borderId="0" xfId="137" applyNumberFormat="1" applyFont="1" applyBorder="1" applyAlignment="1">
      <alignment horizontal="right"/>
    </xf>
    <xf numFmtId="167" fontId="5" fillId="0" borderId="0" xfId="137" applyNumberFormat="1" applyFont="1" applyFill="1" applyBorder="1" applyAlignment="1">
      <alignment horizontal="right" vertical="center"/>
    </xf>
    <xf numFmtId="167" fontId="5" fillId="0" borderId="0" xfId="0" applyNumberFormat="1" applyFont="1" applyAlignment="1">
      <alignment vertical="center"/>
    </xf>
    <xf numFmtId="43" fontId="5" fillId="0" borderId="0" xfId="137" applyFont="1" applyFill="1" applyBorder="1" applyAlignment="1">
      <alignment horizontal="right" vertical="center"/>
    </xf>
    <xf numFmtId="167" fontId="6" fillId="0" borderId="0" xfId="137" applyNumberFormat="1" applyFont="1" applyFill="1" applyAlignment="1">
      <alignment horizontal="right"/>
    </xf>
    <xf numFmtId="43" fontId="6" fillId="0" borderId="0" xfId="137" applyFont="1" applyFill="1" applyAlignment="1">
      <alignment horizontal="right"/>
    </xf>
    <xf numFmtId="167" fontId="5" fillId="0" borderId="0" xfId="0" applyNumberFormat="1" applyFont="1"/>
    <xf numFmtId="43" fontId="5" fillId="0" borderId="0" xfId="137" applyFont="1" applyFill="1" applyBorder="1" applyAlignment="1">
      <alignment horizontal="right"/>
    </xf>
    <xf numFmtId="167" fontId="5" fillId="0" borderId="0" xfId="0" applyNumberFormat="1" applyFont="1" applyAlignment="1">
      <alignment horizontal="center"/>
    </xf>
    <xf numFmtId="41" fontId="5" fillId="0" borderId="21" xfId="137" applyNumberFormat="1" applyFont="1" applyFill="1" applyBorder="1" applyAlignment="1"/>
    <xf numFmtId="41" fontId="5" fillId="0" borderId="0" xfId="137" applyNumberFormat="1" applyFont="1" applyAlignment="1"/>
    <xf numFmtId="41" fontId="5" fillId="0" borderId="0" xfId="150" applyNumberFormat="1" applyFont="1" applyFill="1" applyBorder="1" applyAlignment="1">
      <alignment horizontal="right"/>
    </xf>
    <xf numFmtId="0" fontId="13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0" fillId="0" borderId="0" xfId="0" applyAlignment="1">
      <alignment horizontal="center" wrapText="1"/>
    </xf>
    <xf numFmtId="41" fontId="0" fillId="0" borderId="0" xfId="0" applyNumberFormat="1" applyAlignment="1">
      <alignment horizontal="right" vertical="center"/>
    </xf>
    <xf numFmtId="41" fontId="0" fillId="0" borderId="21" xfId="150" applyNumberFormat="1" applyFont="1" applyFill="1" applyBorder="1" applyAlignment="1">
      <alignment horizontal="right"/>
    </xf>
    <xf numFmtId="41" fontId="0" fillId="0" borderId="0" xfId="150" applyNumberFormat="1" applyFont="1" applyFill="1" applyAlignment="1">
      <alignment horizontal="right"/>
    </xf>
    <xf numFmtId="167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41" fontId="0" fillId="0" borderId="0" xfId="150" applyNumberFormat="1" applyFont="1" applyFill="1" applyBorder="1" applyAlignment="1">
      <alignment horizontal="right"/>
    </xf>
    <xf numFmtId="41" fontId="6" fillId="0" borderId="0" xfId="137" applyNumberFormat="1" applyFont="1" applyBorder="1" applyAlignment="1">
      <alignment horizontal="right"/>
    </xf>
    <xf numFmtId="41" fontId="6" fillId="0" borderId="6" xfId="137" applyNumberFormat="1" applyFont="1" applyBorder="1" applyAlignment="1">
      <alignment horizontal="right"/>
    </xf>
    <xf numFmtId="41" fontId="6" fillId="0" borderId="6" xfId="137" applyNumberFormat="1" applyFont="1" applyFill="1" applyBorder="1" applyAlignment="1">
      <alignment horizontal="right"/>
    </xf>
    <xf numFmtId="41" fontId="0" fillId="0" borderId="6" xfId="137" applyNumberFormat="1" applyFont="1" applyFill="1" applyBorder="1" applyAlignment="1">
      <alignment horizontal="right"/>
    </xf>
    <xf numFmtId="41" fontId="0" fillId="0" borderId="6" xfId="0" applyNumberFormat="1" applyBorder="1"/>
    <xf numFmtId="41" fontId="0" fillId="0" borderId="6" xfId="150" applyNumberFormat="1" applyFont="1" applyFill="1" applyBorder="1" applyAlignment="1">
      <alignment horizontal="right"/>
    </xf>
    <xf numFmtId="43" fontId="6" fillId="0" borderId="0" xfId="0" applyNumberFormat="1" applyFont="1"/>
    <xf numFmtId="41" fontId="17" fillId="0" borderId="0" xfId="150" applyNumberFormat="1" applyFont="1" applyFill="1" applyBorder="1" applyAlignment="1">
      <alignment horizontal="right"/>
    </xf>
    <xf numFmtId="43" fontId="172" fillId="0" borderId="0" xfId="150" applyFont="1" applyFill="1" applyBorder="1" applyAlignment="1">
      <alignment horizontal="right"/>
    </xf>
    <xf numFmtId="41" fontId="17" fillId="0" borderId="21" xfId="150" applyNumberFormat="1" applyFont="1" applyFill="1" applyBorder="1" applyAlignment="1">
      <alignment horizontal="right"/>
    </xf>
    <xf numFmtId="41" fontId="17" fillId="0" borderId="0" xfId="137" applyNumberFormat="1" applyFont="1" applyFill="1" applyBorder="1" applyAlignment="1">
      <alignment horizontal="right"/>
    </xf>
    <xf numFmtId="41" fontId="17" fillId="0" borderId="21" xfId="137" applyNumberFormat="1" applyFont="1" applyFill="1" applyBorder="1" applyAlignment="1">
      <alignment horizontal="right"/>
    </xf>
    <xf numFmtId="166" fontId="0" fillId="0" borderId="21" xfId="0" applyNumberFormat="1" applyBorder="1" applyAlignment="1">
      <alignment horizontal="right"/>
    </xf>
    <xf numFmtId="167" fontId="0" fillId="0" borderId="0" xfId="137" applyNumberFormat="1" applyFont="1" applyBorder="1" applyAlignment="1"/>
    <xf numFmtId="167" fontId="6" fillId="0" borderId="0" xfId="137" applyNumberFormat="1" applyFont="1" applyFill="1" applyAlignment="1"/>
    <xf numFmtId="166" fontId="6" fillId="0" borderId="0" xfId="256" applyNumberFormat="1" applyFont="1"/>
    <xf numFmtId="167" fontId="6" fillId="0" borderId="0" xfId="137" applyNumberFormat="1" applyFont="1" applyFill="1" applyBorder="1" applyAlignment="1">
      <alignment horizontal="right"/>
    </xf>
    <xf numFmtId="167" fontId="6" fillId="0" borderId="0" xfId="137" applyNumberFormat="1" applyFont="1" applyFill="1" applyBorder="1" applyAlignment="1"/>
    <xf numFmtId="166" fontId="6" fillId="0" borderId="0" xfId="256" applyNumberFormat="1" applyFont="1" applyAlignment="1">
      <alignment horizontal="right"/>
    </xf>
    <xf numFmtId="167" fontId="6" fillId="0" borderId="21" xfId="137" applyNumberFormat="1" applyFont="1" applyFill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0" fillId="0" borderId="22" xfId="0" applyNumberFormat="1" applyBorder="1"/>
    <xf numFmtId="166" fontId="0" fillId="0" borderId="0" xfId="0" applyNumberFormat="1"/>
    <xf numFmtId="41" fontId="0" fillId="0" borderId="0" xfId="0" applyNumberFormat="1" applyAlignment="1">
      <alignment horizontal="center"/>
    </xf>
    <xf numFmtId="43" fontId="0" fillId="0" borderId="0" xfId="137" applyFont="1" applyAlignment="1">
      <alignment horizontal="right"/>
    </xf>
    <xf numFmtId="37" fontId="0" fillId="0" borderId="0" xfId="0" applyNumberFormat="1"/>
    <xf numFmtId="37" fontId="0" fillId="0" borderId="0" xfId="0" quotePrefix="1" applyNumberFormat="1" applyAlignment="1">
      <alignment horizontal="center"/>
    </xf>
    <xf numFmtId="41" fontId="6" fillId="0" borderId="21" xfId="150" applyNumberFormat="1" applyFont="1" applyFill="1" applyBorder="1" applyAlignment="1">
      <alignment horizontal="right"/>
    </xf>
    <xf numFmtId="41" fontId="0" fillId="0" borderId="21" xfId="0" applyNumberFormat="1" applyBorder="1" applyAlignment="1">
      <alignment horizontal="right" vertical="center"/>
    </xf>
    <xf numFmtId="10" fontId="6" fillId="0" borderId="0" xfId="554" applyNumberFormat="1" applyFont="1"/>
    <xf numFmtId="10" fontId="6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1" fontId="5" fillId="0" borderId="36" xfId="0" applyNumberFormat="1" applyFont="1" applyBorder="1" applyAlignment="1">
      <alignment horizontal="right" vertical="center"/>
    </xf>
    <xf numFmtId="0" fontId="173" fillId="0" borderId="0" xfId="0" applyFont="1"/>
    <xf numFmtId="167" fontId="5" fillId="0" borderId="0" xfId="137" applyNumberFormat="1" applyFont="1" applyFill="1" applyAlignment="1">
      <alignment horizontal="center"/>
    </xf>
    <xf numFmtId="167" fontId="5" fillId="0" borderId="0" xfId="137" applyNumberFormat="1" applyFont="1" applyFill="1" applyBorder="1" applyAlignment="1">
      <alignment horizontal="center"/>
    </xf>
    <xf numFmtId="167" fontId="5" fillId="0" borderId="21" xfId="137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49" fontId="0" fillId="0" borderId="6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</cellXfs>
  <cellStyles count="555">
    <cellStyle name="??" xfId="1" xr:uid="{00000000-0005-0000-0000-000000000000}"/>
    <cellStyle name="?? [0.00]_ADMAG" xfId="2" xr:uid="{00000000-0005-0000-0000-000001000000}"/>
    <cellStyle name="???" xfId="3" xr:uid="{00000000-0005-0000-0000-000002000000}"/>
    <cellStyle name="???? [0.00]_ADMAG" xfId="4" xr:uid="{00000000-0005-0000-0000-000003000000}"/>
    <cellStyle name="?????????????????" xfId="5" xr:uid="{00000000-0005-0000-0000-000004000000}"/>
    <cellStyle name="????????????????? [0]_MOGAS97" xfId="6" xr:uid="{00000000-0005-0000-0000-000005000000}"/>
    <cellStyle name="??????????????????? [0]_MOGAS97" xfId="7" xr:uid="{00000000-0005-0000-0000-000006000000}"/>
    <cellStyle name="???????????????????_MOGAS97" xfId="8" xr:uid="{00000000-0005-0000-0000-000007000000}"/>
    <cellStyle name="?????????????????_MOGAS97" xfId="9" xr:uid="{00000000-0005-0000-0000-000008000000}"/>
    <cellStyle name="????_ADMAG" xfId="10" xr:uid="{00000000-0005-0000-0000-000009000000}"/>
    <cellStyle name="???[0]_liz-ss" xfId="11" xr:uid="{00000000-0005-0000-0000-00000A000000}"/>
    <cellStyle name="???_'01.11" xfId="12" xr:uid="{00000000-0005-0000-0000-00000B000000}"/>
    <cellStyle name="??_ADMAG" xfId="13" xr:uid="{00000000-0005-0000-0000-00000C000000}"/>
    <cellStyle name="’??? [0.00]_TMCA Spreadsheet(body)" xfId="14" xr:uid="{00000000-0005-0000-0000-00000D000000}"/>
    <cellStyle name="’???_TMCA Spreadsheet(body)" xfId="15" xr:uid="{00000000-0005-0000-0000-00000E000000}"/>
    <cellStyle name="•W?_TMCA Spreadsheet(body)" xfId="16" xr:uid="{00000000-0005-0000-0000-00000F000000}"/>
    <cellStyle name="20 % - Akzent1" xfId="17" xr:uid="{00000000-0005-0000-0000-000010000000}"/>
    <cellStyle name="20 % - Akzent2" xfId="18" xr:uid="{00000000-0005-0000-0000-000011000000}"/>
    <cellStyle name="20 % - Akzent3" xfId="19" xr:uid="{00000000-0005-0000-0000-000012000000}"/>
    <cellStyle name="20 % - Akzent4" xfId="20" xr:uid="{00000000-0005-0000-0000-000013000000}"/>
    <cellStyle name="20 % - Akzent5" xfId="21" xr:uid="{00000000-0005-0000-0000-000014000000}"/>
    <cellStyle name="20 % - Akzent6" xfId="22" xr:uid="{00000000-0005-0000-0000-000015000000}"/>
    <cellStyle name="20% - Accent1 2" xfId="23" xr:uid="{00000000-0005-0000-0000-000016000000}"/>
    <cellStyle name="20% - Accent1 2 2" xfId="449" xr:uid="{5DF2CD1E-4D3B-4505-82EA-6FE3AEC0EDC9}"/>
    <cellStyle name="20% - Accent1 3" xfId="24" xr:uid="{00000000-0005-0000-0000-000017000000}"/>
    <cellStyle name="20% - Accent1 4" xfId="448" xr:uid="{4FE74191-1617-4616-BB5C-8B6DA5FC206C}"/>
    <cellStyle name="20% - Accent2 2" xfId="25" xr:uid="{00000000-0005-0000-0000-000018000000}"/>
    <cellStyle name="20% - Accent2 2 2" xfId="451" xr:uid="{AFF57DB2-717E-483E-8F5B-9622AD7718BA}"/>
    <cellStyle name="20% - Accent2 3" xfId="26" xr:uid="{00000000-0005-0000-0000-000019000000}"/>
    <cellStyle name="20% - Accent2 4" xfId="450" xr:uid="{4114F0F8-D619-4E22-B0F7-24225B4761F5}"/>
    <cellStyle name="20% - Accent3 2" xfId="27" xr:uid="{00000000-0005-0000-0000-00001A000000}"/>
    <cellStyle name="20% - Accent3 2 2" xfId="453" xr:uid="{C91C46E8-E318-482F-B5E9-54E71EF0485F}"/>
    <cellStyle name="20% - Accent3 3" xfId="28" xr:uid="{00000000-0005-0000-0000-00001B000000}"/>
    <cellStyle name="20% - Accent3 4" xfId="452" xr:uid="{BB0F0B5B-D455-4044-8191-5FFC3844271A}"/>
    <cellStyle name="20% - Accent4 2" xfId="29" xr:uid="{00000000-0005-0000-0000-00001C000000}"/>
    <cellStyle name="20% - Accent4 2 2" xfId="455" xr:uid="{7902A2AA-A440-4A2A-869A-2B6A699F998D}"/>
    <cellStyle name="20% - Accent4 3" xfId="30" xr:uid="{00000000-0005-0000-0000-00001D000000}"/>
    <cellStyle name="20% - Accent4 4" xfId="454" xr:uid="{A0D4EEAF-95D3-478C-A023-017116F3F56A}"/>
    <cellStyle name="20% - Accent5 2" xfId="31" xr:uid="{00000000-0005-0000-0000-00001E000000}"/>
    <cellStyle name="20% - Accent5 2 2" xfId="457" xr:uid="{846AAC41-9223-4562-9FE0-0210B97BC7E5}"/>
    <cellStyle name="20% - Accent5 3" xfId="32" xr:uid="{00000000-0005-0000-0000-00001F000000}"/>
    <cellStyle name="20% - Accent5 4" xfId="456" xr:uid="{F9BC7E16-43B4-436E-B2A9-D46CB016E502}"/>
    <cellStyle name="20% - Accent6 2" xfId="33" xr:uid="{00000000-0005-0000-0000-000020000000}"/>
    <cellStyle name="20% - Accent6 2 2" xfId="459" xr:uid="{1B4C1884-A008-4AC8-892C-9E10A20C1C44}"/>
    <cellStyle name="20% - Accent6 3" xfId="34" xr:uid="{00000000-0005-0000-0000-000021000000}"/>
    <cellStyle name="20% - Accent6 4" xfId="458" xr:uid="{E7E88845-6295-421D-886F-88FD2271ADEF}"/>
    <cellStyle name="20% - ส่วนที่ถูกเน้น1" xfId="35" xr:uid="{00000000-0005-0000-0000-000022000000}"/>
    <cellStyle name="20% - ส่วนที่ถูกเน้น2" xfId="36" xr:uid="{00000000-0005-0000-0000-000023000000}"/>
    <cellStyle name="20% - ส่วนที่ถูกเน้น3" xfId="37" xr:uid="{00000000-0005-0000-0000-000024000000}"/>
    <cellStyle name="20% - ส่วนที่ถูกเน้น4" xfId="38" xr:uid="{00000000-0005-0000-0000-000025000000}"/>
    <cellStyle name="20% - ส่วนที่ถูกเน้น5" xfId="39" xr:uid="{00000000-0005-0000-0000-000026000000}"/>
    <cellStyle name="20% - ส่วนที่ถูกเน้น6" xfId="40" xr:uid="{00000000-0005-0000-0000-000027000000}"/>
    <cellStyle name="40 % - Akzent1" xfId="41" xr:uid="{00000000-0005-0000-0000-000028000000}"/>
    <cellStyle name="40 % - Akzent2" xfId="42" xr:uid="{00000000-0005-0000-0000-000029000000}"/>
    <cellStyle name="40 % - Akzent3" xfId="43" xr:uid="{00000000-0005-0000-0000-00002A000000}"/>
    <cellStyle name="40 % - Akzent4" xfId="44" xr:uid="{00000000-0005-0000-0000-00002B000000}"/>
    <cellStyle name="40 % - Akzent5" xfId="45" xr:uid="{00000000-0005-0000-0000-00002C000000}"/>
    <cellStyle name="40 % - Akzent6" xfId="46" xr:uid="{00000000-0005-0000-0000-00002D000000}"/>
    <cellStyle name="40% - Accent1 2" xfId="47" xr:uid="{00000000-0005-0000-0000-00002E000000}"/>
    <cellStyle name="40% - Accent1 2 2" xfId="461" xr:uid="{2293F29E-3ED6-4A94-ACED-D5AC759F3158}"/>
    <cellStyle name="40% - Accent1 3" xfId="48" xr:uid="{00000000-0005-0000-0000-00002F000000}"/>
    <cellStyle name="40% - Accent1 4" xfId="460" xr:uid="{76F471B1-3F7B-4FA3-ACD8-1CFAD32B995B}"/>
    <cellStyle name="40% - Accent2 2" xfId="49" xr:uid="{00000000-0005-0000-0000-000030000000}"/>
    <cellStyle name="40% - Accent2 2 2" xfId="463" xr:uid="{1FE0F38C-9A93-474D-971C-2F083E614DDA}"/>
    <cellStyle name="40% - Accent2 3" xfId="50" xr:uid="{00000000-0005-0000-0000-000031000000}"/>
    <cellStyle name="40% - Accent2 4" xfId="462" xr:uid="{C7C6C4AE-A733-4123-9677-AFC544E3E385}"/>
    <cellStyle name="40% - Accent3 2" xfId="51" xr:uid="{00000000-0005-0000-0000-000032000000}"/>
    <cellStyle name="40% - Accent3 2 2" xfId="465" xr:uid="{63C20DD9-7A71-40BC-A35F-55C543D84975}"/>
    <cellStyle name="40% - Accent3 3" xfId="52" xr:uid="{00000000-0005-0000-0000-000033000000}"/>
    <cellStyle name="40% - Accent3 4" xfId="464" xr:uid="{4DFB64EA-EE0C-4346-B694-EF84933CD12F}"/>
    <cellStyle name="40% - Accent4 2" xfId="53" xr:uid="{00000000-0005-0000-0000-000034000000}"/>
    <cellStyle name="40% - Accent4 2 2" xfId="467" xr:uid="{7FE56BCE-2B2B-432E-85B4-BE2A9127179B}"/>
    <cellStyle name="40% - Accent4 3" xfId="54" xr:uid="{00000000-0005-0000-0000-000035000000}"/>
    <cellStyle name="40% - Accent4 4" xfId="466" xr:uid="{D0162DE8-8A03-4546-A293-23764B4439DB}"/>
    <cellStyle name="40% - Accent5 2" xfId="55" xr:uid="{00000000-0005-0000-0000-000036000000}"/>
    <cellStyle name="40% - Accent5 2 2" xfId="469" xr:uid="{F14DA655-3323-4795-8AA9-D89E445D4364}"/>
    <cellStyle name="40% - Accent5 3" xfId="56" xr:uid="{00000000-0005-0000-0000-000037000000}"/>
    <cellStyle name="40% - Accent5 4" xfId="468" xr:uid="{F006CF54-C815-45A6-A439-906A53EDFF59}"/>
    <cellStyle name="40% - Accent6 2" xfId="57" xr:uid="{00000000-0005-0000-0000-000038000000}"/>
    <cellStyle name="40% - Accent6 2 2" xfId="471" xr:uid="{33737E89-A338-458D-8AC4-FAA4E1BE3500}"/>
    <cellStyle name="40% - Accent6 3" xfId="58" xr:uid="{00000000-0005-0000-0000-000039000000}"/>
    <cellStyle name="40% - Accent6 4" xfId="470" xr:uid="{24101135-CE6E-4EF6-BFA9-8AB70A02ACB4}"/>
    <cellStyle name="40% - ส่วนที่ถูกเน้น1" xfId="59" xr:uid="{00000000-0005-0000-0000-00003A000000}"/>
    <cellStyle name="40% - ส่วนที่ถูกเน้น2" xfId="60" xr:uid="{00000000-0005-0000-0000-00003B000000}"/>
    <cellStyle name="40% - ส่วนที่ถูกเน้น3" xfId="61" xr:uid="{00000000-0005-0000-0000-00003C000000}"/>
    <cellStyle name="40% - ส่วนที่ถูกเน้น4" xfId="62" xr:uid="{00000000-0005-0000-0000-00003D000000}"/>
    <cellStyle name="40% - ส่วนที่ถูกเน้น5" xfId="63" xr:uid="{00000000-0005-0000-0000-00003E000000}"/>
    <cellStyle name="40% - ส่วนที่ถูกเน้น6" xfId="64" xr:uid="{00000000-0005-0000-0000-00003F000000}"/>
    <cellStyle name="594941.25" xfId="65" xr:uid="{00000000-0005-0000-0000-000040000000}"/>
    <cellStyle name="60 % - Akzent1" xfId="66" xr:uid="{00000000-0005-0000-0000-000041000000}"/>
    <cellStyle name="60 % - Akzent2" xfId="67" xr:uid="{00000000-0005-0000-0000-000042000000}"/>
    <cellStyle name="60 % - Akzent3" xfId="68" xr:uid="{00000000-0005-0000-0000-000043000000}"/>
    <cellStyle name="60 % - Akzent4" xfId="69" xr:uid="{00000000-0005-0000-0000-000044000000}"/>
    <cellStyle name="60 % - Akzent5" xfId="70" xr:uid="{00000000-0005-0000-0000-000045000000}"/>
    <cellStyle name="60 % - Akzent6" xfId="71" xr:uid="{00000000-0005-0000-0000-000046000000}"/>
    <cellStyle name="60% - Accent1 2" xfId="72" xr:uid="{00000000-0005-0000-0000-000047000000}"/>
    <cellStyle name="60% - Accent1 2 2" xfId="473" xr:uid="{F2C85D43-CEC2-4463-8C5E-A85C4E2F18AA}"/>
    <cellStyle name="60% - Accent1 3" xfId="73" xr:uid="{00000000-0005-0000-0000-000048000000}"/>
    <cellStyle name="60% - Accent1 4" xfId="472" xr:uid="{52712916-1D6C-47DF-A00E-351F8A24C31D}"/>
    <cellStyle name="60% - Accent2 2" xfId="74" xr:uid="{00000000-0005-0000-0000-000049000000}"/>
    <cellStyle name="60% - Accent2 2 2" xfId="475" xr:uid="{814A127A-3417-4AC6-8C57-D2EE3B0E5ED0}"/>
    <cellStyle name="60% - Accent2 3" xfId="75" xr:uid="{00000000-0005-0000-0000-00004A000000}"/>
    <cellStyle name="60% - Accent2 4" xfId="474" xr:uid="{791AE5C7-2E56-414B-B7C8-466502AB2189}"/>
    <cellStyle name="60% - Accent3 2" xfId="76" xr:uid="{00000000-0005-0000-0000-00004B000000}"/>
    <cellStyle name="60% - Accent3 2 2" xfId="477" xr:uid="{FB2266C2-5D93-4A33-AB1B-A14EA89CB569}"/>
    <cellStyle name="60% - Accent3 3" xfId="77" xr:uid="{00000000-0005-0000-0000-00004C000000}"/>
    <cellStyle name="60% - Accent3 4" xfId="476" xr:uid="{E0752845-8D2B-41CB-B5C2-9884806BCF69}"/>
    <cellStyle name="60% - Accent4 2" xfId="78" xr:uid="{00000000-0005-0000-0000-00004D000000}"/>
    <cellStyle name="60% - Accent4 2 2" xfId="479" xr:uid="{C3A36128-67E0-41DF-ADFE-F8D4D44AA3E2}"/>
    <cellStyle name="60% - Accent4 3" xfId="79" xr:uid="{00000000-0005-0000-0000-00004E000000}"/>
    <cellStyle name="60% - Accent4 4" xfId="478" xr:uid="{75AB1B64-F61E-4CB9-A236-97C5C39A798F}"/>
    <cellStyle name="60% - Accent5 2" xfId="80" xr:uid="{00000000-0005-0000-0000-00004F000000}"/>
    <cellStyle name="60% - Accent5 2 2" xfId="481" xr:uid="{E244E705-6F0F-44DE-B6FD-6E58AB396F3F}"/>
    <cellStyle name="60% - Accent5 3" xfId="81" xr:uid="{00000000-0005-0000-0000-000050000000}"/>
    <cellStyle name="60% - Accent5 4" xfId="480" xr:uid="{86845F12-982E-429D-B926-9783B7C1D752}"/>
    <cellStyle name="60% - Accent6 2" xfId="82" xr:uid="{00000000-0005-0000-0000-000051000000}"/>
    <cellStyle name="60% - Accent6 2 2" xfId="483" xr:uid="{BF7C93F9-C41E-470B-9B57-8E5DC93F70E2}"/>
    <cellStyle name="60% - Accent6 3" xfId="83" xr:uid="{00000000-0005-0000-0000-000052000000}"/>
    <cellStyle name="60% - Accent6 4" xfId="482" xr:uid="{9707B678-114E-4D25-A0FF-006E7F4F6BA6}"/>
    <cellStyle name="60% - ส่วนที่ถูกเน้น1" xfId="84" xr:uid="{00000000-0005-0000-0000-000053000000}"/>
    <cellStyle name="60% - ส่วนที่ถูกเน้น2" xfId="85" xr:uid="{00000000-0005-0000-0000-000054000000}"/>
    <cellStyle name="60% - ส่วนที่ถูกเน้น3" xfId="86" xr:uid="{00000000-0005-0000-0000-000055000000}"/>
    <cellStyle name="60% - ส่วนที่ถูกเน้น4" xfId="87" xr:uid="{00000000-0005-0000-0000-000056000000}"/>
    <cellStyle name="60% - ส่วนที่ถูกเน้น5" xfId="88" xr:uid="{00000000-0005-0000-0000-000057000000}"/>
    <cellStyle name="60% - ส่วนที่ถูกเน้น6" xfId="89" xr:uid="{00000000-0005-0000-0000-000058000000}"/>
    <cellStyle name="75" xfId="90" xr:uid="{00000000-0005-0000-0000-000059000000}"/>
    <cellStyle name="AA FRAME" xfId="91" xr:uid="{00000000-0005-0000-0000-00005A000000}"/>
    <cellStyle name="AA HEADING" xfId="92" xr:uid="{00000000-0005-0000-0000-00005B000000}"/>
    <cellStyle name="AA INITIALS" xfId="93" xr:uid="{00000000-0005-0000-0000-00005C000000}"/>
    <cellStyle name="AA INPUT" xfId="94" xr:uid="{00000000-0005-0000-0000-00005D000000}"/>
    <cellStyle name="AA LOCK" xfId="95" xr:uid="{00000000-0005-0000-0000-00005E000000}"/>
    <cellStyle name="AA MGR NAME" xfId="96" xr:uid="{00000000-0005-0000-0000-00005F000000}"/>
    <cellStyle name="AA NORMAL" xfId="97" xr:uid="{00000000-0005-0000-0000-000060000000}"/>
    <cellStyle name="AA NUMBER" xfId="98" xr:uid="{00000000-0005-0000-0000-000061000000}"/>
    <cellStyle name="AA NUMBER2" xfId="99" xr:uid="{00000000-0005-0000-0000-000062000000}"/>
    <cellStyle name="AA QUESTION" xfId="100" xr:uid="{00000000-0005-0000-0000-000063000000}"/>
    <cellStyle name="AA SHADE" xfId="101" xr:uid="{00000000-0005-0000-0000-000064000000}"/>
    <cellStyle name="Accent1 2" xfId="102" xr:uid="{00000000-0005-0000-0000-000065000000}"/>
    <cellStyle name="Accent1 2 2" xfId="485" xr:uid="{C217069B-A35F-4544-B685-1ACA0116D577}"/>
    <cellStyle name="Accent1 3" xfId="103" xr:uid="{00000000-0005-0000-0000-000066000000}"/>
    <cellStyle name="Accent1 4" xfId="484" xr:uid="{07956E52-5C8B-418E-A29E-2B39D651E57B}"/>
    <cellStyle name="Accent2 2" xfId="104" xr:uid="{00000000-0005-0000-0000-000067000000}"/>
    <cellStyle name="Accent2 2 2" xfId="487" xr:uid="{CFED19B5-0BA1-48DC-AE56-3B3291F3BDE4}"/>
    <cellStyle name="Accent2 3" xfId="105" xr:uid="{00000000-0005-0000-0000-000068000000}"/>
    <cellStyle name="Accent2 4" xfId="486" xr:uid="{446B99F7-EB66-45B4-BEC6-2690AFEDE4AA}"/>
    <cellStyle name="Accent3 2" xfId="106" xr:uid="{00000000-0005-0000-0000-000069000000}"/>
    <cellStyle name="Accent3 2 2" xfId="489" xr:uid="{D14B6D53-6014-44E3-B4F4-A179FE08C29D}"/>
    <cellStyle name="Accent3 3" xfId="107" xr:uid="{00000000-0005-0000-0000-00006A000000}"/>
    <cellStyle name="Accent3 4" xfId="488" xr:uid="{324D0893-0D09-4A1D-B6A0-0764809C19C5}"/>
    <cellStyle name="Accent4 2" xfId="108" xr:uid="{00000000-0005-0000-0000-00006B000000}"/>
    <cellStyle name="Accent4 2 2" xfId="491" xr:uid="{A9154FDE-D9ED-4981-AF2A-A493C71C0821}"/>
    <cellStyle name="Accent4 3" xfId="109" xr:uid="{00000000-0005-0000-0000-00006C000000}"/>
    <cellStyle name="Accent4 4" xfId="490" xr:uid="{953A8CC8-F6E0-4E3D-9869-8AF91D83120F}"/>
    <cellStyle name="Accent5 2" xfId="110" xr:uid="{00000000-0005-0000-0000-00006D000000}"/>
    <cellStyle name="Accent5 2 2" xfId="493" xr:uid="{012270E5-1688-4071-BFE8-7E634358D0B6}"/>
    <cellStyle name="Accent5 3" xfId="111" xr:uid="{00000000-0005-0000-0000-00006E000000}"/>
    <cellStyle name="Accent5 4" xfId="492" xr:uid="{A7A9D682-731F-484F-8B61-456FAA2AB9DE}"/>
    <cellStyle name="Accent6 2" xfId="112" xr:uid="{00000000-0005-0000-0000-00006F000000}"/>
    <cellStyle name="Accent6 2 2" xfId="495" xr:uid="{E01C5EE5-281E-409D-8C05-71FCF96F0BBF}"/>
    <cellStyle name="Accent6 3" xfId="113" xr:uid="{00000000-0005-0000-0000-000070000000}"/>
    <cellStyle name="Accent6 4" xfId="494" xr:uid="{7D8A82D7-B155-4A34-9461-AD03CC8FCAB6}"/>
    <cellStyle name="Akzent1" xfId="114" xr:uid="{00000000-0005-0000-0000-000071000000}"/>
    <cellStyle name="Akzent2" xfId="115" xr:uid="{00000000-0005-0000-0000-000072000000}"/>
    <cellStyle name="Akzent3" xfId="116" xr:uid="{00000000-0005-0000-0000-000073000000}"/>
    <cellStyle name="Akzent4" xfId="117" xr:uid="{00000000-0005-0000-0000-000074000000}"/>
    <cellStyle name="Akzent5" xfId="118" xr:uid="{00000000-0005-0000-0000-000075000000}"/>
    <cellStyle name="Akzent6" xfId="119" xr:uid="{00000000-0005-0000-0000-000076000000}"/>
    <cellStyle name="Ausgabe" xfId="120" xr:uid="{00000000-0005-0000-0000-000077000000}"/>
    <cellStyle name="Bad 2" xfId="121" xr:uid="{00000000-0005-0000-0000-000078000000}"/>
    <cellStyle name="Bad 2 2" xfId="497" xr:uid="{F8256239-57A9-498E-9AA0-AE44B6B0FF2E}"/>
    <cellStyle name="Bad 3" xfId="122" xr:uid="{00000000-0005-0000-0000-000079000000}"/>
    <cellStyle name="Bad 4" xfId="496" xr:uid="{CA00DC38-63D4-4949-9DDD-13C7056D60BB}"/>
    <cellStyle name="Berechnung" xfId="123" xr:uid="{00000000-0005-0000-0000-00007A000000}"/>
    <cellStyle name="Border" xfId="124" xr:uid="{00000000-0005-0000-0000-00007B000000}"/>
    <cellStyle name="Calc Currency (0)" xfId="125" xr:uid="{00000000-0005-0000-0000-00007C000000}"/>
    <cellStyle name="Calc Currency (2)" xfId="126" xr:uid="{00000000-0005-0000-0000-00007D000000}"/>
    <cellStyle name="Calc Percent (0)" xfId="127" xr:uid="{00000000-0005-0000-0000-00007E000000}"/>
    <cellStyle name="Calc Percent (1)" xfId="128" xr:uid="{00000000-0005-0000-0000-00007F000000}"/>
    <cellStyle name="Calc Percent (2)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2 2" xfId="499" xr:uid="{BD6628E5-779E-4301-8355-2820F819C7E2}"/>
    <cellStyle name="Calculation 3" xfId="134" xr:uid="{00000000-0005-0000-0000-000085000000}"/>
    <cellStyle name="Calculation 4" xfId="498" xr:uid="{BA571200-A58C-4C3C-BA8A-106C77849DF3}"/>
    <cellStyle name="Check Cell 2" xfId="135" xr:uid="{00000000-0005-0000-0000-000086000000}"/>
    <cellStyle name="Check Cell 2 2" xfId="501" xr:uid="{E82882FC-5B79-4651-9F6D-BF4A4566CD73}"/>
    <cellStyle name="Check Cell 3" xfId="136" xr:uid="{00000000-0005-0000-0000-000087000000}"/>
    <cellStyle name="Check Cell 4" xfId="500" xr:uid="{19A1C37E-2346-404F-8C2B-6FCB874C2D08}"/>
    <cellStyle name="Comma" xfId="137" builtinId="3"/>
    <cellStyle name="Comma  - Style1" xfId="138" xr:uid="{00000000-0005-0000-0000-000089000000}"/>
    <cellStyle name="Comma  - Style2" xfId="139" xr:uid="{00000000-0005-0000-0000-00008A000000}"/>
    <cellStyle name="Comma  - Style3" xfId="140" xr:uid="{00000000-0005-0000-0000-00008B000000}"/>
    <cellStyle name="Comma  - Style4" xfId="141" xr:uid="{00000000-0005-0000-0000-00008C000000}"/>
    <cellStyle name="Comma  - Style5" xfId="142" xr:uid="{00000000-0005-0000-0000-00008D000000}"/>
    <cellStyle name="Comma  - Style6" xfId="143" xr:uid="{00000000-0005-0000-0000-00008E000000}"/>
    <cellStyle name="Comma  - Style7" xfId="144" xr:uid="{00000000-0005-0000-0000-00008F000000}"/>
    <cellStyle name="Comma  - Style8" xfId="145" xr:uid="{00000000-0005-0000-0000-000090000000}"/>
    <cellStyle name="Comma [00]" xfId="146" xr:uid="{00000000-0005-0000-0000-000091000000}"/>
    <cellStyle name="Comma 10" xfId="147" xr:uid="{00000000-0005-0000-0000-000092000000}"/>
    <cellStyle name="Comma 11" xfId="502" xr:uid="{C07726AD-9585-48C2-A1B0-06319714D35E}"/>
    <cellStyle name="Comma 12 2 2" xfId="503" xr:uid="{17777984-939E-4A9B-9943-E93C26B46FF4}"/>
    <cellStyle name="Comma 12 2 2 2" xfId="504" xr:uid="{F1D20B11-B747-4857-BBDB-DDD947C1350F}"/>
    <cellStyle name="Comma 2" xfId="148" xr:uid="{00000000-0005-0000-0000-000093000000}"/>
    <cellStyle name="Comma 2 10" xfId="149" xr:uid="{00000000-0005-0000-0000-000094000000}"/>
    <cellStyle name="Comma 2 19 2 2" xfId="506" xr:uid="{3A5E6399-BFBD-474C-9320-90E5621E926B}"/>
    <cellStyle name="Comma 2 19 2 2 2" xfId="507" xr:uid="{339001ED-DA13-4044-B7A2-D3A843627334}"/>
    <cellStyle name="Comma 2 2" xfId="150" xr:uid="{00000000-0005-0000-0000-000095000000}"/>
    <cellStyle name="Comma 2 2 14" xfId="151" xr:uid="{00000000-0005-0000-0000-000096000000}"/>
    <cellStyle name="Comma 2 2 2" xfId="152" xr:uid="{00000000-0005-0000-0000-000097000000}"/>
    <cellStyle name="Comma 2 3" xfId="153" xr:uid="{00000000-0005-0000-0000-000098000000}"/>
    <cellStyle name="Comma 2 4" xfId="154" xr:uid="{00000000-0005-0000-0000-000099000000}"/>
    <cellStyle name="Comma 2 5" xfId="155" xr:uid="{00000000-0005-0000-0000-00009A000000}"/>
    <cellStyle name="Comma 2 6" xfId="156" xr:uid="{00000000-0005-0000-0000-00009B000000}"/>
    <cellStyle name="Comma 2 7" xfId="505" xr:uid="{EAD1252F-EE84-4A14-8254-596BBFAAFD0B}"/>
    <cellStyle name="Comma 3" xfId="157" xr:uid="{00000000-0005-0000-0000-00009C000000}"/>
    <cellStyle name="Comma 3 2" xfId="158" xr:uid="{00000000-0005-0000-0000-00009D000000}"/>
    <cellStyle name="Comma 3 2 2" xfId="509" xr:uid="{81D20DAF-FCDE-494B-9BBF-4E8420520520}"/>
    <cellStyle name="Comma 3 3" xfId="438" xr:uid="{0CA6D296-AA61-4719-B2F4-D9DD8FB8D71F}"/>
    <cellStyle name="Comma 3 4" xfId="508" xr:uid="{60BABE93-7083-4B1C-9231-3DAAD35F56EC}"/>
    <cellStyle name="Comma 3 5" xfId="541" xr:uid="{8F78ECB9-30D8-4486-B4DA-68C3F029DD67}"/>
    <cellStyle name="Comma 4" xfId="159" xr:uid="{00000000-0005-0000-0000-00009E000000}"/>
    <cellStyle name="Comma 5" xfId="160" xr:uid="{00000000-0005-0000-0000-00009F000000}"/>
    <cellStyle name="Comma 6" xfId="161" xr:uid="{00000000-0005-0000-0000-0000A0000000}"/>
    <cellStyle name="Comma 6 2" xfId="542" xr:uid="{C1FA8976-4C87-4D56-BCAE-85825063763C}"/>
    <cellStyle name="Comma 7" xfId="162" xr:uid="{00000000-0005-0000-0000-0000A1000000}"/>
    <cellStyle name="Comma 8" xfId="163" xr:uid="{00000000-0005-0000-0000-0000A2000000}"/>
    <cellStyle name="Comma 9" xfId="164" xr:uid="{00000000-0005-0000-0000-0000A3000000}"/>
    <cellStyle name="Comma 9 2" xfId="543" xr:uid="{33CC7EDB-9415-49D0-A183-3E548ED1E661}"/>
    <cellStyle name="comma zerodec" xfId="165" xr:uid="{00000000-0005-0000-0000-0000A4000000}"/>
    <cellStyle name="Comma0" xfId="166" xr:uid="{00000000-0005-0000-0000-0000A5000000}"/>
    <cellStyle name="Copied" xfId="167" xr:uid="{00000000-0005-0000-0000-0000A6000000}"/>
    <cellStyle name="Curren - Style3" xfId="168" xr:uid="{00000000-0005-0000-0000-0000A7000000}"/>
    <cellStyle name="Curren - Style4" xfId="169" xr:uid="{00000000-0005-0000-0000-0000A8000000}"/>
    <cellStyle name="Currency [00]" xfId="170" xr:uid="{00000000-0005-0000-0000-0000A9000000}"/>
    <cellStyle name="Currency 2" xfId="439" xr:uid="{110BE6E6-FFD7-4E28-9116-EF7FD0498391}"/>
    <cellStyle name="Currency0" xfId="171" xr:uid="{00000000-0005-0000-0000-0000AA000000}"/>
    <cellStyle name="Currency1" xfId="172" xr:uid="{00000000-0005-0000-0000-0000AB000000}"/>
    <cellStyle name="Currency2" xfId="173" xr:uid="{00000000-0005-0000-0000-0000AC000000}"/>
    <cellStyle name="Dan" xfId="174" xr:uid="{00000000-0005-0000-0000-0000AD000000}"/>
    <cellStyle name="Date" xfId="175" xr:uid="{00000000-0005-0000-0000-0000AE000000}"/>
    <cellStyle name="Date Short" xfId="176" xr:uid="{00000000-0005-0000-0000-0000AF000000}"/>
    <cellStyle name="DELTA" xfId="177" xr:uid="{00000000-0005-0000-0000-0000B0000000}"/>
    <cellStyle name="Dezimal [0]_35ERI8T2gbIEMixb4v26icuOo" xfId="178" xr:uid="{00000000-0005-0000-0000-0000B1000000}"/>
    <cellStyle name="Dezimal_35ERI8T2gbIEMixb4v26icuOo" xfId="179" xr:uid="{00000000-0005-0000-0000-0000B2000000}"/>
    <cellStyle name="Dollar (zero dec)" xfId="180" xr:uid="{00000000-0005-0000-0000-0000B3000000}"/>
    <cellStyle name="Eingabe" xfId="181" xr:uid="{00000000-0005-0000-0000-0000B4000000}"/>
    <cellStyle name="Enter Currency (0)" xfId="182" xr:uid="{00000000-0005-0000-0000-0000B5000000}"/>
    <cellStyle name="Enter Currency (2)" xfId="183" xr:uid="{00000000-0005-0000-0000-0000B6000000}"/>
    <cellStyle name="Enter Units (0)" xfId="184" xr:uid="{00000000-0005-0000-0000-0000B7000000}"/>
    <cellStyle name="Enter Units (1)" xfId="185" xr:uid="{00000000-0005-0000-0000-0000B8000000}"/>
    <cellStyle name="Enter Units (2)" xfId="186" xr:uid="{00000000-0005-0000-0000-0000B9000000}"/>
    <cellStyle name="Entered" xfId="187" xr:uid="{00000000-0005-0000-0000-0000BA000000}"/>
    <cellStyle name="Ergebnis" xfId="188" xr:uid="{00000000-0005-0000-0000-0000BB000000}"/>
    <cellStyle name="Erklärender Text" xfId="189" xr:uid="{00000000-0005-0000-0000-0000BC000000}"/>
    <cellStyle name="Explanatory Text 2" xfId="190" xr:uid="{00000000-0005-0000-0000-0000BD000000}"/>
    <cellStyle name="Explanatory Text 2 2" xfId="511" xr:uid="{61D8CCD2-DAF6-4B54-A312-E8A7A82DB63A}"/>
    <cellStyle name="Explanatory Text 3" xfId="191" xr:uid="{00000000-0005-0000-0000-0000BE000000}"/>
    <cellStyle name="Explanatory Text 4" xfId="510" xr:uid="{234AE53E-5BEA-4008-8417-AC71242489F6}"/>
    <cellStyle name="Fixed" xfId="192" xr:uid="{00000000-0005-0000-0000-0000BF000000}"/>
    <cellStyle name="Format Number Column" xfId="193" xr:uid="{00000000-0005-0000-0000-0000C0000000}"/>
    <cellStyle name="Good 2" xfId="194" xr:uid="{00000000-0005-0000-0000-0000C1000000}"/>
    <cellStyle name="Good 2 2" xfId="513" xr:uid="{A67E489E-D8E8-4551-8475-8B2C6675426D}"/>
    <cellStyle name="Good 3" xfId="195" xr:uid="{00000000-0005-0000-0000-0000C2000000}"/>
    <cellStyle name="Good 4" xfId="512" xr:uid="{09C359B1-ABC8-4D70-807D-92C3ADAE1060}"/>
    <cellStyle name="Grey" xfId="196" xr:uid="{00000000-0005-0000-0000-0000C3000000}"/>
    <cellStyle name="Gut" xfId="197" xr:uid="{00000000-0005-0000-0000-0000C4000000}"/>
    <cellStyle name="Header1" xfId="198" xr:uid="{00000000-0005-0000-0000-0000C5000000}"/>
    <cellStyle name="Header2" xfId="199" xr:uid="{00000000-0005-0000-0000-0000C6000000}"/>
    <cellStyle name="Heading" xfId="200" xr:uid="{00000000-0005-0000-0000-0000C7000000}"/>
    <cellStyle name="Heading 1" xfId="443" builtinId="16" customBuiltin="1"/>
    <cellStyle name="Heading 1 2" xfId="201" xr:uid="{00000000-0005-0000-0000-0000C8000000}"/>
    <cellStyle name="Heading 1 2 2" xfId="514" xr:uid="{D93E8B6A-F91E-4F49-85FE-A764189F78FB}"/>
    <cellStyle name="Heading 1 3" xfId="202" xr:uid="{00000000-0005-0000-0000-0000C9000000}"/>
    <cellStyle name="Heading 2" xfId="444" builtinId="17" customBuiltin="1"/>
    <cellStyle name="Heading 2 2" xfId="203" xr:uid="{00000000-0005-0000-0000-0000CA000000}"/>
    <cellStyle name="Heading 2 2 2" xfId="515" xr:uid="{8138931E-2C86-4B79-88ED-98404D72B1FF}"/>
    <cellStyle name="Heading 2 3" xfId="204" xr:uid="{00000000-0005-0000-0000-0000CB000000}"/>
    <cellStyle name="Heading 3" xfId="445" builtinId="18" customBuiltin="1"/>
    <cellStyle name="Heading 3 2" xfId="205" xr:uid="{00000000-0005-0000-0000-0000CC000000}"/>
    <cellStyle name="Heading 3 2 2" xfId="516" xr:uid="{B28F6971-B37A-4BF1-BC9D-DCE91EAA064C}"/>
    <cellStyle name="Heading 3 3" xfId="206" xr:uid="{00000000-0005-0000-0000-0000CD000000}"/>
    <cellStyle name="Heading 4" xfId="446" builtinId="19" customBuiltin="1"/>
    <cellStyle name="Heading 4 2" xfId="207" xr:uid="{00000000-0005-0000-0000-0000CE000000}"/>
    <cellStyle name="Heading 4 2 2" xfId="517" xr:uid="{40B5910B-9F27-419C-BA3D-33A810C50C5A}"/>
    <cellStyle name="Heading 4 3" xfId="208" xr:uid="{00000000-0005-0000-0000-0000CF000000}"/>
    <cellStyle name="Indent" xfId="209" xr:uid="{00000000-0005-0000-0000-0000D0000000}"/>
    <cellStyle name="Info_Main" xfId="210" xr:uid="{00000000-0005-0000-0000-0000D1000000}"/>
    <cellStyle name="Input [yellow]" xfId="211" xr:uid="{00000000-0005-0000-0000-0000D2000000}"/>
    <cellStyle name="Input 2" xfId="212" xr:uid="{00000000-0005-0000-0000-0000D3000000}"/>
    <cellStyle name="Input 2 2" xfId="519" xr:uid="{3F9FFAEB-D80D-43E1-9186-AA4DDE2BADF7}"/>
    <cellStyle name="Input 3" xfId="213" xr:uid="{00000000-0005-0000-0000-0000D4000000}"/>
    <cellStyle name="Input 4" xfId="518" xr:uid="{DF4AA8D7-A0A9-4556-9377-C4426347A62C}"/>
    <cellStyle name="InputCurrency" xfId="214" xr:uid="{00000000-0005-0000-0000-0000D5000000}"/>
    <cellStyle name="InputPercent1" xfId="215" xr:uid="{00000000-0005-0000-0000-0000D6000000}"/>
    <cellStyle name="KPMG Heading 1" xfId="216" xr:uid="{00000000-0005-0000-0000-0000D7000000}"/>
    <cellStyle name="KPMG Heading 2" xfId="217" xr:uid="{00000000-0005-0000-0000-0000D8000000}"/>
    <cellStyle name="KPMG Heading 3" xfId="218" xr:uid="{00000000-0005-0000-0000-0000D9000000}"/>
    <cellStyle name="KPMG Heading 4" xfId="219" xr:uid="{00000000-0005-0000-0000-0000DA000000}"/>
    <cellStyle name="KPMG Normal" xfId="220" xr:uid="{00000000-0005-0000-0000-0000DB000000}"/>
    <cellStyle name="KPMG Normal Text" xfId="221" xr:uid="{00000000-0005-0000-0000-0000DC000000}"/>
    <cellStyle name="left" xfId="222" xr:uid="{00000000-0005-0000-0000-0000DD000000}"/>
    <cellStyle name="Link Currency (0)" xfId="223" xr:uid="{00000000-0005-0000-0000-0000DE000000}"/>
    <cellStyle name="Link Currency (2)" xfId="224" xr:uid="{00000000-0005-0000-0000-0000DF000000}"/>
    <cellStyle name="Link Units (0)" xfId="225" xr:uid="{00000000-0005-0000-0000-0000E0000000}"/>
    <cellStyle name="Link Units (1)" xfId="226" xr:uid="{00000000-0005-0000-0000-0000E1000000}"/>
    <cellStyle name="Link Units (2)" xfId="227" xr:uid="{00000000-0005-0000-0000-0000E2000000}"/>
    <cellStyle name="Linked Cell 2" xfId="228" xr:uid="{00000000-0005-0000-0000-0000E3000000}"/>
    <cellStyle name="Linked Cell 2 2" xfId="521" xr:uid="{D31E1063-0B65-478C-BC1C-173753DBB26C}"/>
    <cellStyle name="Linked Cell 3" xfId="229" xr:uid="{00000000-0005-0000-0000-0000E4000000}"/>
    <cellStyle name="Linked Cell 4" xfId="520" xr:uid="{1D081084-E348-4733-9CDC-6D74FC8BDC4A}"/>
    <cellStyle name="Miglia - Stile1" xfId="230" xr:uid="{00000000-0005-0000-0000-0000E5000000}"/>
    <cellStyle name="Miglia - Stile2" xfId="231" xr:uid="{00000000-0005-0000-0000-0000E6000000}"/>
    <cellStyle name="Miglia - Stile3" xfId="232" xr:uid="{00000000-0005-0000-0000-0000E7000000}"/>
    <cellStyle name="Miglia - Stile4" xfId="233" xr:uid="{00000000-0005-0000-0000-0000E8000000}"/>
    <cellStyle name="Miglia - Stile5" xfId="234" xr:uid="{00000000-0005-0000-0000-0000E9000000}"/>
    <cellStyle name="Migliaia (0)" xfId="235" xr:uid="{00000000-0005-0000-0000-0000EA000000}"/>
    <cellStyle name="Milliers [0]_AR1194" xfId="236" xr:uid="{00000000-0005-0000-0000-0000EB000000}"/>
    <cellStyle name="Milliers_AR1194" xfId="237" xr:uid="{00000000-0005-0000-0000-0000EC000000}"/>
    <cellStyle name="Mon?taire [0]_AR1194" xfId="238" xr:uid="{00000000-0005-0000-0000-0000ED000000}"/>
    <cellStyle name="Mon?taire_AR1194" xfId="239" xr:uid="{00000000-0005-0000-0000-0000EE000000}"/>
    <cellStyle name="Monétaire [0]_laroux" xfId="240" xr:uid="{00000000-0005-0000-0000-0000EF000000}"/>
    <cellStyle name="Monétaire_laroux" xfId="241" xr:uid="{00000000-0005-0000-0000-0000F0000000}"/>
    <cellStyle name="Neutral 2" xfId="242" xr:uid="{00000000-0005-0000-0000-0000F1000000}"/>
    <cellStyle name="Neutral 2 2" xfId="523" xr:uid="{37E62E76-3FEB-4008-8A80-CF1547C955F5}"/>
    <cellStyle name="Neutral 3" xfId="243" xr:uid="{00000000-0005-0000-0000-0000F2000000}"/>
    <cellStyle name="Neutral 4" xfId="522" xr:uid="{13CD6EFF-9F8B-463C-97A1-AC69B5F00697}"/>
    <cellStyle name="no dec" xfId="244" xr:uid="{00000000-0005-0000-0000-0000F3000000}"/>
    <cellStyle name="Normal" xfId="0" builtinId="0"/>
    <cellStyle name="Normal - Stile6" xfId="245" xr:uid="{00000000-0005-0000-0000-0000F5000000}"/>
    <cellStyle name="Normal - Stile7" xfId="246" xr:uid="{00000000-0005-0000-0000-0000F6000000}"/>
    <cellStyle name="Normal - Stile8" xfId="247" xr:uid="{00000000-0005-0000-0000-0000F7000000}"/>
    <cellStyle name="Normal - Style1" xfId="248" xr:uid="{00000000-0005-0000-0000-0000F8000000}"/>
    <cellStyle name="Normal - Style2" xfId="249" xr:uid="{00000000-0005-0000-0000-0000F9000000}"/>
    <cellStyle name="Normal - Style5" xfId="250" xr:uid="{00000000-0005-0000-0000-0000FA000000}"/>
    <cellStyle name="Normal 10" xfId="251" xr:uid="{00000000-0005-0000-0000-0000FB000000}"/>
    <cellStyle name="Normal 11" xfId="252" xr:uid="{00000000-0005-0000-0000-0000FC000000}"/>
    <cellStyle name="Normal 11 2" xfId="544" xr:uid="{3BEBFE50-6CBB-41B7-8066-2548BC3837F2}"/>
    <cellStyle name="Normal 12" xfId="253" xr:uid="{00000000-0005-0000-0000-0000FD000000}"/>
    <cellStyle name="Normal 12 2" xfId="545" xr:uid="{B088DB81-8B26-4649-BCCE-B6B90F8EC2AF}"/>
    <cellStyle name="Normal 13" xfId="254" xr:uid="{00000000-0005-0000-0000-0000FE000000}"/>
    <cellStyle name="Normal 13 2" xfId="546" xr:uid="{09D0CA91-9930-42E5-81F3-496D6B94FA46}"/>
    <cellStyle name="Normal 14" xfId="255" xr:uid="{00000000-0005-0000-0000-0000FF000000}"/>
    <cellStyle name="Normal 15" xfId="437" xr:uid="{F9C394AB-B5B5-42D1-B3E0-AE05B14B5EBB}"/>
    <cellStyle name="Normal 16" xfId="440" xr:uid="{63BFA71E-6672-4774-B4F3-AFD2938FCD6F}"/>
    <cellStyle name="Normal 17" xfId="447" xr:uid="{82DB7B6F-58D0-45BB-8DD9-85C3F9C7F421}"/>
    <cellStyle name="Normal 2" xfId="256" xr:uid="{00000000-0005-0000-0000-000000010000}"/>
    <cellStyle name="Normal 2 13" xfId="525" xr:uid="{84526B5C-7A1D-4974-ABE3-FC2B0871F1A7}"/>
    <cellStyle name="Normal 2 13 2" xfId="526" xr:uid="{4565A261-AE2E-4B2C-A477-81748A3C14E8}"/>
    <cellStyle name="Normal 2 2" xfId="257" xr:uid="{00000000-0005-0000-0000-000001010000}"/>
    <cellStyle name="Normal 2 2 2" xfId="436" xr:uid="{93303B6B-9F87-404C-B23E-48DA290BF9E6}"/>
    <cellStyle name="Normal 2 3" xfId="258" xr:uid="{00000000-0005-0000-0000-000002010000}"/>
    <cellStyle name="Normal 2 3 2" xfId="528" xr:uid="{03ED08F7-0CAD-4A28-9C32-63DBC1C5DF56}"/>
    <cellStyle name="Normal 2 3 3" xfId="527" xr:uid="{EF2F61BA-1229-426D-B3F0-A1F41B05C613}"/>
    <cellStyle name="Normal 2 4" xfId="524" xr:uid="{7DAE9585-77A7-4010-B548-95D740B45DAC}"/>
    <cellStyle name="Normal 3" xfId="259" xr:uid="{00000000-0005-0000-0000-000003010000}"/>
    <cellStyle name="Normal 3 2" xfId="260" xr:uid="{00000000-0005-0000-0000-000004010000}"/>
    <cellStyle name="Normal 3 2 2" xfId="261" xr:uid="{00000000-0005-0000-0000-000005010000}"/>
    <cellStyle name="Normal 3 2 3" xfId="529" xr:uid="{236E6699-0117-4FEE-8E1E-8DDD456DC43A}"/>
    <cellStyle name="Normal 3 3" xfId="262" xr:uid="{00000000-0005-0000-0000-000006010000}"/>
    <cellStyle name="Normal 3 4" xfId="442" xr:uid="{8664C877-7C42-4540-B530-0E54D16EFB08}"/>
    <cellStyle name="Normal 3 5" xfId="547" xr:uid="{697B0D48-F93D-40AC-B91C-E2FEA5893191}"/>
    <cellStyle name="Normal 4" xfId="263" xr:uid="{00000000-0005-0000-0000-000007010000}"/>
    <cellStyle name="Normal 4 2" xfId="264" xr:uid="{00000000-0005-0000-0000-000008010000}"/>
    <cellStyle name="Normal 4 2 2" xfId="265" xr:uid="{00000000-0005-0000-0000-000009010000}"/>
    <cellStyle name="Normal 4 2 2 2" xfId="549" xr:uid="{FBF66A67-84C8-41E4-8C16-03561A683ABE}"/>
    <cellStyle name="Normal 4 2 3" xfId="266" xr:uid="{00000000-0005-0000-0000-00000A010000}"/>
    <cellStyle name="Normal 4 2 3 2" xfId="550" xr:uid="{2F6CD0C7-4861-4606-82A1-CB0915BDD58F}"/>
    <cellStyle name="Normal 4 2 4" xfId="531" xr:uid="{64AD3378-C750-4F02-98EE-5DB5BC6AE458}"/>
    <cellStyle name="Normal 4 2 5" xfId="548" xr:uid="{169A4208-99DF-4DC3-AF9B-FCD10EE990FA}"/>
    <cellStyle name="Normal 4 3" xfId="267" xr:uid="{00000000-0005-0000-0000-00000B010000}"/>
    <cellStyle name="Normal 4 3 2" xfId="551" xr:uid="{05FFE9D7-02C2-4FBF-BA21-95E7AC7EB31C}"/>
    <cellStyle name="Normal 4 4" xfId="530" xr:uid="{312C3459-15C2-4BA5-8A1C-4B3E8448CBB0}"/>
    <cellStyle name="Normal 5" xfId="268" xr:uid="{00000000-0005-0000-0000-00000C010000}"/>
    <cellStyle name="Normal 5 2" xfId="269" xr:uid="{00000000-0005-0000-0000-00000D010000}"/>
    <cellStyle name="Normal 6" xfId="270" xr:uid="{00000000-0005-0000-0000-00000E010000}"/>
    <cellStyle name="Normal 68" xfId="441" xr:uid="{E9508780-6169-4B10-92C9-14F0F5161987}"/>
    <cellStyle name="Normal 7" xfId="271" xr:uid="{00000000-0005-0000-0000-00000F010000}"/>
    <cellStyle name="Normal 71" xfId="532" xr:uid="{E29E4AE2-5B66-433B-B712-1ABE11CD712A}"/>
    <cellStyle name="Normal 71 2" xfId="533" xr:uid="{1FBB30FB-6EB4-4119-858F-8AE4432891BA}"/>
    <cellStyle name="Normal 8" xfId="272" xr:uid="{00000000-0005-0000-0000-000010010000}"/>
    <cellStyle name="Normal 8 2" xfId="552" xr:uid="{EC8F0C2C-97C2-42C9-871E-22DB08587F05}"/>
    <cellStyle name="Normal 81" xfId="534" xr:uid="{7C68F48F-0F1B-40B4-819F-EB73F07ABD25}"/>
    <cellStyle name="Normal 9" xfId="273" xr:uid="{00000000-0005-0000-0000-000011010000}"/>
    <cellStyle name="Normal0" xfId="274" xr:uid="{00000000-0005-0000-0000-000012010000}"/>
    <cellStyle name="Note 2" xfId="275" xr:uid="{00000000-0005-0000-0000-000013010000}"/>
    <cellStyle name="Note 2 2" xfId="276" xr:uid="{00000000-0005-0000-0000-000014010000}"/>
    <cellStyle name="Note 3" xfId="277" xr:uid="{00000000-0005-0000-0000-000015010000}"/>
    <cellStyle name="Notiz" xfId="278" xr:uid="{00000000-0005-0000-0000-000016010000}"/>
    <cellStyle name="Output 2" xfId="279" xr:uid="{00000000-0005-0000-0000-000017010000}"/>
    <cellStyle name="Output 2 2" xfId="536" xr:uid="{18B61565-EB90-4A13-98CF-63477F45DA6C}"/>
    <cellStyle name="Output 3" xfId="280" xr:uid="{00000000-0005-0000-0000-000018010000}"/>
    <cellStyle name="Output 4" xfId="535" xr:uid="{ED1DFD30-8504-4009-9969-3B0FE90844FA}"/>
    <cellStyle name="Output Amounts" xfId="281" xr:uid="{00000000-0005-0000-0000-000019010000}"/>
    <cellStyle name="Output Line Items" xfId="282" xr:uid="{00000000-0005-0000-0000-00001A010000}"/>
    <cellStyle name="PageSubTitle" xfId="283" xr:uid="{00000000-0005-0000-0000-00001B010000}"/>
    <cellStyle name="PageTitle" xfId="284" xr:uid="{00000000-0005-0000-0000-00001C010000}"/>
    <cellStyle name="Percent" xfId="554" builtinId="5"/>
    <cellStyle name="Percent [0]" xfId="285" xr:uid="{00000000-0005-0000-0000-00001D010000}"/>
    <cellStyle name="Percent [00]" xfId="286" xr:uid="{00000000-0005-0000-0000-00001E010000}"/>
    <cellStyle name="Percent [2]" xfId="287" xr:uid="{00000000-0005-0000-0000-00001F010000}"/>
    <cellStyle name="Percent 12" xfId="288" xr:uid="{00000000-0005-0000-0000-000020010000}"/>
    <cellStyle name="Percent 2" xfId="289" xr:uid="{00000000-0005-0000-0000-000021010000}"/>
    <cellStyle name="Percent 2 2" xfId="290" xr:uid="{00000000-0005-0000-0000-000022010000}"/>
    <cellStyle name="Percent 3" xfId="291" xr:uid="{00000000-0005-0000-0000-000023010000}"/>
    <cellStyle name="Percent 4" xfId="292" xr:uid="{00000000-0005-0000-0000-000024010000}"/>
    <cellStyle name="Percent 5" xfId="293" xr:uid="{00000000-0005-0000-0000-000025010000}"/>
    <cellStyle name="Percent 5 2" xfId="553" xr:uid="{9816134A-31B6-48FA-8379-A819C74316D7}"/>
    <cellStyle name="PERCENTAGE" xfId="294" xr:uid="{00000000-0005-0000-0000-000026010000}"/>
    <cellStyle name="PLAN" xfId="295" xr:uid="{00000000-0005-0000-0000-000027010000}"/>
    <cellStyle name="PrePop Currency (0)" xfId="296" xr:uid="{00000000-0005-0000-0000-000028010000}"/>
    <cellStyle name="PrePop Currency (2)" xfId="297" xr:uid="{00000000-0005-0000-0000-000029010000}"/>
    <cellStyle name="PrePop Units (0)" xfId="298" xr:uid="{00000000-0005-0000-0000-00002A010000}"/>
    <cellStyle name="PrePop Units (1)" xfId="299" xr:uid="{00000000-0005-0000-0000-00002B010000}"/>
    <cellStyle name="PrePop Units (2)" xfId="300" xr:uid="{00000000-0005-0000-0000-00002C010000}"/>
    <cellStyle name="PSChar" xfId="301" xr:uid="{00000000-0005-0000-0000-00002D010000}"/>
    <cellStyle name="PSDate" xfId="302" xr:uid="{00000000-0005-0000-0000-00002E010000}"/>
    <cellStyle name="PSDec" xfId="303" xr:uid="{00000000-0005-0000-0000-00002F010000}"/>
    <cellStyle name="PSHeading" xfId="304" xr:uid="{00000000-0005-0000-0000-000030010000}"/>
    <cellStyle name="PSInt" xfId="305" xr:uid="{00000000-0005-0000-0000-000031010000}"/>
    <cellStyle name="PSSpacer" xfId="306" xr:uid="{00000000-0005-0000-0000-000032010000}"/>
    <cellStyle name="pwstyle" xfId="307" xr:uid="{00000000-0005-0000-0000-000033010000}"/>
    <cellStyle name="Quantity" xfId="308" xr:uid="{00000000-0005-0000-0000-000034010000}"/>
    <cellStyle name="RevList" xfId="309" xr:uid="{00000000-0005-0000-0000-000035010000}"/>
    <cellStyle name="SAPBEXaggData" xfId="310" xr:uid="{00000000-0005-0000-0000-000036010000}"/>
    <cellStyle name="SAPBEXaggDataEmph" xfId="311" xr:uid="{00000000-0005-0000-0000-000037010000}"/>
    <cellStyle name="SAPBEXaggItem" xfId="312" xr:uid="{00000000-0005-0000-0000-000038010000}"/>
    <cellStyle name="SAPBEXaggItemX" xfId="313" xr:uid="{00000000-0005-0000-0000-000039010000}"/>
    <cellStyle name="SAPBEXchaText" xfId="314" xr:uid="{00000000-0005-0000-0000-00003A010000}"/>
    <cellStyle name="SAPBEXexcBad7" xfId="315" xr:uid="{00000000-0005-0000-0000-00003B010000}"/>
    <cellStyle name="SAPBEXexcBad8" xfId="316" xr:uid="{00000000-0005-0000-0000-00003C010000}"/>
    <cellStyle name="SAPBEXexcBad9" xfId="317" xr:uid="{00000000-0005-0000-0000-00003D010000}"/>
    <cellStyle name="SAPBEXexcCritical4" xfId="318" xr:uid="{00000000-0005-0000-0000-00003E010000}"/>
    <cellStyle name="SAPBEXexcCritical5" xfId="319" xr:uid="{00000000-0005-0000-0000-00003F010000}"/>
    <cellStyle name="SAPBEXexcCritical6" xfId="320" xr:uid="{00000000-0005-0000-0000-000040010000}"/>
    <cellStyle name="SAPBEXexcGood1" xfId="321" xr:uid="{00000000-0005-0000-0000-000041010000}"/>
    <cellStyle name="SAPBEXexcGood2" xfId="322" xr:uid="{00000000-0005-0000-0000-000042010000}"/>
    <cellStyle name="SAPBEXexcGood3" xfId="323" xr:uid="{00000000-0005-0000-0000-000043010000}"/>
    <cellStyle name="SAPBEXfilterDrill" xfId="324" xr:uid="{00000000-0005-0000-0000-000044010000}"/>
    <cellStyle name="SAPBEXfilterItem" xfId="325" xr:uid="{00000000-0005-0000-0000-000045010000}"/>
    <cellStyle name="SAPBEXfilterText" xfId="326" xr:uid="{00000000-0005-0000-0000-000046010000}"/>
    <cellStyle name="SAPBEXformats" xfId="327" xr:uid="{00000000-0005-0000-0000-000047010000}"/>
    <cellStyle name="SAPBEXheaderItem" xfId="328" xr:uid="{00000000-0005-0000-0000-000048010000}"/>
    <cellStyle name="SAPBEXheaderText" xfId="329" xr:uid="{00000000-0005-0000-0000-000049010000}"/>
    <cellStyle name="SAPBEXHLevel0" xfId="330" xr:uid="{00000000-0005-0000-0000-00004A010000}"/>
    <cellStyle name="SAPBEXHLevel0X" xfId="331" xr:uid="{00000000-0005-0000-0000-00004B010000}"/>
    <cellStyle name="SAPBEXHLevel1" xfId="332" xr:uid="{00000000-0005-0000-0000-00004C010000}"/>
    <cellStyle name="SAPBEXHLevel1X" xfId="333" xr:uid="{00000000-0005-0000-0000-00004D010000}"/>
    <cellStyle name="SAPBEXHLevel2" xfId="334" xr:uid="{00000000-0005-0000-0000-00004E010000}"/>
    <cellStyle name="SAPBEXHLevel2X" xfId="335" xr:uid="{00000000-0005-0000-0000-00004F010000}"/>
    <cellStyle name="SAPBEXHLevel3" xfId="336" xr:uid="{00000000-0005-0000-0000-000050010000}"/>
    <cellStyle name="SAPBEXHLevel3X" xfId="337" xr:uid="{00000000-0005-0000-0000-000051010000}"/>
    <cellStyle name="SAPBEXresData" xfId="338" xr:uid="{00000000-0005-0000-0000-000052010000}"/>
    <cellStyle name="SAPBEXresDataEmph" xfId="339" xr:uid="{00000000-0005-0000-0000-000053010000}"/>
    <cellStyle name="SAPBEXresItem" xfId="340" xr:uid="{00000000-0005-0000-0000-000054010000}"/>
    <cellStyle name="SAPBEXresItemX" xfId="341" xr:uid="{00000000-0005-0000-0000-000055010000}"/>
    <cellStyle name="SAPBEXstdData" xfId="342" xr:uid="{00000000-0005-0000-0000-000056010000}"/>
    <cellStyle name="SAPBEXstdDataEmph" xfId="343" xr:uid="{00000000-0005-0000-0000-000057010000}"/>
    <cellStyle name="SAPBEXstdItem" xfId="344" xr:uid="{00000000-0005-0000-0000-000058010000}"/>
    <cellStyle name="SAPBEXstdItemX" xfId="345" xr:uid="{00000000-0005-0000-0000-000059010000}"/>
    <cellStyle name="SAPBEXtitle" xfId="346" xr:uid="{00000000-0005-0000-0000-00005A010000}"/>
    <cellStyle name="SAPBEXundefined" xfId="347" xr:uid="{00000000-0005-0000-0000-00005B010000}"/>
    <cellStyle name="SCH1" xfId="348" xr:uid="{00000000-0005-0000-0000-00005C010000}"/>
    <cellStyle name="Schlecht" xfId="349" xr:uid="{00000000-0005-0000-0000-00005D010000}"/>
    <cellStyle name="Standard_9912(4)" xfId="350" xr:uid="{00000000-0005-0000-0000-00005E010000}"/>
    <cellStyle name="Style 1" xfId="351" xr:uid="{00000000-0005-0000-0000-00005F010000}"/>
    <cellStyle name="style1" xfId="352" xr:uid="{00000000-0005-0000-0000-000060010000}"/>
    <cellStyle name="SubHeading" xfId="353" xr:uid="{00000000-0005-0000-0000-000061010000}"/>
    <cellStyle name="Subtotal" xfId="354" xr:uid="{00000000-0005-0000-0000-000062010000}"/>
    <cellStyle name="TED STANDARD" xfId="355" xr:uid="{00000000-0005-0000-0000-000063010000}"/>
    <cellStyle name="Text Indent A" xfId="356" xr:uid="{00000000-0005-0000-0000-000064010000}"/>
    <cellStyle name="Text Indent B" xfId="357" xr:uid="{00000000-0005-0000-0000-000065010000}"/>
    <cellStyle name="Text Indent C" xfId="358" xr:uid="{00000000-0005-0000-0000-000066010000}"/>
    <cellStyle name="Title 2" xfId="359" xr:uid="{00000000-0005-0000-0000-000067010000}"/>
    <cellStyle name="Title 3" xfId="360" xr:uid="{00000000-0005-0000-0000-000068010000}"/>
    <cellStyle name="Total 2" xfId="361" xr:uid="{00000000-0005-0000-0000-000069010000}"/>
    <cellStyle name="Total 2 2" xfId="538" xr:uid="{21FED7B8-2D28-484D-9A52-71352824D14E}"/>
    <cellStyle name="Total 3" xfId="362" xr:uid="{00000000-0005-0000-0000-00006A010000}"/>
    <cellStyle name="Total 4" xfId="537" xr:uid="{09A944A9-91C2-443B-9D6D-82433D85A484}"/>
    <cellStyle name="Überschrift" xfId="363" xr:uid="{00000000-0005-0000-0000-00006B010000}"/>
    <cellStyle name="Überschrift 1" xfId="364" xr:uid="{00000000-0005-0000-0000-00006C010000}"/>
    <cellStyle name="Überschrift 2" xfId="365" xr:uid="{00000000-0005-0000-0000-00006D010000}"/>
    <cellStyle name="Überschrift 3" xfId="366" xr:uid="{00000000-0005-0000-0000-00006E010000}"/>
    <cellStyle name="Überschrift 4" xfId="367" xr:uid="{00000000-0005-0000-0000-00006F010000}"/>
    <cellStyle name="Überschrift_Abraham verbl. OR 31.12.2011" xfId="368" xr:uid="{00000000-0005-0000-0000-000070010000}"/>
    <cellStyle name="Valuta (0)" xfId="369" xr:uid="{00000000-0005-0000-0000-000071010000}"/>
    <cellStyle name="Verknüpfte Zelle" xfId="370" xr:uid="{00000000-0005-0000-0000-000072010000}"/>
    <cellStyle name="Warnender Text" xfId="371" xr:uid="{00000000-0005-0000-0000-000073010000}"/>
    <cellStyle name="Warning Text 2" xfId="372" xr:uid="{00000000-0005-0000-0000-000074010000}"/>
    <cellStyle name="Warning Text 2 2" xfId="540" xr:uid="{987DD2B5-0D23-4C2F-8EB9-F27ABADDBF16}"/>
    <cellStyle name="Warning Text 3" xfId="373" xr:uid="{00000000-0005-0000-0000-000075010000}"/>
    <cellStyle name="Warning Text 4" xfId="539" xr:uid="{97E22FBD-6E1A-4C60-A5F1-ECFFD56887C1}"/>
    <cellStyle name="wrap" xfId="374" xr:uid="{00000000-0005-0000-0000-000076010000}"/>
    <cellStyle name="Wไhrung [0]_35ERI8T2gbIEMixb4v26icuOo" xfId="375" xr:uid="{00000000-0005-0000-0000-000077010000}"/>
    <cellStyle name="Wไhrung_35ERI8T2gbIEMixb4v26icuOo" xfId="376" xr:uid="{00000000-0005-0000-0000-000078010000}"/>
    <cellStyle name="Zelle überprüfen" xfId="377" xr:uid="{00000000-0005-0000-0000-000079010000}"/>
    <cellStyle name="ｵﾒﾁ｡ﾒﾃ爼ﾗ靉ﾁ篦ｧﾋﾅﾒﾂﾁﾔｵﾔ" xfId="378" xr:uid="{00000000-0005-0000-0000-00007A010000}"/>
    <cellStyle name="เครื่องหมายจุลภาค [0]_AP US" xfId="379" xr:uid="{00000000-0005-0000-0000-00007B010000}"/>
    <cellStyle name="เครื่องหมายจุลภาค_120010" xfId="380" xr:uid="{00000000-0005-0000-0000-00007C010000}"/>
    <cellStyle name="เครื่องหมายสกุลเงิน [0]_AP US" xfId="381" xr:uid="{00000000-0005-0000-0000-00007D010000}"/>
    <cellStyle name="เครื่องหมายสกุลเงิน_AP US" xfId="382" xr:uid="{00000000-0005-0000-0000-00007E010000}"/>
    <cellStyle name="เชื่อมโยงหลายมิติ" xfId="383" xr:uid="{00000000-0005-0000-0000-00007F010000}"/>
    <cellStyle name="เซลล์ตรวจสอบ" xfId="384" xr:uid="{00000000-0005-0000-0000-000080010000}"/>
    <cellStyle name="เซลล์ที่มีการเชื่อมโยง" xfId="385" xr:uid="{00000000-0005-0000-0000-000081010000}"/>
    <cellStyle name="แย่" xfId="386" xr:uid="{00000000-0005-0000-0000-000082010000}"/>
    <cellStyle name="แสดงผล" xfId="387" xr:uid="{00000000-0005-0000-0000-000083010000}"/>
    <cellStyle name="การคำนวณ" xfId="388" xr:uid="{00000000-0005-0000-0000-000084010000}"/>
    <cellStyle name="ข้อความเตือน" xfId="389" xr:uid="{00000000-0005-0000-0000-000085010000}"/>
    <cellStyle name="ข้อความอธิบาย" xfId="390" xr:uid="{00000000-0005-0000-0000-000086010000}"/>
    <cellStyle name="ชื่อเรื่อง" xfId="391" xr:uid="{00000000-0005-0000-0000-000087010000}"/>
    <cellStyle name="ณfน๔_NTCณ๘ป๙ (2)" xfId="392" xr:uid="{00000000-0005-0000-0000-000088010000}"/>
    <cellStyle name="ดี" xfId="393" xr:uid="{00000000-0005-0000-0000-000089010000}"/>
    <cellStyle name="ตามการเชื่อมโยงหลายมิติ" xfId="394" xr:uid="{00000000-0005-0000-0000-00008A010000}"/>
    <cellStyle name="น้บะภฒ_95" xfId="395" xr:uid="{00000000-0005-0000-0000-00008B010000}"/>
    <cellStyle name="ปกติ_01-Planing_&amp;_Booking" xfId="396" xr:uid="{00000000-0005-0000-0000-00008C010000}"/>
    <cellStyle name="ป้อนค่า" xfId="397" xr:uid="{00000000-0005-0000-0000-00008D010000}"/>
    <cellStyle name="ปานกลาง" xfId="398" xr:uid="{00000000-0005-0000-0000-00008E010000}"/>
    <cellStyle name="ผลรวม" xfId="399" xr:uid="{00000000-0005-0000-0000-00008F010000}"/>
    <cellStyle name="ฤ?ธถ [0]_95" xfId="400" xr:uid="{00000000-0005-0000-0000-000090010000}"/>
    <cellStyle name="ฤ?ธถ_95" xfId="401" xr:uid="{00000000-0005-0000-0000-000091010000}"/>
    <cellStyle name="ฤธถ [0]_95" xfId="402" xr:uid="{00000000-0005-0000-0000-000092010000}"/>
    <cellStyle name="ฤธถ_95" xfId="403" xr:uid="{00000000-0005-0000-0000-000093010000}"/>
    <cellStyle name="ลEญ [0]_laroux" xfId="404" xr:uid="{00000000-0005-0000-0000-000094010000}"/>
    <cellStyle name="ลEญ_laroux" xfId="405" xr:uid="{00000000-0005-0000-0000-000095010000}"/>
    <cellStyle name="ล๋ศญ [0]_95" xfId="406" xr:uid="{00000000-0005-0000-0000-000096010000}"/>
    <cellStyle name="ล๋ศญ_95" xfId="407" xr:uid="{00000000-0005-0000-0000-000097010000}"/>
    <cellStyle name="วฅมุ_4ฟ๙ฝวภ๛" xfId="408" xr:uid="{00000000-0005-0000-0000-000098010000}"/>
    <cellStyle name="ส่วนที่ถูกเน้น1" xfId="409" xr:uid="{00000000-0005-0000-0000-000099010000}"/>
    <cellStyle name="ส่วนที่ถูกเน้น2" xfId="410" xr:uid="{00000000-0005-0000-0000-00009A010000}"/>
    <cellStyle name="ส่วนที่ถูกเน้น3" xfId="411" xr:uid="{00000000-0005-0000-0000-00009B010000}"/>
    <cellStyle name="ส่วนที่ถูกเน้น4" xfId="412" xr:uid="{00000000-0005-0000-0000-00009C010000}"/>
    <cellStyle name="ส่วนที่ถูกเน้น5" xfId="413" xr:uid="{00000000-0005-0000-0000-00009D010000}"/>
    <cellStyle name="ส่วนที่ถูกเน้น6" xfId="414" xr:uid="{00000000-0005-0000-0000-00009E010000}"/>
    <cellStyle name="หมายเหตุ" xfId="415" xr:uid="{00000000-0005-0000-0000-00009F010000}"/>
    <cellStyle name="หมายเหตุ 2" xfId="416" xr:uid="{00000000-0005-0000-0000-0000A0010000}"/>
    <cellStyle name="หัวเรื่อง 1" xfId="417" xr:uid="{00000000-0005-0000-0000-0000A1010000}"/>
    <cellStyle name="หัวเรื่อง 2" xfId="418" xr:uid="{00000000-0005-0000-0000-0000A2010000}"/>
    <cellStyle name="หัวเรื่อง 3" xfId="419" xr:uid="{00000000-0005-0000-0000-0000A3010000}"/>
    <cellStyle name="หัวเรื่อง 4" xfId="420" xr:uid="{00000000-0005-0000-0000-0000A4010000}"/>
    <cellStyle name="_x001d_๐&quot;_x000c_์๒_x000c_฿U_x0001_ญ_x0005_J_x000f__x0007__x0001__x0001_" xfId="421" xr:uid="{00000000-0005-0000-0000-0000A5010000}"/>
    <cellStyle name="_x001d_๐๏%$ฟ&amp;_x0017__x000b__x0008_ศ_x001c__x001d__x0007__x0001__x0001_" xfId="422" xr:uid="{00000000-0005-0000-0000-0000A6010000}"/>
    <cellStyle name="一般_0006(1)" xfId="423" xr:uid="{00000000-0005-0000-0000-0000A7010000}"/>
    <cellStyle name="千分位[0]_LC (2)" xfId="424" xr:uid="{00000000-0005-0000-0000-0000A8010000}"/>
    <cellStyle name="千分位_LC (2)" xfId="425" xr:uid="{00000000-0005-0000-0000-0000A9010000}"/>
    <cellStyle name="未定義" xfId="426" xr:uid="{00000000-0005-0000-0000-0000AA010000}"/>
    <cellStyle name="桁区切り [0.00]_part price" xfId="427" xr:uid="{00000000-0005-0000-0000-0000AB010000}"/>
    <cellStyle name="桁区切り_part price" xfId="428" xr:uid="{00000000-0005-0000-0000-0000AC010000}"/>
    <cellStyle name="標準_05_AR862為替評価替え確認リスト印刷_帳票レイアウト" xfId="429" xr:uid="{00000000-0005-0000-0000-0000AD010000}"/>
    <cellStyle name="爼ﾗ靉ﾁ篦ｧﾋﾅﾒﾂﾁﾔｵﾔ" xfId="430" xr:uid="{00000000-0005-0000-0000-0000AE010000}"/>
    <cellStyle name="貨幣 [0]_liz-ss" xfId="431" xr:uid="{00000000-0005-0000-0000-0000AF010000}"/>
    <cellStyle name="貨幣[0]_LC (2)" xfId="432" xr:uid="{00000000-0005-0000-0000-0000B0010000}"/>
    <cellStyle name="貨幣_LC (2)" xfId="433" xr:uid="{00000000-0005-0000-0000-0000B1010000}"/>
    <cellStyle name="通貨 [0.00]_part price" xfId="434" xr:uid="{00000000-0005-0000-0000-0000B2010000}"/>
    <cellStyle name="通貨_part price" xfId="435" xr:uid="{00000000-0005-0000-0000-0000B301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0"/>
  <sheetViews>
    <sheetView view="pageBreakPreview" zoomScale="85" zoomScaleNormal="80" zoomScaleSheetLayoutView="85" workbookViewId="0">
      <selection activeCell="I130" sqref="I130"/>
    </sheetView>
  </sheetViews>
  <sheetFormatPr defaultColWidth="9.1796875" defaultRowHeight="19.5" customHeight="1"/>
  <cols>
    <col min="1" max="1" width="42.81640625" style="165" customWidth="1"/>
    <col min="2" max="2" width="6" style="146" customWidth="1"/>
    <col min="3" max="3" width="14" style="164" bestFit="1" customWidth="1"/>
    <col min="4" max="4" width="1.1796875" style="164" customWidth="1"/>
    <col min="5" max="5" width="13.453125" style="164" customWidth="1"/>
    <col min="6" max="6" width="1.1796875" style="164" customWidth="1"/>
    <col min="7" max="7" width="13.453125" style="164" customWidth="1"/>
    <col min="8" max="8" width="1.1796875" style="164" customWidth="1"/>
    <col min="9" max="9" width="13.453125" style="164" customWidth="1"/>
    <col min="10" max="16384" width="9.1796875" style="146"/>
  </cols>
  <sheetData>
    <row r="1" spans="1:9" ht="19.5" customHeight="1">
      <c r="A1" s="3" t="s">
        <v>0</v>
      </c>
    </row>
    <row r="2" spans="1:9" ht="19.5" customHeight="1">
      <c r="A2" s="3" t="s">
        <v>1</v>
      </c>
    </row>
    <row r="3" spans="1:9" ht="19.5" customHeight="1">
      <c r="A3" s="4" t="s">
        <v>2</v>
      </c>
    </row>
    <row r="4" spans="1:9" s="66" customFormat="1" ht="19.5" customHeight="1">
      <c r="A4" s="112"/>
      <c r="C4" s="148"/>
      <c r="D4" s="148"/>
      <c r="E4" s="148"/>
      <c r="F4" s="148"/>
      <c r="G4" s="148"/>
      <c r="H4" s="8"/>
      <c r="I4" s="9" t="s">
        <v>3</v>
      </c>
    </row>
    <row r="5" spans="1:9" s="66" customFormat="1" ht="19.5" customHeight="1">
      <c r="A5" s="112"/>
      <c r="C5" s="230" t="s">
        <v>4</v>
      </c>
      <c r="D5" s="230"/>
      <c r="E5" s="230"/>
      <c r="F5" s="101"/>
      <c r="G5" s="230" t="s">
        <v>5</v>
      </c>
      <c r="H5" s="230"/>
      <c r="I5" s="230"/>
    </row>
    <row r="6" spans="1:9" s="66" customFormat="1" ht="19.5" customHeight="1">
      <c r="A6" s="151"/>
      <c r="B6" s="152"/>
      <c r="C6" s="232" t="s">
        <v>6</v>
      </c>
      <c r="D6" s="232"/>
      <c r="E6" s="232"/>
      <c r="F6" s="102"/>
      <c r="G6" s="231" t="s">
        <v>7</v>
      </c>
      <c r="H6" s="231"/>
      <c r="I6" s="231"/>
    </row>
    <row r="7" spans="1:9" ht="19.5" customHeight="1">
      <c r="B7" s="152"/>
      <c r="C7" s="116" t="s">
        <v>8</v>
      </c>
      <c r="D7" s="116"/>
      <c r="E7" s="116" t="s">
        <v>9</v>
      </c>
      <c r="F7" s="153"/>
      <c r="G7" s="116" t="s">
        <v>8</v>
      </c>
      <c r="H7" s="116"/>
      <c r="I7" s="116" t="s">
        <v>9</v>
      </c>
    </row>
    <row r="8" spans="1:9" ht="19.5" customHeight="1">
      <c r="A8" s="113"/>
      <c r="B8" s="100" t="s">
        <v>10</v>
      </c>
      <c r="C8" s="154">
        <v>2024</v>
      </c>
      <c r="D8" s="154"/>
      <c r="E8" s="154">
        <v>2023</v>
      </c>
      <c r="F8" s="154"/>
      <c r="G8" s="154">
        <v>2024</v>
      </c>
      <c r="H8" s="154"/>
      <c r="I8" s="154">
        <v>2023</v>
      </c>
    </row>
    <row r="9" spans="1:9" ht="19.5" customHeight="1">
      <c r="A9" s="113" t="s">
        <v>11</v>
      </c>
      <c r="B9" s="100"/>
      <c r="C9" s="13" t="s">
        <v>12</v>
      </c>
      <c r="D9"/>
      <c r="E9" s="13"/>
      <c r="F9" s="146"/>
      <c r="G9" s="13" t="s">
        <v>12</v>
      </c>
      <c r="H9"/>
      <c r="I9" s="13"/>
    </row>
    <row r="10" spans="1:9" ht="19.5" customHeight="1">
      <c r="A10" s="113"/>
      <c r="B10" s="100"/>
      <c r="C10" s="154"/>
      <c r="D10" s="155"/>
      <c r="E10" s="154"/>
      <c r="F10" s="155"/>
      <c r="G10" s="154"/>
      <c r="H10" s="155"/>
      <c r="I10" s="154"/>
    </row>
    <row r="11" spans="1:9" ht="19.5" customHeight="1">
      <c r="A11" s="145" t="s">
        <v>13</v>
      </c>
      <c r="B11" s="100"/>
      <c r="C11" s="146"/>
      <c r="D11" s="148"/>
      <c r="E11" s="148"/>
      <c r="F11" s="148"/>
      <c r="G11" s="148"/>
      <c r="H11" s="148"/>
      <c r="I11" s="148"/>
    </row>
    <row r="12" spans="1:9" ht="19.5" customHeight="1">
      <c r="A12" s="91" t="s">
        <v>14</v>
      </c>
      <c r="B12" s="100"/>
      <c r="C12" s="207">
        <v>28402540</v>
      </c>
      <c r="D12" s="207"/>
      <c r="E12" s="171">
        <v>26135884</v>
      </c>
      <c r="F12" s="207"/>
      <c r="G12" s="171">
        <v>1584660</v>
      </c>
      <c r="H12" s="207"/>
      <c r="I12" s="171">
        <v>1459843</v>
      </c>
    </row>
    <row r="13" spans="1:9" ht="19.5" customHeight="1">
      <c r="A13" s="26" t="s">
        <v>15</v>
      </c>
      <c r="B13" s="100"/>
      <c r="C13" s="171">
        <v>55946</v>
      </c>
      <c r="D13" s="172"/>
      <c r="E13" s="171">
        <v>159104</v>
      </c>
      <c r="F13" s="172"/>
      <c r="G13" s="106">
        <v>0</v>
      </c>
      <c r="H13" s="106"/>
      <c r="I13" s="106">
        <v>0</v>
      </c>
    </row>
    <row r="14" spans="1:9" ht="19.5" customHeight="1">
      <c r="A14" s="91" t="s">
        <v>16</v>
      </c>
      <c r="B14" s="100">
        <v>11</v>
      </c>
      <c r="C14" s="171">
        <v>40843696</v>
      </c>
      <c r="D14" s="207"/>
      <c r="E14" s="171">
        <v>42351035</v>
      </c>
      <c r="F14" s="207"/>
      <c r="G14" s="106">
        <v>2915399</v>
      </c>
      <c r="H14" s="207"/>
      <c r="I14" s="106">
        <v>3498937</v>
      </c>
    </row>
    <row r="15" spans="1:9" ht="19.5" customHeight="1">
      <c r="A15" s="26" t="s">
        <v>17</v>
      </c>
      <c r="B15" s="100"/>
      <c r="C15" s="171">
        <v>2705640</v>
      </c>
      <c r="D15" s="172"/>
      <c r="E15" s="171">
        <v>2645875</v>
      </c>
      <c r="F15" s="207"/>
      <c r="G15" s="106">
        <v>173222</v>
      </c>
      <c r="H15" s="207"/>
      <c r="I15" s="106">
        <v>192671</v>
      </c>
    </row>
    <row r="16" spans="1:9" ht="19.5" customHeight="1">
      <c r="A16" s="26" t="s">
        <v>18</v>
      </c>
      <c r="B16" s="100">
        <v>3</v>
      </c>
      <c r="C16" s="106">
        <v>133888</v>
      </c>
      <c r="D16" s="172"/>
      <c r="E16" s="106">
        <v>129131</v>
      </c>
      <c r="F16" s="207"/>
      <c r="G16" s="106">
        <v>0</v>
      </c>
      <c r="H16" s="207"/>
      <c r="I16" s="106">
        <v>0</v>
      </c>
    </row>
    <row r="17" spans="1:9" ht="19.5" customHeight="1">
      <c r="A17" s="26" t="s">
        <v>19</v>
      </c>
      <c r="B17" s="100"/>
      <c r="C17" s="171">
        <v>4644712</v>
      </c>
      <c r="D17" s="171"/>
      <c r="E17" s="171">
        <v>3117843</v>
      </c>
      <c r="F17" s="171"/>
      <c r="G17" s="106">
        <v>12452</v>
      </c>
      <c r="H17" s="171"/>
      <c r="I17" s="106">
        <v>0</v>
      </c>
    </row>
    <row r="18" spans="1:9" ht="19.5" customHeight="1">
      <c r="A18" s="26" t="s">
        <v>20</v>
      </c>
      <c r="B18" s="100">
        <v>3</v>
      </c>
      <c r="C18" s="106">
        <v>31185</v>
      </c>
      <c r="D18" s="207"/>
      <c r="E18" s="106">
        <v>32949</v>
      </c>
      <c r="F18" s="207"/>
      <c r="G18" s="207">
        <v>15166756</v>
      </c>
      <c r="H18" s="207"/>
      <c r="I18" s="207">
        <v>15635280</v>
      </c>
    </row>
    <row r="19" spans="1:9" ht="19.5" customHeight="1">
      <c r="A19" s="26" t="s">
        <v>21</v>
      </c>
      <c r="B19" s="100" t="s">
        <v>22</v>
      </c>
      <c r="C19" s="106">
        <v>1009585</v>
      </c>
      <c r="D19" s="207"/>
      <c r="E19" s="106">
        <v>975007</v>
      </c>
      <c r="F19" s="207"/>
      <c r="G19" s="106">
        <v>0</v>
      </c>
      <c r="H19" s="207"/>
      <c r="I19" s="106">
        <v>0</v>
      </c>
    </row>
    <row r="20" spans="1:9" ht="19.5" customHeight="1">
      <c r="A20" s="26" t="s">
        <v>23</v>
      </c>
      <c r="B20" s="100"/>
      <c r="C20" s="106">
        <v>69917387</v>
      </c>
      <c r="D20" s="207"/>
      <c r="E20" s="106">
        <v>69508151</v>
      </c>
      <c r="F20" s="207"/>
      <c r="G20" s="207">
        <v>2691520</v>
      </c>
      <c r="H20" s="207"/>
      <c r="I20" s="207">
        <v>2642979</v>
      </c>
    </row>
    <row r="21" spans="1:9" ht="19.5" customHeight="1">
      <c r="A21" s="26" t="s">
        <v>24</v>
      </c>
      <c r="B21" s="100"/>
      <c r="C21" s="106">
        <v>54723462</v>
      </c>
      <c r="D21" s="208"/>
      <c r="E21" s="106">
        <v>55064952</v>
      </c>
      <c r="F21" s="208"/>
      <c r="G21" s="106">
        <v>652730</v>
      </c>
      <c r="H21" s="208"/>
      <c r="I21" s="207">
        <v>691457</v>
      </c>
    </row>
    <row r="22" spans="1:9" ht="19.5" customHeight="1">
      <c r="A22" s="26" t="s">
        <v>25</v>
      </c>
      <c r="B22" s="100">
        <v>11</v>
      </c>
      <c r="C22" s="171">
        <v>1602752</v>
      </c>
      <c r="D22" s="207"/>
      <c r="E22" s="171">
        <v>951621</v>
      </c>
      <c r="F22" s="207"/>
      <c r="G22" s="106">
        <v>0</v>
      </c>
      <c r="H22" s="207"/>
      <c r="I22" s="106">
        <v>27145</v>
      </c>
    </row>
    <row r="23" spans="1:9" ht="19.5" customHeight="1">
      <c r="A23" s="26" t="s">
        <v>26</v>
      </c>
      <c r="B23" s="100"/>
      <c r="C23" s="209">
        <v>8263839</v>
      </c>
      <c r="D23" s="210"/>
      <c r="E23" s="209">
        <v>7734397</v>
      </c>
      <c r="F23" s="210"/>
      <c r="G23" s="106">
        <v>305131</v>
      </c>
      <c r="H23" s="210"/>
      <c r="I23" s="106">
        <v>47704</v>
      </c>
    </row>
    <row r="24" spans="1:9" ht="19.5" customHeight="1">
      <c r="A24" s="26" t="s">
        <v>27</v>
      </c>
      <c r="B24" s="100"/>
      <c r="C24" s="105">
        <v>287482</v>
      </c>
      <c r="D24" s="207"/>
      <c r="E24" s="105">
        <v>309639</v>
      </c>
      <c r="F24" s="207"/>
      <c r="G24" s="105">
        <v>0</v>
      </c>
      <c r="H24" s="207"/>
      <c r="I24" s="105">
        <v>0</v>
      </c>
    </row>
    <row r="25" spans="1:9" ht="19.5" customHeight="1">
      <c r="A25" s="2" t="s">
        <v>28</v>
      </c>
      <c r="B25" s="99"/>
      <c r="C25" s="103">
        <f>SUM(C12:C24)</f>
        <v>212622114</v>
      </c>
      <c r="D25" s="101"/>
      <c r="E25" s="103">
        <f>SUM(E12:E24)</f>
        <v>209115588</v>
      </c>
      <c r="F25" s="101"/>
      <c r="G25" s="103">
        <f>SUM(G12:G24)</f>
        <v>23501870</v>
      </c>
      <c r="H25" s="101"/>
      <c r="I25" s="103">
        <f>SUM(I12:I24)</f>
        <v>24196016</v>
      </c>
    </row>
    <row r="26" spans="1:9" ht="19.5" customHeight="1">
      <c r="A26" s="147"/>
      <c r="B26" s="100"/>
      <c r="C26" s="148"/>
      <c r="D26" s="148"/>
      <c r="E26" s="148"/>
      <c r="F26" s="148"/>
      <c r="G26" s="148"/>
      <c r="H26" s="148"/>
      <c r="I26" s="148"/>
    </row>
    <row r="27" spans="1:9" ht="19.5" customHeight="1">
      <c r="A27" s="2"/>
      <c r="B27" s="99"/>
      <c r="C27" s="104"/>
      <c r="D27" s="101"/>
      <c r="E27" s="102"/>
      <c r="F27" s="101"/>
      <c r="G27" s="104"/>
      <c r="H27" s="101"/>
      <c r="I27" s="102"/>
    </row>
    <row r="28" spans="1:9" ht="19.5" customHeight="1">
      <c r="A28" s="147"/>
      <c r="B28" s="100"/>
      <c r="C28" s="148"/>
      <c r="D28" s="148"/>
      <c r="E28" s="148"/>
      <c r="F28" s="148"/>
      <c r="G28" s="148"/>
      <c r="H28" s="148"/>
      <c r="I28" s="148"/>
    </row>
    <row r="29" spans="1:9" ht="19.5" customHeight="1">
      <c r="A29" s="3" t="s">
        <v>0</v>
      </c>
      <c r="B29" s="66"/>
      <c r="C29" s="148"/>
      <c r="D29" s="148"/>
      <c r="E29" s="148"/>
      <c r="F29" s="148"/>
      <c r="G29" s="148"/>
      <c r="H29" s="148"/>
      <c r="I29" s="148"/>
    </row>
    <row r="30" spans="1:9" ht="19.5" customHeight="1">
      <c r="A30" s="3" t="s">
        <v>1</v>
      </c>
      <c r="B30" s="66"/>
      <c r="C30" s="148"/>
      <c r="D30" s="148"/>
      <c r="E30" s="148"/>
      <c r="F30" s="148"/>
      <c r="G30" s="148"/>
      <c r="H30" s="148"/>
      <c r="I30" s="148"/>
    </row>
    <row r="31" spans="1:9" ht="19.5" customHeight="1">
      <c r="A31" s="4" t="s">
        <v>2</v>
      </c>
      <c r="B31" s="66"/>
      <c r="C31" s="148"/>
      <c r="D31" s="148"/>
      <c r="E31" s="148"/>
      <c r="F31" s="148"/>
      <c r="G31" s="148"/>
      <c r="H31" s="148"/>
      <c r="I31" s="148"/>
    </row>
    <row r="32" spans="1:9" s="66" customFormat="1" ht="19.5" customHeight="1">
      <c r="A32" s="2"/>
      <c r="C32" s="148"/>
      <c r="D32" s="148"/>
      <c r="E32" s="148"/>
      <c r="F32" s="148"/>
      <c r="G32" s="148"/>
      <c r="H32" s="148"/>
      <c r="I32" s="9" t="s">
        <v>3</v>
      </c>
    </row>
    <row r="33" spans="1:9" s="66" customFormat="1" ht="19.5" customHeight="1">
      <c r="A33" s="112"/>
      <c r="C33" s="230" t="s">
        <v>4</v>
      </c>
      <c r="D33" s="230"/>
      <c r="E33" s="230"/>
      <c r="F33" s="101"/>
      <c r="G33" s="230" t="s">
        <v>5</v>
      </c>
      <c r="H33" s="230"/>
      <c r="I33" s="230"/>
    </row>
    <row r="34" spans="1:9" s="66" customFormat="1" ht="19.5" customHeight="1">
      <c r="A34" s="151"/>
      <c r="B34" s="152"/>
      <c r="C34" s="232" t="s">
        <v>6</v>
      </c>
      <c r="D34" s="232"/>
      <c r="E34" s="232"/>
      <c r="F34" s="102"/>
      <c r="G34" s="232" t="s">
        <v>7</v>
      </c>
      <c r="H34" s="232"/>
      <c r="I34" s="232"/>
    </row>
    <row r="35" spans="1:9" s="66" customFormat="1" ht="19.5" customHeight="1">
      <c r="A35" s="151"/>
      <c r="B35" s="152"/>
      <c r="C35" s="116" t="s">
        <v>8</v>
      </c>
      <c r="D35" s="116"/>
      <c r="E35" s="116" t="s">
        <v>9</v>
      </c>
      <c r="F35" s="153"/>
      <c r="G35" s="116" t="s">
        <v>8</v>
      </c>
      <c r="H35" s="116"/>
      <c r="I35" s="116" t="s">
        <v>9</v>
      </c>
    </row>
    <row r="36" spans="1:9" s="66" customFormat="1" ht="19.5" customHeight="1">
      <c r="A36" s="151"/>
      <c r="B36" s="100" t="s">
        <v>10</v>
      </c>
      <c r="C36" s="154">
        <v>2024</v>
      </c>
      <c r="D36" s="154"/>
      <c r="E36" s="154">
        <v>2023</v>
      </c>
      <c r="F36" s="154"/>
      <c r="G36" s="154">
        <v>2024</v>
      </c>
      <c r="H36" s="154"/>
      <c r="I36" s="154">
        <v>2023</v>
      </c>
    </row>
    <row r="37" spans="1:9" s="66" customFormat="1" ht="19.5" customHeight="1">
      <c r="A37" s="2" t="s">
        <v>29</v>
      </c>
      <c r="B37" s="100"/>
      <c r="C37" s="13" t="s">
        <v>12</v>
      </c>
      <c r="D37"/>
      <c r="E37" s="13"/>
      <c r="G37" s="13" t="s">
        <v>12</v>
      </c>
      <c r="H37"/>
      <c r="I37" s="13"/>
    </row>
    <row r="38" spans="1:9" s="66" customFormat="1" ht="19.5" customHeight="1">
      <c r="A38" s="2"/>
      <c r="B38" s="100"/>
      <c r="C38" s="154"/>
      <c r="D38" s="155"/>
      <c r="E38" s="154"/>
      <c r="F38" s="155"/>
      <c r="G38" s="154"/>
      <c r="H38" s="155"/>
      <c r="I38" s="154"/>
    </row>
    <row r="39" spans="1:9" s="66" customFormat="1" ht="19.5" customHeight="1">
      <c r="A39" s="22" t="s">
        <v>30</v>
      </c>
      <c r="B39" s="100"/>
      <c r="C39" s="148"/>
      <c r="D39" s="148"/>
      <c r="E39" s="148"/>
      <c r="F39" s="148"/>
      <c r="G39" s="148"/>
      <c r="H39" s="148"/>
      <c r="I39" s="148"/>
    </row>
    <row r="40" spans="1:9" s="66" customFormat="1" ht="19.5" customHeight="1">
      <c r="A40" s="26" t="s">
        <v>31</v>
      </c>
      <c r="B40" s="100">
        <v>11</v>
      </c>
      <c r="C40" s="106">
        <v>2507033</v>
      </c>
      <c r="D40" s="207"/>
      <c r="E40" s="106">
        <v>2046507</v>
      </c>
      <c r="F40" s="207"/>
      <c r="G40" s="106">
        <v>152915</v>
      </c>
      <c r="H40" s="172"/>
      <c r="I40" s="106">
        <v>130006</v>
      </c>
    </row>
    <row r="41" spans="1:9" s="66" customFormat="1" ht="19.5" customHeight="1">
      <c r="A41" s="26" t="s">
        <v>32</v>
      </c>
      <c r="B41" s="100">
        <v>11</v>
      </c>
      <c r="C41" s="171">
        <v>12996820</v>
      </c>
      <c r="D41" s="207"/>
      <c r="E41" s="171">
        <v>12634023</v>
      </c>
      <c r="F41" s="207"/>
      <c r="G41" s="171">
        <v>872200</v>
      </c>
      <c r="H41" s="207"/>
      <c r="I41" s="171">
        <v>879200</v>
      </c>
    </row>
    <row r="42" spans="1:9" s="66" customFormat="1" ht="19.5" customHeight="1">
      <c r="A42" s="26" t="s">
        <v>33</v>
      </c>
      <c r="B42" s="100">
        <v>4</v>
      </c>
      <c r="C42" s="106">
        <v>0</v>
      </c>
      <c r="D42" s="172"/>
      <c r="E42" s="106">
        <v>0</v>
      </c>
      <c r="F42" s="207"/>
      <c r="G42" s="171">
        <v>258341178</v>
      </c>
      <c r="H42" s="171"/>
      <c r="I42" s="171">
        <v>250641201</v>
      </c>
    </row>
    <row r="43" spans="1:9" s="66" customFormat="1" ht="19.5" customHeight="1">
      <c r="A43" s="26" t="s">
        <v>34</v>
      </c>
      <c r="B43" s="100">
        <v>5</v>
      </c>
      <c r="C43" s="171">
        <v>244779386</v>
      </c>
      <c r="D43" s="207"/>
      <c r="E43" s="171">
        <v>240715601</v>
      </c>
      <c r="F43" s="207"/>
      <c r="G43" s="171">
        <v>2947625</v>
      </c>
      <c r="H43" s="207"/>
      <c r="I43" s="171">
        <v>2947625</v>
      </c>
    </row>
    <row r="44" spans="1:9" s="66" customFormat="1" ht="19.5" customHeight="1">
      <c r="A44" s="26" t="s">
        <v>35</v>
      </c>
      <c r="B44" s="100">
        <v>5</v>
      </c>
      <c r="C44" s="171">
        <v>20226436</v>
      </c>
      <c r="D44" s="208"/>
      <c r="E44" s="171">
        <v>19198465</v>
      </c>
      <c r="F44" s="208"/>
      <c r="G44" s="106">
        <v>4506624</v>
      </c>
      <c r="H44" s="171"/>
      <c r="I44" s="106">
        <v>3794343</v>
      </c>
    </row>
    <row r="45" spans="1:9" s="66" customFormat="1" ht="19.5" customHeight="1">
      <c r="A45" s="26" t="s">
        <v>36</v>
      </c>
      <c r="B45" s="100" t="s">
        <v>22</v>
      </c>
      <c r="C45" s="106">
        <v>0</v>
      </c>
      <c r="D45" s="172"/>
      <c r="E45" s="106">
        <v>0</v>
      </c>
      <c r="F45" s="207"/>
      <c r="G45" s="106">
        <v>290000</v>
      </c>
      <c r="H45" s="207"/>
      <c r="I45" s="106">
        <v>350000</v>
      </c>
    </row>
    <row r="46" spans="1:9" s="66" customFormat="1" ht="19.5" customHeight="1">
      <c r="A46" s="26" t="s">
        <v>37</v>
      </c>
      <c r="B46" s="100"/>
      <c r="C46" s="171">
        <v>7951164</v>
      </c>
      <c r="D46" s="207"/>
      <c r="E46" s="171">
        <v>7951164</v>
      </c>
      <c r="F46" s="207"/>
      <c r="G46" s="171">
        <v>2677130</v>
      </c>
      <c r="H46" s="207"/>
      <c r="I46" s="171">
        <v>2677130</v>
      </c>
    </row>
    <row r="47" spans="1:9" s="66" customFormat="1" ht="19.5" customHeight="1">
      <c r="A47" s="26" t="s">
        <v>38</v>
      </c>
      <c r="B47" s="100">
        <v>6</v>
      </c>
      <c r="C47" s="171">
        <v>268854183</v>
      </c>
      <c r="D47" s="207"/>
      <c r="E47" s="171">
        <v>265143594</v>
      </c>
      <c r="F47" s="207"/>
      <c r="G47" s="171">
        <v>19912881</v>
      </c>
      <c r="H47" s="207"/>
      <c r="I47" s="171">
        <v>20024454</v>
      </c>
    </row>
    <row r="48" spans="1:9" s="66" customFormat="1" ht="19.5" customHeight="1">
      <c r="A48" s="26" t="s">
        <v>39</v>
      </c>
      <c r="B48" s="100"/>
      <c r="C48" s="171">
        <v>36104249</v>
      </c>
      <c r="D48" s="207"/>
      <c r="E48" s="171">
        <v>35497259</v>
      </c>
      <c r="F48" s="207"/>
      <c r="G48" s="106">
        <v>449443</v>
      </c>
      <c r="H48" s="207"/>
      <c r="I48" s="106">
        <v>495438</v>
      </c>
    </row>
    <row r="49" spans="1:9" s="66" customFormat="1" ht="19.5" customHeight="1">
      <c r="A49" s="26" t="s">
        <v>40</v>
      </c>
      <c r="B49" s="100"/>
      <c r="C49" s="171">
        <v>62890413</v>
      </c>
      <c r="D49" s="211"/>
      <c r="E49" s="171">
        <v>60187906</v>
      </c>
      <c r="F49" s="211"/>
      <c r="G49" s="106">
        <v>0</v>
      </c>
      <c r="H49" s="172"/>
      <c r="I49" s="106">
        <v>0</v>
      </c>
    </row>
    <row r="50" spans="1:9" s="66" customFormat="1" ht="19.5" customHeight="1">
      <c r="A50" s="26" t="s">
        <v>41</v>
      </c>
      <c r="B50" s="100"/>
      <c r="C50" s="171">
        <v>13777254</v>
      </c>
      <c r="D50" s="207"/>
      <c r="E50" s="171">
        <v>13240432</v>
      </c>
      <c r="F50" s="207"/>
      <c r="G50" s="171">
        <v>45026</v>
      </c>
      <c r="H50" s="207"/>
      <c r="I50" s="171">
        <v>46635</v>
      </c>
    </row>
    <row r="51" spans="1:9" s="66" customFormat="1" ht="19.5" customHeight="1">
      <c r="A51" s="26" t="s">
        <v>42</v>
      </c>
      <c r="B51" s="100"/>
      <c r="C51" s="171">
        <v>12270875</v>
      </c>
      <c r="D51" s="211"/>
      <c r="E51" s="171">
        <v>12072598</v>
      </c>
      <c r="F51" s="211"/>
      <c r="G51" s="106">
        <v>0</v>
      </c>
      <c r="H51" s="211"/>
      <c r="I51" s="106">
        <v>0</v>
      </c>
    </row>
    <row r="52" spans="1:9" s="66" customFormat="1" ht="19.5" customHeight="1">
      <c r="A52" s="26" t="s">
        <v>43</v>
      </c>
      <c r="B52" s="100"/>
      <c r="C52" s="171">
        <v>5941411</v>
      </c>
      <c r="D52" s="207"/>
      <c r="E52" s="171">
        <v>5757970</v>
      </c>
      <c r="F52" s="207"/>
      <c r="G52" s="106">
        <v>574761</v>
      </c>
      <c r="H52" s="207"/>
      <c r="I52" s="106">
        <v>582849</v>
      </c>
    </row>
    <row r="53" spans="1:9" s="66" customFormat="1" ht="19.5" customHeight="1">
      <c r="A53" s="26" t="s">
        <v>44</v>
      </c>
      <c r="B53" s="100"/>
      <c r="C53" s="212">
        <v>3835054</v>
      </c>
      <c r="D53" s="207"/>
      <c r="E53" s="212">
        <v>3656745</v>
      </c>
      <c r="F53" s="207"/>
      <c r="G53" s="212">
        <v>38047</v>
      </c>
      <c r="H53" s="207"/>
      <c r="I53" s="212">
        <v>43301</v>
      </c>
    </row>
    <row r="54" spans="1:9" s="66" customFormat="1" ht="19.5" customHeight="1">
      <c r="A54" s="2" t="s">
        <v>45</v>
      </c>
      <c r="B54" s="100"/>
      <c r="C54" s="103">
        <f>SUM(C40:C53)</f>
        <v>692134278</v>
      </c>
      <c r="D54" s="101"/>
      <c r="E54" s="103">
        <f>SUM(E40:E53)</f>
        <v>678102264</v>
      </c>
      <c r="F54" s="101"/>
      <c r="G54" s="103">
        <f>SUM(G40:G53)</f>
        <v>290807830</v>
      </c>
      <c r="H54" s="101"/>
      <c r="I54" s="103">
        <f>SUM(I40:I53)</f>
        <v>282612182</v>
      </c>
    </row>
    <row r="55" spans="1:9" s="66" customFormat="1" ht="19.5" customHeight="1">
      <c r="A55" s="112"/>
      <c r="B55" s="100"/>
      <c r="C55" s="106"/>
      <c r="D55" s="101"/>
      <c r="E55" s="106"/>
      <c r="F55" s="101"/>
      <c r="G55" s="106"/>
      <c r="H55" s="101"/>
      <c r="I55" s="106"/>
    </row>
    <row r="56" spans="1:9" s="66" customFormat="1" ht="19.5" customHeight="1" thickBot="1">
      <c r="A56" s="2" t="s">
        <v>46</v>
      </c>
      <c r="B56" s="100"/>
      <c r="C56" s="108">
        <f>C25+C54</f>
        <v>904756392</v>
      </c>
      <c r="D56" s="101"/>
      <c r="E56" s="108">
        <f>E25+E54</f>
        <v>887217852</v>
      </c>
      <c r="F56" s="101"/>
      <c r="G56" s="108">
        <f>G25+G54</f>
        <v>314309700</v>
      </c>
      <c r="H56" s="101"/>
      <c r="I56" s="108">
        <f>I25+I54</f>
        <v>306808198</v>
      </c>
    </row>
    <row r="57" spans="1:9" s="66" customFormat="1" ht="19.5" customHeight="1" thickTop="1"/>
    <row r="58" spans="1:9" ht="19.5" customHeight="1">
      <c r="A58" s="3" t="s">
        <v>0</v>
      </c>
      <c r="B58" s="99"/>
      <c r="C58" s="148"/>
      <c r="D58" s="148"/>
      <c r="E58" s="148"/>
      <c r="F58" s="148"/>
      <c r="G58" s="148"/>
      <c r="H58" s="148"/>
      <c r="I58" s="148"/>
    </row>
    <row r="59" spans="1:9" ht="19.5" customHeight="1">
      <c r="A59" s="3" t="s">
        <v>1</v>
      </c>
      <c r="B59" s="99"/>
      <c r="C59" s="148"/>
      <c r="D59" s="148"/>
      <c r="E59" s="148"/>
      <c r="F59" s="148"/>
      <c r="G59" s="148"/>
      <c r="H59" s="148"/>
      <c r="I59" s="148"/>
    </row>
    <row r="60" spans="1:9" ht="19.5" customHeight="1">
      <c r="A60" s="4" t="s">
        <v>2</v>
      </c>
      <c r="B60" s="99"/>
      <c r="C60" s="148"/>
      <c r="D60" s="148"/>
      <c r="E60" s="148"/>
      <c r="F60" s="148"/>
      <c r="G60" s="148"/>
      <c r="H60" s="148"/>
      <c r="I60" s="148"/>
    </row>
    <row r="61" spans="1:9" ht="19.5" customHeight="1">
      <c r="A61" s="157"/>
      <c r="B61" s="66"/>
      <c r="C61" s="148"/>
      <c r="D61" s="148"/>
      <c r="E61" s="148"/>
      <c r="F61" s="148"/>
      <c r="G61" s="148"/>
      <c r="H61" s="8"/>
      <c r="I61" s="9" t="s">
        <v>3</v>
      </c>
    </row>
    <row r="62" spans="1:9" s="66" customFormat="1" ht="19.5" customHeight="1">
      <c r="A62" s="112"/>
      <c r="C62" s="230" t="s">
        <v>4</v>
      </c>
      <c r="D62" s="230"/>
      <c r="E62" s="230"/>
      <c r="F62" s="101"/>
      <c r="G62" s="230" t="s">
        <v>5</v>
      </c>
      <c r="H62" s="230"/>
      <c r="I62" s="230"/>
    </row>
    <row r="63" spans="1:9" s="66" customFormat="1" ht="19.5" customHeight="1">
      <c r="A63" s="151"/>
      <c r="B63" s="152"/>
      <c r="C63" s="232" t="s">
        <v>6</v>
      </c>
      <c r="D63" s="232"/>
      <c r="E63" s="232"/>
      <c r="F63" s="102"/>
      <c r="G63" s="231" t="s">
        <v>7</v>
      </c>
      <c r="H63" s="231"/>
      <c r="I63" s="231"/>
    </row>
    <row r="64" spans="1:9" ht="19.5" customHeight="1">
      <c r="A64" s="158"/>
      <c r="B64" s="152"/>
      <c r="C64" s="116" t="s">
        <v>8</v>
      </c>
      <c r="D64" s="116"/>
      <c r="E64" s="116" t="s">
        <v>9</v>
      </c>
      <c r="F64" s="153"/>
      <c r="G64" s="116" t="s">
        <v>8</v>
      </c>
      <c r="H64" s="116"/>
      <c r="I64" s="116" t="s">
        <v>9</v>
      </c>
    </row>
    <row r="65" spans="1:9" ht="19.5" customHeight="1">
      <c r="A65" s="158"/>
      <c r="B65" s="100" t="s">
        <v>10</v>
      </c>
      <c r="C65" s="154">
        <v>2024</v>
      </c>
      <c r="D65" s="154"/>
      <c r="E65" s="154">
        <v>2023</v>
      </c>
      <c r="F65" s="154"/>
      <c r="G65" s="154">
        <v>2024</v>
      </c>
      <c r="H65" s="154"/>
      <c r="I65" s="154">
        <v>2023</v>
      </c>
    </row>
    <row r="66" spans="1:9" ht="19.5" customHeight="1">
      <c r="A66" s="4" t="s">
        <v>47</v>
      </c>
      <c r="B66" s="100"/>
      <c r="C66" s="13" t="s">
        <v>12</v>
      </c>
      <c r="D66"/>
      <c r="E66" s="13"/>
      <c r="F66" s="146"/>
      <c r="G66" s="13" t="s">
        <v>12</v>
      </c>
      <c r="H66"/>
      <c r="I66" s="13"/>
    </row>
    <row r="67" spans="1:9" ht="19.5" customHeight="1">
      <c r="A67" s="4"/>
      <c r="B67" s="100"/>
      <c r="C67" s="154"/>
      <c r="D67" s="155"/>
      <c r="E67" s="154"/>
      <c r="F67" s="155"/>
      <c r="G67" s="154"/>
      <c r="H67" s="155"/>
      <c r="I67" s="154"/>
    </row>
    <row r="68" spans="1:9" s="66" customFormat="1" ht="19.5" customHeight="1">
      <c r="A68" s="22" t="s">
        <v>48</v>
      </c>
      <c r="B68" s="152"/>
      <c r="C68" s="148"/>
      <c r="D68" s="148"/>
      <c r="E68" s="148"/>
      <c r="F68" s="148"/>
      <c r="G68" s="148"/>
      <c r="H68" s="148"/>
      <c r="I68" s="148"/>
    </row>
    <row r="69" spans="1:9" s="66" customFormat="1" ht="19.5" customHeight="1">
      <c r="A69" s="26" t="s">
        <v>49</v>
      </c>
      <c r="B69" s="100"/>
      <c r="C69" s="148"/>
      <c r="D69" s="148"/>
      <c r="E69" s="148"/>
      <c r="F69" s="148"/>
      <c r="G69" s="148"/>
      <c r="H69" s="148"/>
      <c r="I69" s="148"/>
    </row>
    <row r="70" spans="1:9" s="66" customFormat="1" ht="19.5" customHeight="1">
      <c r="A70" s="26" t="s">
        <v>50</v>
      </c>
      <c r="B70" s="100"/>
      <c r="C70" s="171">
        <v>84043002</v>
      </c>
      <c r="D70" s="207"/>
      <c r="E70" s="171">
        <v>86426945</v>
      </c>
      <c r="F70" s="207"/>
      <c r="G70" s="106">
        <v>0</v>
      </c>
      <c r="H70" s="207"/>
      <c r="I70" s="106">
        <v>0</v>
      </c>
    </row>
    <row r="71" spans="1:9" s="66" customFormat="1" ht="19.5" customHeight="1">
      <c r="A71" s="26" t="s">
        <v>51</v>
      </c>
      <c r="B71" s="100"/>
      <c r="C71" s="171">
        <v>49621029</v>
      </c>
      <c r="D71" s="207"/>
      <c r="E71" s="171">
        <v>58310380</v>
      </c>
      <c r="F71" s="207"/>
      <c r="G71" s="207">
        <v>18930021</v>
      </c>
      <c r="H71" s="207"/>
      <c r="I71" s="207">
        <v>29479001</v>
      </c>
    </row>
    <row r="72" spans="1:9" s="66" customFormat="1" ht="19.5" customHeight="1">
      <c r="A72" s="26" t="s">
        <v>52</v>
      </c>
      <c r="B72" s="100"/>
      <c r="C72" s="171">
        <v>37620066</v>
      </c>
      <c r="D72" s="207"/>
      <c r="E72" s="171">
        <v>36527046</v>
      </c>
      <c r="F72" s="207"/>
      <c r="G72" s="207">
        <v>1097925</v>
      </c>
      <c r="H72" s="207"/>
      <c r="I72" s="207">
        <v>1069355</v>
      </c>
    </row>
    <row r="73" spans="1:9" s="66" customFormat="1" ht="19.5" customHeight="1">
      <c r="A73" s="26" t="s">
        <v>53</v>
      </c>
      <c r="C73" s="171">
        <v>12570382</v>
      </c>
      <c r="D73" s="207"/>
      <c r="E73" s="171">
        <v>11845175</v>
      </c>
      <c r="F73" s="207"/>
      <c r="G73" s="207">
        <v>387895</v>
      </c>
      <c r="H73" s="207"/>
      <c r="I73" s="207">
        <v>291056</v>
      </c>
    </row>
    <row r="74" spans="1:9" s="66" customFormat="1" ht="19.5" customHeight="1">
      <c r="A74" s="26" t="s">
        <v>54</v>
      </c>
      <c r="B74" s="100">
        <v>11</v>
      </c>
      <c r="C74" s="106">
        <v>42688703</v>
      </c>
      <c r="D74" s="171"/>
      <c r="E74" s="106">
        <v>27181180</v>
      </c>
      <c r="F74" s="171"/>
      <c r="G74" s="106">
        <v>1011298</v>
      </c>
      <c r="H74" s="171"/>
      <c r="I74" s="106">
        <v>907602</v>
      </c>
    </row>
    <row r="75" spans="1:9" s="66" customFormat="1" ht="19.5" customHeight="1">
      <c r="A75" s="26" t="s">
        <v>55</v>
      </c>
      <c r="B75" s="100"/>
      <c r="C75" s="171">
        <v>5667003</v>
      </c>
      <c r="D75" s="171"/>
      <c r="E75" s="171">
        <v>5318603</v>
      </c>
      <c r="F75" s="171"/>
      <c r="G75" s="213">
        <v>142894</v>
      </c>
      <c r="H75" s="171"/>
      <c r="I75" s="213">
        <v>166175</v>
      </c>
    </row>
    <row r="76" spans="1:9" s="66" customFormat="1" ht="19.5" customHeight="1">
      <c r="A76" s="26" t="s">
        <v>56</v>
      </c>
      <c r="B76" s="100">
        <v>11</v>
      </c>
      <c r="C76" s="106">
        <v>39737600</v>
      </c>
      <c r="D76" s="171"/>
      <c r="E76" s="106">
        <v>20832600</v>
      </c>
      <c r="F76" s="171"/>
      <c r="G76" s="106">
        <v>22292600</v>
      </c>
      <c r="H76" s="171"/>
      <c r="I76" s="106">
        <v>16832600</v>
      </c>
    </row>
    <row r="77" spans="1:9" s="66" customFormat="1" ht="19.5" customHeight="1">
      <c r="A77" s="26" t="s">
        <v>57</v>
      </c>
      <c r="B77" s="100">
        <v>3</v>
      </c>
      <c r="C77" s="171">
        <v>387667</v>
      </c>
      <c r="D77" s="172"/>
      <c r="E77" s="171">
        <v>256608</v>
      </c>
      <c r="F77" s="171"/>
      <c r="G77" s="106">
        <v>8125268</v>
      </c>
      <c r="H77" s="171"/>
      <c r="I77" s="106">
        <v>9490268</v>
      </c>
    </row>
    <row r="78" spans="1:9" s="66" customFormat="1" ht="19.5" customHeight="1">
      <c r="A78" s="26" t="s">
        <v>58</v>
      </c>
      <c r="C78" s="171">
        <v>2268950</v>
      </c>
      <c r="D78" s="207"/>
      <c r="E78" s="171">
        <v>1616371</v>
      </c>
      <c r="F78" s="207"/>
      <c r="G78" s="106">
        <v>0</v>
      </c>
      <c r="H78" s="172"/>
      <c r="I78" s="106">
        <v>0</v>
      </c>
    </row>
    <row r="79" spans="1:9" s="66" customFormat="1" ht="19.5" customHeight="1">
      <c r="A79" s="26" t="s">
        <v>59</v>
      </c>
      <c r="B79" s="100">
        <v>11</v>
      </c>
      <c r="C79" s="106">
        <v>561683</v>
      </c>
      <c r="D79" s="171"/>
      <c r="E79" s="106">
        <v>208657</v>
      </c>
      <c r="F79" s="171"/>
      <c r="G79" s="106">
        <v>66213</v>
      </c>
      <c r="H79" s="171"/>
      <c r="I79" s="106">
        <v>2079</v>
      </c>
    </row>
    <row r="80" spans="1:9" s="66" customFormat="1" ht="19.5" customHeight="1">
      <c r="A80" s="26" t="s">
        <v>60</v>
      </c>
      <c r="B80" s="100"/>
      <c r="C80" s="106">
        <v>8929714</v>
      </c>
      <c r="D80" s="171"/>
      <c r="E80" s="106">
        <v>10939653</v>
      </c>
      <c r="F80" s="171"/>
      <c r="G80" s="106">
        <v>1347654</v>
      </c>
      <c r="H80" s="171"/>
      <c r="I80" s="106">
        <v>1601919</v>
      </c>
    </row>
    <row r="81" spans="1:9" s="66" customFormat="1" ht="19.5" customHeight="1">
      <c r="A81" s="2" t="s">
        <v>61</v>
      </c>
      <c r="B81" s="100"/>
      <c r="C81" s="107">
        <f>SUM(C70:C80)</f>
        <v>284095799</v>
      </c>
      <c r="D81" s="101"/>
      <c r="E81" s="107">
        <f>SUM(E70:E80)</f>
        <v>259463218</v>
      </c>
      <c r="F81" s="101"/>
      <c r="G81" s="107">
        <f>SUM(G70:G80)</f>
        <v>53401768</v>
      </c>
      <c r="H81" s="101"/>
      <c r="I81" s="107">
        <f>SUM(I70:I80)</f>
        <v>59840055</v>
      </c>
    </row>
    <row r="82" spans="1:9" s="66" customFormat="1" ht="19.5" customHeight="1">
      <c r="A82" s="151"/>
      <c r="B82" s="100"/>
      <c r="C82" s="148"/>
      <c r="D82" s="148"/>
      <c r="E82" s="148"/>
      <c r="F82" s="148"/>
      <c r="G82" s="148"/>
      <c r="H82" s="148"/>
      <c r="I82" s="148"/>
    </row>
    <row r="83" spans="1:9" s="66" customFormat="1" ht="19.5" customHeight="1">
      <c r="A83" s="22" t="s">
        <v>62</v>
      </c>
      <c r="B83" s="100"/>
      <c r="C83" s="148"/>
      <c r="D83" s="148"/>
      <c r="E83" s="148"/>
      <c r="F83" s="148"/>
      <c r="G83" s="148"/>
      <c r="H83" s="148"/>
      <c r="I83" s="148"/>
    </row>
    <row r="84" spans="1:9" s="66" customFormat="1" ht="19.5" customHeight="1">
      <c r="A84" s="26" t="s">
        <v>63</v>
      </c>
      <c r="B84" s="100">
        <v>11</v>
      </c>
      <c r="C84" s="171">
        <v>93680360</v>
      </c>
      <c r="D84" s="207"/>
      <c r="E84" s="171">
        <v>104443136</v>
      </c>
      <c r="F84" s="207"/>
      <c r="G84" s="106">
        <v>0</v>
      </c>
      <c r="H84" s="207"/>
      <c r="I84" s="207">
        <v>492469</v>
      </c>
    </row>
    <row r="85" spans="1:9" s="66" customFormat="1" ht="19.5" customHeight="1">
      <c r="A85" s="26" t="s">
        <v>64</v>
      </c>
      <c r="B85" s="100"/>
      <c r="C85" s="106">
        <v>30377303</v>
      </c>
      <c r="D85" s="171"/>
      <c r="E85" s="106">
        <v>30045018</v>
      </c>
      <c r="F85" s="171"/>
      <c r="G85" s="171">
        <v>301625</v>
      </c>
      <c r="H85" s="171"/>
      <c r="I85" s="171">
        <v>332705</v>
      </c>
    </row>
    <row r="86" spans="1:9" s="66" customFormat="1" ht="19.5" customHeight="1">
      <c r="A86" s="26" t="s">
        <v>65</v>
      </c>
      <c r="B86" s="100" t="s">
        <v>66</v>
      </c>
      <c r="C86" s="171">
        <v>175977200</v>
      </c>
      <c r="D86" s="207"/>
      <c r="E86" s="171">
        <v>182297200</v>
      </c>
      <c r="F86" s="207"/>
      <c r="G86" s="207">
        <v>99672200</v>
      </c>
      <c r="H86" s="207"/>
      <c r="I86" s="207">
        <v>92547200</v>
      </c>
    </row>
    <row r="87" spans="1:9" s="66" customFormat="1" ht="19.5" customHeight="1">
      <c r="A87" s="26" t="s">
        <v>67</v>
      </c>
      <c r="B87" s="100"/>
      <c r="C87" s="171">
        <v>14457581</v>
      </c>
      <c r="D87" s="207"/>
      <c r="E87" s="171">
        <v>14880664</v>
      </c>
      <c r="F87" s="207"/>
      <c r="G87" s="106">
        <v>0</v>
      </c>
      <c r="H87" s="207"/>
      <c r="I87" s="106">
        <v>0</v>
      </c>
    </row>
    <row r="88" spans="1:9" s="66" customFormat="1" ht="19.5" customHeight="1">
      <c r="A88" s="26" t="s">
        <v>68</v>
      </c>
      <c r="B88" s="100"/>
      <c r="C88" s="171">
        <v>9505342</v>
      </c>
      <c r="D88" s="208"/>
      <c r="E88" s="171">
        <v>9316347</v>
      </c>
      <c r="F88" s="208"/>
      <c r="G88" s="208">
        <v>2574324</v>
      </c>
      <c r="H88" s="208"/>
      <c r="I88" s="208">
        <v>2558832</v>
      </c>
    </row>
    <row r="89" spans="1:9" s="66" customFormat="1" ht="19.5" customHeight="1">
      <c r="A89" s="26" t="s">
        <v>69</v>
      </c>
      <c r="B89" s="100"/>
      <c r="C89" s="171">
        <v>1415216</v>
      </c>
      <c r="D89" s="208"/>
      <c r="E89" s="171">
        <v>1476414</v>
      </c>
      <c r="F89" s="208"/>
      <c r="G89" s="106">
        <v>0</v>
      </c>
      <c r="H89" s="208"/>
      <c r="I89" s="106">
        <v>0</v>
      </c>
    </row>
    <row r="90" spans="1:9" s="66" customFormat="1" ht="19.5" customHeight="1">
      <c r="A90" s="78" t="s">
        <v>70</v>
      </c>
      <c r="B90" s="100">
        <v>11</v>
      </c>
      <c r="C90" s="171">
        <v>158919</v>
      </c>
      <c r="D90" s="207"/>
      <c r="E90" s="106">
        <v>262760</v>
      </c>
      <c r="F90" s="207"/>
      <c r="G90" s="106">
        <v>0</v>
      </c>
      <c r="H90" s="207"/>
      <c r="I90" s="106">
        <v>0</v>
      </c>
    </row>
    <row r="91" spans="1:9" s="66" customFormat="1" ht="19.5" customHeight="1">
      <c r="A91" s="2" t="s">
        <v>71</v>
      </c>
      <c r="B91" s="100"/>
      <c r="C91" s="107">
        <f>SUM(C84:C90)</f>
        <v>325571921</v>
      </c>
      <c r="D91" s="101"/>
      <c r="E91" s="107">
        <f>SUM(E84:E90)</f>
        <v>342721539</v>
      </c>
      <c r="F91" s="101"/>
      <c r="G91" s="107">
        <f>SUM(G84:G90)</f>
        <v>102548149</v>
      </c>
      <c r="H91" s="101"/>
      <c r="I91" s="107">
        <f>SUM(I84:I90)</f>
        <v>95931206</v>
      </c>
    </row>
    <row r="92" spans="1:9" s="66" customFormat="1" ht="19.5" customHeight="1">
      <c r="A92" s="112"/>
      <c r="B92" s="100"/>
      <c r="C92" s="102"/>
      <c r="D92" s="102"/>
      <c r="E92" s="102"/>
      <c r="F92" s="102"/>
      <c r="G92" s="102"/>
      <c r="H92" s="102"/>
      <c r="I92" s="102"/>
    </row>
    <row r="93" spans="1:9" s="66" customFormat="1" ht="19.5" customHeight="1">
      <c r="A93" s="2" t="s">
        <v>72</v>
      </c>
      <c r="B93" s="100"/>
      <c r="C93" s="103">
        <f>C81+C91</f>
        <v>609667720</v>
      </c>
      <c r="D93" s="101"/>
      <c r="E93" s="103">
        <f>E81+E91</f>
        <v>602184757</v>
      </c>
      <c r="F93" s="101"/>
      <c r="G93" s="103">
        <f>G81+G91</f>
        <v>155949917</v>
      </c>
      <c r="H93" s="101"/>
      <c r="I93" s="103">
        <f>I81+I91</f>
        <v>155771261</v>
      </c>
    </row>
    <row r="94" spans="1:9" s="66" customFormat="1" ht="19.5" customHeight="1">
      <c r="A94" s="112"/>
      <c r="B94" s="100"/>
      <c r="C94" s="102"/>
      <c r="D94" s="101"/>
      <c r="E94" s="102"/>
      <c r="F94" s="101"/>
      <c r="G94" s="102"/>
      <c r="H94" s="101"/>
      <c r="I94" s="102"/>
    </row>
    <row r="95" spans="1:9" ht="19.5" customHeight="1">
      <c r="A95" s="3" t="s">
        <v>0</v>
      </c>
      <c r="B95" s="66"/>
      <c r="C95" s="148"/>
      <c r="D95" s="148"/>
      <c r="E95" s="148"/>
      <c r="F95" s="148"/>
      <c r="G95" s="148"/>
      <c r="H95" s="148"/>
      <c r="I95" s="148"/>
    </row>
    <row r="96" spans="1:9" ht="19.5" customHeight="1">
      <c r="A96" s="3" t="s">
        <v>1</v>
      </c>
      <c r="B96" s="66"/>
      <c r="C96" s="148"/>
      <c r="D96" s="148"/>
      <c r="E96" s="148"/>
      <c r="F96" s="148"/>
      <c r="G96" s="148"/>
      <c r="H96" s="148"/>
      <c r="I96" s="148"/>
    </row>
    <row r="97" spans="1:9" ht="19.5" customHeight="1">
      <c r="A97" s="4" t="s">
        <v>2</v>
      </c>
      <c r="B97" s="66"/>
      <c r="C97" s="148"/>
      <c r="D97" s="148"/>
      <c r="E97" s="148"/>
      <c r="F97" s="148"/>
      <c r="G97" s="148"/>
      <c r="H97" s="148"/>
      <c r="I97" s="148"/>
    </row>
    <row r="98" spans="1:9" ht="19.5" customHeight="1">
      <c r="A98" s="157"/>
      <c r="B98" s="66"/>
      <c r="C98" s="148"/>
      <c r="D98" s="148"/>
      <c r="E98" s="148"/>
      <c r="F98" s="148"/>
      <c r="G98" s="148"/>
      <c r="H98" s="8"/>
      <c r="I98" s="9" t="s">
        <v>3</v>
      </c>
    </row>
    <row r="99" spans="1:9" s="66" customFormat="1" ht="19.5" customHeight="1">
      <c r="A99" s="112"/>
      <c r="C99" s="230" t="s">
        <v>4</v>
      </c>
      <c r="D99" s="230"/>
      <c r="E99" s="230"/>
      <c r="F99" s="101"/>
      <c r="G99" s="230" t="s">
        <v>5</v>
      </c>
      <c r="H99" s="230"/>
      <c r="I99" s="230"/>
    </row>
    <row r="100" spans="1:9" s="66" customFormat="1" ht="19.5" customHeight="1">
      <c r="A100" s="151"/>
      <c r="B100" s="152"/>
      <c r="C100" s="232" t="s">
        <v>6</v>
      </c>
      <c r="D100" s="232"/>
      <c r="E100" s="232"/>
      <c r="F100" s="102"/>
      <c r="G100" s="231" t="s">
        <v>7</v>
      </c>
      <c r="H100" s="231"/>
      <c r="I100" s="231"/>
    </row>
    <row r="101" spans="1:9" ht="19.5" customHeight="1">
      <c r="A101" s="158"/>
      <c r="B101" s="152"/>
      <c r="C101" s="116" t="s">
        <v>8</v>
      </c>
      <c r="D101" s="116"/>
      <c r="E101" s="116" t="s">
        <v>9</v>
      </c>
      <c r="F101" s="153"/>
      <c r="G101" s="116" t="s">
        <v>8</v>
      </c>
      <c r="H101" s="116"/>
      <c r="I101" s="116" t="s">
        <v>9</v>
      </c>
    </row>
    <row r="102" spans="1:9" ht="19.5" customHeight="1">
      <c r="A102" s="158"/>
      <c r="B102" s="100"/>
      <c r="C102" s="154">
        <v>2024</v>
      </c>
      <c r="D102" s="154"/>
      <c r="E102" s="154">
        <v>2023</v>
      </c>
      <c r="F102" s="154"/>
      <c r="G102" s="154">
        <v>2024</v>
      </c>
      <c r="H102" s="154"/>
      <c r="I102" s="154">
        <v>2023</v>
      </c>
    </row>
    <row r="103" spans="1:9" ht="19.5" customHeight="1">
      <c r="A103" s="4" t="s">
        <v>73</v>
      </c>
      <c r="B103" s="100"/>
      <c r="C103" s="13" t="s">
        <v>12</v>
      </c>
      <c r="D103"/>
      <c r="E103" s="13"/>
      <c r="F103" s="146"/>
      <c r="G103" s="13" t="s">
        <v>12</v>
      </c>
      <c r="H103"/>
      <c r="I103" s="13"/>
    </row>
    <row r="104" spans="1:9" ht="19.5" customHeight="1">
      <c r="A104" s="4" t="s">
        <v>74</v>
      </c>
      <c r="B104" s="100"/>
      <c r="C104" s="154"/>
      <c r="D104" s="155"/>
      <c r="E104" s="154"/>
      <c r="F104" s="155"/>
      <c r="G104" s="154"/>
      <c r="H104" s="155"/>
      <c r="I104" s="154"/>
    </row>
    <row r="105" spans="1:9" ht="19.5" customHeight="1">
      <c r="A105" s="22" t="s">
        <v>75</v>
      </c>
      <c r="B105" s="100"/>
      <c r="C105" s="148"/>
      <c r="D105" s="148"/>
      <c r="E105" s="148"/>
      <c r="F105" s="148"/>
      <c r="G105" s="148"/>
      <c r="H105" s="148"/>
      <c r="I105" s="148"/>
    </row>
    <row r="106" spans="1:9" ht="19.5" customHeight="1">
      <c r="A106" s="26" t="s">
        <v>76</v>
      </c>
      <c r="B106" s="100"/>
      <c r="C106" s="148"/>
      <c r="D106" s="148"/>
      <c r="E106" s="148"/>
      <c r="F106" s="148"/>
      <c r="G106" s="148"/>
      <c r="H106" s="148"/>
      <c r="I106" s="148"/>
    </row>
    <row r="107" spans="1:9" ht="19.5" customHeight="1">
      <c r="A107" s="26" t="s">
        <v>77</v>
      </c>
      <c r="B107" s="100"/>
      <c r="C107" s="148"/>
      <c r="D107" s="148"/>
      <c r="E107" s="148"/>
      <c r="F107" s="148"/>
      <c r="G107" s="148"/>
      <c r="H107" s="148"/>
      <c r="I107" s="148"/>
    </row>
    <row r="108" spans="1:9" ht="19.5" customHeight="1" thickBot="1">
      <c r="A108" s="26" t="s">
        <v>78</v>
      </c>
      <c r="B108" s="100"/>
      <c r="C108" s="214">
        <v>9093857</v>
      </c>
      <c r="D108" s="148"/>
      <c r="E108" s="214">
        <v>9093857</v>
      </c>
      <c r="F108" s="148"/>
      <c r="G108" s="159">
        <v>9093857</v>
      </c>
      <c r="H108" s="148"/>
      <c r="I108" s="159">
        <v>9093857</v>
      </c>
    </row>
    <row r="109" spans="1:9" ht="19.5" customHeight="1" thickTop="1">
      <c r="A109" s="26" t="s">
        <v>79</v>
      </c>
      <c r="B109" s="100"/>
      <c r="C109" s="215"/>
      <c r="D109" s="148"/>
      <c r="E109" s="215"/>
      <c r="F109" s="148"/>
      <c r="G109" s="160"/>
      <c r="H109" s="148"/>
      <c r="I109" s="160"/>
    </row>
    <row r="110" spans="1:9" ht="19.5" customHeight="1">
      <c r="A110" s="26" t="s">
        <v>78</v>
      </c>
      <c r="B110" s="100"/>
      <c r="C110" s="114">
        <v>8413569</v>
      </c>
      <c r="D110" s="148"/>
      <c r="E110" s="114">
        <v>8413569</v>
      </c>
      <c r="F110" s="148"/>
      <c r="G110" s="114">
        <v>8413569</v>
      </c>
      <c r="H110" s="148"/>
      <c r="I110" s="148">
        <v>8413569</v>
      </c>
    </row>
    <row r="111" spans="1:9" ht="19.5" customHeight="1">
      <c r="A111" s="26" t="s">
        <v>80</v>
      </c>
      <c r="B111" s="100"/>
      <c r="C111" s="160"/>
      <c r="D111" s="160"/>
      <c r="E111" s="160"/>
      <c r="F111" s="160"/>
      <c r="G111" s="160"/>
      <c r="H111" s="160"/>
      <c r="I111" s="160"/>
    </row>
    <row r="112" spans="1:9" ht="19.5" customHeight="1">
      <c r="A112" s="26" t="s">
        <v>81</v>
      </c>
      <c r="B112" s="100"/>
      <c r="C112" s="114">
        <v>56004025</v>
      </c>
      <c r="D112" s="148"/>
      <c r="E112" s="114">
        <v>56004025</v>
      </c>
      <c r="F112" s="148"/>
      <c r="G112" s="149">
        <v>55113998</v>
      </c>
      <c r="H112" s="148"/>
      <c r="I112" s="149">
        <v>55113998</v>
      </c>
    </row>
    <row r="113" spans="1:9" ht="19.5" customHeight="1">
      <c r="A113" s="26" t="s">
        <v>82</v>
      </c>
      <c r="B113" s="100"/>
      <c r="C113" s="114"/>
      <c r="D113" s="148"/>
      <c r="E113" s="114"/>
      <c r="F113" s="148"/>
      <c r="G113" s="149"/>
      <c r="H113" s="148"/>
      <c r="I113" s="149"/>
    </row>
    <row r="114" spans="1:9" ht="19.5" customHeight="1">
      <c r="A114" s="26" t="s">
        <v>83</v>
      </c>
      <c r="B114" s="100"/>
      <c r="C114" s="114">
        <v>5217178</v>
      </c>
      <c r="D114" s="148"/>
      <c r="E114" s="114">
        <v>5212858</v>
      </c>
      <c r="F114" s="148"/>
      <c r="G114" s="111">
        <v>0</v>
      </c>
      <c r="H114" s="148"/>
      <c r="I114" s="111">
        <v>0</v>
      </c>
    </row>
    <row r="115" spans="1:9" ht="19.5" customHeight="1">
      <c r="A115" s="26" t="s">
        <v>84</v>
      </c>
      <c r="B115" s="100"/>
      <c r="C115" s="148">
        <v>-9917</v>
      </c>
      <c r="D115" s="148"/>
      <c r="E115" s="111">
        <v>-9917</v>
      </c>
      <c r="F115" s="148"/>
      <c r="G115" s="114">
        <v>490423</v>
      </c>
      <c r="H115" s="148"/>
      <c r="I115" s="149">
        <v>490423</v>
      </c>
    </row>
    <row r="116" spans="1:9" ht="19.5" customHeight="1">
      <c r="A116" s="26" t="s">
        <v>85</v>
      </c>
      <c r="B116" s="100"/>
      <c r="C116" s="114">
        <v>3621945</v>
      </c>
      <c r="D116" s="148"/>
      <c r="E116" s="114">
        <v>3621945</v>
      </c>
      <c r="F116" s="148"/>
      <c r="G116" s="149">
        <v>3470021</v>
      </c>
      <c r="H116" s="148"/>
      <c r="I116" s="149">
        <v>3470021</v>
      </c>
    </row>
    <row r="117" spans="1:9" ht="19.5" customHeight="1">
      <c r="A117" s="26" t="s">
        <v>86</v>
      </c>
      <c r="B117" s="100"/>
      <c r="C117" s="148"/>
      <c r="D117" s="148"/>
      <c r="E117" s="148"/>
      <c r="F117" s="148"/>
      <c r="G117" s="148"/>
      <c r="H117" s="148"/>
      <c r="I117" s="148"/>
    </row>
    <row r="118" spans="1:9" ht="19.5" customHeight="1">
      <c r="A118" s="26" t="s">
        <v>87</v>
      </c>
      <c r="B118" s="100"/>
      <c r="C118" s="114"/>
      <c r="D118" s="148"/>
      <c r="E118" s="148"/>
      <c r="F118" s="148"/>
      <c r="G118" s="148"/>
      <c r="H118" s="148"/>
      <c r="I118" s="148"/>
    </row>
    <row r="119" spans="1:9" ht="19.5" customHeight="1">
      <c r="A119" s="26" t="s">
        <v>88</v>
      </c>
      <c r="B119" s="100"/>
      <c r="C119" s="114">
        <v>929166</v>
      </c>
      <c r="D119" s="148"/>
      <c r="E119" s="114">
        <v>929166</v>
      </c>
      <c r="F119" s="148"/>
      <c r="G119" s="114">
        <v>929166</v>
      </c>
      <c r="H119" s="148"/>
      <c r="I119" s="114">
        <v>929166</v>
      </c>
    </row>
    <row r="120" spans="1:9" ht="19.5" customHeight="1">
      <c r="A120" s="26" t="s">
        <v>89</v>
      </c>
      <c r="B120" s="100"/>
      <c r="C120" s="114">
        <v>3666565</v>
      </c>
      <c r="D120" s="148"/>
      <c r="E120" s="114">
        <v>3666565</v>
      </c>
      <c r="F120" s="148"/>
      <c r="G120" s="114">
        <v>3666565</v>
      </c>
      <c r="H120" s="148"/>
      <c r="I120" s="114">
        <v>3666565</v>
      </c>
    </row>
    <row r="121" spans="1:9" ht="19.5" customHeight="1">
      <c r="A121" s="26" t="s">
        <v>90</v>
      </c>
      <c r="B121" s="100"/>
      <c r="C121" s="114">
        <v>121780834</v>
      </c>
      <c r="D121" s="160"/>
      <c r="E121" s="114">
        <v>118690135</v>
      </c>
      <c r="F121" s="160"/>
      <c r="G121" s="160">
        <v>53002419</v>
      </c>
      <c r="H121" s="160"/>
      <c r="I121" s="160">
        <v>45651693</v>
      </c>
    </row>
    <row r="122" spans="1:9" ht="19.5" customHeight="1">
      <c r="A122" s="26" t="s">
        <v>91</v>
      </c>
      <c r="B122" s="100"/>
      <c r="C122" s="114">
        <v>-8287164</v>
      </c>
      <c r="D122" s="160"/>
      <c r="E122" s="114">
        <v>-8287164</v>
      </c>
      <c r="F122" s="160"/>
      <c r="G122" s="111">
        <v>-3666565</v>
      </c>
      <c r="H122" s="160"/>
      <c r="I122" s="111">
        <v>-3666565</v>
      </c>
    </row>
    <row r="123" spans="1:9" s="162" customFormat="1" ht="19.5" customHeight="1">
      <c r="A123" s="26" t="s">
        <v>92</v>
      </c>
      <c r="B123" s="100"/>
      <c r="C123" s="206">
        <v>26932000</v>
      </c>
      <c r="D123" s="206"/>
      <c r="E123" s="206">
        <v>26932000</v>
      </c>
      <c r="F123" s="206"/>
      <c r="G123" s="206">
        <v>26932000</v>
      </c>
      <c r="H123" s="206"/>
      <c r="I123" s="206">
        <v>26932000</v>
      </c>
    </row>
    <row r="124" spans="1:9" ht="19.5" customHeight="1">
      <c r="A124" s="26" t="s">
        <v>93</v>
      </c>
      <c r="B124" s="100"/>
      <c r="C124" s="110">
        <v>30157100</v>
      </c>
      <c r="D124" s="149"/>
      <c r="E124" s="110">
        <v>24243052</v>
      </c>
      <c r="F124" s="149"/>
      <c r="G124" s="161">
        <v>10008187</v>
      </c>
      <c r="H124" s="149"/>
      <c r="I124" s="161">
        <v>10036067</v>
      </c>
    </row>
    <row r="125" spans="1:9" s="162" customFormat="1" ht="19.5" customHeight="1">
      <c r="A125" s="2" t="s">
        <v>94</v>
      </c>
      <c r="B125" s="98"/>
      <c r="C125" s="109">
        <f>SUM(C110:C124)</f>
        <v>248425301</v>
      </c>
      <c r="D125" s="101"/>
      <c r="E125" s="109">
        <f>SUM(E110:E124)</f>
        <v>239416234</v>
      </c>
      <c r="F125" s="101"/>
      <c r="G125" s="109">
        <f>SUM(G110:G124)</f>
        <v>158359783</v>
      </c>
      <c r="H125" s="101"/>
      <c r="I125" s="109">
        <f>SUM(I110:I124)</f>
        <v>151036937</v>
      </c>
    </row>
    <row r="126" spans="1:9" ht="19.5" customHeight="1">
      <c r="A126" s="26" t="s">
        <v>95</v>
      </c>
      <c r="B126" s="100"/>
      <c r="C126" s="163">
        <v>46663371</v>
      </c>
      <c r="D126" s="148"/>
      <c r="E126" s="163">
        <v>45616861</v>
      </c>
      <c r="F126" s="148"/>
      <c r="G126" s="121">
        <v>0</v>
      </c>
      <c r="H126" s="115"/>
      <c r="I126" s="121">
        <v>0</v>
      </c>
    </row>
    <row r="127" spans="1:9" ht="19.5" customHeight="1">
      <c r="A127" s="2" t="s">
        <v>96</v>
      </c>
      <c r="B127" s="100"/>
      <c r="C127" s="103">
        <f>SUM(C125:C126)</f>
        <v>295088672</v>
      </c>
      <c r="D127" s="101"/>
      <c r="E127" s="103">
        <f>SUM(E125:E126)</f>
        <v>285033095</v>
      </c>
      <c r="F127" s="101"/>
      <c r="G127" s="103">
        <f>SUM(G125:G126)</f>
        <v>158359783</v>
      </c>
      <c r="H127" s="101"/>
      <c r="I127" s="103">
        <f>SUM(I125:I126)</f>
        <v>151036937</v>
      </c>
    </row>
    <row r="128" spans="1:9" ht="19.5" customHeight="1">
      <c r="A128" s="150"/>
      <c r="B128" s="100"/>
      <c r="C128" s="102"/>
      <c r="D128" s="101"/>
      <c r="E128" s="102"/>
      <c r="F128" s="101"/>
      <c r="G128" s="102"/>
      <c r="H128" s="101"/>
      <c r="I128" s="102"/>
    </row>
    <row r="129" spans="1:9" ht="19.5" customHeight="1" thickBot="1">
      <c r="A129" s="2" t="s">
        <v>97</v>
      </c>
      <c r="B129" s="100"/>
      <c r="C129" s="108">
        <f>C93+C127</f>
        <v>904756392</v>
      </c>
      <c r="D129" s="101"/>
      <c r="E129" s="108">
        <f>E93+E127</f>
        <v>887217852</v>
      </c>
      <c r="F129" s="101"/>
      <c r="G129" s="108">
        <f>G93+G127</f>
        <v>314309700</v>
      </c>
      <c r="H129" s="101"/>
      <c r="I129" s="108">
        <f>I93+I127</f>
        <v>306808198</v>
      </c>
    </row>
    <row r="130" spans="1:9" ht="19.5" customHeight="1" thickTop="1">
      <c r="A130" s="150"/>
      <c r="B130" s="100"/>
      <c r="C130" s="102"/>
      <c r="D130" s="101"/>
      <c r="E130" s="102"/>
      <c r="F130" s="101"/>
      <c r="G130" s="102"/>
      <c r="H130" s="101"/>
      <c r="I130" s="102"/>
    </row>
  </sheetData>
  <mergeCells count="16">
    <mergeCell ref="G99:I99"/>
    <mergeCell ref="G100:I100"/>
    <mergeCell ref="C99:E99"/>
    <mergeCell ref="C100:E100"/>
    <mergeCell ref="G5:I5"/>
    <mergeCell ref="G33:I33"/>
    <mergeCell ref="G6:I6"/>
    <mergeCell ref="C5:E5"/>
    <mergeCell ref="C6:E6"/>
    <mergeCell ref="C33:E33"/>
    <mergeCell ref="G34:I34"/>
    <mergeCell ref="G63:I63"/>
    <mergeCell ref="G62:I62"/>
    <mergeCell ref="C34:E34"/>
    <mergeCell ref="C62:E62"/>
    <mergeCell ref="C63:E63"/>
  </mergeCells>
  <pageMargins left="0.7" right="0.7" top="0.48" bottom="0.5" header="0.5" footer="0.5"/>
  <pageSetup paperSize="9" scale="83" firstPageNumber="2" fitToHeight="4" orientation="portrait" useFirstPageNumber="1" r:id="rId1"/>
  <headerFooter>
    <oddFooter>&amp;L The accompanying notes form an integral part of the interim financial statements.
&amp;C&amp;P</oddFooter>
  </headerFooter>
  <rowBreaks count="3" manualBreakCount="3">
    <brk id="28" max="8" man="1"/>
    <brk id="57" max="8" man="1"/>
    <brk id="94" max="8" man="1"/>
  </rowBreaks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F8697-4B5C-4331-B6A0-548F155F23B5}">
  <dimension ref="A1:Q107"/>
  <sheetViews>
    <sheetView view="pageBreakPreview" topLeftCell="A93" zoomScale="85" zoomScaleNormal="100" zoomScaleSheetLayoutView="85" zoomScalePageLayoutView="70" workbookViewId="0">
      <selection activeCell="M103" sqref="M103"/>
    </sheetView>
  </sheetViews>
  <sheetFormatPr defaultColWidth="9.1796875" defaultRowHeight="20.25" customHeight="1"/>
  <cols>
    <col min="1" max="1" width="3.1796875" style="18" customWidth="1"/>
    <col min="2" max="2" width="37.1796875" style="18" customWidth="1"/>
    <col min="3" max="3" width="6.453125" style="10" customWidth="1"/>
    <col min="4" max="4" width="0.81640625" style="15" customWidth="1"/>
    <col min="5" max="5" width="14" style="15" bestFit="1" customWidth="1"/>
    <col min="6" max="6" width="0.81640625" style="15" customWidth="1"/>
    <col min="7" max="7" width="14" style="15" bestFit="1" customWidth="1"/>
    <col min="8" max="8" width="0.81640625" style="15" customWidth="1"/>
    <col min="9" max="9" width="12.81640625" style="15" customWidth="1"/>
    <col min="10" max="10" width="0.81640625" style="15" customWidth="1"/>
    <col min="11" max="11" width="12.81640625" style="15" customWidth="1"/>
    <col min="12" max="12" width="9.1796875" style="15"/>
    <col min="13" max="13" width="12.54296875" style="15" bestFit="1" customWidth="1"/>
    <col min="14" max="16384" width="9.1796875" style="15"/>
  </cols>
  <sheetData>
    <row r="1" spans="1:13" ht="20.25" customHeight="1">
      <c r="A1" s="3" t="s">
        <v>0</v>
      </c>
      <c r="B1" s="3"/>
      <c r="C1" s="3"/>
      <c r="D1" s="3"/>
      <c r="E1" s="3"/>
      <c r="F1" s="3"/>
      <c r="G1" s="3"/>
    </row>
    <row r="2" spans="1:13" ht="20.25" customHeight="1">
      <c r="A2" s="3" t="s">
        <v>1</v>
      </c>
      <c r="B2" s="3"/>
      <c r="C2" s="3"/>
      <c r="D2" s="3"/>
      <c r="E2" s="3"/>
      <c r="F2" s="3"/>
      <c r="G2" s="3"/>
    </row>
    <row r="3" spans="1:13" ht="20.25" customHeight="1">
      <c r="A3" s="4" t="s">
        <v>98</v>
      </c>
      <c r="B3" s="4"/>
      <c r="C3" s="16"/>
      <c r="D3" s="17"/>
      <c r="E3" s="17"/>
      <c r="F3" s="17"/>
      <c r="G3" s="17"/>
    </row>
    <row r="4" spans="1:13" ht="20.25" customHeight="1">
      <c r="I4" s="19"/>
      <c r="J4" s="20"/>
      <c r="K4" s="9" t="s">
        <v>3</v>
      </c>
    </row>
    <row r="5" spans="1:13" ht="20.25" customHeight="1">
      <c r="A5" s="2"/>
      <c r="B5" s="2"/>
      <c r="E5" s="233" t="s">
        <v>4</v>
      </c>
      <c r="F5" s="233"/>
      <c r="G5" s="233"/>
      <c r="H5" s="95"/>
      <c r="I5" s="233" t="s">
        <v>5</v>
      </c>
      <c r="J5" s="233"/>
      <c r="K5" s="233"/>
    </row>
    <row r="6" spans="1:13" ht="20.25" customHeight="1">
      <c r="A6" s="2"/>
      <c r="B6" s="2"/>
      <c r="E6" s="234" t="s">
        <v>6</v>
      </c>
      <c r="F6" s="234"/>
      <c r="G6" s="234"/>
      <c r="H6" s="95"/>
      <c r="I6" s="234" t="s">
        <v>6</v>
      </c>
      <c r="J6" s="234"/>
      <c r="K6" s="234"/>
    </row>
    <row r="7" spans="1:13" ht="20.25" customHeight="1">
      <c r="A7" s="2"/>
      <c r="B7" s="2"/>
      <c r="E7" s="235" t="s">
        <v>99</v>
      </c>
      <c r="F7" s="235"/>
      <c r="G7" s="235"/>
      <c r="H7" s="21"/>
      <c r="I7" s="235" t="s">
        <v>99</v>
      </c>
      <c r="J7" s="235"/>
      <c r="K7" s="235"/>
    </row>
    <row r="8" spans="1:13" ht="20.25" customHeight="1">
      <c r="A8" s="15"/>
      <c r="B8" s="15"/>
      <c r="C8" s="15"/>
      <c r="E8" s="236" t="s">
        <v>8</v>
      </c>
      <c r="F8" s="236"/>
      <c r="G8" s="236"/>
      <c r="H8" s="21"/>
      <c r="I8" s="236" t="s">
        <v>8</v>
      </c>
      <c r="J8" s="236"/>
      <c r="K8" s="236"/>
    </row>
    <row r="9" spans="1:13" ht="20.25" customHeight="1">
      <c r="A9" s="2"/>
      <c r="B9" s="2"/>
      <c r="C9" s="10" t="s">
        <v>10</v>
      </c>
      <c r="E9" s="13" t="s">
        <v>100</v>
      </c>
      <c r="F9" s="21"/>
      <c r="G9" s="13" t="s">
        <v>101</v>
      </c>
      <c r="H9" s="21"/>
      <c r="I9" s="13" t="s">
        <v>100</v>
      </c>
      <c r="J9" s="21"/>
      <c r="K9" s="13" t="s">
        <v>101</v>
      </c>
    </row>
    <row r="10" spans="1:13" ht="20.25" customHeight="1">
      <c r="A10" s="22" t="s">
        <v>102</v>
      </c>
      <c r="B10" s="22"/>
      <c r="D10" s="23"/>
      <c r="E10" s="24"/>
      <c r="F10" s="24"/>
      <c r="G10" s="24"/>
      <c r="H10" s="24"/>
      <c r="I10" s="24"/>
      <c r="J10" s="24"/>
      <c r="K10" s="24"/>
    </row>
    <row r="11" spans="1:13" ht="20.25" customHeight="1">
      <c r="A11" s="18" t="s">
        <v>103</v>
      </c>
      <c r="C11" s="10">
        <v>8</v>
      </c>
      <c r="D11" s="23"/>
      <c r="E11" s="32">
        <v>140037213</v>
      </c>
      <c r="F11" s="32"/>
      <c r="G11" s="32">
        <v>143781025</v>
      </c>
      <c r="H11" s="32"/>
      <c r="I11" s="32">
        <v>6009390</v>
      </c>
      <c r="J11" s="32"/>
      <c r="K11" s="32">
        <v>6325223</v>
      </c>
      <c r="M11" s="25"/>
    </row>
    <row r="12" spans="1:13" ht="20.25" customHeight="1">
      <c r="A12" s="18" t="s">
        <v>104</v>
      </c>
      <c r="D12" s="23"/>
      <c r="E12" s="32">
        <v>399638</v>
      </c>
      <c r="F12" s="32"/>
      <c r="G12" s="32">
        <v>280230</v>
      </c>
      <c r="H12" s="32"/>
      <c r="I12" s="32">
        <v>252293</v>
      </c>
      <c r="J12" s="32"/>
      <c r="K12" s="32">
        <v>135888</v>
      </c>
      <c r="M12" s="199"/>
    </row>
    <row r="13" spans="1:13" ht="20.25" customHeight="1">
      <c r="A13" s="26" t="s">
        <v>105</v>
      </c>
      <c r="C13" s="10">
        <v>4</v>
      </c>
      <c r="D13" s="23"/>
      <c r="E13" s="32">
        <v>0</v>
      </c>
      <c r="F13" s="32"/>
      <c r="G13" s="32">
        <v>851257</v>
      </c>
      <c r="H13" s="32"/>
      <c r="I13" s="32">
        <v>636575</v>
      </c>
      <c r="J13" s="32"/>
      <c r="K13" s="32">
        <v>0</v>
      </c>
      <c r="M13" s="199"/>
    </row>
    <row r="14" spans="1:13" ht="20.25" customHeight="1">
      <c r="A14" s="26" t="s">
        <v>106</v>
      </c>
      <c r="C14" s="10" t="s">
        <v>107</v>
      </c>
      <c r="D14" s="23"/>
      <c r="E14" s="32">
        <v>0</v>
      </c>
      <c r="F14" s="32"/>
      <c r="G14" s="32">
        <v>0</v>
      </c>
      <c r="H14" s="32"/>
      <c r="I14" s="32">
        <v>7229740</v>
      </c>
      <c r="J14" s="32"/>
      <c r="K14" s="32">
        <v>0</v>
      </c>
    </row>
    <row r="15" spans="1:13" ht="20.25" customHeight="1">
      <c r="A15" s="26" t="s">
        <v>108</v>
      </c>
      <c r="D15" s="23"/>
      <c r="E15" s="216">
        <v>303444</v>
      </c>
      <c r="F15" s="32"/>
      <c r="G15" s="216">
        <v>27668</v>
      </c>
      <c r="H15" s="32"/>
      <c r="I15" s="122">
        <v>1088466</v>
      </c>
      <c r="J15" s="32"/>
      <c r="K15" s="122">
        <v>0</v>
      </c>
    </row>
    <row r="16" spans="1:13" ht="20.25" customHeight="1">
      <c r="A16" s="18" t="s">
        <v>109</v>
      </c>
      <c r="D16" s="23"/>
      <c r="E16" s="32">
        <v>665358</v>
      </c>
      <c r="F16" s="32"/>
      <c r="G16" s="32">
        <v>871203</v>
      </c>
      <c r="H16" s="32"/>
      <c r="I16" s="32">
        <v>71147</v>
      </c>
      <c r="J16" s="32"/>
      <c r="K16" s="32">
        <v>72605</v>
      </c>
    </row>
    <row r="17" spans="1:17" ht="20.25" customHeight="1">
      <c r="A17" s="2" t="s">
        <v>110</v>
      </c>
      <c r="B17" s="2"/>
      <c r="D17" s="23"/>
      <c r="E17" s="28">
        <f>SUM(E11:E16)</f>
        <v>141405653</v>
      </c>
      <c r="F17" s="29"/>
      <c r="G17" s="28">
        <f>SUM(G11:G16)</f>
        <v>145811383</v>
      </c>
      <c r="H17" s="29"/>
      <c r="I17" s="28">
        <f>SUM(I11:I16)</f>
        <v>15287611</v>
      </c>
      <c r="J17" s="29"/>
      <c r="K17" s="28">
        <f>SUM(K11:K16)</f>
        <v>6533716</v>
      </c>
    </row>
    <row r="18" spans="1:17" ht="10.5" customHeight="1">
      <c r="A18" s="2"/>
      <c r="B18" s="2"/>
      <c r="D18" s="23"/>
      <c r="E18" s="30"/>
      <c r="F18" s="29"/>
      <c r="G18" s="30"/>
      <c r="H18" s="29"/>
      <c r="I18" s="30"/>
      <c r="J18" s="29"/>
      <c r="K18" s="30"/>
    </row>
    <row r="19" spans="1:17" ht="20.25" customHeight="1">
      <c r="A19" s="22" t="s">
        <v>111</v>
      </c>
      <c r="B19" s="22"/>
      <c r="D19" s="23"/>
      <c r="E19" s="31"/>
      <c r="F19" s="24"/>
      <c r="G19" s="31"/>
      <c r="H19" s="29"/>
      <c r="I19" s="31"/>
      <c r="J19" s="24"/>
      <c r="K19" s="31"/>
    </row>
    <row r="20" spans="1:17" ht="20.25" customHeight="1">
      <c r="A20" s="18" t="s">
        <v>112</v>
      </c>
      <c r="D20" s="23"/>
      <c r="E20" s="32">
        <v>123227801</v>
      </c>
      <c r="F20" s="43"/>
      <c r="G20" s="32">
        <v>129190898</v>
      </c>
      <c r="H20" s="32"/>
      <c r="I20" s="32">
        <v>5466289</v>
      </c>
      <c r="J20" s="32"/>
      <c r="K20" s="32">
        <v>5871698</v>
      </c>
    </row>
    <row r="21" spans="1:17" ht="20.25" customHeight="1">
      <c r="A21" s="18" t="s">
        <v>113</v>
      </c>
      <c r="D21" s="23"/>
      <c r="E21" s="32">
        <v>4165171</v>
      </c>
      <c r="F21" s="43"/>
      <c r="G21" s="32">
        <v>4391409</v>
      </c>
      <c r="H21" s="32"/>
      <c r="I21" s="32">
        <v>194728</v>
      </c>
      <c r="J21" s="32"/>
      <c r="K21" s="32">
        <v>233874</v>
      </c>
      <c r="M21" s="222"/>
      <c r="N21" s="222"/>
      <c r="O21" s="222"/>
      <c r="Q21" s="223"/>
    </row>
    <row r="22" spans="1:17" ht="20.25" customHeight="1">
      <c r="A22" s="18" t="s">
        <v>114</v>
      </c>
      <c r="D22" s="23"/>
      <c r="E22" s="32">
        <v>8012471</v>
      </c>
      <c r="F22" s="43"/>
      <c r="G22" s="32">
        <v>7406994</v>
      </c>
      <c r="H22" s="32"/>
      <c r="I22" s="32">
        <v>501021</v>
      </c>
      <c r="J22" s="32"/>
      <c r="K22" s="32">
        <v>575908</v>
      </c>
    </row>
    <row r="23" spans="1:17" ht="20.25" customHeight="1">
      <c r="A23" s="26" t="s">
        <v>115</v>
      </c>
      <c r="D23" s="23"/>
      <c r="E23" s="32"/>
      <c r="F23" s="43"/>
      <c r="G23" s="32"/>
      <c r="H23" s="32"/>
      <c r="I23" s="32"/>
      <c r="J23" s="32"/>
      <c r="K23" s="32"/>
    </row>
    <row r="24" spans="1:17" ht="20.25" customHeight="1">
      <c r="A24" s="26" t="s">
        <v>116</v>
      </c>
      <c r="D24" s="23"/>
      <c r="E24" s="32">
        <v>-464431</v>
      </c>
      <c r="F24" s="43"/>
      <c r="G24" s="32">
        <v>41316</v>
      </c>
      <c r="H24" s="32"/>
      <c r="I24" s="32">
        <v>0</v>
      </c>
      <c r="J24" s="32"/>
      <c r="K24" s="32">
        <v>0</v>
      </c>
    </row>
    <row r="25" spans="1:17" ht="20.25" customHeight="1">
      <c r="A25" s="26" t="s">
        <v>117</v>
      </c>
      <c r="D25" s="23"/>
      <c r="E25" s="32">
        <v>-117243</v>
      </c>
      <c r="F25" s="43"/>
      <c r="G25" s="32">
        <v>0</v>
      </c>
      <c r="H25" s="32"/>
      <c r="I25" s="32">
        <v>-29781</v>
      </c>
      <c r="J25" s="32"/>
      <c r="K25" s="32">
        <v>750000</v>
      </c>
    </row>
    <row r="26" spans="1:17" ht="20.25" customHeight="1">
      <c r="A26" s="26" t="s">
        <v>118</v>
      </c>
      <c r="C26" s="10">
        <v>5</v>
      </c>
      <c r="D26" s="23"/>
      <c r="E26" s="32">
        <v>90767</v>
      </c>
      <c r="F26" s="43"/>
      <c r="G26" s="32">
        <v>0</v>
      </c>
      <c r="H26" s="32"/>
      <c r="I26" s="32">
        <v>0</v>
      </c>
      <c r="J26" s="32"/>
      <c r="K26" s="32">
        <v>0</v>
      </c>
    </row>
    <row r="27" spans="1:17" ht="20.25" customHeight="1">
      <c r="A27" s="26" t="s">
        <v>119</v>
      </c>
      <c r="D27" s="23"/>
      <c r="E27" s="32">
        <v>0</v>
      </c>
      <c r="F27" s="43"/>
      <c r="G27" s="32">
        <v>0</v>
      </c>
      <c r="H27" s="32"/>
      <c r="I27" s="32">
        <v>0</v>
      </c>
      <c r="J27" s="32"/>
      <c r="K27" s="32">
        <v>124845</v>
      </c>
    </row>
    <row r="28" spans="1:17" ht="20.25" customHeight="1">
      <c r="A28" s="26" t="s">
        <v>120</v>
      </c>
      <c r="D28" s="23"/>
      <c r="E28" s="32">
        <v>760653</v>
      </c>
      <c r="F28" s="43"/>
      <c r="G28" s="32">
        <v>703986</v>
      </c>
      <c r="H28" s="32"/>
      <c r="I28" s="32">
        <v>5527</v>
      </c>
      <c r="J28" s="32"/>
      <c r="K28" s="32">
        <v>7842</v>
      </c>
    </row>
    <row r="29" spans="1:17" ht="20.25" customHeight="1">
      <c r="A29" s="26" t="s">
        <v>121</v>
      </c>
      <c r="D29" s="23"/>
      <c r="E29" s="32">
        <v>5421078</v>
      </c>
      <c r="F29" s="43"/>
      <c r="G29" s="32">
        <v>5364403</v>
      </c>
      <c r="H29" s="32"/>
      <c r="I29" s="32">
        <v>1467338</v>
      </c>
      <c r="J29" s="32"/>
      <c r="K29" s="32">
        <v>1289282</v>
      </c>
    </row>
    <row r="30" spans="1:17" ht="20.25" customHeight="1">
      <c r="A30" s="2" t="s">
        <v>122</v>
      </c>
      <c r="B30" s="2"/>
      <c r="D30" s="23"/>
      <c r="E30" s="28">
        <f>SUM(E20:E29)</f>
        <v>141096267</v>
      </c>
      <c r="F30" s="29"/>
      <c r="G30" s="28">
        <f>SUM(G20:G29)</f>
        <v>147099006</v>
      </c>
      <c r="H30" s="29"/>
      <c r="I30" s="28">
        <f>SUM(I20:I29)</f>
        <v>7605122</v>
      </c>
      <c r="J30" s="29"/>
      <c r="K30" s="28">
        <f>SUM(K20:K29)</f>
        <v>8853449</v>
      </c>
    </row>
    <row r="31" spans="1:17" ht="10.5" customHeight="1">
      <c r="A31" s="2"/>
      <c r="B31" s="2"/>
      <c r="D31" s="23"/>
      <c r="E31" s="30"/>
      <c r="F31" s="29"/>
      <c r="G31" s="30"/>
      <c r="H31" s="29"/>
      <c r="I31" s="30"/>
      <c r="J31" s="29"/>
      <c r="K31" s="30"/>
    </row>
    <row r="32" spans="1:17" ht="20.149999999999999" customHeight="1">
      <c r="A32" s="26" t="s">
        <v>123</v>
      </c>
      <c r="B32" s="2"/>
      <c r="D32" s="23"/>
      <c r="E32" s="30"/>
      <c r="F32" s="29"/>
      <c r="G32" s="30"/>
      <c r="H32" s="30"/>
      <c r="I32" s="30"/>
      <c r="J32" s="30"/>
      <c r="K32" s="30"/>
    </row>
    <row r="33" spans="1:11" ht="20.25" customHeight="1">
      <c r="A33" s="26" t="s">
        <v>124</v>
      </c>
      <c r="C33" s="10">
        <v>5</v>
      </c>
      <c r="D33" s="23"/>
      <c r="E33" s="42">
        <v>1791867</v>
      </c>
      <c r="F33" s="32"/>
      <c r="G33" s="42">
        <v>-1087512</v>
      </c>
      <c r="H33" s="32"/>
      <c r="I33" s="42">
        <v>0</v>
      </c>
      <c r="J33" s="32"/>
      <c r="K33" s="42">
        <v>0</v>
      </c>
    </row>
    <row r="34" spans="1:11" ht="20.25" customHeight="1">
      <c r="A34" s="2" t="s">
        <v>125</v>
      </c>
      <c r="B34" s="2"/>
      <c r="D34" s="23"/>
      <c r="E34" s="32"/>
      <c r="F34" s="32"/>
      <c r="G34" s="32"/>
      <c r="H34" s="32"/>
      <c r="I34" s="217"/>
      <c r="J34" s="43"/>
      <c r="K34" s="217"/>
    </row>
    <row r="35" spans="1:11" s="37" customFormat="1" ht="20.25" customHeight="1">
      <c r="A35" s="2" t="s">
        <v>126</v>
      </c>
      <c r="B35" s="2"/>
      <c r="C35" s="35"/>
      <c r="D35" s="36"/>
      <c r="E35" s="30">
        <f>E17-E30+E33</f>
        <v>2101253</v>
      </c>
      <c r="F35" s="29"/>
      <c r="G35" s="30">
        <f>G17-G30+G33</f>
        <v>-2375135</v>
      </c>
      <c r="H35" s="29"/>
      <c r="I35" s="30">
        <f>I17-I30+I33</f>
        <v>7682489</v>
      </c>
      <c r="J35" s="29"/>
      <c r="K35" s="30">
        <f>K17-K30+K33</f>
        <v>-2319733</v>
      </c>
    </row>
    <row r="36" spans="1:11" ht="20.25" customHeight="1">
      <c r="A36" s="26" t="s">
        <v>127</v>
      </c>
      <c r="D36" s="23"/>
      <c r="E36" s="32">
        <v>550479</v>
      </c>
      <c r="F36" s="43"/>
      <c r="G36" s="32">
        <v>429165</v>
      </c>
      <c r="H36" s="29"/>
      <c r="I36" s="110">
        <v>78112</v>
      </c>
      <c r="J36" s="43"/>
      <c r="K36" s="32">
        <v>-165047</v>
      </c>
    </row>
    <row r="37" spans="1:11" ht="20.25" customHeight="1" thickBot="1">
      <c r="A37" s="2" t="s">
        <v>128</v>
      </c>
      <c r="B37" s="2"/>
      <c r="D37" s="23"/>
      <c r="E37" s="11">
        <f>E35-E36</f>
        <v>1550774</v>
      </c>
      <c r="F37" s="29"/>
      <c r="G37" s="11">
        <f>G35-G36</f>
        <v>-2804300</v>
      </c>
      <c r="H37" s="29"/>
      <c r="I37" s="11">
        <f>I35-I36</f>
        <v>7604377</v>
      </c>
      <c r="J37" s="29"/>
      <c r="K37" s="11">
        <f>K35-K36</f>
        <v>-2154686</v>
      </c>
    </row>
    <row r="38" spans="1:11" ht="10.5" customHeight="1" thickTop="1">
      <c r="A38" s="2"/>
      <c r="B38" s="2"/>
      <c r="D38" s="23"/>
      <c r="E38" s="30"/>
      <c r="F38" s="29"/>
      <c r="G38" s="30"/>
      <c r="H38" s="29"/>
      <c r="I38" s="30"/>
      <c r="J38" s="29"/>
      <c r="K38" s="30"/>
    </row>
    <row r="39" spans="1:11" ht="20.25" customHeight="1">
      <c r="A39" s="2" t="s">
        <v>129</v>
      </c>
      <c r="D39" s="23"/>
      <c r="E39" s="218"/>
      <c r="F39" s="43"/>
      <c r="G39" s="218"/>
      <c r="H39" s="43"/>
      <c r="I39" s="219"/>
      <c r="J39" s="43"/>
      <c r="K39" s="219"/>
    </row>
    <row r="40" spans="1:11" ht="20.25" customHeight="1">
      <c r="A40" s="26" t="s">
        <v>130</v>
      </c>
      <c r="D40" s="23"/>
      <c r="E40" s="32">
        <v>1152032</v>
      </c>
      <c r="F40" s="43"/>
      <c r="G40" s="32">
        <v>-2725261</v>
      </c>
      <c r="H40" s="43"/>
      <c r="I40" s="32">
        <v>7604377</v>
      </c>
      <c r="J40" s="43"/>
      <c r="K40" s="32">
        <v>-2154686</v>
      </c>
    </row>
    <row r="41" spans="1:11" ht="20.25" customHeight="1">
      <c r="A41" s="26" t="s">
        <v>131</v>
      </c>
      <c r="D41" s="23"/>
      <c r="E41" s="32">
        <v>398742</v>
      </c>
      <c r="F41" s="43"/>
      <c r="G41" s="32">
        <v>-79039</v>
      </c>
      <c r="H41" s="43"/>
      <c r="I41" s="42">
        <v>0</v>
      </c>
      <c r="J41" s="32"/>
      <c r="K41" s="42">
        <v>0</v>
      </c>
    </row>
    <row r="42" spans="1:11" ht="20.25" customHeight="1" thickBot="1">
      <c r="A42" s="2" t="s">
        <v>128</v>
      </c>
      <c r="B42" s="2"/>
      <c r="D42" s="23"/>
      <c r="E42" s="11">
        <f>SUM(E40:E41)</f>
        <v>1550774</v>
      </c>
      <c r="F42" s="29"/>
      <c r="G42" s="11">
        <f>SUM(G40:G41)</f>
        <v>-2804300</v>
      </c>
      <c r="H42" s="29"/>
      <c r="I42" s="11">
        <f>SUM(I40:I41)</f>
        <v>7604377</v>
      </c>
      <c r="J42" s="29"/>
      <c r="K42" s="11">
        <f>SUM(K40:K41)</f>
        <v>-2154686</v>
      </c>
    </row>
    <row r="43" spans="1:11" ht="10.5" customHeight="1" thickTop="1">
      <c r="A43" s="2"/>
      <c r="B43" s="2"/>
      <c r="D43" s="23"/>
      <c r="E43" s="30"/>
      <c r="F43" s="29"/>
      <c r="G43" s="30"/>
      <c r="H43" s="29"/>
      <c r="I43" s="30"/>
      <c r="J43" s="29"/>
      <c r="K43" s="30"/>
    </row>
    <row r="44" spans="1:11" ht="20.25" customHeight="1">
      <c r="A44" s="229" t="s">
        <v>132</v>
      </c>
      <c r="B44" s="2"/>
      <c r="D44" s="23"/>
      <c r="E44" s="30"/>
      <c r="F44" s="29"/>
      <c r="G44" s="30"/>
      <c r="H44" s="29"/>
      <c r="I44" s="30"/>
      <c r="J44" s="29"/>
      <c r="K44" s="30"/>
    </row>
    <row r="45" spans="1:11" ht="20.25" customHeight="1" thickBot="1">
      <c r="A45" s="229" t="s">
        <v>133</v>
      </c>
      <c r="B45" s="2"/>
      <c r="C45" s="10">
        <v>10</v>
      </c>
      <c r="D45" s="36"/>
      <c r="E45" s="38">
        <v>0.11</v>
      </c>
      <c r="F45" s="39"/>
      <c r="G45" s="38">
        <v>-0.36</v>
      </c>
      <c r="H45" s="39"/>
      <c r="I45" s="38">
        <v>0.89</v>
      </c>
      <c r="J45" s="39"/>
      <c r="K45" s="38">
        <v>-0.27</v>
      </c>
    </row>
    <row r="46" spans="1:11" ht="20.25" customHeight="1" thickTop="1">
      <c r="A46" s="2"/>
      <c r="B46" s="2"/>
      <c r="D46" s="23"/>
      <c r="E46" s="29"/>
      <c r="F46" s="29"/>
      <c r="G46" s="29"/>
      <c r="H46" s="29"/>
      <c r="I46" s="29"/>
      <c r="J46" s="29"/>
      <c r="K46" s="29"/>
    </row>
    <row r="47" spans="1:11" ht="20.25" customHeight="1">
      <c r="A47" s="3" t="s">
        <v>0</v>
      </c>
      <c r="B47" s="3"/>
      <c r="C47" s="3"/>
      <c r="D47" s="3"/>
      <c r="E47" s="3"/>
      <c r="F47" s="3"/>
      <c r="G47" s="3"/>
    </row>
    <row r="48" spans="1:11" ht="20.25" customHeight="1">
      <c r="A48" s="3" t="s">
        <v>1</v>
      </c>
      <c r="B48" s="3"/>
      <c r="C48" s="3"/>
      <c r="D48" s="3"/>
      <c r="E48" s="3"/>
      <c r="F48" s="3"/>
      <c r="G48" s="3"/>
    </row>
    <row r="49" spans="1:11" ht="20.25" customHeight="1">
      <c r="A49" s="4" t="s">
        <v>134</v>
      </c>
      <c r="B49" s="4"/>
      <c r="C49" s="16"/>
      <c r="D49" s="17"/>
      <c r="E49" s="17"/>
      <c r="F49" s="17"/>
      <c r="G49" s="17"/>
    </row>
    <row r="50" spans="1:11" ht="20.25" customHeight="1">
      <c r="I50" s="19"/>
      <c r="J50" s="20"/>
      <c r="K50" s="9" t="s">
        <v>3</v>
      </c>
    </row>
    <row r="51" spans="1:11" ht="20.25" customHeight="1">
      <c r="A51" s="2"/>
      <c r="B51" s="2"/>
      <c r="E51" s="233" t="s">
        <v>4</v>
      </c>
      <c r="F51" s="233"/>
      <c r="G51" s="233"/>
      <c r="H51" s="95"/>
      <c r="I51" s="233" t="s">
        <v>5</v>
      </c>
      <c r="J51" s="233"/>
      <c r="K51" s="233"/>
    </row>
    <row r="52" spans="1:11" ht="20.25" customHeight="1">
      <c r="A52" s="2"/>
      <c r="B52" s="2"/>
      <c r="E52" s="234" t="s">
        <v>6</v>
      </c>
      <c r="F52" s="234"/>
      <c r="G52" s="234"/>
      <c r="H52" s="95"/>
      <c r="I52" s="234" t="s">
        <v>6</v>
      </c>
      <c r="J52" s="234"/>
      <c r="K52" s="234"/>
    </row>
    <row r="53" spans="1:11" ht="20.25" customHeight="1">
      <c r="A53" s="2"/>
      <c r="B53" s="2"/>
      <c r="E53" s="235" t="s">
        <v>99</v>
      </c>
      <c r="F53" s="235"/>
      <c r="G53" s="235"/>
      <c r="H53" s="21"/>
      <c r="I53" s="235" t="s">
        <v>99</v>
      </c>
      <c r="J53" s="235"/>
      <c r="K53" s="235"/>
    </row>
    <row r="54" spans="1:11" ht="20.25" customHeight="1">
      <c r="A54" s="15"/>
      <c r="B54" s="15"/>
      <c r="C54" s="15"/>
      <c r="E54" s="236" t="s">
        <v>8</v>
      </c>
      <c r="F54" s="236"/>
      <c r="G54" s="236"/>
      <c r="H54" s="21"/>
      <c r="I54" s="236" t="s">
        <v>8</v>
      </c>
      <c r="J54" s="236"/>
      <c r="K54" s="236"/>
    </row>
    <row r="55" spans="1:11" ht="20.25" customHeight="1">
      <c r="A55" s="2"/>
      <c r="B55" s="2"/>
      <c r="C55" s="100" t="s">
        <v>10</v>
      </c>
      <c r="E55" s="13" t="s">
        <v>100</v>
      </c>
      <c r="F55" s="21"/>
      <c r="G55" s="13" t="s">
        <v>101</v>
      </c>
      <c r="H55" s="21"/>
      <c r="I55" s="13" t="s">
        <v>100</v>
      </c>
      <c r="J55" s="21"/>
      <c r="K55" s="13" t="s">
        <v>101</v>
      </c>
    </row>
    <row r="56" spans="1:11" ht="9" customHeight="1">
      <c r="A56" s="2"/>
      <c r="B56" s="2"/>
      <c r="E56" s="40"/>
      <c r="F56" s="21"/>
      <c r="G56" s="40"/>
      <c r="H56" s="21"/>
      <c r="I56" s="40"/>
      <c r="J56" s="21"/>
      <c r="K56" s="40"/>
    </row>
    <row r="57" spans="1:11" ht="20.25" customHeight="1">
      <c r="A57" s="2" t="s">
        <v>128</v>
      </c>
      <c r="D57" s="23"/>
      <c r="E57" s="30">
        <f>E37</f>
        <v>1550774</v>
      </c>
      <c r="F57" s="30"/>
      <c r="G57" s="30">
        <f>G37</f>
        <v>-2804300</v>
      </c>
      <c r="H57" s="30"/>
      <c r="I57" s="30">
        <f>I37</f>
        <v>7604377</v>
      </c>
      <c r="J57" s="30"/>
      <c r="K57" s="30">
        <f>K37</f>
        <v>-2154686</v>
      </c>
    </row>
    <row r="58" spans="1:11" ht="9" customHeight="1">
      <c r="A58" s="2"/>
      <c r="D58" s="23"/>
      <c r="E58" s="30"/>
      <c r="F58" s="30"/>
      <c r="G58" s="30"/>
      <c r="H58" s="30"/>
      <c r="I58" s="30"/>
      <c r="J58" s="30"/>
      <c r="K58" s="30"/>
    </row>
    <row r="59" spans="1:11" ht="20.25" customHeight="1">
      <c r="A59" s="2" t="s">
        <v>135</v>
      </c>
      <c r="D59" s="23"/>
      <c r="E59" s="30"/>
      <c r="F59" s="30"/>
      <c r="G59" s="30"/>
      <c r="H59" s="30"/>
      <c r="I59" s="30"/>
      <c r="J59" s="30"/>
      <c r="K59" s="30"/>
    </row>
    <row r="60" spans="1:11" ht="20.25" customHeight="1">
      <c r="A60" s="22" t="s">
        <v>136</v>
      </c>
      <c r="D60" s="23"/>
      <c r="E60" s="25"/>
      <c r="F60" s="25"/>
      <c r="G60" s="25"/>
      <c r="H60" s="25"/>
      <c r="I60" s="25"/>
      <c r="J60" s="25"/>
      <c r="K60" s="25"/>
    </row>
    <row r="61" spans="1:11" ht="20.25" customHeight="1">
      <c r="A61" s="22" t="s">
        <v>137</v>
      </c>
      <c r="D61" s="23"/>
      <c r="E61" s="25"/>
      <c r="F61" s="25"/>
      <c r="G61" s="25"/>
      <c r="H61" s="25"/>
      <c r="I61" s="25"/>
      <c r="J61" s="25"/>
      <c r="K61" s="25"/>
    </row>
    <row r="62" spans="1:11" ht="20.25" customHeight="1">
      <c r="A62" t="s">
        <v>138</v>
      </c>
      <c r="D62" s="23"/>
      <c r="E62" s="25">
        <v>4592793</v>
      </c>
      <c r="F62" s="25"/>
      <c r="G62" s="25">
        <v>-3174898</v>
      </c>
      <c r="H62" s="25"/>
      <c r="I62" s="32">
        <v>0</v>
      </c>
      <c r="J62" s="25"/>
      <c r="K62" s="32">
        <v>0</v>
      </c>
    </row>
    <row r="63" spans="1:11" ht="20.25" customHeight="1">
      <c r="A63" t="s">
        <v>139</v>
      </c>
      <c r="D63" s="23"/>
      <c r="E63" s="32">
        <v>-94421</v>
      </c>
      <c r="F63" s="25"/>
      <c r="G63" s="32">
        <v>-357568</v>
      </c>
      <c r="H63" s="25"/>
      <c r="I63" s="32">
        <v>-7227</v>
      </c>
      <c r="J63" s="25"/>
      <c r="K63" s="32">
        <v>-6676</v>
      </c>
    </row>
    <row r="64" spans="1:11" ht="20.25" customHeight="1">
      <c r="A64" t="s">
        <v>140</v>
      </c>
      <c r="D64" s="23"/>
      <c r="E64" s="25"/>
      <c r="F64" s="25"/>
      <c r="G64" s="25"/>
      <c r="H64" s="25"/>
      <c r="I64" s="32"/>
      <c r="J64" s="25"/>
      <c r="K64" s="32"/>
    </row>
    <row r="65" spans="1:11" ht="20.25" customHeight="1">
      <c r="A65" t="s">
        <v>141</v>
      </c>
      <c r="D65" s="23"/>
      <c r="E65" s="25">
        <v>0</v>
      </c>
      <c r="F65" s="25"/>
      <c r="G65" s="32">
        <v>43762</v>
      </c>
      <c r="H65" s="25"/>
      <c r="I65" s="32">
        <v>0</v>
      </c>
      <c r="J65" s="25"/>
      <c r="K65" s="32">
        <v>0</v>
      </c>
    </row>
    <row r="66" spans="1:11" ht="20.25" customHeight="1">
      <c r="A66" t="s">
        <v>142</v>
      </c>
      <c r="D66" s="23"/>
      <c r="E66" s="32"/>
      <c r="F66" s="25"/>
      <c r="G66" s="32"/>
      <c r="H66" s="25"/>
      <c r="I66" s="32"/>
      <c r="J66" s="25"/>
      <c r="K66" s="32"/>
    </row>
    <row r="67" spans="1:11" ht="20.25" customHeight="1">
      <c r="A67" s="26" t="s">
        <v>143</v>
      </c>
      <c r="D67" s="23"/>
      <c r="E67" s="32"/>
      <c r="F67" s="25"/>
      <c r="G67" s="32"/>
      <c r="H67" s="25"/>
      <c r="I67" s="32"/>
      <c r="J67" s="25"/>
      <c r="K67" s="32"/>
    </row>
    <row r="68" spans="1:11" ht="20.25" customHeight="1">
      <c r="A68" s="26" t="s">
        <v>144</v>
      </c>
      <c r="C68" s="10">
        <v>5</v>
      </c>
      <c r="D68" s="23"/>
      <c r="E68" s="32">
        <v>2754713</v>
      </c>
      <c r="F68" s="25"/>
      <c r="G68" s="32">
        <v>-630133</v>
      </c>
      <c r="H68" s="25"/>
      <c r="I68" s="32">
        <v>0</v>
      </c>
      <c r="J68" s="25"/>
      <c r="K68" s="32">
        <v>0</v>
      </c>
    </row>
    <row r="69" spans="1:11" ht="20.25" customHeight="1">
      <c r="A69" s="26" t="s">
        <v>145</v>
      </c>
      <c r="D69" s="23"/>
    </row>
    <row r="70" spans="1:11" ht="20.25" customHeight="1">
      <c r="A70" s="26" t="s">
        <v>146</v>
      </c>
      <c r="B70" s="26"/>
      <c r="D70" s="23"/>
      <c r="E70" s="41">
        <v>-110598</v>
      </c>
      <c r="F70" s="25"/>
      <c r="G70" s="41">
        <v>37847</v>
      </c>
      <c r="H70" s="25"/>
      <c r="I70" s="42">
        <v>1441</v>
      </c>
      <c r="J70" s="43"/>
      <c r="K70" s="42">
        <v>1335</v>
      </c>
    </row>
    <row r="71" spans="1:11" ht="20.25" customHeight="1">
      <c r="A71" s="44" t="s">
        <v>147</v>
      </c>
      <c r="B71" s="26"/>
      <c r="D71" s="23"/>
      <c r="E71" s="25"/>
      <c r="F71" s="25"/>
      <c r="G71" s="25"/>
      <c r="H71" s="25"/>
      <c r="I71" s="32"/>
      <c r="J71" s="25"/>
      <c r="K71" s="32"/>
    </row>
    <row r="72" spans="1:11" ht="20.25" customHeight="1">
      <c r="A72" s="44" t="s">
        <v>137</v>
      </c>
      <c r="B72" s="15"/>
      <c r="C72" s="35"/>
      <c r="D72" s="36"/>
      <c r="E72" s="5">
        <f>SUM(E60:E70)</f>
        <v>7142487</v>
      </c>
      <c r="F72" s="29"/>
      <c r="G72" s="5">
        <f>SUM(G60:G70)</f>
        <v>-4080990</v>
      </c>
      <c r="H72" s="29"/>
      <c r="I72" s="5">
        <f>SUM(I60:I70)</f>
        <v>-5786</v>
      </c>
      <c r="J72" s="29"/>
      <c r="K72" s="5">
        <f>SUM(K60:K70)</f>
        <v>-5341</v>
      </c>
    </row>
    <row r="73" spans="1:11" ht="20.25" customHeight="1">
      <c r="A73" s="44"/>
      <c r="B73" s="15"/>
      <c r="C73" s="35"/>
      <c r="D73" s="36"/>
      <c r="E73" s="30"/>
      <c r="F73" s="29"/>
      <c r="G73" s="30"/>
      <c r="H73" s="29"/>
      <c r="I73" s="30"/>
      <c r="J73" s="29"/>
      <c r="K73" s="30"/>
    </row>
    <row r="74" spans="1:11" ht="20.25" customHeight="1">
      <c r="A74" s="22" t="s">
        <v>148</v>
      </c>
      <c r="D74" s="23"/>
      <c r="E74" s="25"/>
      <c r="F74" s="25"/>
      <c r="G74" s="25"/>
      <c r="H74" s="25"/>
      <c r="I74" s="25"/>
      <c r="J74" s="25"/>
      <c r="K74" s="25"/>
    </row>
    <row r="75" spans="1:11" ht="20.25" customHeight="1">
      <c r="A75" s="22" t="s">
        <v>137</v>
      </c>
      <c r="D75" s="23"/>
      <c r="E75" s="25"/>
      <c r="F75" s="25"/>
      <c r="G75" s="25"/>
      <c r="H75" s="25"/>
      <c r="I75" s="25"/>
      <c r="J75" s="25"/>
      <c r="K75" s="25"/>
    </row>
    <row r="76" spans="1:11" ht="20.25" customHeight="1">
      <c r="A76" s="26" t="s">
        <v>149</v>
      </c>
      <c r="B76" s="26"/>
      <c r="D76" s="23"/>
      <c r="E76" s="25"/>
      <c r="F76" s="25"/>
      <c r="G76" s="25"/>
      <c r="H76" s="25"/>
      <c r="I76" s="25"/>
      <c r="J76" s="25"/>
      <c r="K76" s="25"/>
    </row>
    <row r="77" spans="1:11" ht="20.25" customHeight="1">
      <c r="A77" s="26" t="s">
        <v>150</v>
      </c>
      <c r="B77" s="26"/>
      <c r="D77" s="23"/>
      <c r="E77" s="25">
        <v>-53974</v>
      </c>
      <c r="F77" s="25"/>
      <c r="G77" s="25">
        <v>-332055</v>
      </c>
      <c r="H77" s="25"/>
      <c r="I77" s="25">
        <v>-7000</v>
      </c>
      <c r="J77" s="25"/>
      <c r="K77" s="25">
        <v>-14000</v>
      </c>
    </row>
    <row r="78" spans="1:11" ht="20.25" customHeight="1">
      <c r="A78" s="26" t="s">
        <v>151</v>
      </c>
      <c r="B78" s="2"/>
      <c r="D78" s="23"/>
    </row>
    <row r="79" spans="1:11" ht="20.25" customHeight="1">
      <c r="A79" s="26" t="s">
        <v>152</v>
      </c>
      <c r="B79" s="2"/>
      <c r="D79" s="23"/>
      <c r="E79" s="32">
        <v>-14902</v>
      </c>
      <c r="F79" s="29"/>
      <c r="G79" s="32">
        <v>-5538</v>
      </c>
      <c r="H79" s="29"/>
      <c r="I79" s="25">
        <v>0</v>
      </c>
      <c r="J79" s="25"/>
      <c r="K79" s="25">
        <v>0</v>
      </c>
    </row>
    <row r="80" spans="1:11" ht="20.25" customHeight="1">
      <c r="A80" s="26" t="s">
        <v>153</v>
      </c>
      <c r="B80" s="2"/>
      <c r="C80" s="10">
        <v>6</v>
      </c>
      <c r="D80" s="23"/>
      <c r="E80" s="32">
        <v>-7738</v>
      </c>
      <c r="F80" s="29"/>
      <c r="G80" s="32">
        <v>0</v>
      </c>
      <c r="H80" s="29"/>
      <c r="I80" s="25">
        <v>0</v>
      </c>
      <c r="J80" s="25"/>
      <c r="K80" s="25">
        <v>0</v>
      </c>
    </row>
    <row r="81" spans="1:11" ht="20.25" customHeight="1">
      <c r="A81" t="s">
        <v>154</v>
      </c>
      <c r="B81" s="2"/>
      <c r="D81" s="23"/>
      <c r="E81" s="32"/>
      <c r="F81" s="29"/>
      <c r="G81" s="32"/>
      <c r="H81" s="29"/>
      <c r="I81" s="25"/>
      <c r="J81" s="25"/>
      <c r="K81" s="25"/>
    </row>
    <row r="82" spans="1:11" ht="20.25" customHeight="1">
      <c r="A82" s="26" t="s">
        <v>155</v>
      </c>
      <c r="B82" s="2"/>
      <c r="C82" s="10">
        <v>5</v>
      </c>
      <c r="D82" s="23"/>
      <c r="E82" s="32">
        <v>99059</v>
      </c>
      <c r="F82" s="29"/>
      <c r="G82" s="32">
        <v>251601</v>
      </c>
      <c r="H82" s="29"/>
      <c r="I82" s="25">
        <v>0</v>
      </c>
      <c r="J82" s="25"/>
      <c r="K82" s="25">
        <v>0</v>
      </c>
    </row>
    <row r="83" spans="1:11" ht="20.25" customHeight="1">
      <c r="A83" s="26" t="s">
        <v>156</v>
      </c>
      <c r="B83" s="2"/>
      <c r="D83" s="23"/>
    </row>
    <row r="84" spans="1:11" ht="20.25" customHeight="1">
      <c r="A84" s="26" t="s">
        <v>157</v>
      </c>
      <c r="B84" s="2"/>
      <c r="D84" s="23"/>
      <c r="E84" s="33">
        <v>-179973</v>
      </c>
      <c r="F84" s="29"/>
      <c r="G84" s="33">
        <v>-54032</v>
      </c>
      <c r="H84" s="29"/>
      <c r="I84" s="25">
        <v>1400</v>
      </c>
      <c r="J84" s="25"/>
      <c r="K84" s="25">
        <v>2800</v>
      </c>
    </row>
    <row r="85" spans="1:11" ht="20.25" customHeight="1">
      <c r="A85" s="44" t="s">
        <v>158</v>
      </c>
      <c r="B85" s="2"/>
      <c r="D85" s="23"/>
      <c r="F85" s="29"/>
      <c r="H85" s="29"/>
      <c r="I85" s="45"/>
      <c r="J85" s="25"/>
      <c r="K85" s="45"/>
    </row>
    <row r="86" spans="1:11" ht="20.25" customHeight="1">
      <c r="A86" s="44" t="s">
        <v>137</v>
      </c>
      <c r="B86" s="2"/>
      <c r="D86" s="23"/>
      <c r="E86" s="5">
        <f>SUM(E76:E84)</f>
        <v>-157528</v>
      </c>
      <c r="F86" s="29"/>
      <c r="G86" s="5">
        <f>SUM(G76:G84)</f>
        <v>-140024</v>
      </c>
      <c r="H86" s="29"/>
      <c r="I86" s="5">
        <f>SUM(I76:I84)</f>
        <v>-5600</v>
      </c>
      <c r="J86" s="29"/>
      <c r="K86" s="5">
        <f>SUM(K76:K84)</f>
        <v>-11200</v>
      </c>
    </row>
    <row r="87" spans="1:11" ht="20.25" customHeight="1">
      <c r="A87" s="2" t="s">
        <v>159</v>
      </c>
      <c r="B87" s="2"/>
      <c r="D87" s="23"/>
      <c r="E87" s="25"/>
      <c r="F87" s="24"/>
      <c r="G87" s="25"/>
      <c r="H87" s="25"/>
      <c r="I87" s="25"/>
      <c r="J87" s="25"/>
      <c r="K87" s="25"/>
    </row>
    <row r="88" spans="1:11" ht="20.25" customHeight="1">
      <c r="A88" s="2" t="s">
        <v>160</v>
      </c>
      <c r="B88" s="2"/>
      <c r="D88" s="23"/>
      <c r="E88" s="5">
        <f>E86+E72</f>
        <v>6984959</v>
      </c>
      <c r="F88" s="29"/>
      <c r="G88" s="5">
        <f>G86+G72</f>
        <v>-4221014</v>
      </c>
      <c r="H88" s="30"/>
      <c r="I88" s="5">
        <f>I86+I72</f>
        <v>-11386</v>
      </c>
      <c r="J88" s="30"/>
      <c r="K88" s="5">
        <f>K86+K72</f>
        <v>-16541</v>
      </c>
    </row>
    <row r="89" spans="1:11" ht="20.25" customHeight="1">
      <c r="A89" s="2" t="s">
        <v>161</v>
      </c>
      <c r="B89" s="2"/>
      <c r="D89" s="23"/>
      <c r="E89" s="30"/>
      <c r="F89" s="29"/>
      <c r="G89" s="30"/>
      <c r="H89" s="30"/>
      <c r="I89" s="30"/>
      <c r="J89" s="30"/>
      <c r="K89" s="30"/>
    </row>
    <row r="90" spans="1:11" ht="20.25" customHeight="1" thickBot="1">
      <c r="A90" s="2" t="s">
        <v>162</v>
      </c>
      <c r="D90" s="23"/>
      <c r="E90" s="46">
        <f>E57+E88</f>
        <v>8535733</v>
      </c>
      <c r="F90" s="29"/>
      <c r="G90" s="46">
        <f>G57+G88</f>
        <v>-7025314</v>
      </c>
      <c r="H90" s="30"/>
      <c r="I90" s="46">
        <f>I57+I88</f>
        <v>7592991</v>
      </c>
      <c r="J90" s="30"/>
      <c r="K90" s="46">
        <f>K57+K88</f>
        <v>-2171227</v>
      </c>
    </row>
    <row r="91" spans="1:11" ht="20.25" customHeight="1" thickTop="1">
      <c r="D91" s="23"/>
      <c r="E91" s="34"/>
      <c r="F91" s="34"/>
      <c r="G91" s="34"/>
      <c r="H91" s="34"/>
      <c r="I91" s="27"/>
      <c r="J91" s="25"/>
      <c r="K91" s="27"/>
    </row>
    <row r="92" spans="1:11" ht="20.25" customHeight="1">
      <c r="A92" s="3" t="s">
        <v>0</v>
      </c>
      <c r="B92" s="3"/>
      <c r="C92" s="3"/>
      <c r="D92" s="3"/>
      <c r="E92" s="3"/>
      <c r="F92" s="3"/>
      <c r="G92" s="3"/>
    </row>
    <row r="93" spans="1:11" ht="20.25" customHeight="1">
      <c r="A93" s="3" t="s">
        <v>1</v>
      </c>
      <c r="B93" s="3"/>
      <c r="C93" s="3"/>
      <c r="D93" s="3"/>
      <c r="E93" s="3"/>
      <c r="F93" s="3"/>
      <c r="G93" s="3"/>
    </row>
    <row r="94" spans="1:11" ht="20.25" customHeight="1">
      <c r="A94" s="4" t="s">
        <v>134</v>
      </c>
      <c r="B94" s="4"/>
      <c r="C94" s="16"/>
      <c r="D94" s="17"/>
      <c r="E94" s="17"/>
      <c r="F94" s="17"/>
      <c r="G94" s="17"/>
    </row>
    <row r="95" spans="1:11" ht="20.25" customHeight="1">
      <c r="I95" s="19"/>
      <c r="J95" s="20"/>
      <c r="K95" s="9" t="s">
        <v>3</v>
      </c>
    </row>
    <row r="96" spans="1:11" ht="20.25" customHeight="1">
      <c r="A96" s="2"/>
      <c r="B96" s="2"/>
      <c r="E96" s="233" t="s">
        <v>4</v>
      </c>
      <c r="F96" s="233"/>
      <c r="G96" s="233"/>
      <c r="H96" s="95"/>
      <c r="I96" s="233" t="s">
        <v>5</v>
      </c>
      <c r="J96" s="233"/>
      <c r="K96" s="233"/>
    </row>
    <row r="97" spans="1:11" ht="20.25" customHeight="1">
      <c r="A97" s="2"/>
      <c r="B97" s="2"/>
      <c r="E97" s="234" t="s">
        <v>6</v>
      </c>
      <c r="F97" s="234"/>
      <c r="G97" s="234"/>
      <c r="H97" s="95"/>
      <c r="I97" s="234" t="s">
        <v>6</v>
      </c>
      <c r="J97" s="234"/>
      <c r="K97" s="234"/>
    </row>
    <row r="98" spans="1:11" ht="20.25" customHeight="1">
      <c r="A98" s="2"/>
      <c r="B98" s="2"/>
      <c r="E98" s="235" t="s">
        <v>99</v>
      </c>
      <c r="F98" s="235"/>
      <c r="G98" s="235"/>
      <c r="H98" s="21"/>
      <c r="I98" s="235" t="s">
        <v>99</v>
      </c>
      <c r="J98" s="235"/>
      <c r="K98" s="235"/>
    </row>
    <row r="99" spans="1:11" ht="20.25" customHeight="1">
      <c r="A99" s="15"/>
      <c r="B99" s="15"/>
      <c r="C99" s="15"/>
      <c r="E99" s="236" t="s">
        <v>8</v>
      </c>
      <c r="F99" s="236"/>
      <c r="G99" s="236"/>
      <c r="H99" s="21"/>
      <c r="I99" s="236" t="s">
        <v>8</v>
      </c>
      <c r="J99" s="236"/>
      <c r="K99" s="236"/>
    </row>
    <row r="100" spans="1:11" ht="20.25" customHeight="1">
      <c r="A100" s="2"/>
      <c r="B100" s="2"/>
      <c r="E100" s="13" t="s">
        <v>100</v>
      </c>
      <c r="F100" s="21"/>
      <c r="G100" s="13" t="s">
        <v>101</v>
      </c>
      <c r="H100" s="21"/>
      <c r="I100" s="13" t="s">
        <v>100</v>
      </c>
      <c r="J100" s="21"/>
      <c r="K100" s="13" t="s">
        <v>101</v>
      </c>
    </row>
    <row r="101" spans="1:11" ht="20.25" customHeight="1">
      <c r="A101" s="2" t="s">
        <v>161</v>
      </c>
      <c r="B101" s="2"/>
      <c r="D101" s="23"/>
      <c r="E101" s="30"/>
      <c r="F101" s="29"/>
      <c r="G101" s="30"/>
      <c r="H101" s="29"/>
      <c r="I101" s="30"/>
      <c r="J101" s="29"/>
      <c r="K101" s="30"/>
    </row>
    <row r="102" spans="1:11" ht="20.25" customHeight="1">
      <c r="A102" s="2" t="s">
        <v>163</v>
      </c>
      <c r="B102" s="2"/>
      <c r="D102" s="23"/>
      <c r="E102" s="30"/>
      <c r="F102" s="29"/>
      <c r="G102" s="30"/>
      <c r="H102" s="29"/>
      <c r="I102" s="30"/>
      <c r="J102" s="29"/>
      <c r="K102" s="30"/>
    </row>
    <row r="103" spans="1:11" ht="20.25" customHeight="1">
      <c r="A103" s="26" t="s">
        <v>130</v>
      </c>
      <c r="D103" s="23"/>
      <c r="E103" s="25">
        <v>7321596</v>
      </c>
      <c r="F103" s="25"/>
      <c r="G103" s="25">
        <v>-6944926</v>
      </c>
      <c r="H103"/>
      <c r="I103" s="47">
        <v>7592991</v>
      </c>
      <c r="J103"/>
      <c r="K103" s="47">
        <v>-2171227</v>
      </c>
    </row>
    <row r="104" spans="1:11" ht="20.25" customHeight="1">
      <c r="A104" s="26" t="s">
        <v>131</v>
      </c>
      <c r="B104" s="2"/>
      <c r="D104" s="23"/>
      <c r="E104" s="42">
        <v>1214137</v>
      </c>
      <c r="F104" s="24"/>
      <c r="G104" s="42">
        <v>-80388</v>
      </c>
      <c r="H104" s="29"/>
      <c r="I104" s="42">
        <v>0</v>
      </c>
      <c r="J104" s="48"/>
      <c r="K104" s="42">
        <v>0</v>
      </c>
    </row>
    <row r="105" spans="1:11" ht="20.25" customHeight="1">
      <c r="A105" s="2" t="s">
        <v>161</v>
      </c>
      <c r="B105" s="2"/>
      <c r="D105" s="23"/>
      <c r="E105" s="32"/>
      <c r="F105" s="24"/>
      <c r="G105" s="32"/>
      <c r="H105" s="29"/>
      <c r="I105" s="32"/>
      <c r="J105" s="48"/>
      <c r="K105" s="32"/>
    </row>
    <row r="106" spans="1:11" ht="20.25" customHeight="1" thickBot="1">
      <c r="A106" s="2" t="s">
        <v>164</v>
      </c>
      <c r="D106" s="23"/>
      <c r="E106" s="46">
        <f>SUM(E103:E104)</f>
        <v>8535733</v>
      </c>
      <c r="F106" s="29"/>
      <c r="G106" s="46">
        <f>SUM(G103:G104)</f>
        <v>-7025314</v>
      </c>
      <c r="H106" s="29"/>
      <c r="I106" s="46">
        <f>SUM(I103:I104)</f>
        <v>7592991</v>
      </c>
      <c r="J106" s="29"/>
      <c r="K106" s="46">
        <f>SUM(K103:K104)</f>
        <v>-2171227</v>
      </c>
    </row>
    <row r="107" spans="1:11" ht="20.25" customHeight="1" thickTop="1">
      <c r="A107" s="2"/>
      <c r="D107" s="23"/>
      <c r="E107" s="30"/>
      <c r="F107" s="25"/>
      <c r="G107" s="30"/>
      <c r="H107" s="25"/>
      <c r="I107" s="30"/>
      <c r="J107" s="24"/>
      <c r="K107" s="30"/>
    </row>
  </sheetData>
  <mergeCells count="24">
    <mergeCell ref="E97:G97"/>
    <mergeCell ref="I97:K97"/>
    <mergeCell ref="E98:G98"/>
    <mergeCell ref="I98:K98"/>
    <mergeCell ref="E99:G99"/>
    <mergeCell ref="I99:K99"/>
    <mergeCell ref="E53:G53"/>
    <mergeCell ref="I53:K53"/>
    <mergeCell ref="E54:G54"/>
    <mergeCell ref="I54:K54"/>
    <mergeCell ref="E96:G96"/>
    <mergeCell ref="I96:K96"/>
    <mergeCell ref="E8:G8"/>
    <mergeCell ref="I8:K8"/>
    <mergeCell ref="E51:G51"/>
    <mergeCell ref="I51:K51"/>
    <mergeCell ref="E52:G52"/>
    <mergeCell ref="I52:K52"/>
    <mergeCell ref="E5:G5"/>
    <mergeCell ref="I5:K5"/>
    <mergeCell ref="E6:G6"/>
    <mergeCell ref="I6:K6"/>
    <mergeCell ref="E7:G7"/>
    <mergeCell ref="I7:K7"/>
  </mergeCells>
  <pageMargins left="0.7" right="0.7" top="0.48" bottom="0.5" header="0.5" footer="0.5"/>
  <pageSetup paperSize="9" scale="83" firstPageNumber="6" fitToHeight="2" orientation="portrait" useFirstPageNumber="1" r:id="rId1"/>
  <headerFooter>
    <oddFooter>&amp;L The accompanying notes form an integral part of the interim financial statements.
&amp;C&amp;P</oddFooter>
  </headerFooter>
  <rowBreaks count="2" manualBreakCount="2">
    <brk id="46" max="16383" man="1"/>
    <brk id="91" max="16383" man="1"/>
  </rowBreaks>
  <customProperties>
    <customPr name="OrphanNamesChecked" r:id="rId2"/>
  </customProperties>
  <ignoredErrors>
    <ignoredError sqref="E9:F9 G9:I9 K9 E55 G55 I55 K55 E100 G100 I100 K10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2AAD-34B0-4CD0-B7B8-D8EEBF99DB00}">
  <sheetPr>
    <pageSetUpPr fitToPage="1"/>
  </sheetPr>
  <dimension ref="A1:AM44"/>
  <sheetViews>
    <sheetView view="pageBreakPreview" topLeftCell="A23" zoomScale="55" zoomScaleNormal="55" zoomScaleSheetLayoutView="55" workbookViewId="0">
      <selection activeCell="E43" sqref="E43"/>
    </sheetView>
  </sheetViews>
  <sheetFormatPr defaultColWidth="8.81640625" defaultRowHeight="14"/>
  <cols>
    <col min="1" max="1" width="43.1796875" customWidth="1"/>
    <col min="2" max="2" width="6.81640625" customWidth="1"/>
    <col min="3" max="3" width="11.1796875" bestFit="1" customWidth="1"/>
    <col min="4" max="4" width="0.81640625" customWidth="1"/>
    <col min="5" max="5" width="15.81640625" bestFit="1" customWidth="1"/>
    <col min="6" max="6" width="0.81640625" customWidth="1"/>
    <col min="7" max="7" width="17.1796875" customWidth="1"/>
    <col min="8" max="8" width="0.81640625" customWidth="1"/>
    <col min="9" max="9" width="14.1796875" bestFit="1" customWidth="1"/>
    <col min="10" max="10" width="0.81640625" customWidth="1"/>
    <col min="11" max="11" width="11" bestFit="1" customWidth="1"/>
    <col min="12" max="12" width="0.81640625" customWidth="1"/>
    <col min="13" max="13" width="9.1796875" bestFit="1" customWidth="1"/>
    <col min="14" max="14" width="0.81640625" customWidth="1"/>
    <col min="15" max="15" width="11.54296875" customWidth="1"/>
    <col min="16" max="16" width="0.81640625" customWidth="1"/>
    <col min="17" max="17" width="14.1796875" bestFit="1" customWidth="1"/>
    <col min="18" max="18" width="0.81640625" customWidth="1"/>
    <col min="19" max="19" width="12.81640625" bestFit="1" customWidth="1"/>
    <col min="20" max="20" width="0.81640625" customWidth="1"/>
    <col min="21" max="21" width="12.81640625" bestFit="1" customWidth="1"/>
    <col min="22" max="22" width="0.81640625" customWidth="1"/>
    <col min="23" max="23" width="14.453125" customWidth="1"/>
    <col min="24" max="24" width="0.81640625" customWidth="1"/>
    <col min="25" max="25" width="13.81640625" customWidth="1"/>
    <col min="26" max="26" width="0.81640625" customWidth="1"/>
    <col min="27" max="27" width="15.81640625" customWidth="1"/>
    <col min="28" max="28" width="0.81640625" customWidth="1"/>
    <col min="29" max="29" width="18.54296875" customWidth="1"/>
    <col min="30" max="30" width="0.81640625" customWidth="1"/>
    <col min="31" max="31" width="12.81640625" bestFit="1" customWidth="1"/>
    <col min="32" max="32" width="0.81640625" customWidth="1"/>
    <col min="33" max="33" width="15.1796875" bestFit="1" customWidth="1"/>
    <col min="34" max="34" width="0.81640625" customWidth="1"/>
    <col min="35" max="35" width="17.81640625" customWidth="1"/>
    <col min="36" max="36" width="0.81640625" customWidth="1"/>
    <col min="37" max="37" width="12" bestFit="1" customWidth="1"/>
    <col min="38" max="38" width="0.81640625" customWidth="1"/>
    <col min="39" max="39" width="13.1796875" customWidth="1"/>
  </cols>
  <sheetData>
    <row r="1" spans="1:39" s="119" customFormat="1" ht="18" customHeight="1">
      <c r="A1" s="123" t="s">
        <v>165</v>
      </c>
      <c r="B1" s="182"/>
      <c r="C1" s="183"/>
      <c r="D1" s="183"/>
    </row>
    <row r="2" spans="1:39" s="119" customFormat="1" ht="18" customHeight="1">
      <c r="A2" s="123" t="s">
        <v>166</v>
      </c>
      <c r="B2" s="182"/>
      <c r="C2" s="183"/>
      <c r="D2" s="183"/>
    </row>
    <row r="3" spans="1:39" s="119" customFormat="1" ht="17.149999999999999" customHeight="1">
      <c r="A3" s="184" t="s">
        <v>167</v>
      </c>
      <c r="B3" s="179"/>
      <c r="C3" s="185"/>
      <c r="D3" s="185"/>
      <c r="Q3" s="185"/>
      <c r="R3" s="185"/>
      <c r="W3" s="185"/>
      <c r="AA3" s="185"/>
      <c r="AC3" s="185"/>
      <c r="AD3" s="185"/>
      <c r="AE3" s="185"/>
    </row>
    <row r="4" spans="1:39">
      <c r="A4" s="54"/>
      <c r="B4" s="49"/>
      <c r="AM4" s="9" t="s">
        <v>3</v>
      </c>
    </row>
    <row r="5" spans="1:39">
      <c r="B5" s="49"/>
      <c r="C5" s="234" t="s">
        <v>168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</row>
    <row r="6" spans="1:39">
      <c r="B6" s="50"/>
      <c r="C6" s="95"/>
      <c r="D6" s="95"/>
      <c r="E6" s="95"/>
      <c r="F6" s="95"/>
      <c r="G6" s="6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237" t="s">
        <v>169</v>
      </c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95"/>
      <c r="AI6" s="95"/>
      <c r="AJ6" s="95"/>
      <c r="AK6" s="95"/>
      <c r="AL6" s="95"/>
      <c r="AM6" s="95"/>
    </row>
    <row r="7" spans="1:39">
      <c r="B7" s="50"/>
      <c r="C7" s="95"/>
      <c r="D7" s="95"/>
      <c r="E7" s="95"/>
      <c r="F7" s="95"/>
      <c r="G7" s="180" t="s">
        <v>170</v>
      </c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6"/>
      <c r="X7" s="6"/>
      <c r="Y7" s="6"/>
      <c r="Z7" s="6"/>
      <c r="AA7" s="6"/>
      <c r="AB7" s="6"/>
      <c r="AC7" s="6" t="s">
        <v>171</v>
      </c>
      <c r="AD7" s="6"/>
      <c r="AE7" s="6"/>
      <c r="AF7" s="6"/>
      <c r="AG7" s="6"/>
      <c r="AH7" s="95"/>
      <c r="AI7" s="95"/>
      <c r="AJ7" s="95"/>
      <c r="AK7" s="95"/>
      <c r="AL7" s="95"/>
      <c r="AM7" s="95"/>
    </row>
    <row r="8" spans="1:39">
      <c r="B8" s="50"/>
      <c r="C8" s="95"/>
      <c r="D8" s="95"/>
      <c r="E8" s="95"/>
      <c r="F8" s="95"/>
      <c r="G8" s="180" t="s">
        <v>172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6"/>
      <c r="X8" s="6"/>
      <c r="Y8" s="6"/>
      <c r="Z8" s="6"/>
      <c r="AA8" s="186" t="s">
        <v>173</v>
      </c>
      <c r="AB8" s="6"/>
      <c r="AC8" s="6" t="s">
        <v>174</v>
      </c>
      <c r="AD8" s="6"/>
      <c r="AE8" s="6"/>
      <c r="AF8" s="6"/>
      <c r="AG8" s="6"/>
      <c r="AH8" s="95"/>
      <c r="AI8" s="95"/>
      <c r="AJ8" s="95"/>
      <c r="AK8" s="95"/>
      <c r="AL8" s="95"/>
      <c r="AM8" s="95"/>
    </row>
    <row r="9" spans="1:39">
      <c r="B9" s="50"/>
      <c r="E9" s="6"/>
      <c r="F9" s="6"/>
      <c r="G9" s="6" t="s">
        <v>175</v>
      </c>
      <c r="H9" s="6"/>
      <c r="I9" s="6"/>
      <c r="J9" s="6"/>
      <c r="K9" s="6"/>
      <c r="L9" s="6"/>
      <c r="M9" s="6"/>
      <c r="N9" s="6"/>
      <c r="O9" s="6"/>
      <c r="P9" s="6"/>
      <c r="T9" s="6"/>
      <c r="U9" s="6"/>
      <c r="W9" s="6"/>
      <c r="Y9" s="6"/>
      <c r="AA9" s="6" t="s">
        <v>176</v>
      </c>
      <c r="AC9" s="6" t="s">
        <v>177</v>
      </c>
      <c r="AD9" s="6"/>
      <c r="AE9" s="6" t="s">
        <v>178</v>
      </c>
      <c r="AF9" s="6"/>
      <c r="AG9" s="6" t="s">
        <v>179</v>
      </c>
      <c r="AI9" s="40" t="s">
        <v>180</v>
      </c>
      <c r="AJ9" s="6"/>
      <c r="AK9" s="6"/>
      <c r="AL9" s="6"/>
    </row>
    <row r="10" spans="1:39">
      <c r="B10" s="10"/>
      <c r="C10" s="6" t="s">
        <v>181</v>
      </c>
      <c r="D10" s="6"/>
      <c r="E10" s="6" t="s">
        <v>80</v>
      </c>
      <c r="F10" s="6"/>
      <c r="G10" s="6" t="s">
        <v>182</v>
      </c>
      <c r="H10" s="6"/>
      <c r="I10" s="6" t="s">
        <v>183</v>
      </c>
      <c r="J10" s="6"/>
      <c r="L10" s="6"/>
      <c r="N10" s="6"/>
      <c r="O10" s="180" t="s">
        <v>184</v>
      </c>
      <c r="P10" s="6"/>
      <c r="Q10" s="6" t="s">
        <v>185</v>
      </c>
      <c r="S10" s="6"/>
      <c r="T10" s="6"/>
      <c r="U10" s="6" t="s">
        <v>186</v>
      </c>
      <c r="W10" s="6" t="s">
        <v>173</v>
      </c>
      <c r="X10" s="6"/>
      <c r="Y10" s="6" t="s">
        <v>171</v>
      </c>
      <c r="Z10" s="6"/>
      <c r="AA10" s="6" t="s">
        <v>187</v>
      </c>
      <c r="AB10" s="6"/>
      <c r="AC10" s="6" t="s">
        <v>188</v>
      </c>
      <c r="AD10" s="6"/>
      <c r="AE10" s="6" t="s">
        <v>189</v>
      </c>
      <c r="AF10" s="6"/>
      <c r="AG10" s="6" t="s">
        <v>190</v>
      </c>
      <c r="AI10" s="40" t="s">
        <v>191</v>
      </c>
      <c r="AJ10" s="6"/>
      <c r="AK10" s="6" t="s">
        <v>192</v>
      </c>
      <c r="AL10" s="6"/>
      <c r="AM10" s="6" t="s">
        <v>193</v>
      </c>
    </row>
    <row r="11" spans="1:39">
      <c r="B11" s="10"/>
      <c r="C11" s="6" t="s">
        <v>194</v>
      </c>
      <c r="D11" s="6"/>
      <c r="E11" s="6" t="s">
        <v>195</v>
      </c>
      <c r="F11" s="6"/>
      <c r="G11" s="6" t="s">
        <v>196</v>
      </c>
      <c r="H11" s="6"/>
      <c r="I11" s="6" t="s">
        <v>197</v>
      </c>
      <c r="J11" s="6"/>
      <c r="K11" s="6" t="s">
        <v>198</v>
      </c>
      <c r="L11" s="6"/>
      <c r="M11" s="6" t="s">
        <v>199</v>
      </c>
      <c r="N11" s="6"/>
      <c r="O11" s="180" t="s">
        <v>200</v>
      </c>
      <c r="P11" s="6"/>
      <c r="Q11" s="6" t="s">
        <v>201</v>
      </c>
      <c r="S11" s="6" t="s">
        <v>202</v>
      </c>
      <c r="T11" s="6"/>
      <c r="U11" s="6" t="s">
        <v>203</v>
      </c>
      <c r="V11" s="6"/>
      <c r="W11" s="6" t="s">
        <v>204</v>
      </c>
      <c r="X11" s="6"/>
      <c r="Y11" s="6" t="s">
        <v>205</v>
      </c>
      <c r="Z11" s="6"/>
      <c r="AA11" s="6" t="s">
        <v>206</v>
      </c>
      <c r="AB11" s="6"/>
      <c r="AC11" s="6" t="s">
        <v>207</v>
      </c>
      <c r="AD11" s="6"/>
      <c r="AE11" s="6" t="s">
        <v>208</v>
      </c>
      <c r="AF11" s="6"/>
      <c r="AG11" s="6" t="s">
        <v>209</v>
      </c>
      <c r="AH11" s="6"/>
      <c r="AI11" s="6" t="s">
        <v>210</v>
      </c>
      <c r="AJ11" s="6"/>
      <c r="AK11" s="6" t="s">
        <v>211</v>
      </c>
      <c r="AL11" s="6"/>
      <c r="AM11" s="6" t="s">
        <v>212</v>
      </c>
    </row>
    <row r="12" spans="1:39">
      <c r="B12" s="10"/>
      <c r="C12" s="7" t="s">
        <v>213</v>
      </c>
      <c r="D12" s="6"/>
      <c r="E12" s="7" t="s">
        <v>214</v>
      </c>
      <c r="F12" s="6"/>
      <c r="G12" s="7" t="s">
        <v>215</v>
      </c>
      <c r="H12" s="6"/>
      <c r="I12" s="7" t="s">
        <v>216</v>
      </c>
      <c r="J12" s="6"/>
      <c r="K12" s="7" t="s">
        <v>217</v>
      </c>
      <c r="L12" s="6"/>
      <c r="M12" s="7" t="s">
        <v>218</v>
      </c>
      <c r="N12" s="6"/>
      <c r="O12" s="181" t="s">
        <v>214</v>
      </c>
      <c r="P12" s="6"/>
      <c r="Q12" s="7" t="s">
        <v>219</v>
      </c>
      <c r="S12" s="7" t="s">
        <v>214</v>
      </c>
      <c r="T12" s="6"/>
      <c r="U12" s="7" t="s">
        <v>220</v>
      </c>
      <c r="V12" s="6"/>
      <c r="W12" s="7" t="s">
        <v>221</v>
      </c>
      <c r="X12" s="6"/>
      <c r="Y12" s="7" t="s">
        <v>222</v>
      </c>
      <c r="Z12" s="6"/>
      <c r="AA12" s="7" t="s">
        <v>223</v>
      </c>
      <c r="AB12" s="6"/>
      <c r="AC12" s="7" t="s">
        <v>224</v>
      </c>
      <c r="AD12" s="6"/>
      <c r="AE12" s="7" t="s">
        <v>225</v>
      </c>
      <c r="AF12" s="6"/>
      <c r="AG12" s="7" t="s">
        <v>226</v>
      </c>
      <c r="AH12" s="6"/>
      <c r="AI12" s="7" t="s">
        <v>227</v>
      </c>
      <c r="AK12" s="7" t="s">
        <v>228</v>
      </c>
      <c r="AM12" s="7" t="s">
        <v>226</v>
      </c>
    </row>
    <row r="13" spans="1:39">
      <c r="B13" s="3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39" s="119" customFormat="1" ht="18" customHeight="1">
      <c r="A14" s="123" t="s">
        <v>229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</row>
    <row r="15" spans="1:39" s="119" customFormat="1" ht="18" customHeight="1">
      <c r="A15" s="123" t="s">
        <v>230</v>
      </c>
      <c r="B15" s="124"/>
      <c r="C15" s="90">
        <v>8611242</v>
      </c>
      <c r="D15" s="129"/>
      <c r="E15" s="90">
        <v>57298909</v>
      </c>
      <c r="F15" s="129"/>
      <c r="G15" s="90">
        <v>4500040</v>
      </c>
      <c r="H15" s="129"/>
      <c r="I15" s="90">
        <v>-9917</v>
      </c>
      <c r="J15" s="129"/>
      <c r="K15" s="90">
        <v>3548471</v>
      </c>
      <c r="L15" s="129"/>
      <c r="M15" s="90">
        <v>929166</v>
      </c>
      <c r="N15" s="129"/>
      <c r="O15" s="90">
        <v>7062578</v>
      </c>
      <c r="P15" s="129"/>
      <c r="Q15" s="90">
        <v>129862129</v>
      </c>
      <c r="R15" s="129"/>
      <c r="S15" s="90">
        <v>-11150227</v>
      </c>
      <c r="T15" s="129"/>
      <c r="U15" s="90">
        <v>15000000</v>
      </c>
      <c r="V15" s="129"/>
      <c r="W15" s="90">
        <v>54385118</v>
      </c>
      <c r="X15" s="129"/>
      <c r="Y15" s="90">
        <v>2865384</v>
      </c>
      <c r="Z15" s="90"/>
      <c r="AA15" s="90">
        <v>99289</v>
      </c>
      <c r="AB15" s="90"/>
      <c r="AC15" s="90">
        <v>5755847</v>
      </c>
      <c r="AD15" s="90"/>
      <c r="AE15" s="90">
        <v>-22705384</v>
      </c>
      <c r="AF15" s="129"/>
      <c r="AG15" s="90">
        <f>SUM(W15:AE15)</f>
        <v>40400254</v>
      </c>
      <c r="AH15" s="129"/>
      <c r="AI15" s="90">
        <f>SUM(C15:U15,AG15)</f>
        <v>256052645</v>
      </c>
      <c r="AJ15" s="129"/>
      <c r="AK15" s="90">
        <v>43790900</v>
      </c>
      <c r="AL15" s="129"/>
      <c r="AM15" s="90">
        <f>SUM(AI15:AK15)</f>
        <v>299843545</v>
      </c>
    </row>
    <row r="16" spans="1:39" s="119" customFormat="1" ht="18" customHeight="1">
      <c r="A16" s="123" t="s">
        <v>231</v>
      </c>
      <c r="B16" s="124"/>
      <c r="C16" s="187"/>
      <c r="D16" s="126"/>
      <c r="E16" s="127"/>
      <c r="F16" s="126"/>
      <c r="G16" s="126"/>
      <c r="H16" s="126"/>
      <c r="I16" s="126"/>
      <c r="J16" s="126"/>
      <c r="K16" s="128"/>
      <c r="L16" s="126"/>
      <c r="M16" s="127"/>
      <c r="N16" s="126"/>
      <c r="O16" s="127"/>
      <c r="P16" s="126"/>
      <c r="Q16" s="127"/>
      <c r="R16" s="126"/>
      <c r="S16" s="127"/>
      <c r="T16" s="126"/>
      <c r="U16" s="129"/>
      <c r="V16" s="126"/>
      <c r="W16" s="129"/>
      <c r="X16" s="126"/>
      <c r="Y16" s="126"/>
      <c r="Z16" s="126"/>
      <c r="AA16" s="127"/>
      <c r="AB16" s="126"/>
      <c r="AC16" s="127"/>
      <c r="AD16" s="127"/>
      <c r="AE16" s="127"/>
      <c r="AF16" s="126"/>
      <c r="AG16" s="129"/>
      <c r="AH16" s="126"/>
      <c r="AI16" s="129"/>
      <c r="AJ16" s="126"/>
      <c r="AK16" s="129"/>
      <c r="AL16" s="126"/>
      <c r="AM16" s="129"/>
    </row>
    <row r="17" spans="1:39" s="119" customFormat="1" ht="18" customHeight="1">
      <c r="A17" s="123" t="s">
        <v>232</v>
      </c>
      <c r="B17" s="124"/>
      <c r="C17" s="187"/>
      <c r="D17" s="126"/>
      <c r="E17" s="127"/>
      <c r="F17" s="126"/>
      <c r="G17" s="126"/>
      <c r="H17" s="126"/>
      <c r="I17" s="126"/>
      <c r="J17" s="126"/>
      <c r="K17" s="128"/>
      <c r="L17" s="126"/>
      <c r="M17" s="127"/>
      <c r="N17" s="126"/>
      <c r="O17" s="127"/>
      <c r="P17" s="126"/>
      <c r="Q17" s="127"/>
      <c r="R17" s="126"/>
      <c r="S17" s="127"/>
      <c r="T17" s="126"/>
      <c r="U17" s="129"/>
      <c r="V17" s="126"/>
      <c r="W17" s="129"/>
      <c r="X17" s="126"/>
      <c r="Y17" s="126"/>
      <c r="Z17" s="126"/>
      <c r="AA17" s="127"/>
      <c r="AB17" s="126"/>
      <c r="AC17" s="127"/>
      <c r="AD17" s="127"/>
      <c r="AE17" s="127"/>
      <c r="AF17" s="126"/>
      <c r="AG17" s="129"/>
      <c r="AH17" s="126"/>
      <c r="AI17" s="129"/>
      <c r="AJ17" s="126"/>
      <c r="AK17" s="129"/>
      <c r="AL17" s="126"/>
      <c r="AM17" s="129"/>
    </row>
    <row r="18" spans="1:39" s="119" customFormat="1" ht="18" customHeight="1">
      <c r="A18" s="118" t="s">
        <v>233</v>
      </c>
      <c r="B18" s="124"/>
      <c r="C18" s="131"/>
      <c r="D18" s="129"/>
      <c r="E18" s="131"/>
      <c r="F18" s="129"/>
      <c r="G18" s="129"/>
      <c r="H18" s="129"/>
      <c r="I18" s="129"/>
      <c r="J18" s="129"/>
      <c r="K18" s="128"/>
      <c r="L18" s="129"/>
      <c r="M18" s="131"/>
      <c r="N18" s="129"/>
      <c r="O18" s="131"/>
      <c r="P18" s="129"/>
      <c r="Q18" s="131"/>
      <c r="R18" s="129"/>
      <c r="S18" s="131"/>
      <c r="T18" s="129"/>
      <c r="U18" s="131"/>
      <c r="V18" s="129"/>
      <c r="W18" s="131"/>
      <c r="X18" s="129"/>
      <c r="Y18" s="129"/>
      <c r="Z18" s="129"/>
      <c r="AA18" s="131"/>
      <c r="AB18" s="129"/>
      <c r="AC18" s="131"/>
      <c r="AD18" s="131"/>
      <c r="AE18" s="131"/>
      <c r="AF18" s="129"/>
      <c r="AG18" s="131"/>
      <c r="AH18" s="129"/>
      <c r="AI18" s="131"/>
      <c r="AJ18" s="129"/>
      <c r="AK18" s="129"/>
      <c r="AL18" s="129"/>
      <c r="AM18" s="129"/>
    </row>
    <row r="19" spans="1:39" s="119" customFormat="1" ht="18" customHeight="1">
      <c r="A19" s="119" t="s">
        <v>234</v>
      </c>
      <c r="B19" s="124"/>
      <c r="C19" s="42">
        <v>0</v>
      </c>
      <c r="D19" s="32"/>
      <c r="E19" s="42">
        <v>0</v>
      </c>
      <c r="F19" s="32"/>
      <c r="G19" s="42">
        <v>0</v>
      </c>
      <c r="H19" s="32"/>
      <c r="I19" s="42">
        <v>0</v>
      </c>
      <c r="J19" s="32"/>
      <c r="K19" s="42">
        <v>0</v>
      </c>
      <c r="L19" s="32"/>
      <c r="M19" s="42">
        <v>0</v>
      </c>
      <c r="N19" s="32"/>
      <c r="O19" s="42">
        <v>263507</v>
      </c>
      <c r="P19" s="32"/>
      <c r="Q19" s="42">
        <v>-263507</v>
      </c>
      <c r="R19" s="32"/>
      <c r="S19" s="42">
        <v>-263507</v>
      </c>
      <c r="T19" s="32"/>
      <c r="U19" s="42">
        <v>0</v>
      </c>
      <c r="V19" s="32"/>
      <c r="W19" s="42">
        <v>0</v>
      </c>
      <c r="X19" s="32"/>
      <c r="Y19" s="42">
        <v>0</v>
      </c>
      <c r="Z19" s="32"/>
      <c r="AA19" s="42">
        <v>0</v>
      </c>
      <c r="AB19" s="32"/>
      <c r="AC19" s="42">
        <v>0</v>
      </c>
      <c r="AD19" s="32"/>
      <c r="AE19" s="42">
        <v>0</v>
      </c>
      <c r="AF19" s="32"/>
      <c r="AG19" s="42">
        <f>SUM(W19:AE19)</f>
        <v>0</v>
      </c>
      <c r="AH19" s="32"/>
      <c r="AI19" s="188">
        <f>SUM(C19:U19,AG19)</f>
        <v>-263507</v>
      </c>
      <c r="AJ19" s="32"/>
      <c r="AK19" s="42">
        <v>0</v>
      </c>
      <c r="AL19" s="32"/>
      <c r="AM19" s="42">
        <f>SUM(AI19:AK19)</f>
        <v>-263507</v>
      </c>
    </row>
    <row r="20" spans="1:39" s="119" customFormat="1" ht="18" customHeight="1">
      <c r="A20" s="118" t="s">
        <v>235</v>
      </c>
      <c r="B20" s="124"/>
      <c r="C20" s="143">
        <f>SUM(C19:C19)</f>
        <v>0</v>
      </c>
      <c r="D20" s="129"/>
      <c r="E20" s="143">
        <f>SUM(E19:E19)</f>
        <v>0</v>
      </c>
      <c r="F20" s="129"/>
      <c r="G20" s="143">
        <f>SUM(G19:G19)</f>
        <v>0</v>
      </c>
      <c r="H20" s="129"/>
      <c r="I20" s="143">
        <f>SUM(I19:I19)</f>
        <v>0</v>
      </c>
      <c r="J20" s="129"/>
      <c r="K20" s="143">
        <f>SUM(K19:K19)</f>
        <v>0</v>
      </c>
      <c r="L20" s="129"/>
      <c r="M20" s="143">
        <f>SUM(M19:M19)</f>
        <v>0</v>
      </c>
      <c r="N20" s="129"/>
      <c r="O20" s="143">
        <f>SUM(O19:O19)</f>
        <v>263507</v>
      </c>
      <c r="P20" s="129"/>
      <c r="Q20" s="143">
        <f>SUM(Q19:Q19)</f>
        <v>-263507</v>
      </c>
      <c r="R20" s="129"/>
      <c r="S20" s="143">
        <f>SUM(S19:S19)</f>
        <v>-263507</v>
      </c>
      <c r="T20" s="129"/>
      <c r="U20" s="143">
        <f>SUM(U19:U19)</f>
        <v>0</v>
      </c>
      <c r="V20" s="129"/>
      <c r="W20" s="143">
        <f>SUM(W19:W19)</f>
        <v>0</v>
      </c>
      <c r="X20" s="129"/>
      <c r="Y20" s="143">
        <f>SUM(Y19:Y19)</f>
        <v>0</v>
      </c>
      <c r="Z20" s="90"/>
      <c r="AA20" s="143">
        <f>SUM(AA19:AA19)</f>
        <v>0</v>
      </c>
      <c r="AB20" s="90"/>
      <c r="AC20" s="143">
        <f>SUM(AC19:AC19)</f>
        <v>0</v>
      </c>
      <c r="AD20" s="90"/>
      <c r="AE20" s="143">
        <f>SUM(AE19:AE19)</f>
        <v>0</v>
      </c>
      <c r="AF20" s="129"/>
      <c r="AG20" s="143">
        <f>SUM(W20:AE20)</f>
        <v>0</v>
      </c>
      <c r="AH20" s="129"/>
      <c r="AI20" s="143">
        <f>SUM(C20:U20,AG20)</f>
        <v>-263507</v>
      </c>
      <c r="AJ20" s="129"/>
      <c r="AK20" s="143">
        <f>SUM(AK19:AK19)</f>
        <v>0</v>
      </c>
      <c r="AL20" s="129"/>
      <c r="AM20" s="143">
        <f>SUM(AM19:AM19)</f>
        <v>-263507</v>
      </c>
    </row>
    <row r="21" spans="1:39" s="119" customFormat="1" ht="18" customHeight="1">
      <c r="A21" s="118" t="s">
        <v>236</v>
      </c>
      <c r="B21" s="124"/>
      <c r="C21" s="131"/>
      <c r="D21" s="129"/>
      <c r="E21" s="131"/>
      <c r="F21" s="129"/>
      <c r="G21" s="129"/>
      <c r="H21" s="129"/>
      <c r="I21" s="129"/>
      <c r="J21" s="129"/>
      <c r="K21" s="128"/>
      <c r="L21" s="129"/>
      <c r="M21" s="131"/>
      <c r="N21" s="129"/>
      <c r="O21" s="131"/>
      <c r="P21" s="129"/>
      <c r="Q21" s="131"/>
      <c r="R21" s="129"/>
      <c r="S21" s="131"/>
      <c r="T21" s="129"/>
      <c r="U21" s="131"/>
      <c r="V21" s="129"/>
      <c r="W21" s="131"/>
      <c r="X21" s="129"/>
      <c r="Y21" s="129"/>
      <c r="Z21" s="129"/>
      <c r="AA21" s="131"/>
      <c r="AB21" s="129"/>
      <c r="AC21" s="131"/>
      <c r="AD21" s="131"/>
      <c r="AE21" s="131"/>
      <c r="AF21" s="129"/>
      <c r="AG21" s="131"/>
      <c r="AH21" s="129"/>
      <c r="AI21" s="131"/>
      <c r="AJ21" s="129"/>
      <c r="AK21" s="129"/>
      <c r="AL21" s="129"/>
      <c r="AM21" s="129"/>
    </row>
    <row r="22" spans="1:39" s="119" customFormat="1" ht="18" customHeight="1">
      <c r="A22" s="118" t="s">
        <v>237</v>
      </c>
      <c r="B22" s="124"/>
      <c r="C22" s="131"/>
      <c r="D22" s="129"/>
      <c r="E22" s="131"/>
      <c r="F22" s="129"/>
      <c r="G22" s="129"/>
      <c r="H22" s="129"/>
      <c r="I22" s="129"/>
      <c r="J22" s="129"/>
      <c r="K22" s="128"/>
      <c r="L22" s="129"/>
      <c r="M22" s="131"/>
      <c r="N22" s="129"/>
      <c r="O22" s="131"/>
      <c r="P22" s="129"/>
      <c r="Q22" s="131"/>
      <c r="R22" s="129"/>
      <c r="S22" s="131"/>
      <c r="T22" s="129"/>
      <c r="U22" s="131"/>
      <c r="V22" s="129"/>
      <c r="W22" s="131"/>
      <c r="X22" s="129"/>
      <c r="Y22" s="129"/>
      <c r="Z22" s="129"/>
      <c r="AA22" s="131"/>
      <c r="AB22" s="129"/>
      <c r="AC22" s="131"/>
      <c r="AD22" s="131"/>
      <c r="AE22" s="131"/>
      <c r="AF22" s="129"/>
      <c r="AG22" s="131"/>
      <c r="AH22" s="129"/>
      <c r="AI22" s="131"/>
      <c r="AJ22" s="129"/>
      <c r="AK22" s="129"/>
      <c r="AL22" s="129"/>
      <c r="AM22" s="129"/>
    </row>
    <row r="23" spans="1:39" s="119" customFormat="1" ht="18" customHeight="1">
      <c r="A23" s="119" t="s">
        <v>238</v>
      </c>
      <c r="B23" s="124"/>
      <c r="C23" s="131"/>
      <c r="D23" s="129"/>
      <c r="E23" s="131"/>
      <c r="F23" s="129"/>
      <c r="G23" s="129"/>
      <c r="H23" s="129"/>
      <c r="I23" s="129"/>
      <c r="J23" s="129"/>
      <c r="K23" s="128"/>
      <c r="L23" s="129"/>
      <c r="M23" s="131"/>
      <c r="N23" s="129"/>
      <c r="O23" s="131"/>
      <c r="P23" s="129"/>
      <c r="Q23" s="131"/>
      <c r="R23" s="129"/>
      <c r="S23" s="131"/>
      <c r="T23" s="129"/>
      <c r="U23" s="131"/>
      <c r="V23" s="129"/>
      <c r="W23" s="131"/>
      <c r="X23" s="129"/>
      <c r="Y23" s="129"/>
      <c r="Z23" s="129"/>
      <c r="AA23" s="131"/>
      <c r="AB23" s="129"/>
      <c r="AC23" s="131"/>
      <c r="AD23" s="131"/>
      <c r="AE23" s="131"/>
      <c r="AF23" s="129"/>
      <c r="AG23" s="131"/>
      <c r="AH23" s="129"/>
      <c r="AI23" s="131"/>
      <c r="AJ23" s="129"/>
      <c r="AK23" s="129"/>
      <c r="AL23" s="129"/>
      <c r="AM23" s="129"/>
    </row>
    <row r="24" spans="1:39" s="119" customFormat="1" ht="18" customHeight="1">
      <c r="A24" s="119" t="s">
        <v>239</v>
      </c>
      <c r="B24" s="124"/>
      <c r="C24" s="32">
        <v>0</v>
      </c>
      <c r="D24" s="32"/>
      <c r="E24" s="32">
        <v>0</v>
      </c>
      <c r="F24" s="32"/>
      <c r="G24" s="32">
        <v>1416</v>
      </c>
      <c r="H24" s="32"/>
      <c r="I24" s="32">
        <v>0</v>
      </c>
      <c r="J24" s="32"/>
      <c r="K24" s="32">
        <v>0</v>
      </c>
      <c r="L24" s="32"/>
      <c r="M24" s="32">
        <v>0</v>
      </c>
      <c r="N24" s="32"/>
      <c r="O24" s="32">
        <v>0</v>
      </c>
      <c r="P24" s="32"/>
      <c r="Q24" s="32">
        <v>0</v>
      </c>
      <c r="R24" s="32"/>
      <c r="S24" s="32">
        <v>0</v>
      </c>
      <c r="T24" s="32"/>
      <c r="U24" s="32">
        <v>0</v>
      </c>
      <c r="V24" s="32"/>
      <c r="W24" s="32">
        <v>0</v>
      </c>
      <c r="X24" s="32"/>
      <c r="Y24" s="32">
        <v>0</v>
      </c>
      <c r="Z24" s="32"/>
      <c r="AA24" s="32">
        <v>0</v>
      </c>
      <c r="AB24" s="32"/>
      <c r="AC24" s="32">
        <v>0</v>
      </c>
      <c r="AD24" s="32"/>
      <c r="AE24" s="32">
        <v>134</v>
      </c>
      <c r="AF24" s="32"/>
      <c r="AG24" s="32">
        <f>SUM(W24:AE24)</f>
        <v>134</v>
      </c>
      <c r="AH24" s="32"/>
      <c r="AI24" s="192">
        <f>SUM(C24:U24,AG24)</f>
        <v>1550</v>
      </c>
      <c r="AJ24" s="32"/>
      <c r="AK24" s="32">
        <v>-1550</v>
      </c>
      <c r="AL24" s="32"/>
      <c r="AM24" s="32">
        <f>SUM(AI24:AK24)</f>
        <v>0</v>
      </c>
    </row>
    <row r="25" spans="1:39" s="119" customFormat="1" ht="18" customHeight="1">
      <c r="A25" s="119" t="s">
        <v>240</v>
      </c>
      <c r="B25" s="124"/>
      <c r="C25" s="32">
        <v>0</v>
      </c>
      <c r="D25" s="32"/>
      <c r="E25" s="32">
        <v>0</v>
      </c>
      <c r="F25" s="32"/>
      <c r="G25" s="32">
        <v>-1352452</v>
      </c>
      <c r="H25" s="32"/>
      <c r="I25" s="32">
        <v>0</v>
      </c>
      <c r="J25" s="32"/>
      <c r="K25" s="32">
        <v>0</v>
      </c>
      <c r="L25" s="32"/>
      <c r="M25" s="32">
        <v>0</v>
      </c>
      <c r="N25" s="32"/>
      <c r="O25" s="32">
        <v>0</v>
      </c>
      <c r="P25" s="32"/>
      <c r="Q25" s="32">
        <v>405247</v>
      </c>
      <c r="R25" s="32"/>
      <c r="S25" s="32">
        <v>0</v>
      </c>
      <c r="T25" s="32"/>
      <c r="U25" s="32">
        <v>0</v>
      </c>
      <c r="V25" s="32"/>
      <c r="W25" s="32">
        <v>0</v>
      </c>
      <c r="X25" s="32"/>
      <c r="Y25" s="32">
        <v>0</v>
      </c>
      <c r="Z25" s="32"/>
      <c r="AA25" s="32">
        <v>0</v>
      </c>
      <c r="AB25" s="32"/>
      <c r="AC25" s="32">
        <v>0</v>
      </c>
      <c r="AD25" s="32"/>
      <c r="AE25" s="32">
        <v>0</v>
      </c>
      <c r="AF25" s="32"/>
      <c r="AG25" s="32">
        <f t="shared" ref="AG25:AG27" si="0">SUM(W25:AE25)</f>
        <v>0</v>
      </c>
      <c r="AH25" s="32"/>
      <c r="AI25" s="192">
        <f>SUM(C25:U25,AG25)</f>
        <v>-947205</v>
      </c>
      <c r="AJ25" s="32"/>
      <c r="AK25" s="32">
        <v>0</v>
      </c>
      <c r="AL25" s="32"/>
      <c r="AM25" s="32">
        <f t="shared" ref="AM25:AM27" si="1">SUM(AI25:AK25)</f>
        <v>-947205</v>
      </c>
    </row>
    <row r="26" spans="1:39" s="119" customFormat="1" ht="18" customHeight="1">
      <c r="A26" s="119" t="s">
        <v>241</v>
      </c>
      <c r="B26" s="124"/>
      <c r="C26" s="32">
        <v>0</v>
      </c>
      <c r="D26" s="32"/>
      <c r="E26" s="32">
        <v>0</v>
      </c>
      <c r="F26" s="32"/>
      <c r="G26" s="32">
        <v>0</v>
      </c>
      <c r="H26" s="32"/>
      <c r="I26" s="32">
        <v>0</v>
      </c>
      <c r="J26" s="32"/>
      <c r="K26" s="32">
        <v>0</v>
      </c>
      <c r="L26" s="32"/>
      <c r="M26" s="32">
        <v>0</v>
      </c>
      <c r="N26" s="32"/>
      <c r="O26" s="32">
        <v>0</v>
      </c>
      <c r="P26" s="32"/>
      <c r="Q26" s="32">
        <v>0</v>
      </c>
      <c r="R26" s="32"/>
      <c r="S26" s="32">
        <v>0</v>
      </c>
      <c r="T26" s="32"/>
      <c r="U26" s="32">
        <v>0</v>
      </c>
      <c r="V26" s="32"/>
      <c r="W26" s="32">
        <v>0</v>
      </c>
      <c r="X26" s="32"/>
      <c r="Y26" s="32">
        <v>0</v>
      </c>
      <c r="Z26" s="32"/>
      <c r="AA26" s="32">
        <v>0</v>
      </c>
      <c r="AB26" s="32"/>
      <c r="AC26" s="32">
        <v>0</v>
      </c>
      <c r="AD26" s="32"/>
      <c r="AE26" s="32">
        <v>0</v>
      </c>
      <c r="AF26" s="32"/>
      <c r="AG26" s="32">
        <f t="shared" si="0"/>
        <v>0</v>
      </c>
      <c r="AH26" s="32"/>
      <c r="AI26" s="192">
        <f>SUM(C26:U26,AG26)</f>
        <v>0</v>
      </c>
      <c r="AJ26" s="32"/>
      <c r="AK26" s="32">
        <v>169587</v>
      </c>
      <c r="AL26" s="32"/>
      <c r="AM26" s="32">
        <f t="shared" si="1"/>
        <v>169587</v>
      </c>
    </row>
    <row r="27" spans="1:39" s="119" customFormat="1" ht="18" customHeight="1">
      <c r="A27" s="119" t="s">
        <v>242</v>
      </c>
      <c r="C27" s="42">
        <v>0</v>
      </c>
      <c r="D27" s="32"/>
      <c r="E27" s="42">
        <v>0</v>
      </c>
      <c r="F27" s="32"/>
      <c r="G27" s="42">
        <v>1900</v>
      </c>
      <c r="H27" s="32"/>
      <c r="I27" s="42">
        <v>0</v>
      </c>
      <c r="J27" s="32"/>
      <c r="K27" s="42">
        <v>0</v>
      </c>
      <c r="L27" s="32"/>
      <c r="M27" s="42">
        <v>0</v>
      </c>
      <c r="N27" s="32"/>
      <c r="O27" s="42">
        <v>0</v>
      </c>
      <c r="P27" s="32"/>
      <c r="Q27" s="42">
        <v>-1900</v>
      </c>
      <c r="R27" s="32"/>
      <c r="S27" s="42">
        <v>0</v>
      </c>
      <c r="T27" s="32"/>
      <c r="U27" s="42">
        <v>0</v>
      </c>
      <c r="V27" s="32"/>
      <c r="W27" s="42">
        <v>0</v>
      </c>
      <c r="X27" s="32"/>
      <c r="Y27" s="42">
        <v>0</v>
      </c>
      <c r="Z27" s="32"/>
      <c r="AA27" s="42">
        <v>0</v>
      </c>
      <c r="AB27" s="32"/>
      <c r="AC27" s="42">
        <v>0</v>
      </c>
      <c r="AD27" s="32"/>
      <c r="AE27" s="42">
        <v>0</v>
      </c>
      <c r="AF27" s="32"/>
      <c r="AG27" s="42">
        <f t="shared" si="0"/>
        <v>0</v>
      </c>
      <c r="AH27" s="32"/>
      <c r="AI27" s="188">
        <f>SUM(C27:U27,AG27)</f>
        <v>0</v>
      </c>
      <c r="AJ27" s="32"/>
      <c r="AK27" s="42">
        <v>-2886</v>
      </c>
      <c r="AL27" s="32"/>
      <c r="AM27" s="42">
        <f t="shared" si="1"/>
        <v>-2886</v>
      </c>
    </row>
    <row r="28" spans="1:39" s="119" customFormat="1" ht="18" customHeight="1">
      <c r="A28" s="118" t="s">
        <v>243</v>
      </c>
      <c r="B28" s="124"/>
      <c r="C28" s="187"/>
      <c r="D28" s="129"/>
      <c r="E28" s="187"/>
      <c r="F28" s="129"/>
      <c r="G28" s="187"/>
      <c r="H28" s="129"/>
      <c r="I28" s="187"/>
      <c r="J28" s="129"/>
      <c r="K28" s="187"/>
      <c r="L28" s="129"/>
      <c r="M28" s="187"/>
      <c r="N28" s="129"/>
      <c r="O28" s="187"/>
      <c r="P28" s="129"/>
      <c r="Q28" s="131"/>
      <c r="R28" s="129"/>
      <c r="S28" s="187"/>
      <c r="T28" s="129"/>
      <c r="U28" s="131"/>
      <c r="V28" s="129"/>
      <c r="W28" s="131"/>
      <c r="X28" s="129"/>
      <c r="Y28" s="131"/>
      <c r="Z28" s="131"/>
      <c r="AA28" s="131"/>
      <c r="AB28" s="131"/>
      <c r="AC28" s="131"/>
      <c r="AD28" s="131"/>
      <c r="AE28" s="131"/>
      <c r="AF28" s="129"/>
      <c r="AG28" s="131"/>
      <c r="AH28" s="129"/>
      <c r="AI28" s="131"/>
      <c r="AJ28" s="129"/>
      <c r="AK28" s="129"/>
      <c r="AL28" s="129"/>
      <c r="AM28" s="129"/>
    </row>
    <row r="29" spans="1:39" s="119" customFormat="1" ht="18" customHeight="1">
      <c r="A29" s="118" t="s">
        <v>237</v>
      </c>
      <c r="B29" s="124"/>
      <c r="C29" s="132">
        <f>SUM(C24:C27)</f>
        <v>0</v>
      </c>
      <c r="D29" s="90"/>
      <c r="E29" s="132">
        <f>SUM(E24:E27)</f>
        <v>0</v>
      </c>
      <c r="F29" s="90"/>
      <c r="G29" s="132">
        <f>SUM(G24:G27)</f>
        <v>-1349136</v>
      </c>
      <c r="H29" s="90"/>
      <c r="I29" s="132">
        <f>SUM(I24:I27)</f>
        <v>0</v>
      </c>
      <c r="J29" s="90"/>
      <c r="K29" s="132">
        <f>SUM(K24:K27)</f>
        <v>0</v>
      </c>
      <c r="L29" s="90"/>
      <c r="M29" s="132">
        <f>SUM(M24:M27)</f>
        <v>0</v>
      </c>
      <c r="N29" s="90"/>
      <c r="O29" s="132">
        <f>SUM(O24:O27)</f>
        <v>0</v>
      </c>
      <c r="P29" s="90"/>
      <c r="Q29" s="132">
        <f>SUM(Q24:Q27)</f>
        <v>403347</v>
      </c>
      <c r="R29" s="90"/>
      <c r="S29" s="132">
        <f>SUM(S24:S27)</f>
        <v>0</v>
      </c>
      <c r="T29" s="90"/>
      <c r="U29" s="132">
        <f>SUM(U24:U27)</f>
        <v>0</v>
      </c>
      <c r="V29" s="90"/>
      <c r="W29" s="132">
        <f>SUM(W24:W27)</f>
        <v>0</v>
      </c>
      <c r="X29" s="90"/>
      <c r="Y29" s="132">
        <f>SUM(Y24:Y27)</f>
        <v>0</v>
      </c>
      <c r="Z29" s="90"/>
      <c r="AA29" s="132">
        <f>SUM(AA24:AA27)</f>
        <v>0</v>
      </c>
      <c r="AB29" s="90"/>
      <c r="AC29" s="132">
        <f>SUM(AC24:AC27)</f>
        <v>0</v>
      </c>
      <c r="AD29" s="90"/>
      <c r="AE29" s="132">
        <f>SUM(AE24:AE27)</f>
        <v>134</v>
      </c>
      <c r="AF29" s="90"/>
      <c r="AG29" s="132">
        <f>SUM(AG24:AG27)</f>
        <v>134</v>
      </c>
      <c r="AH29" s="90"/>
      <c r="AI29" s="132">
        <f>SUM(C29:U29,AG29)</f>
        <v>-945655</v>
      </c>
      <c r="AJ29" s="90"/>
      <c r="AK29" s="132">
        <f>SUM(AK24:AK27)</f>
        <v>165151</v>
      </c>
      <c r="AL29" s="90"/>
      <c r="AM29" s="132">
        <f>SUM(AM24:AM27)</f>
        <v>-780504</v>
      </c>
    </row>
    <row r="30" spans="1:39" s="119" customFormat="1" ht="18" customHeight="1">
      <c r="A30" s="123" t="s">
        <v>244</v>
      </c>
      <c r="B30" s="124"/>
      <c r="C30" s="133"/>
      <c r="D30" s="126"/>
      <c r="E30" s="133"/>
      <c r="F30" s="126"/>
      <c r="G30" s="126"/>
      <c r="H30" s="126"/>
      <c r="I30" s="126"/>
      <c r="J30" s="126"/>
      <c r="K30" s="133"/>
      <c r="L30" s="126"/>
      <c r="M30" s="133"/>
      <c r="N30" s="126"/>
      <c r="O30" s="133"/>
      <c r="P30" s="126"/>
      <c r="Q30" s="133"/>
      <c r="R30" s="128"/>
      <c r="S30" s="133"/>
      <c r="T30" s="126"/>
      <c r="U30" s="133"/>
      <c r="V30" s="126"/>
      <c r="W30" s="133"/>
      <c r="X30" s="126"/>
      <c r="Y30" s="133"/>
      <c r="Z30" s="133"/>
      <c r="AA30" s="133"/>
      <c r="AB30" s="133"/>
      <c r="AC30" s="133"/>
      <c r="AD30" s="133"/>
      <c r="AE30" s="133"/>
      <c r="AF30" s="126"/>
      <c r="AG30" s="133"/>
      <c r="AH30" s="126"/>
      <c r="AI30" s="133"/>
      <c r="AJ30" s="126"/>
      <c r="AK30" s="190"/>
      <c r="AL30" s="126"/>
      <c r="AM30" s="190"/>
    </row>
    <row r="31" spans="1:39" s="119" customFormat="1" ht="18" customHeight="1">
      <c r="A31" s="123" t="s">
        <v>232</v>
      </c>
      <c r="B31" s="124"/>
      <c r="C31" s="132">
        <f>C20+C29</f>
        <v>0</v>
      </c>
      <c r="D31" s="126"/>
      <c r="E31" s="132">
        <f>E20+E29</f>
        <v>0</v>
      </c>
      <c r="F31" s="126"/>
      <c r="G31" s="132">
        <f>G20+G29</f>
        <v>-1349136</v>
      </c>
      <c r="H31" s="126"/>
      <c r="I31" s="132">
        <f>I20+I29</f>
        <v>0</v>
      </c>
      <c r="J31" s="126"/>
      <c r="K31" s="132">
        <f>K20+K29</f>
        <v>0</v>
      </c>
      <c r="L31" s="126"/>
      <c r="M31" s="132">
        <f>M20+M29</f>
        <v>0</v>
      </c>
      <c r="N31" s="126"/>
      <c r="O31" s="132">
        <f>O20+O29</f>
        <v>263507</v>
      </c>
      <c r="P31" s="126"/>
      <c r="Q31" s="132">
        <f>Q20+Q29</f>
        <v>139840</v>
      </c>
      <c r="R31" s="128"/>
      <c r="S31" s="132">
        <f>S20+S29</f>
        <v>-263507</v>
      </c>
      <c r="T31" s="126"/>
      <c r="U31" s="132">
        <f>U20+U29</f>
        <v>0</v>
      </c>
      <c r="V31" s="126"/>
      <c r="W31" s="132">
        <f>W20+W29</f>
        <v>0</v>
      </c>
      <c r="X31" s="126"/>
      <c r="Y31" s="132">
        <f>Y20+Y29</f>
        <v>0</v>
      </c>
      <c r="Z31" s="90"/>
      <c r="AA31" s="132">
        <f>AA20+AA29</f>
        <v>0</v>
      </c>
      <c r="AB31" s="90"/>
      <c r="AC31" s="132">
        <f>AC20+AC29</f>
        <v>0</v>
      </c>
      <c r="AD31" s="90"/>
      <c r="AE31" s="132">
        <f>AE20+AE29</f>
        <v>134</v>
      </c>
      <c r="AF31" s="90"/>
      <c r="AG31" s="132">
        <f>AG20+AG29</f>
        <v>134</v>
      </c>
      <c r="AH31" s="126"/>
      <c r="AI31" s="132">
        <f>SUM(C31:U31,AG31)</f>
        <v>-1209162</v>
      </c>
      <c r="AJ31" s="126"/>
      <c r="AK31" s="132">
        <f>AK20+AK29</f>
        <v>165151</v>
      </c>
      <c r="AL31" s="126"/>
      <c r="AM31" s="132">
        <f>AM20+AM29</f>
        <v>-1044011</v>
      </c>
    </row>
    <row r="32" spans="1:39" s="119" customFormat="1" ht="18" customHeight="1">
      <c r="A32" s="123" t="s">
        <v>245</v>
      </c>
      <c r="B32" s="124"/>
      <c r="C32" s="133"/>
      <c r="D32" s="126"/>
      <c r="E32" s="133"/>
      <c r="F32" s="126"/>
      <c r="G32" s="126"/>
      <c r="H32" s="126"/>
      <c r="I32" s="126"/>
      <c r="J32" s="126"/>
      <c r="K32" s="133"/>
      <c r="L32" s="126"/>
      <c r="M32" s="133"/>
      <c r="N32" s="126"/>
      <c r="O32" s="133"/>
      <c r="P32" s="126"/>
      <c r="Q32" s="133"/>
      <c r="R32" s="128"/>
      <c r="S32" s="133"/>
      <c r="T32" s="126"/>
      <c r="U32" s="133"/>
      <c r="V32" s="126"/>
      <c r="W32" s="133"/>
      <c r="X32" s="126"/>
      <c r="Y32" s="126"/>
      <c r="Z32" s="126"/>
      <c r="AA32" s="133"/>
      <c r="AB32" s="126"/>
      <c r="AC32" s="133"/>
      <c r="AD32" s="133"/>
      <c r="AE32" s="133"/>
      <c r="AF32" s="126"/>
      <c r="AG32" s="133"/>
      <c r="AH32" s="126"/>
      <c r="AI32" s="133"/>
      <c r="AJ32" s="126"/>
      <c r="AK32" s="190"/>
      <c r="AL32" s="126"/>
      <c r="AM32" s="190"/>
    </row>
    <row r="33" spans="1:39" s="119" customFormat="1" ht="18" customHeight="1">
      <c r="A33" s="119" t="s">
        <v>246</v>
      </c>
      <c r="B33" s="124"/>
      <c r="C33" s="32">
        <v>0</v>
      </c>
      <c r="D33" s="32"/>
      <c r="E33" s="32">
        <v>0</v>
      </c>
      <c r="F33" s="32"/>
      <c r="G33" s="32">
        <v>0</v>
      </c>
      <c r="H33" s="32"/>
      <c r="I33" s="32">
        <v>0</v>
      </c>
      <c r="J33" s="32"/>
      <c r="K33" s="32">
        <v>0</v>
      </c>
      <c r="L33" s="32"/>
      <c r="M33" s="32">
        <v>0</v>
      </c>
      <c r="N33" s="32"/>
      <c r="O33" s="32">
        <v>0</v>
      </c>
      <c r="P33" s="32"/>
      <c r="Q33" s="32">
        <v>-2725261</v>
      </c>
      <c r="R33" s="32"/>
      <c r="S33" s="32">
        <v>0</v>
      </c>
      <c r="T33" s="32"/>
      <c r="U33" s="32">
        <v>0</v>
      </c>
      <c r="V33" s="32"/>
      <c r="W33" s="32">
        <v>0</v>
      </c>
      <c r="X33" s="32"/>
      <c r="Y33" s="32">
        <v>0</v>
      </c>
      <c r="Z33" s="32"/>
      <c r="AA33" s="32">
        <v>0</v>
      </c>
      <c r="AB33" s="32"/>
      <c r="AC33" s="32">
        <v>0</v>
      </c>
      <c r="AD33" s="32"/>
      <c r="AE33" s="32">
        <v>0</v>
      </c>
      <c r="AF33" s="32"/>
      <c r="AG33" s="32">
        <f>SUM(W33:AE33)</f>
        <v>0</v>
      </c>
      <c r="AH33" s="32"/>
      <c r="AI33" s="192">
        <f>SUM(C33:U33,AG33)</f>
        <v>-2725261</v>
      </c>
      <c r="AJ33" s="32"/>
      <c r="AK33" s="32">
        <v>-79039</v>
      </c>
      <c r="AL33" s="32"/>
      <c r="AM33" s="32">
        <f>SUM(AI33:AK33)</f>
        <v>-2804300</v>
      </c>
    </row>
    <row r="34" spans="1:39" s="119" customFormat="1" ht="18" customHeight="1">
      <c r="A34" s="119" t="s">
        <v>247</v>
      </c>
      <c r="B34" s="124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189"/>
      <c r="AJ34" s="32"/>
      <c r="AK34" s="32"/>
      <c r="AL34" s="32"/>
      <c r="AM34" s="32"/>
    </row>
    <row r="35" spans="1:39" s="119" customFormat="1" ht="18" customHeight="1">
      <c r="A35" s="119" t="s">
        <v>248</v>
      </c>
      <c r="B35" s="124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 s="189"/>
      <c r="AJ35"/>
      <c r="AK35"/>
      <c r="AL35"/>
      <c r="AM35" s="32"/>
    </row>
    <row r="36" spans="1:39" s="119" customFormat="1" ht="18" customHeight="1">
      <c r="A36" s="119" t="s">
        <v>249</v>
      </c>
      <c r="B36" s="124"/>
      <c r="C36" s="32">
        <v>0</v>
      </c>
      <c r="D36" s="32"/>
      <c r="E36" s="32">
        <v>0</v>
      </c>
      <c r="F36" s="32"/>
      <c r="G36" s="32">
        <v>0</v>
      </c>
      <c r="H36" s="32"/>
      <c r="I36" s="32">
        <v>0</v>
      </c>
      <c r="J36" s="32"/>
      <c r="K36" s="32">
        <v>0</v>
      </c>
      <c r="L36" s="32"/>
      <c r="M36" s="32">
        <v>0</v>
      </c>
      <c r="N36" s="32"/>
      <c r="O36" s="32">
        <v>0</v>
      </c>
      <c r="P36" s="32"/>
      <c r="Q36" s="32">
        <v>-3051</v>
      </c>
      <c r="R36" s="32"/>
      <c r="S36" s="32">
        <v>0</v>
      </c>
      <c r="T36" s="32"/>
      <c r="U36" s="32">
        <v>0</v>
      </c>
      <c r="V36" s="32"/>
      <c r="W36" s="32">
        <v>0</v>
      </c>
      <c r="X36" s="32"/>
      <c r="Y36" s="32">
        <v>0</v>
      </c>
      <c r="Z36" s="32"/>
      <c r="AA36" s="32">
        <v>0</v>
      </c>
      <c r="AB36" s="32"/>
      <c r="AC36" s="32">
        <v>0</v>
      </c>
      <c r="AD36" s="32"/>
      <c r="AE36" s="32">
        <v>0</v>
      </c>
      <c r="AF36" s="32"/>
      <c r="AG36" s="32">
        <f>SUM(W36:AE36)</f>
        <v>0</v>
      </c>
      <c r="AH36" s="32"/>
      <c r="AI36" s="192">
        <f>SUM(C36:U36,AG36)</f>
        <v>-3051</v>
      </c>
      <c r="AJ36" s="32"/>
      <c r="AK36" s="32">
        <v>-763</v>
      </c>
      <c r="AL36" s="32"/>
      <c r="AM36" s="32">
        <f t="shared" ref="AM36:AM37" si="2">SUM(AI36:AK36)</f>
        <v>-3814</v>
      </c>
    </row>
    <row r="37" spans="1:39" s="119" customFormat="1" ht="18" customHeight="1">
      <c r="A37" s="119" t="s">
        <v>250</v>
      </c>
      <c r="B37" s="124"/>
      <c r="C37" s="32">
        <v>0</v>
      </c>
      <c r="D37" s="32"/>
      <c r="E37" s="32">
        <v>0</v>
      </c>
      <c r="F37" s="32"/>
      <c r="G37" s="32">
        <v>0</v>
      </c>
      <c r="H37" s="32"/>
      <c r="I37" s="32">
        <v>0</v>
      </c>
      <c r="J37" s="32"/>
      <c r="K37" s="32">
        <v>0</v>
      </c>
      <c r="L37" s="32"/>
      <c r="M37" s="32">
        <v>0</v>
      </c>
      <c r="N37" s="32"/>
      <c r="O37" s="32">
        <v>0</v>
      </c>
      <c r="P37" s="32"/>
      <c r="Q37" s="32">
        <v>0</v>
      </c>
      <c r="R37" s="32"/>
      <c r="S37" s="32">
        <v>0</v>
      </c>
      <c r="T37" s="32"/>
      <c r="U37" s="32">
        <v>0</v>
      </c>
      <c r="V37" s="32"/>
      <c r="W37" s="32">
        <v>57184</v>
      </c>
      <c r="X37" s="32"/>
      <c r="Y37" s="32">
        <v>-426179</v>
      </c>
      <c r="Z37" s="32"/>
      <c r="AA37" s="32">
        <v>43762</v>
      </c>
      <c r="AB37" s="32"/>
      <c r="AC37" s="32">
        <v>-193603</v>
      </c>
      <c r="AD37" s="32"/>
      <c r="AE37" s="32">
        <v>-3697778</v>
      </c>
      <c r="AF37" s="32"/>
      <c r="AG37" s="32">
        <f>SUM(W37:AE37)</f>
        <v>-4216614</v>
      </c>
      <c r="AH37" s="32"/>
      <c r="AI37" s="192">
        <f>SUM(C37:U37,AG37)</f>
        <v>-4216614</v>
      </c>
      <c r="AJ37" s="32"/>
      <c r="AK37" s="32">
        <v>-586</v>
      </c>
      <c r="AL37" s="32"/>
      <c r="AM37" s="32">
        <f t="shared" si="2"/>
        <v>-4217200</v>
      </c>
    </row>
    <row r="38" spans="1:39" s="119" customFormat="1" ht="18" customHeight="1">
      <c r="A38" s="37" t="s">
        <v>161</v>
      </c>
      <c r="B38" s="124"/>
      <c r="C38" s="197"/>
      <c r="D38" s="32"/>
      <c r="E38" s="197"/>
      <c r="F38" s="32"/>
      <c r="G38" s="197"/>
      <c r="H38" s="32"/>
      <c r="I38" s="197"/>
      <c r="J38" s="32"/>
      <c r="K38" s="197"/>
      <c r="L38" s="32"/>
      <c r="M38" s="197"/>
      <c r="N38" s="32"/>
      <c r="O38" s="197"/>
      <c r="P38" s="32"/>
      <c r="Q38" s="197"/>
      <c r="R38" s="32"/>
      <c r="S38" s="197"/>
      <c r="T38" s="32"/>
      <c r="U38" s="197"/>
      <c r="V38" s="32"/>
      <c r="W38" s="197"/>
      <c r="X38" s="32"/>
      <c r="Y38" s="197"/>
      <c r="Z38" s="32"/>
      <c r="AA38" s="197"/>
      <c r="AB38" s="32"/>
      <c r="AC38" s="197"/>
      <c r="AD38" s="32"/>
      <c r="AE38" s="197"/>
      <c r="AF38" s="32"/>
      <c r="AG38" s="197"/>
      <c r="AH38" s="32"/>
      <c r="AI38" s="198"/>
      <c r="AJ38" s="32"/>
      <c r="AK38" s="197"/>
      <c r="AL38" s="32"/>
      <c r="AM38" s="197"/>
    </row>
    <row r="39" spans="1:39" s="119" customFormat="1" ht="18" customHeight="1">
      <c r="A39" s="37" t="s">
        <v>164</v>
      </c>
      <c r="B39" s="124"/>
      <c r="C39" s="132">
        <f>SUM(C33:C37)</f>
        <v>0</v>
      </c>
      <c r="D39" s="129"/>
      <c r="E39" s="132">
        <f>SUM(E33:E37)</f>
        <v>0</v>
      </c>
      <c r="F39" s="129"/>
      <c r="G39" s="132">
        <f>SUM(G33:G37)</f>
        <v>0</v>
      </c>
      <c r="H39" s="129"/>
      <c r="I39" s="132">
        <f>SUM(I33:I37)</f>
        <v>0</v>
      </c>
      <c r="J39" s="129"/>
      <c r="K39" s="132">
        <f>SUM(K33:K37)</f>
        <v>0</v>
      </c>
      <c r="L39" s="129"/>
      <c r="M39" s="132">
        <f>SUM(M33:M37)</f>
        <v>0</v>
      </c>
      <c r="N39" s="129"/>
      <c r="O39" s="132">
        <f>SUM(O33:O37)</f>
        <v>0</v>
      </c>
      <c r="P39" s="129"/>
      <c r="Q39" s="132">
        <f>SUM(Q33:Q37)</f>
        <v>-2728312</v>
      </c>
      <c r="R39" s="129"/>
      <c r="S39" s="132">
        <f>SUM(S33:S37)</f>
        <v>0</v>
      </c>
      <c r="T39" s="129"/>
      <c r="U39" s="132">
        <f>SUM(U33:U37)</f>
        <v>0</v>
      </c>
      <c r="V39" s="129"/>
      <c r="W39" s="132">
        <f>SUM(W33:W37)</f>
        <v>57184</v>
      </c>
      <c r="X39" s="129"/>
      <c r="Y39" s="132">
        <f>SUM(Y33:Y37)</f>
        <v>-426179</v>
      </c>
      <c r="Z39" s="90"/>
      <c r="AA39" s="132">
        <f>SUM(AA33:AA37)</f>
        <v>43762</v>
      </c>
      <c r="AB39" s="90"/>
      <c r="AC39" s="132">
        <f>SUM(AC33:AC37)</f>
        <v>-193603</v>
      </c>
      <c r="AD39" s="90"/>
      <c r="AE39" s="132">
        <f>SUM(AE33:AE37)</f>
        <v>-3697778</v>
      </c>
      <c r="AF39" s="129"/>
      <c r="AG39" s="132">
        <f>SUM(AG33:AG37)</f>
        <v>-4216614</v>
      </c>
      <c r="AH39" s="129"/>
      <c r="AI39" s="132">
        <f>SUM(C39:U39,AG39)</f>
        <v>-6944926</v>
      </c>
      <c r="AJ39" s="129"/>
      <c r="AK39" s="132">
        <f>SUM(AK33:AK37)</f>
        <v>-80388</v>
      </c>
      <c r="AL39" s="129"/>
      <c r="AM39" s="132">
        <f>AI39+AK39</f>
        <v>-7025314</v>
      </c>
    </row>
    <row r="40" spans="1:39" ht="18" customHeight="1">
      <c r="A40" t="s">
        <v>251</v>
      </c>
      <c r="C40" s="134"/>
      <c r="D40" s="51"/>
      <c r="E40" s="134"/>
      <c r="F40" s="51"/>
      <c r="G40" s="134"/>
      <c r="H40" s="51"/>
      <c r="I40" s="134"/>
      <c r="J40" s="51"/>
      <c r="K40" s="134"/>
      <c r="L40" s="51"/>
      <c r="M40" s="135"/>
      <c r="N40" s="51"/>
      <c r="O40" s="135"/>
      <c r="P40" s="51"/>
      <c r="Q40" s="134"/>
      <c r="R40" s="51"/>
      <c r="S40" s="134"/>
      <c r="U40" s="134"/>
      <c r="V40" s="36"/>
      <c r="W40" s="134"/>
      <c r="X40" s="51"/>
      <c r="Y40" s="134"/>
      <c r="Z40" s="51"/>
      <c r="AA40" s="134"/>
      <c r="AB40" s="51"/>
      <c r="AC40" s="134"/>
      <c r="AD40" s="51"/>
      <c r="AE40" s="134"/>
      <c r="AF40" s="130"/>
      <c r="AG40" s="134"/>
      <c r="AH40" s="36"/>
      <c r="AI40" s="134"/>
      <c r="AJ40" s="36"/>
      <c r="AK40" s="134"/>
      <c r="AL40" s="36"/>
      <c r="AM40" s="134"/>
    </row>
    <row r="41" spans="1:39" s="119" customFormat="1" ht="18" customHeight="1">
      <c r="A41" s="119" t="s">
        <v>252</v>
      </c>
      <c r="B41" s="124"/>
      <c r="C41" s="32">
        <v>0</v>
      </c>
      <c r="D41" s="32"/>
      <c r="E41" s="32">
        <v>0</v>
      </c>
      <c r="F41" s="32"/>
      <c r="G41" s="32">
        <v>0</v>
      </c>
      <c r="H41" s="32"/>
      <c r="I41" s="32">
        <v>0</v>
      </c>
      <c r="J41" s="32"/>
      <c r="K41" s="32">
        <v>0</v>
      </c>
      <c r="L41" s="32"/>
      <c r="M41" s="32">
        <v>0</v>
      </c>
      <c r="N41" s="32"/>
      <c r="O41" s="32">
        <v>0</v>
      </c>
      <c r="P41" s="32"/>
      <c r="Q41" s="32">
        <v>-270130</v>
      </c>
      <c r="R41" s="32"/>
      <c r="S41" s="32">
        <v>0</v>
      </c>
      <c r="T41" s="32"/>
      <c r="U41" s="32">
        <v>0</v>
      </c>
      <c r="V41" s="32"/>
      <c r="W41" s="32">
        <v>0</v>
      </c>
      <c r="X41" s="32"/>
      <c r="Y41" s="32">
        <v>0</v>
      </c>
      <c r="Z41" s="32"/>
      <c r="AA41" s="32">
        <v>0</v>
      </c>
      <c r="AB41" s="32"/>
      <c r="AC41" s="32">
        <v>0</v>
      </c>
      <c r="AD41" s="32"/>
      <c r="AE41" s="32">
        <v>0</v>
      </c>
      <c r="AF41" s="32"/>
      <c r="AG41" s="32">
        <f>SUM(W41:AE41)</f>
        <v>0</v>
      </c>
      <c r="AH41" s="32"/>
      <c r="AI41" s="192">
        <f>SUM(C41:U41,AG41)</f>
        <v>-270130</v>
      </c>
      <c r="AJ41" s="32"/>
      <c r="AK41" s="32">
        <v>0</v>
      </c>
      <c r="AL41" s="32"/>
      <c r="AM41" s="32">
        <f t="shared" ref="AM41:AM42" si="3">SUM(AI41:AK41)</f>
        <v>-270130</v>
      </c>
    </row>
    <row r="42" spans="1:39" ht="18" customHeight="1">
      <c r="A42" t="s">
        <v>253</v>
      </c>
      <c r="B42" s="10"/>
      <c r="C42" s="121">
        <v>0</v>
      </c>
      <c r="D42" s="52"/>
      <c r="E42" s="121">
        <v>0</v>
      </c>
      <c r="F42" s="52"/>
      <c r="G42" s="121">
        <v>0</v>
      </c>
      <c r="H42" s="52"/>
      <c r="I42" s="121">
        <v>0</v>
      </c>
      <c r="J42" s="52"/>
      <c r="K42" s="121">
        <v>0</v>
      </c>
      <c r="L42" s="52"/>
      <c r="M42" s="121">
        <v>0</v>
      </c>
      <c r="N42" s="52"/>
      <c r="O42" s="121">
        <v>0</v>
      </c>
      <c r="P42" s="52"/>
      <c r="Q42" s="121">
        <v>142257</v>
      </c>
      <c r="R42" s="52"/>
      <c r="S42" s="121">
        <v>0</v>
      </c>
      <c r="U42" s="121">
        <v>0</v>
      </c>
      <c r="V42" s="191"/>
      <c r="W42" s="121">
        <v>-142257</v>
      </c>
      <c r="X42" s="191"/>
      <c r="Y42" s="121">
        <v>0</v>
      </c>
      <c r="Z42" s="191"/>
      <c r="AA42" s="121">
        <v>0</v>
      </c>
      <c r="AB42" s="191"/>
      <c r="AC42" s="121">
        <v>0</v>
      </c>
      <c r="AD42" s="191"/>
      <c r="AE42" s="121">
        <v>0</v>
      </c>
      <c r="AF42" s="191"/>
      <c r="AG42" s="42">
        <f>SUM(W42:AE42)</f>
        <v>-142257</v>
      </c>
      <c r="AH42" s="191"/>
      <c r="AI42" s="188">
        <f>SUM(C42:U42,AG42)</f>
        <v>0</v>
      </c>
      <c r="AJ42" s="191"/>
      <c r="AK42" s="121">
        <v>0</v>
      </c>
      <c r="AL42" s="191"/>
      <c r="AM42" s="42">
        <f t="shared" si="3"/>
        <v>0</v>
      </c>
    </row>
    <row r="43" spans="1:39" s="119" customFormat="1" ht="18" customHeight="1" thickBot="1">
      <c r="A43" s="123" t="s">
        <v>254</v>
      </c>
      <c r="B43" s="124"/>
      <c r="C43" s="144">
        <f>C15+C31+C39+C41+C42</f>
        <v>8611242</v>
      </c>
      <c r="D43" s="126"/>
      <c r="E43" s="144">
        <f>E15+E31+E39+E41+E42</f>
        <v>57298909</v>
      </c>
      <c r="F43" s="126"/>
      <c r="G43" s="144">
        <f>G15+G31+G39+G41+G42</f>
        <v>3150904</v>
      </c>
      <c r="H43" s="126"/>
      <c r="I43" s="144">
        <f>I15+I31+I39+I41+I42</f>
        <v>-9917</v>
      </c>
      <c r="J43" s="126"/>
      <c r="K43" s="144">
        <f>K15+K31+K39+K41+K42</f>
        <v>3548471</v>
      </c>
      <c r="L43" s="126"/>
      <c r="M43" s="144">
        <f>M15+M31+M39+M41+M42</f>
        <v>929166</v>
      </c>
      <c r="N43" s="126"/>
      <c r="O43" s="144">
        <f>O15+O31+O39+O41+O42</f>
        <v>7326085</v>
      </c>
      <c r="P43" s="126"/>
      <c r="Q43" s="144">
        <f>Q15+Q31+Q39+Q41+Q42</f>
        <v>127145784</v>
      </c>
      <c r="R43" s="128"/>
      <c r="S43" s="144">
        <f>S15+S31+S39+S41+S42</f>
        <v>-11413734</v>
      </c>
      <c r="T43" s="126"/>
      <c r="U43" s="144">
        <f>U15+U31+U39+U41+U42</f>
        <v>15000000</v>
      </c>
      <c r="V43" s="126"/>
      <c r="W43" s="144">
        <f>W15+W31+W39+W41+W42</f>
        <v>54300045</v>
      </c>
      <c r="X43" s="126"/>
      <c r="Y43" s="144">
        <f>Y15+Y31+Y39+Y41+Y42</f>
        <v>2439205</v>
      </c>
      <c r="Z43" s="90"/>
      <c r="AA43" s="144">
        <f>AA15+AA31+AA39+AA41+AA42</f>
        <v>143051</v>
      </c>
      <c r="AB43" s="90"/>
      <c r="AC43" s="144">
        <f>AC15+AC31+AC39+AC41+AC42</f>
        <v>5562244</v>
      </c>
      <c r="AD43" s="90"/>
      <c r="AE43" s="144">
        <f>AE15+AE31+AE39+AE41+AE42</f>
        <v>-26403028</v>
      </c>
      <c r="AF43" s="126"/>
      <c r="AG43" s="144">
        <f>AG15+AG31+AG39+AG41+AG42</f>
        <v>36041517</v>
      </c>
      <c r="AH43" s="126"/>
      <c r="AI43" s="144">
        <f>SUM(C43:U43,AG43)</f>
        <v>247628427</v>
      </c>
      <c r="AJ43" s="126"/>
      <c r="AK43" s="144">
        <f>AK15+AK31+AK39+AK41+AK42</f>
        <v>43875663</v>
      </c>
      <c r="AL43" s="126"/>
      <c r="AM43" s="144">
        <f>AM15+AM31+AM39+AM41+AM42</f>
        <v>291504090</v>
      </c>
    </row>
    <row r="44" spans="1:39" ht="14.5" thickTop="1"/>
  </sheetData>
  <mergeCells count="2">
    <mergeCell ref="C5:AM5"/>
    <mergeCell ref="W6:AG6"/>
  </mergeCells>
  <pageMargins left="0.4" right="0.4" top="0.48" bottom="0.5" header="0.5" footer="0.5"/>
  <pageSetup paperSize="9" scale="43" firstPageNumber="9" fitToHeight="0" orientation="landscape" useFirstPageNumber="1" r:id="rId1"/>
  <headerFooter>
    <oddFooter>&amp;L&amp;13 The accompanying notes form an integral part of the interim financial statements.
&amp;C&amp;13&amp;P</oddFooter>
  </headerFooter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4B6B-96BB-442D-90F5-AF3B3F11954A}">
  <sheetPr>
    <pageSetUpPr fitToPage="1"/>
  </sheetPr>
  <dimension ref="A1:AK39"/>
  <sheetViews>
    <sheetView view="pageBreakPreview" topLeftCell="A15" zoomScale="70" zoomScaleNormal="55" zoomScaleSheetLayoutView="70" workbookViewId="0">
      <selection activeCell="A42" sqref="A42"/>
    </sheetView>
  </sheetViews>
  <sheetFormatPr defaultColWidth="8.81640625" defaultRowHeight="14"/>
  <cols>
    <col min="1" max="1" width="52.1796875" customWidth="1"/>
    <col min="2" max="2" width="6.81640625" customWidth="1"/>
    <col min="3" max="3" width="11.1796875" bestFit="1" customWidth="1"/>
    <col min="4" max="4" width="0.81640625" customWidth="1"/>
    <col min="5" max="5" width="15.81640625" bestFit="1" customWidth="1"/>
    <col min="6" max="6" width="0.81640625" customWidth="1"/>
    <col min="7" max="7" width="17.1796875" customWidth="1"/>
    <col min="8" max="8" width="0.81640625" customWidth="1"/>
    <col min="9" max="9" width="14.1796875" bestFit="1" customWidth="1"/>
    <col min="10" max="10" width="0.81640625" customWidth="1"/>
    <col min="11" max="11" width="11" bestFit="1" customWidth="1"/>
    <col min="12" max="12" width="0.81640625" customWidth="1"/>
    <col min="13" max="13" width="9.1796875" bestFit="1" customWidth="1"/>
    <col min="14" max="14" width="0.81640625" customWidth="1"/>
    <col min="15" max="15" width="12.81640625" customWidth="1"/>
    <col min="16" max="16" width="0.81640625" customWidth="1"/>
    <col min="17" max="17" width="14.1796875" bestFit="1" customWidth="1"/>
    <col min="18" max="18" width="0.81640625" customWidth="1"/>
    <col min="19" max="19" width="12.81640625" bestFit="1" customWidth="1"/>
    <col min="20" max="20" width="0.81640625" customWidth="1"/>
    <col min="21" max="21" width="12.81640625" bestFit="1" customWidth="1"/>
    <col min="22" max="22" width="0.81640625" customWidth="1"/>
    <col min="23" max="23" width="14.453125" customWidth="1"/>
    <col min="24" max="24" width="0.81640625" customWidth="1"/>
    <col min="25" max="25" width="13.81640625" customWidth="1"/>
    <col min="26" max="26" width="0.81640625" customWidth="1"/>
    <col min="27" max="27" width="18.54296875" customWidth="1"/>
    <col min="28" max="28" width="0.81640625" customWidth="1"/>
    <col min="29" max="29" width="12.81640625" bestFit="1" customWidth="1"/>
    <col min="30" max="30" width="0.81640625" customWidth="1"/>
    <col min="31" max="31" width="15.1796875" bestFit="1" customWidth="1"/>
    <col min="32" max="32" width="0.81640625" customWidth="1"/>
    <col min="33" max="33" width="18.81640625" bestFit="1" customWidth="1"/>
    <col min="34" max="34" width="0.81640625" customWidth="1"/>
    <col min="35" max="35" width="12" bestFit="1" customWidth="1"/>
    <col min="36" max="36" width="0.81640625" customWidth="1"/>
    <col min="37" max="37" width="13.1796875" customWidth="1"/>
  </cols>
  <sheetData>
    <row r="1" spans="1:37" s="119" customFormat="1" ht="18" customHeight="1">
      <c r="A1" s="123" t="s">
        <v>165</v>
      </c>
      <c r="B1" s="182"/>
      <c r="C1" s="183"/>
      <c r="D1" s="183"/>
    </row>
    <row r="2" spans="1:37" s="119" customFormat="1" ht="18" customHeight="1">
      <c r="A2" s="123" t="s">
        <v>166</v>
      </c>
      <c r="B2" s="182"/>
      <c r="C2" s="183"/>
      <c r="D2" s="183"/>
    </row>
    <row r="3" spans="1:37" s="119" customFormat="1" ht="17.149999999999999" customHeight="1">
      <c r="A3" s="184" t="s">
        <v>167</v>
      </c>
      <c r="B3" s="179"/>
      <c r="C3" s="185"/>
      <c r="D3" s="185"/>
      <c r="O3" s="185"/>
      <c r="P3" s="185"/>
      <c r="Q3" s="185"/>
      <c r="R3" s="185"/>
      <c r="W3" s="185"/>
      <c r="AA3" s="185"/>
      <c r="AB3" s="185"/>
      <c r="AC3" s="185"/>
    </row>
    <row r="4" spans="1:37">
      <c r="A4" s="54"/>
      <c r="B4" s="49"/>
      <c r="AK4" s="9" t="s">
        <v>3</v>
      </c>
    </row>
    <row r="5" spans="1:37">
      <c r="B5" s="49"/>
      <c r="C5" s="234" t="s">
        <v>168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</row>
    <row r="6" spans="1:37">
      <c r="B6" s="50"/>
      <c r="C6" s="95"/>
      <c r="D6" s="95"/>
      <c r="E6" s="95"/>
      <c r="F6" s="95"/>
      <c r="G6" s="6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237" t="s">
        <v>169</v>
      </c>
      <c r="X6" s="237"/>
      <c r="Y6" s="237"/>
      <c r="Z6" s="237"/>
      <c r="AA6" s="237"/>
      <c r="AB6" s="237"/>
      <c r="AC6" s="237"/>
      <c r="AD6" s="237"/>
      <c r="AE6" s="237"/>
      <c r="AF6" s="95"/>
      <c r="AG6" s="95"/>
      <c r="AH6" s="95"/>
      <c r="AI6" s="95"/>
      <c r="AJ6" s="95"/>
      <c r="AK6" s="95"/>
    </row>
    <row r="7" spans="1:37">
      <c r="B7" s="50"/>
      <c r="C7" s="95"/>
      <c r="D7" s="95"/>
      <c r="E7" s="95"/>
      <c r="F7" s="95"/>
      <c r="G7" s="180" t="s">
        <v>170</v>
      </c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6"/>
      <c r="X7" s="6"/>
      <c r="Y7" s="6"/>
      <c r="Z7" s="6"/>
      <c r="AA7" s="6" t="s">
        <v>171</v>
      </c>
      <c r="AB7" s="6"/>
      <c r="AC7" s="6"/>
      <c r="AD7" s="6"/>
      <c r="AE7" s="6"/>
      <c r="AF7" s="95"/>
      <c r="AG7" s="95"/>
      <c r="AH7" s="95"/>
      <c r="AI7" s="95"/>
      <c r="AJ7" s="95"/>
      <c r="AK7" s="95"/>
    </row>
    <row r="8" spans="1:37">
      <c r="B8" s="50"/>
      <c r="C8" s="95"/>
      <c r="D8" s="95"/>
      <c r="E8" s="95"/>
      <c r="F8" s="95"/>
      <c r="G8" s="180" t="s">
        <v>172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6"/>
      <c r="X8" s="6"/>
      <c r="Y8" s="6"/>
      <c r="Z8" s="6"/>
      <c r="AA8" s="6" t="s">
        <v>174</v>
      </c>
      <c r="AB8" s="6"/>
      <c r="AC8" s="6"/>
      <c r="AD8" s="6"/>
      <c r="AE8" s="6"/>
      <c r="AF8" s="95"/>
      <c r="AG8" s="95"/>
      <c r="AH8" s="95"/>
      <c r="AI8" s="95"/>
      <c r="AJ8" s="95"/>
      <c r="AK8" s="95"/>
    </row>
    <row r="9" spans="1:37">
      <c r="B9" s="50"/>
      <c r="E9" s="6"/>
      <c r="F9" s="6"/>
      <c r="G9" s="6" t="s">
        <v>175</v>
      </c>
      <c r="H9" s="6"/>
      <c r="I9" s="6"/>
      <c r="J9" s="6"/>
      <c r="K9" s="6"/>
      <c r="L9" s="6"/>
      <c r="M9" s="6"/>
      <c r="N9" s="6"/>
      <c r="U9" s="6"/>
      <c r="V9" s="6"/>
      <c r="W9" s="6"/>
      <c r="Y9" s="6"/>
      <c r="AA9" s="6" t="s">
        <v>177</v>
      </c>
      <c r="AB9" s="6"/>
      <c r="AC9" s="6" t="s">
        <v>178</v>
      </c>
      <c r="AD9" s="6"/>
      <c r="AE9" s="6" t="s">
        <v>179</v>
      </c>
      <c r="AG9" s="226" t="s">
        <v>180</v>
      </c>
      <c r="AH9" s="6"/>
      <c r="AI9" s="6"/>
      <c r="AJ9" s="6"/>
    </row>
    <row r="10" spans="1:37">
      <c r="B10" s="10"/>
      <c r="C10" s="6" t="s">
        <v>181</v>
      </c>
      <c r="D10" s="6"/>
      <c r="E10" s="6" t="s">
        <v>80</v>
      </c>
      <c r="F10" s="6"/>
      <c r="G10" s="6" t="s">
        <v>182</v>
      </c>
      <c r="H10" s="6"/>
      <c r="I10" s="6" t="s">
        <v>183</v>
      </c>
      <c r="J10" s="6"/>
      <c r="L10" s="6"/>
      <c r="N10" s="6"/>
      <c r="O10" s="6" t="s">
        <v>184</v>
      </c>
      <c r="Q10" s="6" t="s">
        <v>185</v>
      </c>
      <c r="S10" s="6"/>
      <c r="U10" s="6" t="s">
        <v>186</v>
      </c>
      <c r="V10" s="6"/>
      <c r="W10" s="6" t="s">
        <v>171</v>
      </c>
      <c r="X10" s="6"/>
      <c r="Y10" s="6" t="s">
        <v>171</v>
      </c>
      <c r="Z10" s="6"/>
      <c r="AA10" s="6" t="s">
        <v>188</v>
      </c>
      <c r="AB10" s="6"/>
      <c r="AC10" s="6" t="s">
        <v>189</v>
      </c>
      <c r="AD10" s="6"/>
      <c r="AE10" s="6" t="s">
        <v>190</v>
      </c>
      <c r="AG10" s="226" t="s">
        <v>191</v>
      </c>
      <c r="AH10" s="6"/>
      <c r="AI10" s="6" t="s">
        <v>192</v>
      </c>
      <c r="AJ10" s="6"/>
      <c r="AK10" s="6" t="s">
        <v>193</v>
      </c>
    </row>
    <row r="11" spans="1:37">
      <c r="B11" s="10"/>
      <c r="C11" s="6" t="s">
        <v>194</v>
      </c>
      <c r="D11" s="6"/>
      <c r="E11" s="6" t="s">
        <v>195</v>
      </c>
      <c r="F11" s="6"/>
      <c r="G11" s="6" t="s">
        <v>196</v>
      </c>
      <c r="H11" s="6"/>
      <c r="I11" s="6" t="s">
        <v>197</v>
      </c>
      <c r="J11" s="6"/>
      <c r="K11" s="6" t="s">
        <v>198</v>
      </c>
      <c r="L11" s="6"/>
      <c r="M11" s="6" t="s">
        <v>199</v>
      </c>
      <c r="N11" s="6"/>
      <c r="O11" s="6" t="s">
        <v>200</v>
      </c>
      <c r="Q11" s="6" t="s">
        <v>201</v>
      </c>
      <c r="S11" s="6" t="s">
        <v>202</v>
      </c>
      <c r="T11" s="6"/>
      <c r="U11" s="6" t="s">
        <v>203</v>
      </c>
      <c r="V11" s="6"/>
      <c r="W11" s="6" t="s">
        <v>204</v>
      </c>
      <c r="X11" s="6"/>
      <c r="Y11" s="6" t="s">
        <v>205</v>
      </c>
      <c r="Z11" s="6"/>
      <c r="AA11" s="6" t="s">
        <v>207</v>
      </c>
      <c r="AB11" s="6"/>
      <c r="AC11" s="6" t="s">
        <v>208</v>
      </c>
      <c r="AD11" s="6"/>
      <c r="AE11" s="6" t="s">
        <v>209</v>
      </c>
      <c r="AF11" s="6"/>
      <c r="AG11" s="226" t="s">
        <v>210</v>
      </c>
      <c r="AH11" s="6"/>
      <c r="AI11" s="6" t="s">
        <v>211</v>
      </c>
      <c r="AJ11" s="6"/>
      <c r="AK11" s="6" t="s">
        <v>212</v>
      </c>
    </row>
    <row r="12" spans="1:37">
      <c r="B12" s="10" t="s">
        <v>10</v>
      </c>
      <c r="C12" s="7" t="s">
        <v>213</v>
      </c>
      <c r="D12" s="6"/>
      <c r="E12" s="7" t="s">
        <v>214</v>
      </c>
      <c r="F12" s="6"/>
      <c r="G12" s="7" t="s">
        <v>215</v>
      </c>
      <c r="H12" s="6"/>
      <c r="I12" s="7" t="s">
        <v>216</v>
      </c>
      <c r="J12" s="6"/>
      <c r="K12" s="7" t="s">
        <v>217</v>
      </c>
      <c r="L12" s="6"/>
      <c r="M12" s="7" t="s">
        <v>218</v>
      </c>
      <c r="N12" s="6"/>
      <c r="O12" s="7" t="s">
        <v>214</v>
      </c>
      <c r="Q12" s="7" t="s">
        <v>219</v>
      </c>
      <c r="S12" s="7" t="s">
        <v>214</v>
      </c>
      <c r="T12" s="6"/>
      <c r="U12" s="7" t="s">
        <v>220</v>
      </c>
      <c r="V12" s="6"/>
      <c r="W12" s="7" t="s">
        <v>221</v>
      </c>
      <c r="X12" s="6"/>
      <c r="Y12" s="7" t="s">
        <v>222</v>
      </c>
      <c r="Z12" s="6"/>
      <c r="AA12" s="7" t="s">
        <v>224</v>
      </c>
      <c r="AB12" s="6"/>
      <c r="AC12" s="7" t="s">
        <v>225</v>
      </c>
      <c r="AD12" s="6"/>
      <c r="AE12" s="7" t="s">
        <v>226</v>
      </c>
      <c r="AF12" s="6"/>
      <c r="AG12" s="227" t="s">
        <v>227</v>
      </c>
      <c r="AI12" s="7" t="s">
        <v>228</v>
      </c>
      <c r="AK12" s="7" t="s">
        <v>226</v>
      </c>
    </row>
    <row r="13" spans="1:37">
      <c r="B13" s="3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s="119" customFormat="1" ht="18" customHeight="1">
      <c r="A14" s="123" t="s">
        <v>255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</row>
    <row r="15" spans="1:37" s="119" customFormat="1" ht="18" customHeight="1">
      <c r="A15" s="123" t="s">
        <v>256</v>
      </c>
      <c r="B15" s="124"/>
      <c r="C15" s="90">
        <v>8413569</v>
      </c>
      <c r="D15" s="129"/>
      <c r="E15" s="90">
        <v>56004025</v>
      </c>
      <c r="F15" s="129"/>
      <c r="G15" s="90">
        <v>5212858</v>
      </c>
      <c r="H15" s="129"/>
      <c r="I15" s="90">
        <v>-9917</v>
      </c>
      <c r="J15" s="129"/>
      <c r="K15" s="90">
        <v>3621945</v>
      </c>
      <c r="L15" s="129"/>
      <c r="M15" s="90">
        <v>929166</v>
      </c>
      <c r="N15" s="129"/>
      <c r="O15" s="90">
        <v>3666565</v>
      </c>
      <c r="P15" s="129"/>
      <c r="Q15" s="90">
        <v>118690135</v>
      </c>
      <c r="R15" s="129"/>
      <c r="S15" s="90">
        <v>-8287164</v>
      </c>
      <c r="T15" s="129"/>
      <c r="U15" s="90">
        <v>26932000</v>
      </c>
      <c r="V15" s="129"/>
      <c r="W15" s="90">
        <v>55278117</v>
      </c>
      <c r="X15" s="129"/>
      <c r="Y15" s="90">
        <v>1561306</v>
      </c>
      <c r="Z15" s="90"/>
      <c r="AA15" s="90">
        <v>2344176</v>
      </c>
      <c r="AB15" s="90"/>
      <c r="AC15" s="90">
        <v>-34940547</v>
      </c>
      <c r="AD15" s="129"/>
      <c r="AE15" s="90">
        <f>SUM(W15:AC15)</f>
        <v>24243052</v>
      </c>
      <c r="AF15" s="90"/>
      <c r="AG15" s="90">
        <f>SUM(C15:U15,AE15)</f>
        <v>239416234</v>
      </c>
      <c r="AH15" s="129"/>
      <c r="AI15" s="90">
        <v>45616861</v>
      </c>
      <c r="AJ15" s="129"/>
      <c r="AK15" s="178">
        <f>SUM(AG15:AI15)</f>
        <v>285033095</v>
      </c>
    </row>
    <row r="16" spans="1:37" s="119" customFormat="1" ht="18" customHeight="1">
      <c r="A16" s="119" t="s">
        <v>257</v>
      </c>
      <c r="B16" s="124">
        <v>2</v>
      </c>
      <c r="C16" s="221">
        <v>0</v>
      </c>
      <c r="D16" s="190"/>
      <c r="E16" s="221">
        <v>0</v>
      </c>
      <c r="F16" s="190"/>
      <c r="G16" s="221">
        <v>0</v>
      </c>
      <c r="H16" s="190"/>
      <c r="I16" s="221">
        <v>0</v>
      </c>
      <c r="J16" s="190"/>
      <c r="K16" s="221">
        <v>0</v>
      </c>
      <c r="L16" s="190"/>
      <c r="M16" s="221">
        <v>0</v>
      </c>
      <c r="N16" s="190"/>
      <c r="O16" s="221">
        <v>0</v>
      </c>
      <c r="P16" s="190"/>
      <c r="Q16" s="221">
        <v>1959750</v>
      </c>
      <c r="R16" s="190"/>
      <c r="S16" s="221">
        <v>0</v>
      </c>
      <c r="T16" s="190"/>
      <c r="U16" s="221">
        <v>0</v>
      </c>
      <c r="V16" s="190"/>
      <c r="W16" s="221">
        <v>0</v>
      </c>
      <c r="X16" s="190"/>
      <c r="Y16" s="221">
        <v>0</v>
      </c>
      <c r="Z16" s="187"/>
      <c r="AA16" s="221">
        <v>0</v>
      </c>
      <c r="AB16" s="187"/>
      <c r="AC16" s="221">
        <v>0</v>
      </c>
      <c r="AD16" s="190"/>
      <c r="AE16" s="221">
        <f t="shared" ref="AE16:AE17" si="0">SUM(W16:AC16)</f>
        <v>0</v>
      </c>
      <c r="AF16" s="187"/>
      <c r="AG16" s="221">
        <f>SUM(C16:U16,AE16)</f>
        <v>1959750</v>
      </c>
      <c r="AH16" s="190"/>
      <c r="AI16" s="221">
        <v>0</v>
      </c>
      <c r="AJ16" s="190"/>
      <c r="AK16" s="220">
        <f>SUM(AG16:AI16)</f>
        <v>1959750</v>
      </c>
    </row>
    <row r="17" spans="1:37" s="119" customFormat="1" ht="18" customHeight="1">
      <c r="A17" s="123" t="s">
        <v>258</v>
      </c>
      <c r="B17" s="124"/>
      <c r="C17" s="90">
        <f>SUM(C15:C16)</f>
        <v>8413569</v>
      </c>
      <c r="D17" s="129"/>
      <c r="E17" s="90">
        <f>SUM(E15:E16)</f>
        <v>56004025</v>
      </c>
      <c r="F17" s="129"/>
      <c r="G17" s="90">
        <f>SUM(G15:G16)</f>
        <v>5212858</v>
      </c>
      <c r="H17" s="129"/>
      <c r="I17" s="90">
        <f>SUM(I15:I16)</f>
        <v>-9917</v>
      </c>
      <c r="J17" s="129"/>
      <c r="K17" s="90">
        <f>SUM(K15:K16)</f>
        <v>3621945</v>
      </c>
      <c r="L17" s="129"/>
      <c r="M17" s="90">
        <f>SUM(M15:M16)</f>
        <v>929166</v>
      </c>
      <c r="N17" s="129"/>
      <c r="O17" s="90">
        <f>SUM(O15:O16)</f>
        <v>3666565</v>
      </c>
      <c r="P17" s="129"/>
      <c r="Q17" s="90">
        <f>SUM(Q15:Q16)</f>
        <v>120649885</v>
      </c>
      <c r="R17" s="129"/>
      <c r="S17" s="90">
        <f>SUM(S15:S16)</f>
        <v>-8287164</v>
      </c>
      <c r="T17" s="129"/>
      <c r="U17" s="90">
        <f>SUM(U15:U16)</f>
        <v>26932000</v>
      </c>
      <c r="V17" s="129"/>
      <c r="W17" s="90">
        <f>SUM(W15:W16)</f>
        <v>55278117</v>
      </c>
      <c r="X17" s="129"/>
      <c r="Y17" s="90">
        <f>SUM(Y15:Y16)</f>
        <v>1561306</v>
      </c>
      <c r="Z17" s="90"/>
      <c r="AA17" s="90">
        <f>SUM(AA15:AA16)</f>
        <v>2344176</v>
      </c>
      <c r="AB17" s="90"/>
      <c r="AC17" s="90">
        <f>SUM(AC15:AC16)</f>
        <v>-34940547</v>
      </c>
      <c r="AD17" s="129"/>
      <c r="AE17" s="90">
        <f t="shared" si="0"/>
        <v>24243052</v>
      </c>
      <c r="AF17" s="90"/>
      <c r="AG17" s="90">
        <f>SUM(C17:U17,AE17)</f>
        <v>241375984</v>
      </c>
      <c r="AH17" s="129"/>
      <c r="AI17" s="90">
        <f>SUM(AI15:AI16)</f>
        <v>45616861</v>
      </c>
      <c r="AJ17" s="129"/>
      <c r="AK17" s="178">
        <f>SUM(AK15:AK16)</f>
        <v>286992845</v>
      </c>
    </row>
    <row r="18" spans="1:37" s="119" customFormat="1" ht="18" customHeight="1">
      <c r="A18" s="225" t="s">
        <v>259</v>
      </c>
      <c r="B18" s="124"/>
      <c r="C18" s="187"/>
      <c r="D18" s="126"/>
      <c r="E18" s="127"/>
      <c r="F18" s="126"/>
      <c r="G18" s="126"/>
      <c r="H18" s="126"/>
      <c r="I18" s="126"/>
      <c r="J18" s="126"/>
      <c r="K18" s="128"/>
      <c r="L18" s="126"/>
      <c r="M18" s="127"/>
      <c r="N18" s="126"/>
      <c r="O18" s="127"/>
      <c r="P18" s="126"/>
      <c r="Q18" s="127"/>
      <c r="R18" s="126"/>
      <c r="S18" s="127"/>
      <c r="T18" s="126"/>
      <c r="U18" s="129"/>
      <c r="V18" s="126"/>
      <c r="W18" s="129"/>
      <c r="X18" s="126"/>
      <c r="Y18" s="126"/>
      <c r="Z18" s="126"/>
      <c r="AA18" s="127"/>
      <c r="AB18" s="127"/>
      <c r="AC18" s="127"/>
      <c r="AD18" s="126"/>
      <c r="AE18" s="129"/>
      <c r="AF18" s="126"/>
      <c r="AG18" s="129"/>
      <c r="AH18" s="126"/>
      <c r="AI18" s="129"/>
      <c r="AJ18" s="126"/>
      <c r="AK18" s="129"/>
    </row>
    <row r="19" spans="1:37" s="119" customFormat="1" ht="18" customHeight="1">
      <c r="A19" s="118" t="s">
        <v>233</v>
      </c>
      <c r="B19" s="124"/>
      <c r="C19" s="131"/>
      <c r="D19" s="129"/>
      <c r="E19" s="131"/>
      <c r="F19" s="129"/>
      <c r="G19" s="129"/>
      <c r="H19" s="129"/>
      <c r="I19" s="129"/>
      <c r="J19" s="129"/>
      <c r="K19" s="128"/>
      <c r="L19" s="129"/>
      <c r="M19" s="131"/>
      <c r="N19" s="129"/>
      <c r="O19" s="131"/>
      <c r="P19" s="129"/>
      <c r="Q19" s="131"/>
      <c r="R19" s="129"/>
      <c r="S19" s="131"/>
      <c r="T19" s="129"/>
      <c r="U19" s="131"/>
      <c r="V19" s="129"/>
      <c r="W19" s="131"/>
      <c r="X19" s="129"/>
      <c r="Y19" s="129"/>
      <c r="Z19" s="129"/>
      <c r="AA19" s="131"/>
      <c r="AB19" s="131"/>
      <c r="AC19" s="131"/>
      <c r="AD19" s="129"/>
      <c r="AE19" s="131"/>
      <c r="AF19" s="129"/>
      <c r="AG19" s="131"/>
      <c r="AH19" s="129"/>
      <c r="AI19" s="129"/>
      <c r="AJ19" s="129"/>
      <c r="AK19" s="129"/>
    </row>
    <row r="20" spans="1:37" s="119" customFormat="1" ht="18" customHeight="1">
      <c r="A20" s="119" t="s">
        <v>260</v>
      </c>
      <c r="B20" s="124"/>
      <c r="C20" s="42">
        <v>0</v>
      </c>
      <c r="D20" s="32"/>
      <c r="E20" s="42">
        <v>0</v>
      </c>
      <c r="F20" s="32"/>
      <c r="G20" s="42">
        <v>0</v>
      </c>
      <c r="H20" s="32"/>
      <c r="I20" s="42">
        <v>0</v>
      </c>
      <c r="J20" s="32"/>
      <c r="K20" s="42">
        <v>0</v>
      </c>
      <c r="L20" s="32"/>
      <c r="M20" s="42">
        <v>0</v>
      </c>
      <c r="N20" s="32"/>
      <c r="O20" s="42">
        <v>0</v>
      </c>
      <c r="P20" s="32"/>
      <c r="Q20" s="42">
        <v>0</v>
      </c>
      <c r="R20" s="32"/>
      <c r="S20" s="42">
        <v>0</v>
      </c>
      <c r="T20" s="32"/>
      <c r="U20" s="42">
        <v>0</v>
      </c>
      <c r="V20" s="32"/>
      <c r="W20" s="42">
        <v>0</v>
      </c>
      <c r="X20" s="32"/>
      <c r="Y20" s="42">
        <v>0</v>
      </c>
      <c r="Z20" s="32"/>
      <c r="AA20" s="42">
        <v>0</v>
      </c>
      <c r="AB20" s="32"/>
      <c r="AC20" s="42">
        <v>0</v>
      </c>
      <c r="AD20" s="32"/>
      <c r="AE20" s="42">
        <f t="shared" ref="AE20:AE21" si="1">SUM(W20:AC20)</f>
        <v>0</v>
      </c>
      <c r="AF20" s="32"/>
      <c r="AG20" s="188">
        <f>SUM(C20:U20,AE20)</f>
        <v>0</v>
      </c>
      <c r="AH20" s="32"/>
      <c r="AI20" s="42">
        <v>-5892</v>
      </c>
      <c r="AJ20" s="32"/>
      <c r="AK20" s="42">
        <f>SUM(AG20:AI20)</f>
        <v>-5892</v>
      </c>
    </row>
    <row r="21" spans="1:37" s="119" customFormat="1" ht="18" customHeight="1">
      <c r="A21" s="118" t="s">
        <v>235</v>
      </c>
      <c r="B21" s="124"/>
      <c r="C21" s="143">
        <f>SUM(C20:C20)</f>
        <v>0</v>
      </c>
      <c r="D21" s="129"/>
      <c r="E21" s="143">
        <f>SUM(E20:E20)</f>
        <v>0</v>
      </c>
      <c r="F21" s="129"/>
      <c r="G21" s="143">
        <f>SUM(G20:G20)</f>
        <v>0</v>
      </c>
      <c r="H21" s="129"/>
      <c r="I21" s="143">
        <f>SUM(I20:I20)</f>
        <v>0</v>
      </c>
      <c r="J21" s="129"/>
      <c r="K21" s="143">
        <f>SUM(K20:K20)</f>
        <v>0</v>
      </c>
      <c r="L21" s="129"/>
      <c r="M21" s="143">
        <f>SUM(M20:M20)</f>
        <v>0</v>
      </c>
      <c r="N21" s="129"/>
      <c r="O21" s="143">
        <f>SUM(O20:O20)</f>
        <v>0</v>
      </c>
      <c r="P21" s="129"/>
      <c r="Q21" s="143">
        <f>SUM(Q20:Q20)</f>
        <v>0</v>
      </c>
      <c r="R21" s="129"/>
      <c r="S21" s="143">
        <f>SUM(S20:S20)</f>
        <v>0</v>
      </c>
      <c r="T21" s="129"/>
      <c r="U21" s="143">
        <f>SUM(U20:U20)</f>
        <v>0</v>
      </c>
      <c r="V21" s="129"/>
      <c r="W21" s="143">
        <f>SUM(W20:W20)</f>
        <v>0</v>
      </c>
      <c r="X21" s="129"/>
      <c r="Y21" s="143">
        <f>SUM(Y20:Y20)</f>
        <v>0</v>
      </c>
      <c r="Z21" s="90"/>
      <c r="AA21" s="143">
        <f>SUM(AA20:AA20)</f>
        <v>0</v>
      </c>
      <c r="AB21" s="90"/>
      <c r="AC21" s="143">
        <f>SUM(AC20:AC20)</f>
        <v>0</v>
      </c>
      <c r="AD21" s="129"/>
      <c r="AE21" s="143">
        <f t="shared" si="1"/>
        <v>0</v>
      </c>
      <c r="AF21" s="129"/>
      <c r="AG21" s="143">
        <f>SUM(C21:U21,AE21)</f>
        <v>0</v>
      </c>
      <c r="AH21" s="129"/>
      <c r="AI21" s="143">
        <f>SUM(AI20:AI20)</f>
        <v>-5892</v>
      </c>
      <c r="AJ21" s="129"/>
      <c r="AK21" s="143">
        <f>SUM(AK20:AK20)</f>
        <v>-5892</v>
      </c>
    </row>
    <row r="22" spans="1:37" s="119" customFormat="1" ht="18" customHeight="1">
      <c r="A22" s="118" t="s">
        <v>261</v>
      </c>
      <c r="B22" s="124"/>
      <c r="C22" s="131"/>
      <c r="D22" s="129"/>
      <c r="E22" s="131"/>
      <c r="F22" s="129"/>
      <c r="G22" s="129"/>
      <c r="H22" s="129"/>
      <c r="I22" s="129"/>
      <c r="J22" s="129"/>
      <c r="K22" s="128"/>
      <c r="L22" s="129"/>
      <c r="M22" s="131"/>
      <c r="N22" s="129"/>
      <c r="O22" s="131"/>
      <c r="P22" s="129"/>
      <c r="Q22" s="131"/>
      <c r="R22" s="129"/>
      <c r="S22" s="131"/>
      <c r="T22" s="129"/>
      <c r="U22" s="131"/>
      <c r="V22" s="129"/>
      <c r="W22" s="131"/>
      <c r="X22" s="129"/>
      <c r="Y22" s="129"/>
      <c r="Z22" s="129"/>
      <c r="AA22" s="131"/>
      <c r="AB22" s="131"/>
      <c r="AC22" s="131"/>
      <c r="AD22" s="129"/>
      <c r="AE22" s="131"/>
      <c r="AF22" s="129"/>
      <c r="AG22" s="131"/>
      <c r="AH22" s="129"/>
      <c r="AI22" s="129"/>
      <c r="AJ22" s="129"/>
      <c r="AK22" s="129"/>
    </row>
    <row r="23" spans="1:37" s="119" customFormat="1" ht="18" customHeight="1">
      <c r="A23" t="s">
        <v>262</v>
      </c>
      <c r="B23" s="124"/>
      <c r="C23" s="32">
        <v>0</v>
      </c>
      <c r="D23" s="32"/>
      <c r="E23" s="32">
        <v>0</v>
      </c>
      <c r="F23" s="32"/>
      <c r="G23" s="32">
        <v>-2182</v>
      </c>
      <c r="H23" s="32"/>
      <c r="I23" s="32">
        <v>0</v>
      </c>
      <c r="J23" s="32"/>
      <c r="K23" s="32">
        <v>0</v>
      </c>
      <c r="L23" s="32"/>
      <c r="M23" s="32">
        <v>0</v>
      </c>
      <c r="N23" s="32"/>
      <c r="O23" s="32">
        <v>0</v>
      </c>
      <c r="P23" s="32"/>
      <c r="Q23" s="32">
        <v>0</v>
      </c>
      <c r="R23" s="32"/>
      <c r="S23" s="32">
        <v>0</v>
      </c>
      <c r="T23" s="32"/>
      <c r="U23" s="32">
        <v>0</v>
      </c>
      <c r="V23" s="32"/>
      <c r="W23" s="32">
        <v>0</v>
      </c>
      <c r="X23" s="32"/>
      <c r="Y23" s="32">
        <v>0</v>
      </c>
      <c r="Z23" s="32"/>
      <c r="AA23" s="32">
        <v>0</v>
      </c>
      <c r="AB23" s="32"/>
      <c r="AC23" s="32">
        <v>48</v>
      </c>
      <c r="AD23" s="32"/>
      <c r="AE23" s="32">
        <f t="shared" ref="AE23:AE25" si="2">SUM(W23:AC23)</f>
        <v>48</v>
      </c>
      <c r="AF23" s="32"/>
      <c r="AG23" s="192">
        <f>SUM(C23:U23,AE23)</f>
        <v>-2134</v>
      </c>
      <c r="AH23" s="32"/>
      <c r="AI23" s="32">
        <v>2134</v>
      </c>
      <c r="AJ23" s="32"/>
      <c r="AK23" s="32">
        <f>SUM(AG23:AI23)</f>
        <v>0</v>
      </c>
    </row>
    <row r="24" spans="1:37" s="119" customFormat="1" ht="18" customHeight="1">
      <c r="A24" s="119" t="s">
        <v>241</v>
      </c>
      <c r="B24" s="124"/>
      <c r="C24" s="32">
        <v>0</v>
      </c>
      <c r="D24" s="32"/>
      <c r="E24" s="32">
        <v>0</v>
      </c>
      <c r="F24" s="32"/>
      <c r="G24" s="32">
        <v>0</v>
      </c>
      <c r="H24" s="32"/>
      <c r="I24" s="32">
        <v>0</v>
      </c>
      <c r="J24" s="32"/>
      <c r="K24" s="32">
        <v>0</v>
      </c>
      <c r="L24" s="32"/>
      <c r="M24" s="32">
        <v>0</v>
      </c>
      <c r="N24" s="32"/>
      <c r="O24" s="32">
        <v>0</v>
      </c>
      <c r="P24" s="32"/>
      <c r="Q24" s="32">
        <v>0</v>
      </c>
      <c r="R24" s="32"/>
      <c r="S24" s="32">
        <v>0</v>
      </c>
      <c r="T24" s="32"/>
      <c r="U24" s="32">
        <v>0</v>
      </c>
      <c r="V24" s="32"/>
      <c r="W24" s="32">
        <v>0</v>
      </c>
      <c r="X24" s="32"/>
      <c r="Y24" s="32">
        <v>0</v>
      </c>
      <c r="Z24" s="32"/>
      <c r="AA24" s="32">
        <v>0</v>
      </c>
      <c r="AB24" s="32"/>
      <c r="AC24" s="32">
        <v>0</v>
      </c>
      <c r="AD24" s="32"/>
      <c r="AE24" s="32">
        <f t="shared" si="2"/>
        <v>0</v>
      </c>
      <c r="AF24" s="32"/>
      <c r="AG24" s="192">
        <f>SUM(C24:U24,AE24)</f>
        <v>0</v>
      </c>
      <c r="AH24" s="32"/>
      <c r="AI24" s="32">
        <v>55563</v>
      </c>
      <c r="AJ24" s="32"/>
      <c r="AK24" s="32">
        <f t="shared" ref="AK24:AK25" si="3">SUM(AG24:AI24)</f>
        <v>55563</v>
      </c>
    </row>
    <row r="25" spans="1:37" s="119" customFormat="1" ht="18" customHeight="1">
      <c r="A25" s="119" t="s">
        <v>242</v>
      </c>
      <c r="C25" s="42">
        <v>0</v>
      </c>
      <c r="D25" s="32"/>
      <c r="E25" s="42">
        <v>0</v>
      </c>
      <c r="F25" s="32"/>
      <c r="G25" s="42">
        <v>6502</v>
      </c>
      <c r="H25" s="32"/>
      <c r="I25" s="42">
        <v>0</v>
      </c>
      <c r="J25" s="32"/>
      <c r="K25" s="42">
        <v>0</v>
      </c>
      <c r="L25" s="32"/>
      <c r="M25" s="42">
        <v>0</v>
      </c>
      <c r="N25" s="32"/>
      <c r="O25" s="42">
        <v>0</v>
      </c>
      <c r="P25" s="32"/>
      <c r="Q25" s="42">
        <v>-726</v>
      </c>
      <c r="R25" s="32"/>
      <c r="S25" s="42">
        <v>0</v>
      </c>
      <c r="T25" s="32"/>
      <c r="U25" s="42">
        <v>0</v>
      </c>
      <c r="V25" s="32"/>
      <c r="W25" s="42">
        <v>0</v>
      </c>
      <c r="X25" s="32"/>
      <c r="Y25" s="42">
        <v>0</v>
      </c>
      <c r="Z25" s="32"/>
      <c r="AA25" s="42">
        <v>-5776</v>
      </c>
      <c r="AB25" s="32"/>
      <c r="AC25" s="42">
        <v>0</v>
      </c>
      <c r="AD25" s="32"/>
      <c r="AE25" s="42">
        <f t="shared" si="2"/>
        <v>-5776</v>
      </c>
      <c r="AF25" s="32"/>
      <c r="AG25" s="188">
        <f>SUM(C25:S25,AE25)</f>
        <v>0</v>
      </c>
      <c r="AH25" s="32"/>
      <c r="AI25" s="42">
        <v>-219432</v>
      </c>
      <c r="AJ25" s="32"/>
      <c r="AK25" s="42">
        <f t="shared" si="3"/>
        <v>-219432</v>
      </c>
    </row>
    <row r="26" spans="1:37" s="119" customFormat="1" ht="18" customHeight="1">
      <c r="A26" s="118" t="s">
        <v>263</v>
      </c>
      <c r="B26" s="124"/>
      <c r="C26" s="132">
        <f>SUM(C23:C25)</f>
        <v>0</v>
      </c>
      <c r="D26" s="90"/>
      <c r="E26" s="132">
        <f>SUM(E23:E25)</f>
        <v>0</v>
      </c>
      <c r="F26" s="90"/>
      <c r="G26" s="132">
        <f>SUM(G23:G25)</f>
        <v>4320</v>
      </c>
      <c r="H26" s="90"/>
      <c r="I26" s="132">
        <f>SUM(I23:I25)</f>
        <v>0</v>
      </c>
      <c r="J26" s="90"/>
      <c r="K26" s="132">
        <f>SUM(K23:K25)</f>
        <v>0</v>
      </c>
      <c r="L26" s="90"/>
      <c r="M26" s="132">
        <f>SUM(M23:M25)</f>
        <v>0</v>
      </c>
      <c r="N26" s="90"/>
      <c r="O26" s="132">
        <f>SUM(O23:O25)</f>
        <v>0</v>
      </c>
      <c r="P26" s="90"/>
      <c r="Q26" s="132">
        <f>SUM(Q23:Q25)</f>
        <v>-726</v>
      </c>
      <c r="R26" s="90"/>
      <c r="S26" s="132">
        <f>SUM(S23:S25)</f>
        <v>0</v>
      </c>
      <c r="T26" s="90"/>
      <c r="U26" s="132">
        <f>SUM(U23:U25)</f>
        <v>0</v>
      </c>
      <c r="V26" s="90"/>
      <c r="W26" s="132">
        <f>SUM(W23:W25)</f>
        <v>0</v>
      </c>
      <c r="X26" s="90"/>
      <c r="Y26" s="132">
        <f>SUM(Y23:Y25)</f>
        <v>0</v>
      </c>
      <c r="Z26" s="90"/>
      <c r="AA26" s="132">
        <f>SUM(AA23:AA25)</f>
        <v>-5776</v>
      </c>
      <c r="AB26" s="90"/>
      <c r="AC26" s="132">
        <f>SUM(AC23:AC25)</f>
        <v>48</v>
      </c>
      <c r="AD26" s="90"/>
      <c r="AE26" s="132">
        <f>SUM(W26:AC26)</f>
        <v>-5728</v>
      </c>
      <c r="AF26" s="90"/>
      <c r="AG26" s="132">
        <f>SUM(C26:U26,AE26)</f>
        <v>-2134</v>
      </c>
      <c r="AH26" s="90"/>
      <c r="AI26" s="132">
        <f>SUM(AI23:AI25)</f>
        <v>-161735</v>
      </c>
      <c r="AJ26" s="90"/>
      <c r="AK26" s="132">
        <f>SUM(AK23:AK25)</f>
        <v>-163869</v>
      </c>
    </row>
    <row r="27" spans="1:37" s="119" customFormat="1" ht="18" customHeight="1">
      <c r="A27" s="123" t="s">
        <v>244</v>
      </c>
      <c r="B27" s="124"/>
      <c r="C27" s="133"/>
      <c r="D27" s="126"/>
      <c r="E27" s="133"/>
      <c r="F27" s="126"/>
      <c r="G27" s="126"/>
      <c r="H27" s="126"/>
      <c r="I27" s="126"/>
      <c r="J27" s="126"/>
      <c r="K27" s="133"/>
      <c r="L27" s="126"/>
      <c r="M27" s="133"/>
      <c r="N27" s="126"/>
      <c r="O27" s="133"/>
      <c r="P27" s="128"/>
      <c r="Q27" s="133"/>
      <c r="R27" s="128"/>
      <c r="S27" s="133"/>
      <c r="T27" s="126"/>
      <c r="U27" s="133"/>
      <c r="V27" s="126"/>
      <c r="W27" s="133"/>
      <c r="X27" s="126"/>
      <c r="Y27" s="133"/>
      <c r="Z27" s="133"/>
      <c r="AA27" s="133"/>
      <c r="AB27" s="133"/>
      <c r="AC27" s="133"/>
      <c r="AD27" s="126"/>
      <c r="AE27" s="133"/>
      <c r="AF27" s="126"/>
      <c r="AG27" s="133"/>
      <c r="AH27" s="126"/>
      <c r="AI27" s="190"/>
      <c r="AJ27" s="126"/>
      <c r="AK27" s="190"/>
    </row>
    <row r="28" spans="1:37" s="119" customFormat="1" ht="18" customHeight="1">
      <c r="A28" s="123" t="s">
        <v>232</v>
      </c>
      <c r="B28" s="124"/>
      <c r="C28" s="132">
        <f>C21+C26</f>
        <v>0</v>
      </c>
      <c r="D28" s="126"/>
      <c r="E28" s="132">
        <f>E21+E26</f>
        <v>0</v>
      </c>
      <c r="F28" s="126"/>
      <c r="G28" s="132">
        <f>G21+G26</f>
        <v>4320</v>
      </c>
      <c r="H28" s="126"/>
      <c r="I28" s="132">
        <f>I21+I26</f>
        <v>0</v>
      </c>
      <c r="J28" s="126"/>
      <c r="K28" s="132">
        <f>K21+K26</f>
        <v>0</v>
      </c>
      <c r="L28" s="126"/>
      <c r="M28" s="132">
        <f>M21+M26</f>
        <v>0</v>
      </c>
      <c r="N28" s="126"/>
      <c r="O28" s="132">
        <f>O21+O26</f>
        <v>0</v>
      </c>
      <c r="P28" s="128"/>
      <c r="Q28" s="132">
        <f>Q21+Q26</f>
        <v>-726</v>
      </c>
      <c r="R28" s="128"/>
      <c r="S28" s="132">
        <f>S21+S26</f>
        <v>0</v>
      </c>
      <c r="T28" s="126"/>
      <c r="U28" s="132">
        <f>U21+U26</f>
        <v>0</v>
      </c>
      <c r="V28" s="126"/>
      <c r="W28" s="132">
        <f>W21+W26</f>
        <v>0</v>
      </c>
      <c r="X28" s="126"/>
      <c r="Y28" s="132">
        <f>Y21+Y26</f>
        <v>0</v>
      </c>
      <c r="Z28" s="90"/>
      <c r="AA28" s="132">
        <f>AA21+AA26</f>
        <v>-5776</v>
      </c>
      <c r="AB28" s="90"/>
      <c r="AC28" s="132">
        <f>AC21+AC26</f>
        <v>48</v>
      </c>
      <c r="AD28" s="90"/>
      <c r="AE28" s="132">
        <f>SUM(W28:AC28)</f>
        <v>-5728</v>
      </c>
      <c r="AF28" s="126"/>
      <c r="AG28" s="132">
        <f>SUM(C28:U28,AE28)</f>
        <v>-2134</v>
      </c>
      <c r="AH28" s="126"/>
      <c r="AI28" s="132">
        <f>AI21+AI26</f>
        <v>-167627</v>
      </c>
      <c r="AJ28" s="126"/>
      <c r="AK28" s="132">
        <f>AK21+AK26</f>
        <v>-169761</v>
      </c>
    </row>
    <row r="29" spans="1:37" s="119" customFormat="1" ht="18" customHeight="1">
      <c r="A29" s="123" t="s">
        <v>245</v>
      </c>
      <c r="B29" s="124"/>
      <c r="C29" s="133"/>
      <c r="D29" s="126"/>
      <c r="E29" s="133"/>
      <c r="F29" s="126"/>
      <c r="G29" s="126"/>
      <c r="H29" s="126"/>
      <c r="I29" s="126"/>
      <c r="J29" s="126"/>
      <c r="K29" s="133"/>
      <c r="L29" s="126"/>
      <c r="M29" s="133"/>
      <c r="N29" s="126"/>
      <c r="O29" s="133"/>
      <c r="P29" s="128"/>
      <c r="Q29" s="133"/>
      <c r="R29" s="128"/>
      <c r="S29" s="133"/>
      <c r="T29" s="126"/>
      <c r="U29" s="133"/>
      <c r="V29" s="126"/>
      <c r="W29" s="133"/>
      <c r="X29" s="126"/>
      <c r="Y29" s="126"/>
      <c r="Z29" s="126"/>
      <c r="AA29" s="133"/>
      <c r="AB29" s="133"/>
      <c r="AC29" s="133"/>
      <c r="AD29" s="126"/>
      <c r="AE29" s="133"/>
      <c r="AF29" s="126"/>
      <c r="AG29" s="133"/>
      <c r="AH29" s="126"/>
      <c r="AI29" s="190"/>
      <c r="AJ29" s="126"/>
      <c r="AK29" s="190"/>
    </row>
    <row r="30" spans="1:37" s="119" customFormat="1" ht="18" customHeight="1">
      <c r="A30" s="119" t="s">
        <v>264</v>
      </c>
      <c r="B30" s="124"/>
      <c r="C30" s="32">
        <v>0</v>
      </c>
      <c r="D30" s="32"/>
      <c r="E30" s="32">
        <v>0</v>
      </c>
      <c r="F30" s="32"/>
      <c r="G30" s="32">
        <v>0</v>
      </c>
      <c r="H30" s="32"/>
      <c r="I30" s="32">
        <v>0</v>
      </c>
      <c r="J30" s="32"/>
      <c r="K30" s="32">
        <v>0</v>
      </c>
      <c r="L30" s="32"/>
      <c r="M30" s="32">
        <v>0</v>
      </c>
      <c r="N30" s="32"/>
      <c r="O30" s="32">
        <v>0</v>
      </c>
      <c r="P30" s="32"/>
      <c r="Q30" s="32">
        <v>1152032</v>
      </c>
      <c r="R30" s="32"/>
      <c r="S30" s="32">
        <v>0</v>
      </c>
      <c r="T30" s="32"/>
      <c r="U30" s="32">
        <v>0</v>
      </c>
      <c r="V30" s="32"/>
      <c r="W30" s="32">
        <v>0</v>
      </c>
      <c r="X30" s="32"/>
      <c r="Y30" s="32">
        <v>0</v>
      </c>
      <c r="Z30" s="32"/>
      <c r="AA30" s="32">
        <v>0</v>
      </c>
      <c r="AB30" s="32"/>
      <c r="AC30" s="32">
        <v>0</v>
      </c>
      <c r="AD30" s="32"/>
      <c r="AE30" s="32">
        <f>SUM(W30:AC30)</f>
        <v>0</v>
      </c>
      <c r="AF30" s="32"/>
      <c r="AG30" s="192">
        <f>SUM(C30:U30,AE30)</f>
        <v>1152032</v>
      </c>
      <c r="AH30" s="32"/>
      <c r="AI30" s="32">
        <v>398742</v>
      </c>
      <c r="AJ30" s="32"/>
      <c r="AK30" s="32">
        <f>SUM(AG30:AI30)</f>
        <v>1550774</v>
      </c>
    </row>
    <row r="31" spans="1:37" s="119" customFormat="1" ht="18" customHeight="1">
      <c r="A31" s="119" t="s">
        <v>247</v>
      </c>
      <c r="B31" s="124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189"/>
      <c r="AH31" s="32"/>
      <c r="AI31" s="32"/>
      <c r="AJ31" s="32"/>
      <c r="AK31" s="32"/>
    </row>
    <row r="32" spans="1:37" s="119" customFormat="1" ht="18" customHeight="1">
      <c r="A32" s="224" t="s">
        <v>265</v>
      </c>
      <c r="B32" s="124"/>
      <c r="C32" s="32">
        <v>0</v>
      </c>
      <c r="D32" s="32"/>
      <c r="E32" s="32">
        <v>0</v>
      </c>
      <c r="F32" s="32"/>
      <c r="G32" s="32">
        <v>0</v>
      </c>
      <c r="H32" s="32"/>
      <c r="I32" s="32">
        <v>0</v>
      </c>
      <c r="J32" s="32"/>
      <c r="K32" s="32">
        <v>0</v>
      </c>
      <c r="L32" s="32"/>
      <c r="M32" s="32">
        <v>0</v>
      </c>
      <c r="N32" s="32"/>
      <c r="O32" s="32">
        <v>0</v>
      </c>
      <c r="P32" s="32"/>
      <c r="Q32" s="32">
        <v>-9635</v>
      </c>
      <c r="R32" s="32"/>
      <c r="S32" s="32">
        <v>0</v>
      </c>
      <c r="T32" s="32"/>
      <c r="U32" s="32">
        <v>0</v>
      </c>
      <c r="V32" s="32"/>
      <c r="W32" s="32">
        <v>0</v>
      </c>
      <c r="X32" s="32"/>
      <c r="Y32" s="32">
        <v>0</v>
      </c>
      <c r="Z32" s="32"/>
      <c r="AA32" s="32">
        <v>0</v>
      </c>
      <c r="AB32" s="32"/>
      <c r="AC32" s="32">
        <v>0</v>
      </c>
      <c r="AD32" s="32"/>
      <c r="AE32" s="32">
        <f t="shared" ref="AE32" si="4">SUM(W32:AC32)</f>
        <v>0</v>
      </c>
      <c r="AF32" s="32"/>
      <c r="AG32" s="192">
        <f>SUM(C32:U32,AE32)</f>
        <v>-9635</v>
      </c>
      <c r="AH32" s="32"/>
      <c r="AI32" s="32">
        <v>-2</v>
      </c>
      <c r="AJ32" s="32"/>
      <c r="AK32" s="32">
        <f t="shared" ref="AK32:AK33" si="5">SUM(AG32:AI32)</f>
        <v>-9637</v>
      </c>
    </row>
    <row r="33" spans="1:37" s="119" customFormat="1" ht="18" customHeight="1">
      <c r="A33" s="119" t="s">
        <v>250</v>
      </c>
      <c r="B33" s="124"/>
      <c r="C33" s="32">
        <v>0</v>
      </c>
      <c r="D33" s="32"/>
      <c r="E33" s="32">
        <v>0</v>
      </c>
      <c r="F33" s="32"/>
      <c r="G33" s="32">
        <v>0</v>
      </c>
      <c r="H33" s="32"/>
      <c r="I33" s="32">
        <v>0</v>
      </c>
      <c r="J33" s="32"/>
      <c r="K33" s="32">
        <v>0</v>
      </c>
      <c r="L33" s="32"/>
      <c r="M33" s="32">
        <v>0</v>
      </c>
      <c r="N33" s="32"/>
      <c r="O33" s="32">
        <v>0</v>
      </c>
      <c r="P33" s="32"/>
      <c r="Q33" s="32">
        <v>0</v>
      </c>
      <c r="R33" s="32"/>
      <c r="S33" s="32">
        <v>0</v>
      </c>
      <c r="T33" s="32"/>
      <c r="U33" s="32">
        <v>0</v>
      </c>
      <c r="V33" s="32"/>
      <c r="W33" s="32">
        <v>-5549</v>
      </c>
      <c r="X33" s="32"/>
      <c r="Y33" s="32">
        <v>-55419</v>
      </c>
      <c r="Z33" s="32"/>
      <c r="AA33" s="32">
        <v>-145150</v>
      </c>
      <c r="AB33" s="32"/>
      <c r="AC33" s="32">
        <v>6385317</v>
      </c>
      <c r="AD33" s="32"/>
      <c r="AE33" s="32">
        <v>6179199</v>
      </c>
      <c r="AF33" s="32"/>
      <c r="AG33" s="192">
        <f>SUM(C33:U33,AE33)</f>
        <v>6179199</v>
      </c>
      <c r="AH33" s="32"/>
      <c r="AI33" s="32">
        <v>815397</v>
      </c>
      <c r="AJ33" s="32"/>
      <c r="AK33" s="32">
        <f t="shared" si="5"/>
        <v>6994596</v>
      </c>
    </row>
    <row r="34" spans="1:37" s="119" customFormat="1" ht="18" customHeight="1">
      <c r="A34" s="225" t="s">
        <v>266</v>
      </c>
      <c r="B34" s="124"/>
      <c r="C34" s="228">
        <f>SUM(C30:C33)</f>
        <v>0</v>
      </c>
      <c r="D34" s="129"/>
      <c r="E34" s="228">
        <f>SUM(E30:E33)</f>
        <v>0</v>
      </c>
      <c r="F34" s="129"/>
      <c r="G34" s="228">
        <f>SUM(G30:G33)</f>
        <v>0</v>
      </c>
      <c r="H34" s="129"/>
      <c r="I34" s="228">
        <f>SUM(I30:I33)</f>
        <v>0</v>
      </c>
      <c r="J34" s="129"/>
      <c r="K34" s="228">
        <f>SUM(K30:K33)</f>
        <v>0</v>
      </c>
      <c r="L34" s="129"/>
      <c r="M34" s="228">
        <f>SUM(M30:M33)</f>
        <v>0</v>
      </c>
      <c r="N34" s="129"/>
      <c r="O34" s="228">
        <f>SUM(O30:O33)</f>
        <v>0</v>
      </c>
      <c r="P34" s="129"/>
      <c r="Q34" s="228">
        <f>SUM(Q30:Q33)</f>
        <v>1142397</v>
      </c>
      <c r="R34" s="129"/>
      <c r="S34" s="228">
        <f>SUM(S30:S33)</f>
        <v>0</v>
      </c>
      <c r="T34" s="129"/>
      <c r="U34" s="228">
        <f>SUM(U30:U33)</f>
        <v>0</v>
      </c>
      <c r="V34" s="129"/>
      <c r="W34" s="228">
        <f>SUM(W30:W33)</f>
        <v>-5549</v>
      </c>
      <c r="X34" s="129"/>
      <c r="Y34" s="228">
        <f>SUM(Y30:Y33)</f>
        <v>-55419</v>
      </c>
      <c r="Z34" s="90"/>
      <c r="AA34" s="228">
        <f>SUM(AA30:AA33)</f>
        <v>-145150</v>
      </c>
      <c r="AB34" s="90"/>
      <c r="AC34" s="228">
        <f>SUM(AC30:AC33)</f>
        <v>6385317</v>
      </c>
      <c r="AD34" s="129"/>
      <c r="AE34" s="228">
        <f>SUM(W34:AC34)</f>
        <v>6179199</v>
      </c>
      <c r="AF34" s="129"/>
      <c r="AG34" s="228">
        <f>SUM(C34:U34,AE34)</f>
        <v>7321596</v>
      </c>
      <c r="AH34" s="129"/>
      <c r="AI34" s="228">
        <f>SUM(AI30:AI33)</f>
        <v>1214137</v>
      </c>
      <c r="AJ34" s="129"/>
      <c r="AK34" s="228">
        <f>AG34+AI34</f>
        <v>8535733</v>
      </c>
    </row>
    <row r="35" spans="1:37" ht="18" customHeight="1">
      <c r="A35" t="s">
        <v>251</v>
      </c>
      <c r="C35" s="134"/>
      <c r="D35" s="51"/>
      <c r="E35" s="134"/>
      <c r="F35" s="51"/>
      <c r="G35" s="134"/>
      <c r="H35" s="51"/>
      <c r="I35" s="134"/>
      <c r="J35" s="51"/>
      <c r="K35" s="134"/>
      <c r="L35" s="51"/>
      <c r="M35" s="135"/>
      <c r="N35" s="51"/>
      <c r="O35" s="134"/>
      <c r="P35" s="51"/>
      <c r="Q35" s="134"/>
      <c r="R35" s="51"/>
      <c r="S35" s="134"/>
      <c r="T35" s="36"/>
      <c r="U35" s="134"/>
      <c r="W35" s="134"/>
      <c r="X35" s="51"/>
      <c r="Y35" s="134"/>
      <c r="Z35" s="51"/>
      <c r="AA35" s="134"/>
      <c r="AB35" s="51"/>
      <c r="AC35" s="134"/>
      <c r="AD35" s="130"/>
      <c r="AE35" s="134"/>
      <c r="AF35" s="51"/>
      <c r="AG35" s="134"/>
      <c r="AH35" s="36"/>
      <c r="AI35" s="134"/>
      <c r="AJ35" s="36"/>
      <c r="AK35" s="134"/>
    </row>
    <row r="36" spans="1:37" s="119" customFormat="1" ht="18" customHeight="1">
      <c r="A36" s="119" t="s">
        <v>252</v>
      </c>
      <c r="B36" s="124"/>
      <c r="C36" s="32">
        <v>0</v>
      </c>
      <c r="D36" s="32"/>
      <c r="E36" s="32">
        <v>0</v>
      </c>
      <c r="F36" s="32"/>
      <c r="G36" s="32">
        <v>0</v>
      </c>
      <c r="H36" s="32"/>
      <c r="I36" s="32">
        <v>0</v>
      </c>
      <c r="J36" s="32"/>
      <c r="K36" s="32">
        <v>0</v>
      </c>
      <c r="L36" s="32"/>
      <c r="M36" s="32">
        <v>0</v>
      </c>
      <c r="N36" s="32"/>
      <c r="O36" s="32">
        <v>0</v>
      </c>
      <c r="P36" s="32"/>
      <c r="Q36" s="32">
        <v>-270145</v>
      </c>
      <c r="R36" s="32"/>
      <c r="S36" s="32">
        <v>0</v>
      </c>
      <c r="T36" s="32"/>
      <c r="U36" s="32">
        <v>0</v>
      </c>
      <c r="V36" s="32"/>
      <c r="W36" s="32">
        <v>0</v>
      </c>
      <c r="X36" s="32"/>
      <c r="Y36" s="32">
        <v>0</v>
      </c>
      <c r="Z36" s="32"/>
      <c r="AA36" s="32">
        <v>0</v>
      </c>
      <c r="AB36" s="32"/>
      <c r="AC36" s="32">
        <v>0</v>
      </c>
      <c r="AD36" s="32"/>
      <c r="AE36" s="32">
        <f t="shared" ref="AE36:AE38" si="6">SUM(W36:AC36)</f>
        <v>0</v>
      </c>
      <c r="AF36" s="32"/>
      <c r="AG36" s="192">
        <f>SUM(C36:U36,AE36)</f>
        <v>-270145</v>
      </c>
      <c r="AH36" s="32"/>
      <c r="AI36" s="32">
        <v>0</v>
      </c>
      <c r="AJ36" s="32"/>
      <c r="AK36" s="32">
        <f t="shared" ref="AK36:AK37" si="7">SUM(AG36:AI36)</f>
        <v>-270145</v>
      </c>
    </row>
    <row r="37" spans="1:37" ht="18" customHeight="1">
      <c r="A37" t="s">
        <v>253</v>
      </c>
      <c r="B37" s="10"/>
      <c r="C37" s="121">
        <v>0</v>
      </c>
      <c r="D37" s="52"/>
      <c r="E37" s="121">
        <v>0</v>
      </c>
      <c r="F37" s="52"/>
      <c r="G37" s="121">
        <v>0</v>
      </c>
      <c r="H37" s="52"/>
      <c r="I37" s="121">
        <v>0</v>
      </c>
      <c r="J37" s="52"/>
      <c r="K37" s="121">
        <v>0</v>
      </c>
      <c r="L37" s="52"/>
      <c r="M37" s="121">
        <v>0</v>
      </c>
      <c r="N37" s="52"/>
      <c r="O37" s="121">
        <v>0</v>
      </c>
      <c r="P37" s="52"/>
      <c r="Q37" s="121">
        <v>259423</v>
      </c>
      <c r="R37" s="52"/>
      <c r="S37" s="121">
        <v>0</v>
      </c>
      <c r="T37" s="191"/>
      <c r="U37" s="121">
        <v>0</v>
      </c>
      <c r="W37" s="121">
        <v>-199885</v>
      </c>
      <c r="X37" s="191"/>
      <c r="Y37" s="121">
        <v>0</v>
      </c>
      <c r="Z37" s="191"/>
      <c r="AA37" s="121">
        <v>-59538</v>
      </c>
      <c r="AB37" s="191"/>
      <c r="AC37" s="121">
        <v>0</v>
      </c>
      <c r="AD37" s="191"/>
      <c r="AE37" s="42">
        <f t="shared" si="6"/>
        <v>-259423</v>
      </c>
      <c r="AF37" s="191"/>
      <c r="AG37" s="188">
        <f>SUM(C37:U37,AE37)</f>
        <v>0</v>
      </c>
      <c r="AH37" s="191"/>
      <c r="AI37" s="121">
        <v>0</v>
      </c>
      <c r="AJ37" s="191"/>
      <c r="AK37" s="42">
        <f t="shared" si="7"/>
        <v>0</v>
      </c>
    </row>
    <row r="38" spans="1:37" s="119" customFormat="1" ht="18" customHeight="1" thickBot="1">
      <c r="A38" s="123" t="s">
        <v>267</v>
      </c>
      <c r="B38" s="124"/>
      <c r="C38" s="144">
        <f>C17+C28+C34+C36+C37</f>
        <v>8413569</v>
      </c>
      <c r="D38" s="126"/>
      <c r="E38" s="144">
        <f>E17+E28+E34+E36+E37</f>
        <v>56004025</v>
      </c>
      <c r="F38" s="126"/>
      <c r="G38" s="144">
        <f>G17+G28+G34+G36+G37</f>
        <v>5217178</v>
      </c>
      <c r="H38" s="126"/>
      <c r="I38" s="144">
        <f>I17+I28+I34+I36+I37</f>
        <v>-9917</v>
      </c>
      <c r="J38" s="126"/>
      <c r="K38" s="144">
        <f>K17+K28+K34+K36+K37</f>
        <v>3621945</v>
      </c>
      <c r="L38" s="126"/>
      <c r="M38" s="144">
        <f>M17+M28+M34+M36+M37</f>
        <v>929166</v>
      </c>
      <c r="N38" s="126"/>
      <c r="O38" s="144">
        <f>O17+O28+O34+O36+O37</f>
        <v>3666565</v>
      </c>
      <c r="P38" s="128"/>
      <c r="Q38" s="144">
        <f>Q17+Q28+Q34+Q36+Q37</f>
        <v>121780834</v>
      </c>
      <c r="R38" s="128"/>
      <c r="S38" s="144">
        <f>S17+S28+S34+S36+S37</f>
        <v>-8287164</v>
      </c>
      <c r="T38" s="126"/>
      <c r="U38" s="144">
        <f>U17+U28+U34+U36+U37</f>
        <v>26932000</v>
      </c>
      <c r="V38" s="126"/>
      <c r="W38" s="144">
        <f>W17+W28+W34+W36+W37</f>
        <v>55072683</v>
      </c>
      <c r="X38" s="126"/>
      <c r="Y38" s="144">
        <f>Y17+Y28+Y34+Y36+Y37</f>
        <v>1505887</v>
      </c>
      <c r="Z38" s="90"/>
      <c r="AA38" s="144">
        <f>AA17+AA28+AA34+AA36+AA37</f>
        <v>2133712</v>
      </c>
      <c r="AB38" s="90"/>
      <c r="AC38" s="144">
        <f>AC17+AC28+AC34+AC36+AC37</f>
        <v>-28555182</v>
      </c>
      <c r="AD38" s="126"/>
      <c r="AE38" s="144">
        <f t="shared" si="6"/>
        <v>30157100</v>
      </c>
      <c r="AF38" s="126"/>
      <c r="AG38" s="144">
        <f>SUM(C38:U38,AE38)</f>
        <v>248425301</v>
      </c>
      <c r="AH38" s="126"/>
      <c r="AI38" s="144">
        <f>AI17+AI28+AI34+AI36+AI37</f>
        <v>46663371</v>
      </c>
      <c r="AJ38" s="126"/>
      <c r="AK38" s="144">
        <f>AK17+AK28+AK34+AK36+AK37</f>
        <v>295088672</v>
      </c>
    </row>
    <row r="39" spans="1:37" ht="14.5" thickTop="1"/>
  </sheetData>
  <mergeCells count="2">
    <mergeCell ref="W6:AE6"/>
    <mergeCell ref="C5:AK5"/>
  </mergeCells>
  <pageMargins left="0.4" right="0.4" top="0.48" bottom="0.5" header="0.5" footer="0.5"/>
  <pageSetup paperSize="9" scale="43" firstPageNumber="10" fitToHeight="0" orientation="landscape" useFirstPageNumber="1" r:id="rId1"/>
  <headerFooter>
    <oddFooter>&amp;L&amp;13 The accompanying notes form an integral part of the interim financial statements.
&amp;C&amp;13&amp;P</oddFooter>
  </headerFooter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5B35A-797D-409E-A128-321BAFD5751A}">
  <sheetPr>
    <pageSetUpPr fitToPage="1"/>
  </sheetPr>
  <dimension ref="A1:AC46"/>
  <sheetViews>
    <sheetView view="pageBreakPreview" topLeftCell="A16" zoomScale="55" zoomScaleNormal="70" zoomScaleSheetLayoutView="55" workbookViewId="0">
      <selection activeCell="O35" sqref="O35"/>
    </sheetView>
  </sheetViews>
  <sheetFormatPr defaultColWidth="9.1796875" defaultRowHeight="20.25" customHeight="1"/>
  <cols>
    <col min="1" max="1" width="43.1796875" style="15" customWidth="1"/>
    <col min="2" max="2" width="6.54296875" style="15" customWidth="1"/>
    <col min="3" max="3" width="15.453125" style="15" customWidth="1"/>
    <col min="4" max="4" width="1.453125" style="15" customWidth="1"/>
    <col min="5" max="5" width="15.453125" style="15" customWidth="1"/>
    <col min="6" max="6" width="1.453125" style="15" customWidth="1"/>
    <col min="7" max="7" width="15.453125" style="15" customWidth="1"/>
    <col min="8" max="8" width="1.453125" style="15" customWidth="1"/>
    <col min="9" max="9" width="15.453125" style="15" customWidth="1"/>
    <col min="10" max="10" width="1.453125" style="15" customWidth="1"/>
    <col min="11" max="11" width="15.453125" style="15" customWidth="1"/>
    <col min="12" max="12" width="1.453125" style="15" customWidth="1"/>
    <col min="13" max="13" width="15.453125" style="15" customWidth="1"/>
    <col min="14" max="14" width="1.453125" style="15" customWidth="1"/>
    <col min="15" max="15" width="15.453125" style="15" customWidth="1"/>
    <col min="16" max="16" width="1.81640625" style="15" customWidth="1"/>
    <col min="17" max="17" width="15.453125" style="15" customWidth="1"/>
    <col min="18" max="18" width="1.453125" style="15" customWidth="1"/>
    <col min="19" max="19" width="15.81640625" style="15" bestFit="1" customWidth="1"/>
    <col min="20" max="20" width="0.81640625" style="15" customWidth="1"/>
    <col min="21" max="21" width="15.453125" style="15" customWidth="1"/>
    <col min="22" max="22" width="1.453125" style="15" customWidth="1"/>
    <col min="23" max="23" width="17.1796875" style="15" customWidth="1"/>
    <col min="24" max="24" width="1.453125" style="15" customWidth="1"/>
    <col min="25" max="25" width="19.453125" style="15" customWidth="1"/>
    <col min="26" max="26" width="1.453125" style="15" customWidth="1"/>
    <col min="27" max="27" width="16.453125" style="15" customWidth="1"/>
    <col min="28" max="28" width="0.81640625" style="15" customWidth="1"/>
    <col min="29" max="29" width="18" style="15" customWidth="1"/>
    <col min="30" max="16384" width="9.1796875" style="15"/>
  </cols>
  <sheetData>
    <row r="1" spans="1:29" s="119" customFormat="1" ht="18" customHeight="1">
      <c r="A1" s="136" t="s">
        <v>165</v>
      </c>
      <c r="B1" s="137"/>
      <c r="C1" s="138"/>
      <c r="D1" s="138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1:29" s="119" customFormat="1" ht="18" customHeight="1">
      <c r="A2" s="136" t="s">
        <v>166</v>
      </c>
      <c r="B2" s="137"/>
      <c r="C2" s="138"/>
      <c r="D2" s="138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</row>
    <row r="3" spans="1:29" s="119" customFormat="1" ht="17.149999999999999" customHeight="1">
      <c r="A3" s="140" t="s">
        <v>167</v>
      </c>
      <c r="B3" s="141"/>
      <c r="C3" s="142"/>
      <c r="D3" s="142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42"/>
      <c r="R3" s="142"/>
      <c r="S3" s="142"/>
      <c r="T3" s="139"/>
      <c r="U3" s="139"/>
      <c r="V3" s="139"/>
      <c r="W3" s="142"/>
      <c r="X3" s="139"/>
      <c r="Y3" s="139"/>
      <c r="Z3" s="139"/>
      <c r="AA3" s="142"/>
      <c r="AB3" s="142"/>
      <c r="AC3" s="139"/>
    </row>
    <row r="4" spans="1:29" ht="20.25" customHeight="1">
      <c r="A4" s="54"/>
      <c r="B4" s="54"/>
      <c r="AC4" s="9"/>
    </row>
    <row r="5" spans="1:29" s="37" customFormat="1" ht="20.25" customHeight="1">
      <c r="A5" s="54"/>
      <c r="B5" s="5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9" t="s">
        <v>3</v>
      </c>
    </row>
    <row r="6" spans="1:29" s="37" customFormat="1" ht="20.25" customHeight="1">
      <c r="A6" s="55"/>
      <c r="B6" s="55"/>
      <c r="C6" s="234" t="s">
        <v>268</v>
      </c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</row>
    <row r="7" spans="1:29" s="37" customFormat="1" ht="20.25" customHeight="1">
      <c r="A7" s="55"/>
      <c r="B7" s="5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238" t="s">
        <v>169</v>
      </c>
      <c r="V7" s="238"/>
      <c r="W7" s="238"/>
      <c r="X7" s="238"/>
      <c r="Y7" s="238"/>
      <c r="Z7" s="238"/>
      <c r="AA7" s="238"/>
      <c r="AB7" s="95"/>
      <c r="AC7" s="95"/>
    </row>
    <row r="8" spans="1:29" s="37" customFormat="1" ht="20.25" customHeight="1">
      <c r="A8" s="55"/>
      <c r="B8" s="5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1"/>
      <c r="V8" s="1"/>
      <c r="W8" s="1"/>
      <c r="X8" s="1"/>
      <c r="Y8" s="6" t="s">
        <v>269</v>
      </c>
      <c r="Z8" s="1"/>
      <c r="AA8" s="1"/>
      <c r="AB8" s="95"/>
      <c r="AC8" s="95"/>
    </row>
    <row r="9" spans="1:29" s="37" customFormat="1" ht="20.25" customHeight="1">
      <c r="A9" s="15"/>
      <c r="B9" s="15"/>
      <c r="C9" s="1"/>
      <c r="D9" s="1"/>
      <c r="E9" s="6"/>
      <c r="F9" s="1"/>
      <c r="G9" s="6"/>
      <c r="H9" s="1"/>
      <c r="I9" s="15"/>
      <c r="J9" s="1"/>
      <c r="K9" s="15"/>
      <c r="L9" s="1"/>
      <c r="M9" s="15"/>
      <c r="N9" s="1"/>
      <c r="O9" s="1"/>
      <c r="P9" s="1"/>
      <c r="Q9" s="1"/>
      <c r="R9" s="1"/>
      <c r="S9" s="1"/>
      <c r="T9" s="1"/>
      <c r="V9" s="1"/>
      <c r="W9" s="1"/>
      <c r="X9" s="1"/>
      <c r="Y9" s="1" t="s">
        <v>270</v>
      </c>
      <c r="Z9" s="1"/>
      <c r="AA9" s="6"/>
      <c r="AB9" s="1"/>
      <c r="AC9" s="1"/>
    </row>
    <row r="10" spans="1:29" s="37" customFormat="1" ht="20.25" customHeight="1">
      <c r="A10" s="15"/>
      <c r="B10" s="15"/>
      <c r="C10" s="1"/>
      <c r="D10" s="1"/>
      <c r="E10" s="6"/>
      <c r="F10" s="1"/>
      <c r="G10" s="6"/>
      <c r="H10" s="1"/>
      <c r="I10" s="15"/>
      <c r="J10" s="1"/>
      <c r="K10" s="15"/>
      <c r="L10" s="1"/>
      <c r="M10" s="15"/>
      <c r="N10" s="1"/>
      <c r="O10" s="1"/>
      <c r="P10" s="1"/>
      <c r="Q10" s="1"/>
      <c r="R10" s="1"/>
      <c r="S10" s="1"/>
      <c r="T10" s="1"/>
      <c r="V10" s="1"/>
      <c r="W10" s="6"/>
      <c r="X10" s="1"/>
      <c r="Y10" s="6" t="s">
        <v>271</v>
      </c>
      <c r="Z10" s="1"/>
      <c r="AA10" s="6" t="s">
        <v>179</v>
      </c>
      <c r="AB10" s="1"/>
      <c r="AC10" s="1"/>
    </row>
    <row r="11" spans="1:29" s="37" customFormat="1" ht="20.25" customHeight="1">
      <c r="A11" s="15"/>
      <c r="B11" s="15"/>
      <c r="C11" s="6" t="s">
        <v>181</v>
      </c>
      <c r="D11" s="1"/>
      <c r="E11" s="1" t="s">
        <v>80</v>
      </c>
      <c r="F11" s="1"/>
      <c r="G11" s="6" t="s">
        <v>272</v>
      </c>
      <c r="H11" s="1"/>
      <c r="I11" s="6"/>
      <c r="J11" s="1"/>
      <c r="K11" s="1"/>
      <c r="L11" s="1"/>
      <c r="M11" s="1" t="s">
        <v>184</v>
      </c>
      <c r="N11" s="1"/>
      <c r="O11" s="1" t="s">
        <v>185</v>
      </c>
      <c r="P11" s="1"/>
      <c r="Q11" s="1"/>
      <c r="R11" s="1"/>
      <c r="S11" s="1" t="s">
        <v>186</v>
      </c>
      <c r="T11" s="1"/>
      <c r="U11" s="6" t="s">
        <v>173</v>
      </c>
      <c r="V11" s="1"/>
      <c r="W11" s="6" t="s">
        <v>171</v>
      </c>
      <c r="X11" s="1"/>
      <c r="Y11" s="6" t="s">
        <v>188</v>
      </c>
      <c r="Z11" s="1"/>
      <c r="AA11" s="1" t="s">
        <v>190</v>
      </c>
      <c r="AB11" s="1"/>
      <c r="AC11" s="6" t="s">
        <v>193</v>
      </c>
    </row>
    <row r="12" spans="1:29" s="37" customFormat="1" ht="20.25" customHeight="1">
      <c r="A12" s="15"/>
      <c r="B12" s="15"/>
      <c r="C12" s="6" t="s">
        <v>194</v>
      </c>
      <c r="D12" s="1"/>
      <c r="E12" s="1" t="s">
        <v>195</v>
      </c>
      <c r="F12" s="1"/>
      <c r="G12" s="6" t="s">
        <v>197</v>
      </c>
      <c r="H12" s="1"/>
      <c r="I12" s="6" t="s">
        <v>198</v>
      </c>
      <c r="J12" s="1"/>
      <c r="K12" s="1" t="s">
        <v>199</v>
      </c>
      <c r="L12" s="1"/>
      <c r="M12" s="1" t="s">
        <v>200</v>
      </c>
      <c r="N12" s="1"/>
      <c r="O12" s="1" t="s">
        <v>201</v>
      </c>
      <c r="P12" s="1"/>
      <c r="Q12" s="6" t="s">
        <v>202</v>
      </c>
      <c r="R12" s="1"/>
      <c r="S12" s="1" t="s">
        <v>203</v>
      </c>
      <c r="T12" s="1"/>
      <c r="U12" s="6" t="s">
        <v>204</v>
      </c>
      <c r="V12" s="1"/>
      <c r="W12" s="6" t="s">
        <v>205</v>
      </c>
      <c r="X12" s="1"/>
      <c r="Y12" s="6" t="s">
        <v>273</v>
      </c>
      <c r="Z12" s="1"/>
      <c r="AA12" s="1" t="s">
        <v>274</v>
      </c>
      <c r="AB12" s="1"/>
      <c r="AC12" s="6" t="s">
        <v>212</v>
      </c>
    </row>
    <row r="13" spans="1:29" ht="20.25" customHeight="1">
      <c r="B13" s="10"/>
      <c r="C13" s="12" t="s">
        <v>213</v>
      </c>
      <c r="D13" s="1"/>
      <c r="E13" s="12" t="s">
        <v>214</v>
      </c>
      <c r="F13" s="1"/>
      <c r="G13" s="7" t="s">
        <v>216</v>
      </c>
      <c r="H13" s="1"/>
      <c r="I13" s="7" t="s">
        <v>217</v>
      </c>
      <c r="J13" s="1"/>
      <c r="K13" s="12" t="s">
        <v>218</v>
      </c>
      <c r="L13" s="1"/>
      <c r="M13" s="12" t="s">
        <v>214</v>
      </c>
      <c r="N13" s="1"/>
      <c r="O13" s="12" t="s">
        <v>219</v>
      </c>
      <c r="P13" s="1"/>
      <c r="Q13" s="7" t="s">
        <v>214</v>
      </c>
      <c r="R13" s="1"/>
      <c r="S13" s="12" t="s">
        <v>220</v>
      </c>
      <c r="T13" s="1"/>
      <c r="U13" s="7" t="s">
        <v>221</v>
      </c>
      <c r="V13" s="1"/>
      <c r="W13" s="12" t="s">
        <v>222</v>
      </c>
      <c r="X13" s="1"/>
      <c r="Y13" s="7" t="s">
        <v>224</v>
      </c>
      <c r="Z13" s="1"/>
      <c r="AA13" s="7" t="s">
        <v>275</v>
      </c>
      <c r="AB13" s="1"/>
      <c r="AC13" s="12" t="s">
        <v>226</v>
      </c>
    </row>
    <row r="14" spans="1:29" s="37" customFormat="1" ht="20.25" customHeight="1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ht="20.25" customHeight="1">
      <c r="A15" s="37" t="s">
        <v>229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</row>
    <row r="16" spans="1:29" ht="20.25" customHeight="1">
      <c r="A16" s="37" t="s">
        <v>230</v>
      </c>
      <c r="B16" s="37"/>
      <c r="C16" s="166">
        <v>8611242</v>
      </c>
      <c r="D16" s="166"/>
      <c r="E16" s="166">
        <v>56408882</v>
      </c>
      <c r="F16" s="167"/>
      <c r="G16" s="166">
        <v>490423</v>
      </c>
      <c r="H16" s="167"/>
      <c r="I16" s="166">
        <v>3470021</v>
      </c>
      <c r="J16" s="167"/>
      <c r="K16" s="166">
        <v>929166</v>
      </c>
      <c r="L16" s="167"/>
      <c r="M16" s="166">
        <v>7062578</v>
      </c>
      <c r="N16" s="167"/>
      <c r="O16" s="166">
        <v>50163792</v>
      </c>
      <c r="P16" s="167"/>
      <c r="Q16" s="166">
        <v>-7062578</v>
      </c>
      <c r="R16" s="167"/>
      <c r="S16" s="166">
        <v>15000000</v>
      </c>
      <c r="T16" s="167"/>
      <c r="U16" s="166">
        <v>9684937</v>
      </c>
      <c r="V16" s="167"/>
      <c r="W16" s="166">
        <v>4790</v>
      </c>
      <c r="X16" s="167"/>
      <c r="Y16" s="166">
        <v>450967</v>
      </c>
      <c r="Z16" s="167"/>
      <c r="AA16" s="166">
        <f>U16+Y16+W16</f>
        <v>10140694</v>
      </c>
      <c r="AB16" s="167"/>
      <c r="AC16" s="166">
        <f>SUM(C16:S16,AA16:AB16)</f>
        <v>145214220</v>
      </c>
    </row>
    <row r="17" spans="1:29" s="125" customFormat="1" ht="20.25" customHeight="1">
      <c r="A17" s="123" t="s">
        <v>231</v>
      </c>
      <c r="B17" s="123"/>
      <c r="C17" s="123"/>
      <c r="D17" s="168"/>
      <c r="E17" s="169"/>
      <c r="F17" s="168"/>
      <c r="G17" s="170"/>
      <c r="H17" s="170"/>
      <c r="I17" s="168"/>
      <c r="J17" s="170"/>
      <c r="K17" s="129"/>
      <c r="L17" s="168"/>
      <c r="M17" s="129"/>
      <c r="N17" s="168"/>
      <c r="O17" s="129"/>
      <c r="P17" s="168"/>
      <c r="Q17" s="129"/>
      <c r="R17" s="129"/>
      <c r="S17" s="129"/>
      <c r="T17" s="123"/>
      <c r="U17" s="129"/>
      <c r="V17" s="168"/>
      <c r="W17" s="129"/>
      <c r="X17" s="129"/>
      <c r="Y17" s="129"/>
      <c r="Z17" s="129"/>
      <c r="AA17" s="129"/>
      <c r="AB17" s="168"/>
      <c r="AC17" s="129"/>
    </row>
    <row r="18" spans="1:29" s="125" customFormat="1" ht="20.25" customHeight="1">
      <c r="A18" s="123" t="s">
        <v>232</v>
      </c>
      <c r="B18" s="123"/>
      <c r="C18" s="123"/>
      <c r="D18" s="168"/>
      <c r="E18" s="169"/>
      <c r="F18" s="168"/>
      <c r="G18" s="170"/>
      <c r="H18" s="170"/>
      <c r="I18" s="168"/>
      <c r="J18" s="170"/>
      <c r="K18" s="129"/>
      <c r="L18" s="168"/>
      <c r="M18" s="129"/>
      <c r="N18" s="168"/>
      <c r="O18" s="129"/>
      <c r="P18" s="168"/>
      <c r="Q18" s="129"/>
      <c r="R18" s="129"/>
      <c r="S18" s="129"/>
      <c r="T18" s="123"/>
      <c r="U18" s="129"/>
      <c r="V18" s="168"/>
      <c r="W18" s="129"/>
      <c r="X18" s="129"/>
      <c r="Y18" s="129"/>
      <c r="Z18" s="129"/>
      <c r="AA18" s="129"/>
      <c r="AB18" s="168"/>
      <c r="AC18" s="129"/>
    </row>
    <row r="19" spans="1:29" s="125" customFormat="1" ht="20.25" customHeight="1">
      <c r="A19" s="118" t="s">
        <v>233</v>
      </c>
      <c r="B19" s="123"/>
      <c r="C19" s="123"/>
      <c r="D19" s="168"/>
      <c r="E19" s="169"/>
      <c r="F19" s="168"/>
      <c r="G19" s="170"/>
      <c r="H19" s="170"/>
      <c r="I19" s="168"/>
      <c r="J19" s="170"/>
      <c r="K19" s="129"/>
      <c r="L19" s="168"/>
      <c r="M19" s="129"/>
      <c r="N19" s="168"/>
      <c r="O19" s="129"/>
      <c r="P19" s="168"/>
      <c r="Q19" s="129"/>
      <c r="R19" s="129"/>
      <c r="S19" s="129"/>
      <c r="T19" s="123"/>
      <c r="U19" s="129"/>
      <c r="V19" s="168"/>
      <c r="W19" s="129"/>
      <c r="X19" s="129"/>
      <c r="Y19" s="129"/>
      <c r="Z19" s="129"/>
      <c r="AA19" s="129"/>
      <c r="AB19" s="168"/>
      <c r="AC19" s="129"/>
    </row>
    <row r="20" spans="1:29" s="119" customFormat="1" ht="20.25" customHeight="1">
      <c r="A20" s="119" t="s">
        <v>234</v>
      </c>
      <c r="B20" s="124"/>
      <c r="C20" s="32">
        <v>0</v>
      </c>
      <c r="D20" s="47"/>
      <c r="E20" s="32">
        <v>0</v>
      </c>
      <c r="F20" s="171"/>
      <c r="G20" s="32">
        <v>0</v>
      </c>
      <c r="H20" s="52"/>
      <c r="I20" s="32">
        <v>0</v>
      </c>
      <c r="J20" s="172"/>
      <c r="K20" s="32">
        <v>0</v>
      </c>
      <c r="L20" s="52"/>
      <c r="M20" s="32">
        <v>263507</v>
      </c>
      <c r="N20" s="52"/>
      <c r="O20" s="32">
        <v>-263507</v>
      </c>
      <c r="P20" s="52"/>
      <c r="Q20" s="106">
        <v>-263507</v>
      </c>
      <c r="R20" s="52"/>
      <c r="S20" s="32">
        <v>0</v>
      </c>
      <c r="T20" s="52"/>
      <c r="U20" s="32">
        <v>0</v>
      </c>
      <c r="V20" s="52"/>
      <c r="W20" s="32">
        <v>0</v>
      </c>
      <c r="X20" s="52"/>
      <c r="Y20" s="32">
        <v>0</v>
      </c>
      <c r="Z20" s="52"/>
      <c r="AA20" s="105">
        <f>SUM(U20:Y20)</f>
        <v>0</v>
      </c>
      <c r="AB20" s="52"/>
      <c r="AC20" s="121">
        <f>SUM(C20:S20,AA20:AB20)</f>
        <v>-263507</v>
      </c>
    </row>
    <row r="21" spans="1:29" s="123" customFormat="1" ht="20.25" customHeight="1">
      <c r="A21" s="118" t="s">
        <v>235</v>
      </c>
      <c r="C21" s="28">
        <f>SUM(C19:C20)</f>
        <v>0</v>
      </c>
      <c r="D21" s="173"/>
      <c r="E21" s="28">
        <f>SUM(E19:E20)</f>
        <v>0</v>
      </c>
      <c r="F21" s="130"/>
      <c r="G21" s="28">
        <f>SUM(G19:G20)</f>
        <v>0</v>
      </c>
      <c r="H21" s="51"/>
      <c r="I21" s="28">
        <f>SUM(I19:I20)</f>
        <v>0</v>
      </c>
      <c r="J21" s="130"/>
      <c r="K21" s="28">
        <f>SUM(K19:K20)</f>
        <v>0</v>
      </c>
      <c r="L21" s="51"/>
      <c r="M21" s="28">
        <f>SUM(M19:M20)</f>
        <v>263507</v>
      </c>
      <c r="N21" s="51"/>
      <c r="O21" s="28">
        <f>SUM(O19:O20)</f>
        <v>-263507</v>
      </c>
      <c r="P21" s="51"/>
      <c r="Q21" s="28">
        <f>SUM(Q19:Q20)</f>
        <v>-263507</v>
      </c>
      <c r="R21" s="51"/>
      <c r="S21" s="28">
        <f>SUM(S19:S20)</f>
        <v>0</v>
      </c>
      <c r="T21" s="51"/>
      <c r="U21" s="28">
        <f>SUM(U19:U20)</f>
        <v>0</v>
      </c>
      <c r="V21" s="51"/>
      <c r="W21" s="28">
        <f>SUM(W19:W20)</f>
        <v>0</v>
      </c>
      <c r="X21" s="51"/>
      <c r="Y21" s="28">
        <f>SUM(Y19:Y20)</f>
        <v>0</v>
      </c>
      <c r="Z21" s="51"/>
      <c r="AA21" s="28">
        <f>SUM(AA19:AA20)</f>
        <v>0</v>
      </c>
      <c r="AB21" s="51"/>
      <c r="AC21" s="28">
        <f>SUM(C21:S21,AA21:AB21)</f>
        <v>-263507</v>
      </c>
    </row>
    <row r="22" spans="1:29" s="125" customFormat="1" ht="20.25" customHeight="1">
      <c r="A22" s="123" t="s">
        <v>244</v>
      </c>
      <c r="B22" s="123"/>
      <c r="C22" s="130"/>
      <c r="D22" s="173"/>
      <c r="E22" s="130"/>
      <c r="F22" s="130"/>
      <c r="G22" s="174"/>
      <c r="H22" s="51"/>
      <c r="I22" s="174"/>
      <c r="J22" s="174"/>
      <c r="K22" s="130"/>
      <c r="L22" s="51"/>
      <c r="M22" s="130"/>
      <c r="N22" s="51"/>
      <c r="O22" s="130"/>
      <c r="P22" s="51"/>
      <c r="Q22" s="130"/>
      <c r="R22" s="51"/>
      <c r="S22" s="130"/>
      <c r="T22" s="51"/>
      <c r="U22" s="130"/>
      <c r="V22" s="51"/>
      <c r="W22" s="130"/>
      <c r="X22" s="51"/>
      <c r="Y22" s="130"/>
      <c r="Z22" s="51"/>
      <c r="AA22" s="130"/>
      <c r="AB22" s="51"/>
      <c r="AC22" s="130"/>
    </row>
    <row r="23" spans="1:29" s="123" customFormat="1" ht="20.25" customHeight="1">
      <c r="A23" s="123" t="s">
        <v>232</v>
      </c>
      <c r="C23" s="5">
        <f>C21</f>
        <v>0</v>
      </c>
      <c r="D23" s="175"/>
      <c r="E23" s="5">
        <f>E21</f>
        <v>0</v>
      </c>
      <c r="F23" s="130"/>
      <c r="G23" s="5">
        <f>G21</f>
        <v>0</v>
      </c>
      <c r="H23" s="51"/>
      <c r="I23" s="5">
        <f>I21</f>
        <v>0</v>
      </c>
      <c r="J23" s="130"/>
      <c r="K23" s="5">
        <f>K21</f>
        <v>0</v>
      </c>
      <c r="L23" s="51"/>
      <c r="M23" s="5">
        <f>M21</f>
        <v>263507</v>
      </c>
      <c r="N23" s="51"/>
      <c r="O23" s="5">
        <f>O21</f>
        <v>-263507</v>
      </c>
      <c r="P23" s="51"/>
      <c r="Q23" s="5">
        <f>Q21</f>
        <v>-263507</v>
      </c>
      <c r="R23" s="51"/>
      <c r="S23" s="5">
        <f>S21</f>
        <v>0</v>
      </c>
      <c r="T23" s="175"/>
      <c r="U23" s="5">
        <f>U21</f>
        <v>0</v>
      </c>
      <c r="V23" s="51"/>
      <c r="W23" s="5">
        <f>W21</f>
        <v>0</v>
      </c>
      <c r="X23" s="51"/>
      <c r="Y23" s="5">
        <f>Y21</f>
        <v>0</v>
      </c>
      <c r="Z23" s="51"/>
      <c r="AA23" s="5">
        <f>AA21</f>
        <v>0</v>
      </c>
      <c r="AB23" s="175"/>
      <c r="AC23" s="5">
        <f>SUM(C23:S23,AA23:AB23)</f>
        <v>-263507</v>
      </c>
    </row>
    <row r="24" spans="1:29" ht="20.25" customHeight="1">
      <c r="A24" s="37" t="s">
        <v>245</v>
      </c>
      <c r="B24" s="37"/>
      <c r="C24" s="82"/>
      <c r="D24" s="84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4"/>
      <c r="U24" s="82"/>
      <c r="V24" s="82"/>
      <c r="W24" s="82"/>
      <c r="X24" s="82"/>
      <c r="Y24" s="82"/>
      <c r="Z24" s="82"/>
      <c r="AA24" s="82"/>
      <c r="AB24" s="84"/>
      <c r="AC24" s="82"/>
    </row>
    <row r="25" spans="1:29" ht="20.25" customHeight="1">
      <c r="A25" t="s">
        <v>246</v>
      </c>
      <c r="B25" s="37"/>
      <c r="C25" s="200">
        <v>0</v>
      </c>
      <c r="D25" s="156"/>
      <c r="E25" s="200">
        <v>0</v>
      </c>
      <c r="F25" s="156"/>
      <c r="G25" s="200">
        <v>0</v>
      </c>
      <c r="H25" s="156"/>
      <c r="I25" s="200">
        <v>0</v>
      </c>
      <c r="J25" s="201"/>
      <c r="K25" s="200">
        <v>0</v>
      </c>
      <c r="L25" s="201"/>
      <c r="M25" s="200">
        <v>0</v>
      </c>
      <c r="N25" s="201"/>
      <c r="O25" s="192">
        <v>-2154686</v>
      </c>
      <c r="P25" s="200"/>
      <c r="Q25" s="200">
        <v>0</v>
      </c>
      <c r="R25" s="156"/>
      <c r="S25" s="200">
        <v>0</v>
      </c>
      <c r="T25" s="156"/>
      <c r="U25" s="200">
        <v>0</v>
      </c>
      <c r="V25" s="201"/>
      <c r="W25" s="200">
        <v>0</v>
      </c>
      <c r="X25" s="201"/>
      <c r="Y25" s="200">
        <v>0</v>
      </c>
      <c r="Z25" s="201"/>
      <c r="AA25" s="200">
        <f>U25+Y25+W25</f>
        <v>0</v>
      </c>
      <c r="AB25" s="200"/>
      <c r="AC25" s="200">
        <f>SUM(C25:S25,AA25:AB25)</f>
        <v>-2154686</v>
      </c>
    </row>
    <row r="26" spans="1:29" ht="20.25" customHeight="1">
      <c r="A26" t="s">
        <v>247</v>
      </c>
      <c r="B26" s="37"/>
      <c r="C26" s="200"/>
      <c r="D26" s="156"/>
      <c r="E26" s="200"/>
      <c r="F26" s="156"/>
      <c r="G26" s="200"/>
      <c r="H26" s="156"/>
      <c r="I26" s="200"/>
      <c r="J26" s="201"/>
      <c r="K26" s="200"/>
      <c r="L26" s="201"/>
      <c r="M26" s="200"/>
      <c r="N26" s="201"/>
      <c r="O26" s="200"/>
      <c r="P26" s="200"/>
      <c r="Q26" s="200"/>
      <c r="R26" s="156"/>
      <c r="S26" s="200"/>
      <c r="T26" s="156"/>
      <c r="U26" s="200"/>
      <c r="V26" s="201"/>
      <c r="W26" s="200"/>
      <c r="X26" s="201"/>
      <c r="Y26" s="200"/>
      <c r="Z26" s="201"/>
      <c r="AA26" s="200"/>
      <c r="AB26" s="200"/>
      <c r="AC26" s="200"/>
    </row>
    <row r="27" spans="1:29" ht="20.25" customHeight="1">
      <c r="A27" t="s">
        <v>250</v>
      </c>
      <c r="B27" s="37"/>
      <c r="C27" s="202">
        <v>0</v>
      </c>
      <c r="D27" s="156"/>
      <c r="E27" s="202">
        <v>0</v>
      </c>
      <c r="F27" s="156"/>
      <c r="G27" s="202">
        <v>0</v>
      </c>
      <c r="H27" s="156"/>
      <c r="I27" s="202">
        <v>0</v>
      </c>
      <c r="J27" s="201"/>
      <c r="K27" s="202">
        <v>0</v>
      </c>
      <c r="L27" s="201"/>
      <c r="M27" s="202">
        <v>0</v>
      </c>
      <c r="N27" s="201"/>
      <c r="O27" s="202">
        <v>0</v>
      </c>
      <c r="P27" s="203"/>
      <c r="Q27" s="202">
        <v>0</v>
      </c>
      <c r="R27" s="203"/>
      <c r="S27" s="202">
        <v>0</v>
      </c>
      <c r="T27" s="120"/>
      <c r="U27" s="204">
        <v>0</v>
      </c>
      <c r="V27" s="203"/>
      <c r="W27" s="205">
        <v>-5341</v>
      </c>
      <c r="X27" s="203"/>
      <c r="Y27" s="205">
        <v>-11200</v>
      </c>
      <c r="Z27" s="203"/>
      <c r="AA27" s="188">
        <f>U27+Y27+W27</f>
        <v>-16541</v>
      </c>
      <c r="AB27" s="203"/>
      <c r="AC27" s="188">
        <f>SUM(C27:S27,AA27:AB27)</f>
        <v>-16541</v>
      </c>
    </row>
    <row r="28" spans="1:29" ht="20.25" customHeight="1">
      <c r="A28" s="37" t="s">
        <v>266</v>
      </c>
      <c r="B28" s="37"/>
      <c r="C28" s="88">
        <f>SUM(C25:C27)</f>
        <v>0</v>
      </c>
      <c r="D28" s="83"/>
      <c r="E28" s="88">
        <f>SUM(E25:E27)</f>
        <v>0</v>
      </c>
      <c r="F28" s="82"/>
      <c r="G28" s="88">
        <f>SUM(G25:G27)</f>
        <v>0</v>
      </c>
      <c r="H28" s="82"/>
      <c r="I28" s="88">
        <f>SUM(I25:I27)</f>
        <v>0</v>
      </c>
      <c r="J28" s="82"/>
      <c r="K28" s="88">
        <f>SUM(K25:K27)</f>
        <v>0</v>
      </c>
      <c r="L28" s="82"/>
      <c r="M28" s="88">
        <f>SUM(M25:M27)</f>
        <v>0</v>
      </c>
      <c r="N28" s="82"/>
      <c r="O28" s="103">
        <f>SUM(O25:O27)</f>
        <v>-2154686</v>
      </c>
      <c r="P28" s="104"/>
      <c r="Q28" s="103">
        <f>SUM(Q25:Q27)</f>
        <v>0</v>
      </c>
      <c r="R28" s="82"/>
      <c r="S28" s="88">
        <f>SUM(S25:S27)</f>
        <v>0</v>
      </c>
      <c r="T28" s="82"/>
      <c r="U28" s="88">
        <f>SUM(U25:U27)</f>
        <v>0</v>
      </c>
      <c r="V28" s="82"/>
      <c r="W28" s="88">
        <f>SUM(W25:W27)</f>
        <v>-5341</v>
      </c>
      <c r="X28" s="82"/>
      <c r="Y28" s="88">
        <f>SUM(Y25:Y27)</f>
        <v>-11200</v>
      </c>
      <c r="Z28" s="82"/>
      <c r="AA28" s="88">
        <f>SUM(AA25:AA27)</f>
        <v>-16541</v>
      </c>
      <c r="AB28" s="82"/>
      <c r="AC28" s="88">
        <f>SUM(C28:S28,AA28:AB28)</f>
        <v>-2171227</v>
      </c>
    </row>
    <row r="29" spans="1:29" ht="20.25" customHeight="1">
      <c r="A29" t="s">
        <v>251</v>
      </c>
      <c r="B29" s="37"/>
      <c r="C29" s="83"/>
      <c r="D29" s="83"/>
      <c r="E29" s="83"/>
      <c r="F29" s="82"/>
      <c r="G29" s="83"/>
      <c r="H29" s="82"/>
      <c r="I29" s="83"/>
      <c r="J29" s="82"/>
      <c r="K29" s="83"/>
      <c r="L29" s="82"/>
      <c r="M29" s="83"/>
      <c r="N29" s="82"/>
      <c r="O29" s="83"/>
      <c r="P29" s="83"/>
      <c r="Q29" s="83"/>
      <c r="R29" s="82"/>
      <c r="S29" s="83"/>
      <c r="T29" s="82"/>
      <c r="U29" s="83"/>
      <c r="V29" s="82"/>
      <c r="W29" s="82"/>
      <c r="X29" s="82"/>
      <c r="Y29" s="82"/>
      <c r="Z29" s="82"/>
      <c r="AA29" s="83"/>
      <c r="AB29" s="82"/>
      <c r="AC29" s="83"/>
    </row>
    <row r="30" spans="1:29" ht="20.25" customHeight="1">
      <c r="A30" t="s">
        <v>252</v>
      </c>
      <c r="B30" s="10"/>
      <c r="C30" s="85">
        <v>0</v>
      </c>
      <c r="D30" s="85"/>
      <c r="E30" s="85">
        <v>0</v>
      </c>
      <c r="F30" s="80"/>
      <c r="G30" s="85">
        <v>0</v>
      </c>
      <c r="H30" s="86"/>
      <c r="I30" s="85">
        <v>0</v>
      </c>
      <c r="J30" s="86"/>
      <c r="K30" s="85">
        <v>0</v>
      </c>
      <c r="L30" s="86"/>
      <c r="M30" s="85">
        <v>0</v>
      </c>
      <c r="N30" s="86"/>
      <c r="O30" s="85">
        <v>-270130</v>
      </c>
      <c r="P30" s="85"/>
      <c r="Q30" s="85">
        <v>0</v>
      </c>
      <c r="R30" s="86"/>
      <c r="S30" s="85">
        <v>0</v>
      </c>
      <c r="T30" s="86"/>
      <c r="U30" s="85">
        <v>0</v>
      </c>
      <c r="V30" s="86"/>
      <c r="W30" s="85">
        <v>0</v>
      </c>
      <c r="X30" s="86"/>
      <c r="Y30" s="85">
        <v>0</v>
      </c>
      <c r="Z30" s="86"/>
      <c r="AA30" s="117">
        <f>U30+Y30+W30</f>
        <v>0</v>
      </c>
      <c r="AB30" s="86"/>
      <c r="AC30" s="120">
        <f>SUM(C30:S30,AA30:AB30)</f>
        <v>-270130</v>
      </c>
    </row>
    <row r="31" spans="1:29" ht="20.25" customHeight="1">
      <c r="A31" t="s">
        <v>253</v>
      </c>
      <c r="B31" s="10"/>
      <c r="C31" s="85">
        <v>0</v>
      </c>
      <c r="D31" s="85"/>
      <c r="E31" s="85">
        <v>0</v>
      </c>
      <c r="F31" s="80"/>
      <c r="G31" s="85">
        <v>0</v>
      </c>
      <c r="H31" s="86"/>
      <c r="I31" s="85">
        <v>0</v>
      </c>
      <c r="J31" s="86"/>
      <c r="K31" s="85">
        <v>0</v>
      </c>
      <c r="L31" s="86"/>
      <c r="M31" s="85">
        <v>0</v>
      </c>
      <c r="N31" s="86"/>
      <c r="O31" s="85">
        <v>10743</v>
      </c>
      <c r="P31" s="85"/>
      <c r="Q31" s="85">
        <v>0</v>
      </c>
      <c r="R31" s="86"/>
      <c r="S31" s="85">
        <v>0</v>
      </c>
      <c r="T31" s="86"/>
      <c r="U31" s="85">
        <v>-10743</v>
      </c>
      <c r="V31" s="86"/>
      <c r="W31" s="85">
        <v>0</v>
      </c>
      <c r="X31" s="86"/>
      <c r="Y31" s="85">
        <v>0</v>
      </c>
      <c r="Z31" s="86"/>
      <c r="AA31" s="117">
        <f>U31+Y31+W31</f>
        <v>-10743</v>
      </c>
      <c r="AB31" s="86"/>
      <c r="AC31" s="121">
        <f>SUM(C31:S31,AA31:AB31)</f>
        <v>0</v>
      </c>
    </row>
    <row r="32" spans="1:29" ht="20.25" customHeight="1" thickBot="1">
      <c r="A32" s="37" t="s">
        <v>254</v>
      </c>
      <c r="C32" s="97">
        <f>SUM(C16,C28,C30:C31,C23)</f>
        <v>8611242</v>
      </c>
      <c r="D32" s="83"/>
      <c r="E32" s="97">
        <f>SUM(E16,E28,E30:E31,E23)</f>
        <v>56408882</v>
      </c>
      <c r="F32" s="83"/>
      <c r="G32" s="97">
        <f>SUM(G16,G28,G30:G31,G23)</f>
        <v>490423</v>
      </c>
      <c r="H32" s="83"/>
      <c r="I32" s="97">
        <f>SUM(I16,I28,I30:I31,I23)</f>
        <v>3470021</v>
      </c>
      <c r="J32" s="83"/>
      <c r="K32" s="97">
        <f>SUM(K16,K28,K30:K31,K23)</f>
        <v>929166</v>
      </c>
      <c r="L32" s="83"/>
      <c r="M32" s="97">
        <f>SUM(M16,M28,M30:M31,M23)</f>
        <v>7326085</v>
      </c>
      <c r="N32" s="83"/>
      <c r="O32" s="97">
        <f>SUM(O16,O28,O30:O31,O23)</f>
        <v>47486212</v>
      </c>
      <c r="P32" s="92"/>
      <c r="Q32" s="97">
        <f>SUM(Q16,Q28,Q30:Q31,Q23)</f>
        <v>-7326085</v>
      </c>
      <c r="R32" s="83"/>
      <c r="S32" s="97">
        <f>SUM(S16,S28,S30:S31,S23)</f>
        <v>15000000</v>
      </c>
      <c r="T32" s="83"/>
      <c r="U32" s="97">
        <f>SUM(U16,U28,U30:U31,U23)</f>
        <v>9674194</v>
      </c>
      <c r="V32" s="83"/>
      <c r="W32" s="97">
        <f>SUM(W16,W28,W30:W31,W23)</f>
        <v>-551</v>
      </c>
      <c r="X32" s="83"/>
      <c r="Y32" s="97">
        <f>SUM(Y16,Y28,Y30:Y31,Y23)</f>
        <v>439767</v>
      </c>
      <c r="Z32" s="83"/>
      <c r="AA32" s="97">
        <f>SUM(AA16,AA28,AA30:AA31,AA23)</f>
        <v>10113410</v>
      </c>
      <c r="AB32" s="83"/>
      <c r="AC32" s="97">
        <f>SUM(C32:S32,AA32:AB32)</f>
        <v>142509356</v>
      </c>
    </row>
    <row r="33" spans="1:29" ht="20.25" customHeight="1" thickTop="1"/>
    <row r="34" spans="1:29" ht="20.25" customHeight="1">
      <c r="A34" s="37" t="s">
        <v>255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</row>
    <row r="35" spans="1:29" ht="20.25" customHeight="1">
      <c r="A35" s="37" t="s">
        <v>258</v>
      </c>
      <c r="B35" s="37"/>
      <c r="C35" s="166">
        <v>8413569</v>
      </c>
      <c r="D35" s="166"/>
      <c r="E35" s="166">
        <v>55113998</v>
      </c>
      <c r="F35" s="167"/>
      <c r="G35" s="166">
        <v>490423</v>
      </c>
      <c r="H35" s="167"/>
      <c r="I35" s="166">
        <v>3470021</v>
      </c>
      <c r="J35" s="167"/>
      <c r="K35" s="166">
        <v>929166</v>
      </c>
      <c r="L35" s="167"/>
      <c r="M35" s="166">
        <v>3666565</v>
      </c>
      <c r="N35" s="167"/>
      <c r="O35" s="166">
        <v>45651693</v>
      </c>
      <c r="P35" s="167"/>
      <c r="Q35" s="166">
        <v>-3666565</v>
      </c>
      <c r="R35" s="167"/>
      <c r="S35" s="166">
        <v>26932000</v>
      </c>
      <c r="T35" s="167"/>
      <c r="U35" s="166">
        <v>9618597</v>
      </c>
      <c r="V35" s="167"/>
      <c r="W35" s="166">
        <v>-1497</v>
      </c>
      <c r="X35" s="167"/>
      <c r="Y35" s="166">
        <v>418967</v>
      </c>
      <c r="Z35" s="167"/>
      <c r="AA35" s="166">
        <f>U35+Y35+W35</f>
        <v>10036067</v>
      </c>
      <c r="AB35" s="167"/>
      <c r="AC35" s="166">
        <f>SUM(C35:S35,AA35:AB35)</f>
        <v>151036937</v>
      </c>
    </row>
    <row r="36" spans="1:29" ht="20.25" customHeight="1">
      <c r="A36" s="37" t="s">
        <v>245</v>
      </c>
      <c r="B36" s="37"/>
      <c r="C36" s="82"/>
      <c r="D36" s="84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4"/>
      <c r="U36" s="82"/>
      <c r="V36" s="82"/>
      <c r="W36" s="82"/>
      <c r="X36" s="82"/>
      <c r="Y36" s="82"/>
      <c r="Z36" s="82"/>
      <c r="AA36" s="82"/>
      <c r="AB36" s="84"/>
      <c r="AC36" s="82"/>
    </row>
    <row r="37" spans="1:29" ht="20.25" customHeight="1">
      <c r="A37" t="s">
        <v>264</v>
      </c>
      <c r="B37" s="37"/>
      <c r="C37" s="80">
        <v>0</v>
      </c>
      <c r="D37" s="84"/>
      <c r="E37" s="80">
        <v>0</v>
      </c>
      <c r="F37" s="82"/>
      <c r="G37" s="80">
        <v>0</v>
      </c>
      <c r="H37" s="82"/>
      <c r="I37" s="80">
        <v>0</v>
      </c>
      <c r="J37" s="82"/>
      <c r="K37" s="80">
        <v>0</v>
      </c>
      <c r="L37" s="82"/>
      <c r="M37" s="80">
        <v>0</v>
      </c>
      <c r="N37" s="82"/>
      <c r="O37" s="80">
        <v>7604377</v>
      </c>
      <c r="P37" s="82"/>
      <c r="Q37" s="80">
        <v>0</v>
      </c>
      <c r="R37" s="82"/>
      <c r="S37" s="80">
        <v>0</v>
      </c>
      <c r="T37" s="84"/>
      <c r="U37" s="80">
        <v>0</v>
      </c>
      <c r="V37" s="82"/>
      <c r="W37" s="80">
        <v>0</v>
      </c>
      <c r="X37" s="82"/>
      <c r="Y37" s="80">
        <v>0</v>
      </c>
      <c r="Z37" s="82"/>
      <c r="AA37" s="82">
        <f>U37+Y37+W37</f>
        <v>0</v>
      </c>
      <c r="AB37" s="84"/>
      <c r="AC37" s="80">
        <f>SUM(C37:S37,AA37:AB37)</f>
        <v>7604377</v>
      </c>
    </row>
    <row r="38" spans="1:29" ht="20.25" customHeight="1">
      <c r="A38" t="s">
        <v>247</v>
      </c>
      <c r="B38" s="37"/>
      <c r="C38" s="82"/>
      <c r="D38" s="84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4"/>
      <c r="U38" s="82"/>
      <c r="V38" s="82"/>
      <c r="W38" s="82"/>
      <c r="X38" s="82"/>
      <c r="Y38" s="82"/>
      <c r="Z38" s="82"/>
      <c r="AA38" s="82"/>
      <c r="AB38" s="84"/>
      <c r="AC38" s="82"/>
    </row>
    <row r="39" spans="1:29" ht="20.25" customHeight="1">
      <c r="A39" t="s">
        <v>250</v>
      </c>
      <c r="B39" s="37"/>
      <c r="C39" s="193">
        <v>0</v>
      </c>
      <c r="D39" s="87"/>
      <c r="E39" s="193">
        <v>0</v>
      </c>
      <c r="F39" s="80"/>
      <c r="G39" s="117">
        <v>0</v>
      </c>
      <c r="H39" s="80"/>
      <c r="I39" s="193">
        <v>0</v>
      </c>
      <c r="J39" s="80"/>
      <c r="K39" s="193">
        <v>0</v>
      </c>
      <c r="L39" s="80"/>
      <c r="M39" s="193">
        <v>0</v>
      </c>
      <c r="N39" s="80"/>
      <c r="O39" s="193">
        <v>0</v>
      </c>
      <c r="P39" s="80"/>
      <c r="Q39" s="193">
        <v>0</v>
      </c>
      <c r="R39" s="80"/>
      <c r="S39" s="117">
        <v>0</v>
      </c>
      <c r="T39" s="87"/>
      <c r="U39" s="193">
        <v>0</v>
      </c>
      <c r="V39" s="80"/>
      <c r="W39" s="193">
        <v>-5786</v>
      </c>
      <c r="X39" s="80"/>
      <c r="Y39" s="193">
        <v>-5600</v>
      </c>
      <c r="Z39" s="80"/>
      <c r="AA39" s="117">
        <f>U39+Y39+W39</f>
        <v>-11386</v>
      </c>
      <c r="AB39" s="87"/>
      <c r="AC39" s="120">
        <f>SUM(C39:S39,AA39:AB39)</f>
        <v>-11386</v>
      </c>
    </row>
    <row r="40" spans="1:29" ht="20.25" customHeight="1">
      <c r="A40" s="37" t="s">
        <v>161</v>
      </c>
      <c r="B40" s="37"/>
      <c r="C40" s="194"/>
      <c r="D40" s="87"/>
      <c r="E40" s="194"/>
      <c r="F40" s="80"/>
      <c r="G40" s="195"/>
      <c r="H40" s="80"/>
      <c r="I40" s="194"/>
      <c r="J40" s="80"/>
      <c r="K40" s="194"/>
      <c r="L40" s="80"/>
      <c r="M40" s="194"/>
      <c r="N40" s="80"/>
      <c r="O40" s="194"/>
      <c r="P40" s="80"/>
      <c r="Q40" s="194"/>
      <c r="R40" s="80"/>
      <c r="S40" s="195"/>
      <c r="T40" s="87"/>
      <c r="U40" s="194"/>
      <c r="V40" s="80"/>
      <c r="W40" s="194"/>
      <c r="X40" s="80"/>
      <c r="Y40" s="194"/>
      <c r="Z40" s="80"/>
      <c r="AA40" s="195"/>
      <c r="AB40" s="87"/>
      <c r="AC40" s="196"/>
    </row>
    <row r="41" spans="1:29" ht="20.25" customHeight="1">
      <c r="A41" s="37" t="s">
        <v>164</v>
      </c>
      <c r="B41" s="37"/>
      <c r="C41" s="176">
        <f>SUM(C37:C39)</f>
        <v>0</v>
      </c>
      <c r="D41" s="177"/>
      <c r="E41" s="176">
        <f>SUM(E37:E39)</f>
        <v>0</v>
      </c>
      <c r="F41" s="82"/>
      <c r="G41" s="176">
        <f>SUM(G37:G39)</f>
        <v>0</v>
      </c>
      <c r="H41" s="82"/>
      <c r="I41" s="176">
        <f>SUM(I37:I39)</f>
        <v>0</v>
      </c>
      <c r="J41" s="82"/>
      <c r="K41" s="176">
        <f>SUM(K37:K39)</f>
        <v>0</v>
      </c>
      <c r="L41" s="82"/>
      <c r="M41" s="176">
        <f>SUM(M37:M39)</f>
        <v>0</v>
      </c>
      <c r="N41" s="82"/>
      <c r="O41" s="103">
        <f>SUM(O37:O39)</f>
        <v>7604377</v>
      </c>
      <c r="P41" s="104"/>
      <c r="Q41" s="103">
        <f>SUM(Q37:Q39)</f>
        <v>0</v>
      </c>
      <c r="R41" s="82"/>
      <c r="S41" s="176">
        <f>SUM(S37:S39)</f>
        <v>0</v>
      </c>
      <c r="T41" s="82"/>
      <c r="U41" s="176">
        <f>SUM(U37:U39)</f>
        <v>0</v>
      </c>
      <c r="V41" s="82"/>
      <c r="W41" s="176">
        <f>SUM(W37:W39)</f>
        <v>-5786</v>
      </c>
      <c r="X41" s="82"/>
      <c r="Y41" s="176">
        <f>SUM(Y37:Y39)</f>
        <v>-5600</v>
      </c>
      <c r="Z41" s="82"/>
      <c r="AA41" s="176">
        <f>SUM(AA37:AA39)</f>
        <v>-11386</v>
      </c>
      <c r="AB41" s="82"/>
      <c r="AC41" s="176">
        <f>SUM(C41:S41,AA41:AB41)</f>
        <v>7592991</v>
      </c>
    </row>
    <row r="42" spans="1:29" ht="20.25" customHeight="1">
      <c r="A42" t="s">
        <v>251</v>
      </c>
      <c r="B42" s="37"/>
      <c r="C42" s="83"/>
      <c r="D42" s="83"/>
      <c r="E42" s="83"/>
      <c r="F42" s="82"/>
      <c r="G42" s="83"/>
      <c r="H42" s="82"/>
      <c r="I42" s="83"/>
      <c r="J42" s="82"/>
      <c r="K42" s="83"/>
      <c r="L42" s="82"/>
      <c r="M42" s="83"/>
      <c r="N42" s="82"/>
      <c r="O42" s="83"/>
      <c r="P42" s="83"/>
      <c r="Q42" s="83"/>
      <c r="R42" s="82"/>
      <c r="S42" s="83"/>
      <c r="T42" s="82"/>
      <c r="U42" s="83"/>
      <c r="V42" s="82"/>
      <c r="W42" s="82"/>
      <c r="X42" s="82"/>
      <c r="Y42" s="82"/>
      <c r="Z42" s="82"/>
      <c r="AA42" s="83"/>
      <c r="AB42" s="82"/>
      <c r="AC42" s="83"/>
    </row>
    <row r="43" spans="1:29" ht="20.25" customHeight="1">
      <c r="A43" t="s">
        <v>252</v>
      </c>
      <c r="B43" s="10"/>
      <c r="C43" s="85">
        <v>0</v>
      </c>
      <c r="D43" s="85"/>
      <c r="E43" s="85">
        <v>0</v>
      </c>
      <c r="F43" s="80"/>
      <c r="G43" s="85">
        <v>0</v>
      </c>
      <c r="H43" s="86"/>
      <c r="I43" s="85">
        <v>0</v>
      </c>
      <c r="J43" s="86"/>
      <c r="K43" s="85">
        <v>0</v>
      </c>
      <c r="L43" s="86"/>
      <c r="M43" s="85">
        <v>0</v>
      </c>
      <c r="N43" s="86"/>
      <c r="O43" s="85">
        <v>-270145</v>
      </c>
      <c r="P43" s="85"/>
      <c r="Q43" s="85">
        <v>0</v>
      </c>
      <c r="R43" s="86"/>
      <c r="S43" s="85">
        <v>0</v>
      </c>
      <c r="T43" s="86"/>
      <c r="U43" s="85">
        <v>0</v>
      </c>
      <c r="V43" s="86"/>
      <c r="W43" s="85">
        <v>0</v>
      </c>
      <c r="X43" s="86"/>
      <c r="Y43" s="85">
        <v>0</v>
      </c>
      <c r="Z43" s="86"/>
      <c r="AA43" s="117">
        <f>U43+Y43+W43</f>
        <v>0</v>
      </c>
      <c r="AB43" s="86"/>
      <c r="AC43" s="120">
        <f>SUM(C43:S43,AA43:AB43)</f>
        <v>-270145</v>
      </c>
    </row>
    <row r="44" spans="1:29" ht="20.25" customHeight="1">
      <c r="A44" t="s">
        <v>253</v>
      </c>
      <c r="B44" s="10"/>
      <c r="C44" s="85">
        <v>0</v>
      </c>
      <c r="D44" s="85"/>
      <c r="E44" s="85">
        <v>0</v>
      </c>
      <c r="F44" s="80"/>
      <c r="G44" s="85">
        <v>0</v>
      </c>
      <c r="H44" s="86"/>
      <c r="I44" s="85">
        <v>0</v>
      </c>
      <c r="J44" s="86"/>
      <c r="K44" s="85">
        <v>0</v>
      </c>
      <c r="L44" s="86"/>
      <c r="M44" s="85">
        <v>0</v>
      </c>
      <c r="N44" s="86"/>
      <c r="O44" s="85">
        <v>16494</v>
      </c>
      <c r="P44" s="85"/>
      <c r="Q44" s="85">
        <v>0</v>
      </c>
      <c r="R44" s="86"/>
      <c r="S44" s="85">
        <v>0</v>
      </c>
      <c r="T44" s="86"/>
      <c r="U44" s="85">
        <v>-16494</v>
      </c>
      <c r="V44" s="86"/>
      <c r="W44" s="85">
        <v>0</v>
      </c>
      <c r="X44" s="86"/>
      <c r="Y44" s="85">
        <v>0</v>
      </c>
      <c r="Z44" s="86"/>
      <c r="AA44" s="117">
        <f>U44+Y44+W44</f>
        <v>-16494</v>
      </c>
      <c r="AB44" s="86"/>
      <c r="AC44" s="121">
        <f>SUM(C44:S44,AA44:AB44)</f>
        <v>0</v>
      </c>
    </row>
    <row r="45" spans="1:29" ht="20.25" customHeight="1" thickBot="1">
      <c r="A45" s="37" t="s">
        <v>267</v>
      </c>
      <c r="C45" s="97">
        <f>C35+C41+C43+C44</f>
        <v>8413569</v>
      </c>
      <c r="D45" s="83"/>
      <c r="E45" s="97">
        <f>E35+E41+E43+E44</f>
        <v>55113998</v>
      </c>
      <c r="F45" s="83"/>
      <c r="G45" s="97">
        <f>G35+G41+G43+G44</f>
        <v>490423</v>
      </c>
      <c r="H45" s="83"/>
      <c r="I45" s="97">
        <f>I35+I41+I43+I44</f>
        <v>3470021</v>
      </c>
      <c r="J45" s="83"/>
      <c r="K45" s="97">
        <f>K35+K41+K43+K44</f>
        <v>929166</v>
      </c>
      <c r="L45" s="83"/>
      <c r="M45" s="97">
        <f>M35+M41+M43+M44</f>
        <v>3666565</v>
      </c>
      <c r="N45" s="83"/>
      <c r="O45" s="97">
        <f>O35+O41+O43+O44</f>
        <v>53002419</v>
      </c>
      <c r="P45" s="92"/>
      <c r="Q45" s="97">
        <f>Q35+Q41+Q43+Q44</f>
        <v>-3666565</v>
      </c>
      <c r="R45" s="83"/>
      <c r="S45" s="97">
        <f>S35+S41+S43+S44</f>
        <v>26932000</v>
      </c>
      <c r="T45" s="83"/>
      <c r="U45" s="97">
        <f>U35+U41+U43+U44</f>
        <v>9602103</v>
      </c>
      <c r="V45" s="83"/>
      <c r="W45" s="97">
        <f>W35+W41+W43+W44</f>
        <v>-7283</v>
      </c>
      <c r="X45" s="83"/>
      <c r="Y45" s="97">
        <f>Y35+Y41+Y43+Y44</f>
        <v>413367</v>
      </c>
      <c r="Z45" s="83"/>
      <c r="AA45" s="97">
        <f>AA35+AA41+AA43+AA44</f>
        <v>10008187</v>
      </c>
      <c r="AB45" s="83"/>
      <c r="AC45" s="89">
        <f>SUM(C45:S45,AA45:AB45)</f>
        <v>158359783</v>
      </c>
    </row>
    <row r="46" spans="1:29" ht="20.25" customHeight="1" thickTop="1"/>
  </sheetData>
  <mergeCells count="2">
    <mergeCell ref="C6:AC6"/>
    <mergeCell ref="U7:AA7"/>
  </mergeCells>
  <pageMargins left="0.45" right="0.45" top="0.48" bottom="0.5" header="0.5" footer="0.5"/>
  <pageSetup paperSize="9" scale="47" firstPageNumber="11" orientation="landscape" useFirstPageNumber="1" r:id="rId1"/>
  <headerFooter>
    <oddFooter>&amp;L&amp;13 The accompanying notes form an integral part of the interim financial statements.
&amp;11
&amp;C&amp;13&amp;P</oddFooter>
  </headerFooter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B288-A3D3-4062-A390-CB9649A8BC35}">
  <dimension ref="A1:K141"/>
  <sheetViews>
    <sheetView tabSelected="1" view="pageBreakPreview" topLeftCell="A108" zoomScaleNormal="100" zoomScaleSheetLayoutView="100" zoomScalePageLayoutView="70" workbookViewId="0">
      <selection activeCell="P128" sqref="P128"/>
    </sheetView>
  </sheetViews>
  <sheetFormatPr defaultColWidth="9.1796875" defaultRowHeight="20.25" customHeight="1"/>
  <cols>
    <col min="1" max="1" width="4.54296875" style="18" customWidth="1"/>
    <col min="2" max="2" width="37.81640625" style="18" customWidth="1"/>
    <col min="3" max="3" width="6.81640625" style="10" customWidth="1"/>
    <col min="4" max="4" width="1.1796875" style="15" customWidth="1"/>
    <col min="5" max="5" width="15.81640625" style="15" customWidth="1"/>
    <col min="6" max="6" width="1.1796875" style="15" customWidth="1"/>
    <col min="7" max="7" width="15.81640625" style="15" customWidth="1"/>
    <col min="8" max="8" width="1.1796875" style="15" customWidth="1"/>
    <col min="9" max="9" width="15.81640625" style="15" customWidth="1"/>
    <col min="10" max="10" width="1.1796875" style="15" customWidth="1"/>
    <col min="11" max="11" width="15.81640625" style="15" customWidth="1"/>
    <col min="12" max="16384" width="9.1796875" style="15"/>
  </cols>
  <sheetData>
    <row r="1" spans="1:11" s="37" customFormat="1" ht="20.25" customHeight="1">
      <c r="A1" s="3" t="s">
        <v>0</v>
      </c>
      <c r="B1" s="2"/>
      <c r="C1" s="10"/>
      <c r="D1" s="36"/>
      <c r="E1" s="57"/>
      <c r="F1" s="39"/>
      <c r="G1" s="57"/>
      <c r="H1" s="39"/>
      <c r="I1" s="57"/>
      <c r="J1" s="39"/>
      <c r="K1" s="57"/>
    </row>
    <row r="2" spans="1:11" ht="20.25" customHeight="1">
      <c r="A2" s="3" t="s">
        <v>1</v>
      </c>
      <c r="B2" s="3"/>
    </row>
    <row r="3" spans="1:11" ht="20.25" customHeight="1">
      <c r="A3" s="58" t="s">
        <v>276</v>
      </c>
      <c r="B3" s="58"/>
    </row>
    <row r="4" spans="1:11" ht="19.5" customHeight="1">
      <c r="A4" s="2"/>
      <c r="B4" s="2"/>
      <c r="K4" s="9" t="s">
        <v>3</v>
      </c>
    </row>
    <row r="5" spans="1:11" ht="18.75" customHeight="1">
      <c r="A5" s="2"/>
      <c r="B5" s="2"/>
      <c r="E5" s="233" t="s">
        <v>4</v>
      </c>
      <c r="F5" s="233"/>
      <c r="G5" s="233"/>
      <c r="H5" s="95"/>
      <c r="I5" s="233" t="s">
        <v>5</v>
      </c>
      <c r="J5" s="233"/>
      <c r="K5" s="233"/>
    </row>
    <row r="6" spans="1:11" ht="18.75" customHeight="1">
      <c r="A6" s="2"/>
      <c r="B6" s="2"/>
      <c r="E6" s="234" t="s">
        <v>6</v>
      </c>
      <c r="F6" s="234"/>
      <c r="G6" s="234"/>
      <c r="H6" s="95"/>
      <c r="I6" s="234" t="s">
        <v>6</v>
      </c>
      <c r="J6" s="234"/>
      <c r="K6" s="234"/>
    </row>
    <row r="7" spans="1:11" ht="18.75" customHeight="1">
      <c r="A7" s="2"/>
      <c r="B7" s="2"/>
      <c r="E7" s="239" t="s">
        <v>99</v>
      </c>
      <c r="F7" s="239"/>
      <c r="G7" s="239"/>
      <c r="H7" s="21"/>
      <c r="I7" s="239" t="s">
        <v>99</v>
      </c>
      <c r="J7" s="239"/>
      <c r="K7" s="239"/>
    </row>
    <row r="8" spans="1:11" ht="18.75" customHeight="1">
      <c r="A8" s="2"/>
      <c r="B8" s="2"/>
      <c r="C8" s="15"/>
      <c r="E8" s="240" t="s">
        <v>8</v>
      </c>
      <c r="F8" s="241"/>
      <c r="G8" s="241"/>
      <c r="H8" s="21"/>
      <c r="I8" s="240" t="s">
        <v>8</v>
      </c>
      <c r="J8" s="241"/>
      <c r="K8" s="241"/>
    </row>
    <row r="9" spans="1:11" ht="18.75" customHeight="1">
      <c r="A9" s="2"/>
      <c r="B9" s="2"/>
      <c r="C9" s="10" t="s">
        <v>10</v>
      </c>
      <c r="E9" s="13" t="s">
        <v>100</v>
      </c>
      <c r="F9" s="21"/>
      <c r="G9" s="13" t="s">
        <v>101</v>
      </c>
      <c r="H9" s="21"/>
      <c r="I9" s="13" t="s">
        <v>100</v>
      </c>
      <c r="J9" s="21"/>
      <c r="K9" s="13" t="s">
        <v>101</v>
      </c>
    </row>
    <row r="10" spans="1:11" ht="14">
      <c r="A10" s="2"/>
      <c r="B10" s="2"/>
      <c r="E10" s="242"/>
      <c r="F10" s="242"/>
      <c r="G10" s="242"/>
      <c r="H10" s="242"/>
      <c r="I10" s="242"/>
      <c r="J10" s="242"/>
      <c r="K10" s="242"/>
    </row>
    <row r="11" spans="1:11" ht="20.25" customHeight="1">
      <c r="A11" s="243" t="s">
        <v>277</v>
      </c>
      <c r="B11" s="243"/>
      <c r="C11" s="243"/>
      <c r="D11" s="243"/>
      <c r="E11" s="24"/>
      <c r="F11" s="24"/>
      <c r="G11" s="24"/>
      <c r="H11" s="24"/>
      <c r="I11" s="24"/>
      <c r="J11" s="24"/>
      <c r="K11" s="24"/>
    </row>
    <row r="12" spans="1:11" ht="20.25" customHeight="1">
      <c r="A12" s="18" t="s">
        <v>278</v>
      </c>
      <c r="B12" s="96"/>
      <c r="C12" s="96"/>
      <c r="D12" s="96"/>
      <c r="E12" s="25">
        <v>1550774</v>
      </c>
      <c r="F12" s="94"/>
      <c r="G12" s="25">
        <v>-2804300</v>
      </c>
      <c r="H12" s="94"/>
      <c r="I12" s="25">
        <v>7604377</v>
      </c>
      <c r="J12" s="94"/>
      <c r="K12" s="25">
        <v>-2154686</v>
      </c>
    </row>
    <row r="13" spans="1:11" ht="20.25" customHeight="1">
      <c r="A13" s="59" t="s">
        <v>279</v>
      </c>
      <c r="B13" s="59"/>
      <c r="D13" s="23"/>
      <c r="E13" s="25"/>
      <c r="F13" s="25"/>
      <c r="G13" s="25"/>
      <c r="H13" s="25"/>
      <c r="I13" s="25"/>
      <c r="J13" s="25"/>
      <c r="K13" s="25"/>
    </row>
    <row r="14" spans="1:11" ht="20.25" customHeight="1">
      <c r="A14" s="59" t="s">
        <v>280</v>
      </c>
      <c r="B14" s="59"/>
      <c r="D14" s="23"/>
      <c r="E14" s="25"/>
      <c r="F14" s="25"/>
      <c r="G14" s="25"/>
      <c r="H14" s="25"/>
      <c r="I14" s="25"/>
      <c r="J14" s="25"/>
      <c r="K14" s="25"/>
    </row>
    <row r="15" spans="1:11" ht="20.25" customHeight="1">
      <c r="A15" s="18" t="s">
        <v>281</v>
      </c>
      <c r="D15" s="23"/>
      <c r="E15" s="25">
        <v>5923414</v>
      </c>
      <c r="F15" s="25"/>
      <c r="G15" s="25">
        <v>5801068</v>
      </c>
      <c r="H15" s="25"/>
      <c r="I15" s="25">
        <v>264449</v>
      </c>
      <c r="J15" s="25"/>
      <c r="K15" s="25">
        <v>284512</v>
      </c>
    </row>
    <row r="16" spans="1:11" ht="20.25" customHeight="1">
      <c r="A16" s="18" t="s">
        <v>282</v>
      </c>
      <c r="D16" s="23"/>
      <c r="E16" s="25">
        <v>322151</v>
      </c>
      <c r="F16" s="25"/>
      <c r="G16" s="25">
        <v>299726</v>
      </c>
      <c r="H16" s="25"/>
      <c r="I16" s="25">
        <v>2176</v>
      </c>
      <c r="J16" s="25"/>
      <c r="K16" s="25">
        <v>1493</v>
      </c>
    </row>
    <row r="17" spans="1:11" ht="20.25" customHeight="1">
      <c r="A17" s="26" t="s">
        <v>283</v>
      </c>
      <c r="D17" s="23"/>
      <c r="E17" s="25">
        <v>1999834</v>
      </c>
      <c r="F17" s="25"/>
      <c r="G17" s="25">
        <v>1888535</v>
      </c>
      <c r="H17" s="25"/>
      <c r="I17" s="25">
        <v>25880</v>
      </c>
      <c r="J17" s="25"/>
      <c r="K17" s="25">
        <v>13590</v>
      </c>
    </row>
    <row r="18" spans="1:11" ht="20.25" customHeight="1">
      <c r="A18" s="26" t="s">
        <v>284</v>
      </c>
      <c r="D18" s="23"/>
      <c r="E18" s="25"/>
      <c r="F18" s="25"/>
      <c r="G18" s="25"/>
      <c r="H18" s="25"/>
      <c r="I18" s="25"/>
      <c r="J18" s="25"/>
      <c r="K18" s="25"/>
    </row>
    <row r="19" spans="1:11" ht="20.25" customHeight="1">
      <c r="A19" s="26" t="s">
        <v>285</v>
      </c>
      <c r="D19" s="23"/>
      <c r="E19" s="25">
        <v>46112</v>
      </c>
      <c r="F19" s="25"/>
      <c r="G19" s="25">
        <v>28959</v>
      </c>
      <c r="H19" s="25"/>
      <c r="I19" s="25">
        <v>-598</v>
      </c>
      <c r="J19" s="25"/>
      <c r="K19" s="25">
        <v>679</v>
      </c>
    </row>
    <row r="20" spans="1:11" ht="20.25" customHeight="1">
      <c r="A20" s="26" t="s">
        <v>286</v>
      </c>
      <c r="D20" s="23"/>
      <c r="E20" s="25">
        <v>1171</v>
      </c>
      <c r="F20" s="25"/>
      <c r="G20" s="25">
        <v>-85692</v>
      </c>
      <c r="H20" s="25"/>
      <c r="I20" s="25">
        <v>-21503</v>
      </c>
      <c r="J20" s="25"/>
      <c r="K20" s="25">
        <v>3769</v>
      </c>
    </row>
    <row r="21" spans="1:11" ht="20.25" customHeight="1">
      <c r="A21" s="18" t="s">
        <v>104</v>
      </c>
      <c r="D21" s="23"/>
      <c r="E21" s="25">
        <v>-399638</v>
      </c>
      <c r="F21" s="25"/>
      <c r="G21" s="25">
        <v>-280230</v>
      </c>
      <c r="H21" s="25"/>
      <c r="I21" s="25">
        <v>-252293</v>
      </c>
      <c r="J21" s="25"/>
      <c r="K21" s="25">
        <v>-135888</v>
      </c>
    </row>
    <row r="22" spans="1:11" ht="20.25" customHeight="1">
      <c r="A22" s="26" t="s">
        <v>106</v>
      </c>
      <c r="D22" s="23"/>
      <c r="E22" s="25">
        <v>0</v>
      </c>
      <c r="F22" s="27"/>
      <c r="G22" s="25">
        <v>0</v>
      </c>
      <c r="H22" s="25"/>
      <c r="I22" s="25">
        <v>-7229740</v>
      </c>
      <c r="J22" s="25"/>
      <c r="K22" s="25">
        <v>0</v>
      </c>
    </row>
    <row r="23" spans="1:11" ht="20.25" customHeight="1">
      <c r="A23" s="18" t="s">
        <v>287</v>
      </c>
      <c r="D23" s="23"/>
      <c r="E23" s="25">
        <v>6181731</v>
      </c>
      <c r="F23" s="25"/>
      <c r="G23" s="25">
        <v>6068389</v>
      </c>
      <c r="H23" s="25"/>
      <c r="I23" s="25">
        <v>1472865</v>
      </c>
      <c r="J23" s="25"/>
      <c r="K23" s="25">
        <v>1297124</v>
      </c>
    </row>
    <row r="24" spans="1:11" ht="18.75" customHeight="1">
      <c r="A24" s="26" t="s">
        <v>288</v>
      </c>
      <c r="C24" s="10" t="s">
        <v>289</v>
      </c>
      <c r="D24" s="23"/>
      <c r="E24" s="25">
        <v>90767</v>
      </c>
      <c r="F24" s="25"/>
      <c r="G24" s="25">
        <v>-851257</v>
      </c>
      <c r="H24" s="25"/>
      <c r="I24" s="25">
        <v>-636575</v>
      </c>
      <c r="J24" s="25"/>
      <c r="K24" s="25">
        <v>0</v>
      </c>
    </row>
    <row r="25" spans="1:11" ht="20.25" customHeight="1">
      <c r="A25" s="26" t="s">
        <v>290</v>
      </c>
      <c r="D25" s="23"/>
      <c r="E25" s="25">
        <v>0</v>
      </c>
      <c r="F25" s="25"/>
      <c r="G25" s="25">
        <v>-46799</v>
      </c>
      <c r="H25" s="25"/>
      <c r="I25" s="25">
        <v>0</v>
      </c>
      <c r="J25" s="25"/>
      <c r="K25" s="25">
        <v>0</v>
      </c>
    </row>
    <row r="26" spans="1:11" ht="20.25" customHeight="1">
      <c r="A26" s="26" t="s">
        <v>68</v>
      </c>
      <c r="D26" s="23"/>
      <c r="E26" s="25">
        <v>194111</v>
      </c>
      <c r="F26" s="25"/>
      <c r="G26" s="25">
        <v>198872</v>
      </c>
      <c r="H26" s="25"/>
      <c r="I26" s="25">
        <v>47251</v>
      </c>
      <c r="J26" s="25"/>
      <c r="K26" s="25">
        <v>47890</v>
      </c>
    </row>
    <row r="27" spans="1:11" ht="20.25" customHeight="1">
      <c r="A27" s="26" t="s">
        <v>291</v>
      </c>
      <c r="D27" s="23"/>
      <c r="E27" s="27"/>
      <c r="F27" s="25"/>
      <c r="G27" s="27"/>
      <c r="H27" s="25"/>
      <c r="I27" s="32"/>
      <c r="J27" s="25"/>
      <c r="K27" s="32"/>
    </row>
    <row r="28" spans="1:11" ht="20.25" customHeight="1">
      <c r="A28" s="26" t="s">
        <v>292</v>
      </c>
      <c r="D28" s="23"/>
      <c r="E28" s="25">
        <v>56265</v>
      </c>
      <c r="F28" s="25"/>
      <c r="G28" s="25">
        <v>51431</v>
      </c>
      <c r="H28" s="25"/>
      <c r="I28" s="25">
        <v>-4355</v>
      </c>
      <c r="J28" s="25"/>
      <c r="K28" s="25">
        <v>9105</v>
      </c>
    </row>
    <row r="29" spans="1:11" ht="20.25" customHeight="1">
      <c r="A29" s="26" t="s">
        <v>117</v>
      </c>
      <c r="D29" s="23"/>
      <c r="E29" s="25">
        <v>-117243</v>
      </c>
      <c r="F29" s="25"/>
      <c r="G29" s="25">
        <v>0</v>
      </c>
      <c r="H29" s="25"/>
      <c r="I29" s="25">
        <v>-29781</v>
      </c>
      <c r="J29" s="25"/>
      <c r="K29" s="25">
        <v>750000</v>
      </c>
    </row>
    <row r="30" spans="1:11" ht="20.25" customHeight="1">
      <c r="A30" s="26" t="s">
        <v>293</v>
      </c>
      <c r="D30" s="23"/>
      <c r="E30" s="25">
        <v>-170802</v>
      </c>
      <c r="F30" s="25"/>
      <c r="G30" s="25">
        <v>173505</v>
      </c>
      <c r="H30" s="25"/>
      <c r="I30" s="25">
        <v>-1089528</v>
      </c>
      <c r="J30" s="25"/>
      <c r="K30" s="25">
        <v>125966</v>
      </c>
    </row>
    <row r="31" spans="1:11" ht="20.25" customHeight="1">
      <c r="A31" s="26" t="s">
        <v>294</v>
      </c>
      <c r="D31" s="23"/>
      <c r="E31" s="25"/>
      <c r="F31" s="25"/>
      <c r="G31" s="25"/>
      <c r="H31" s="25"/>
      <c r="I31" s="25"/>
      <c r="J31" s="25"/>
      <c r="K31" s="25"/>
    </row>
    <row r="32" spans="1:11" ht="20.25" customHeight="1">
      <c r="A32" s="26" t="s">
        <v>295</v>
      </c>
      <c r="D32" s="23"/>
      <c r="E32" s="25">
        <v>-464431</v>
      </c>
      <c r="F32" s="25"/>
      <c r="G32" s="25">
        <v>41316</v>
      </c>
      <c r="H32" s="25"/>
      <c r="I32" s="25">
        <v>0</v>
      </c>
      <c r="J32" s="25"/>
      <c r="K32" s="25">
        <v>0</v>
      </c>
    </row>
    <row r="33" spans="1:11" ht="20.25" customHeight="1">
      <c r="A33" s="26" t="s">
        <v>296</v>
      </c>
      <c r="D33" s="23"/>
      <c r="E33" s="27"/>
      <c r="F33" s="25"/>
      <c r="G33" s="27"/>
      <c r="H33" s="25"/>
      <c r="I33" s="25"/>
      <c r="J33" s="25"/>
      <c r="K33" s="25"/>
    </row>
    <row r="34" spans="1:11" ht="20.25" customHeight="1">
      <c r="A34" s="26" t="s">
        <v>297</v>
      </c>
      <c r="C34" s="10">
        <v>5</v>
      </c>
      <c r="D34" s="23"/>
      <c r="E34" s="25">
        <v>-1791867</v>
      </c>
      <c r="F34" s="25"/>
      <c r="G34" s="25">
        <v>1087512</v>
      </c>
      <c r="H34" s="25"/>
      <c r="I34" s="25">
        <v>0</v>
      </c>
      <c r="J34" s="25"/>
      <c r="K34" s="25">
        <v>0</v>
      </c>
    </row>
    <row r="35" spans="1:11" ht="20.25" customHeight="1">
      <c r="A35" s="26" t="s">
        <v>127</v>
      </c>
      <c r="D35" s="23"/>
      <c r="E35" s="33">
        <v>550479</v>
      </c>
      <c r="F35" s="25"/>
      <c r="G35" s="33">
        <v>429165</v>
      </c>
      <c r="H35" s="25"/>
      <c r="I35" s="33">
        <v>78112</v>
      </c>
      <c r="J35" s="25"/>
      <c r="K35" s="33">
        <v>-165047</v>
      </c>
    </row>
    <row r="36" spans="1:11" ht="20.25" customHeight="1">
      <c r="A36" s="26"/>
      <c r="D36" s="23"/>
      <c r="E36" s="25">
        <f>SUM(E12:E35)</f>
        <v>13972828</v>
      </c>
      <c r="F36" s="25"/>
      <c r="G36" s="25">
        <f>SUM(G12:G35)</f>
        <v>12000200</v>
      </c>
      <c r="H36" s="25"/>
      <c r="I36" s="25">
        <f>SUM(I12:I35)</f>
        <v>230737</v>
      </c>
      <c r="J36" s="25"/>
      <c r="K36" s="25">
        <f>SUM(K12:K35)</f>
        <v>78507</v>
      </c>
    </row>
    <row r="37" spans="1:11" ht="18.75" customHeight="1">
      <c r="A37" s="3" t="s">
        <v>0</v>
      </c>
      <c r="B37" s="3"/>
      <c r="D37" s="23"/>
      <c r="E37" s="25"/>
      <c r="F37" s="25"/>
      <c r="G37" s="25"/>
      <c r="H37" s="25"/>
      <c r="I37" s="25"/>
      <c r="J37" s="25"/>
      <c r="K37" s="25"/>
    </row>
    <row r="38" spans="1:11" ht="18.75" customHeight="1">
      <c r="A38" s="3" t="s">
        <v>1</v>
      </c>
      <c r="B38" s="3"/>
      <c r="D38" s="23"/>
      <c r="E38" s="25"/>
      <c r="F38" s="25"/>
      <c r="G38" s="25"/>
      <c r="H38" s="25"/>
      <c r="I38" s="25"/>
      <c r="J38" s="25"/>
      <c r="K38" s="25"/>
    </row>
    <row r="39" spans="1:11" ht="18.75" customHeight="1">
      <c r="A39" s="58" t="s">
        <v>276</v>
      </c>
      <c r="B39" s="58"/>
      <c r="D39" s="23"/>
      <c r="E39" s="25"/>
      <c r="F39" s="25"/>
      <c r="G39" s="25"/>
      <c r="H39" s="25"/>
      <c r="I39" s="25"/>
      <c r="J39" s="25"/>
      <c r="K39" s="25"/>
    </row>
    <row r="40" spans="1:11" ht="18.75" customHeight="1">
      <c r="A40" s="60"/>
      <c r="B40" s="60"/>
      <c r="D40" s="23"/>
      <c r="E40" s="25"/>
      <c r="F40" s="25"/>
      <c r="G40" s="25"/>
      <c r="H40" s="25"/>
      <c r="I40" s="25"/>
      <c r="J40" s="25"/>
      <c r="K40" s="9" t="s">
        <v>3</v>
      </c>
    </row>
    <row r="41" spans="1:11" ht="18" customHeight="1">
      <c r="A41" s="2"/>
      <c r="B41" s="2"/>
      <c r="E41" s="233" t="s">
        <v>4</v>
      </c>
      <c r="F41" s="233"/>
      <c r="G41" s="233"/>
      <c r="H41" s="95"/>
      <c r="I41" s="233" t="s">
        <v>5</v>
      </c>
      <c r="J41" s="233"/>
      <c r="K41" s="233"/>
    </row>
    <row r="42" spans="1:11" ht="18" customHeight="1">
      <c r="A42" s="2"/>
      <c r="B42" s="2"/>
      <c r="E42" s="234" t="s">
        <v>6</v>
      </c>
      <c r="F42" s="234"/>
      <c r="G42" s="234"/>
      <c r="H42" s="95"/>
      <c r="I42" s="234" t="s">
        <v>6</v>
      </c>
      <c r="J42" s="234"/>
      <c r="K42" s="234"/>
    </row>
    <row r="43" spans="1:11" ht="18.75" customHeight="1">
      <c r="A43" s="2"/>
      <c r="B43" s="2"/>
      <c r="E43" s="239" t="s">
        <v>99</v>
      </c>
      <c r="F43" s="239"/>
      <c r="G43" s="239"/>
      <c r="H43" s="21"/>
      <c r="I43" s="239" t="s">
        <v>99</v>
      </c>
      <c r="J43" s="239"/>
      <c r="K43" s="239"/>
    </row>
    <row r="44" spans="1:11" ht="18.75" customHeight="1">
      <c r="A44" s="2"/>
      <c r="B44" s="2"/>
      <c r="C44" s="15"/>
      <c r="E44" s="240" t="s">
        <v>8</v>
      </c>
      <c r="F44" s="241"/>
      <c r="G44" s="241"/>
      <c r="H44" s="21"/>
      <c r="I44" s="240" t="s">
        <v>8</v>
      </c>
      <c r="J44" s="241"/>
      <c r="K44" s="241"/>
    </row>
    <row r="45" spans="1:11" ht="18.75" customHeight="1">
      <c r="A45" s="2"/>
      <c r="B45" s="2"/>
      <c r="E45" s="13" t="s">
        <v>100</v>
      </c>
      <c r="F45" s="21"/>
      <c r="G45" s="13" t="s">
        <v>101</v>
      </c>
      <c r="H45" s="21"/>
      <c r="I45" s="13" t="s">
        <v>100</v>
      </c>
      <c r="J45" s="21"/>
      <c r="K45" s="13" t="s">
        <v>101</v>
      </c>
    </row>
    <row r="46" spans="1:11" ht="14">
      <c r="A46" s="2"/>
      <c r="B46" s="2"/>
      <c r="E46" s="242"/>
      <c r="F46" s="242"/>
      <c r="G46" s="242"/>
      <c r="H46" s="242"/>
      <c r="I46" s="242"/>
      <c r="J46" s="242"/>
      <c r="K46" s="242"/>
    </row>
    <row r="47" spans="1:11" ht="20.149999999999999" customHeight="1">
      <c r="A47" s="243" t="s">
        <v>298</v>
      </c>
      <c r="B47" s="243"/>
      <c r="C47" s="243"/>
      <c r="D47" s="243"/>
      <c r="E47" s="243"/>
      <c r="F47" s="10"/>
      <c r="G47" s="10"/>
      <c r="H47" s="10"/>
      <c r="I47" s="10"/>
      <c r="J47" s="10"/>
      <c r="K47" s="10"/>
    </row>
    <row r="48" spans="1:11" ht="20.149999999999999" customHeight="1">
      <c r="A48" s="59" t="s">
        <v>299</v>
      </c>
      <c r="B48" s="59"/>
      <c r="D48" s="23"/>
      <c r="E48" s="25"/>
      <c r="F48" s="25"/>
      <c r="G48" s="25"/>
      <c r="H48" s="25"/>
      <c r="I48" s="25"/>
      <c r="J48" s="25"/>
      <c r="K48" s="25"/>
    </row>
    <row r="49" spans="1:11" ht="20.149999999999999" customHeight="1">
      <c r="A49" s="18" t="s">
        <v>16</v>
      </c>
      <c r="D49" s="23"/>
      <c r="E49" s="25">
        <v>1864008</v>
      </c>
      <c r="F49" s="25"/>
      <c r="G49" s="25">
        <v>3016453</v>
      </c>
      <c r="H49" s="25"/>
      <c r="I49" s="25">
        <v>636343</v>
      </c>
      <c r="J49" s="25"/>
      <c r="K49" s="25">
        <v>-167032</v>
      </c>
    </row>
    <row r="50" spans="1:11" ht="20.149999999999999" customHeight="1">
      <c r="A50" s="18" t="s">
        <v>23</v>
      </c>
      <c r="D50" s="23"/>
      <c r="E50" s="25">
        <v>793364</v>
      </c>
      <c r="F50" s="25"/>
      <c r="G50" s="25">
        <v>1273766</v>
      </c>
      <c r="H50" s="25"/>
      <c r="I50" s="25">
        <v>-27038</v>
      </c>
      <c r="J50" s="25"/>
      <c r="K50" s="25">
        <v>-510481</v>
      </c>
    </row>
    <row r="51" spans="1:11" ht="20.149999999999999" customHeight="1">
      <c r="A51" s="26" t="s">
        <v>300</v>
      </c>
      <c r="D51" s="23"/>
      <c r="E51" s="25">
        <v>247665</v>
      </c>
      <c r="F51" s="25"/>
      <c r="G51" s="25">
        <v>-3465413</v>
      </c>
      <c r="H51" s="25"/>
      <c r="I51" s="25">
        <v>12847</v>
      </c>
      <c r="J51" s="25"/>
      <c r="K51" s="25">
        <v>-69618</v>
      </c>
    </row>
    <row r="52" spans="1:11" ht="20.149999999999999" customHeight="1">
      <c r="A52" s="18" t="s">
        <v>26</v>
      </c>
      <c r="D52" s="23"/>
      <c r="E52" s="25">
        <v>-1699772</v>
      </c>
      <c r="F52" s="25"/>
      <c r="G52" s="25">
        <v>-706772</v>
      </c>
      <c r="H52" s="25"/>
      <c r="I52" s="25">
        <v>-33921</v>
      </c>
      <c r="J52" s="25"/>
      <c r="K52" s="25">
        <v>-23227</v>
      </c>
    </row>
    <row r="53" spans="1:11" ht="20.149999999999999" customHeight="1">
      <c r="A53" s="18" t="s">
        <v>44</v>
      </c>
      <c r="D53" s="23"/>
      <c r="E53" s="25">
        <v>7886</v>
      </c>
      <c r="F53" s="25"/>
      <c r="G53" s="25">
        <v>-121090</v>
      </c>
      <c r="H53" s="25"/>
      <c r="I53" s="25">
        <v>5254</v>
      </c>
      <c r="J53" s="25"/>
      <c r="K53" s="25">
        <v>150</v>
      </c>
    </row>
    <row r="54" spans="1:11" ht="20.149999999999999" customHeight="1">
      <c r="A54" s="15" t="s">
        <v>52</v>
      </c>
      <c r="B54" s="15"/>
      <c r="C54" s="15"/>
      <c r="E54" s="25">
        <v>1025840</v>
      </c>
      <c r="G54" s="25">
        <v>-4733676</v>
      </c>
      <c r="I54" s="25">
        <v>28582</v>
      </c>
      <c r="K54" s="25">
        <v>-277829</v>
      </c>
    </row>
    <row r="55" spans="1:11" ht="20.149999999999999" customHeight="1">
      <c r="A55" s="18" t="s">
        <v>301</v>
      </c>
      <c r="D55" s="23"/>
      <c r="E55" s="25">
        <v>-1155183</v>
      </c>
      <c r="F55" s="25"/>
      <c r="G55" s="25">
        <v>-812133</v>
      </c>
      <c r="H55" s="25"/>
      <c r="I55" s="25">
        <v>-8740</v>
      </c>
      <c r="J55" s="25"/>
      <c r="K55" s="25">
        <v>216016</v>
      </c>
    </row>
    <row r="56" spans="1:11" ht="20.149999999999999" customHeight="1">
      <c r="A56" s="15" t="s">
        <v>302</v>
      </c>
      <c r="B56" s="15"/>
      <c r="C56" s="15"/>
      <c r="E56" s="25">
        <v>-63882</v>
      </c>
      <c r="G56" s="25">
        <v>-55609</v>
      </c>
      <c r="I56" s="25">
        <v>-31760</v>
      </c>
      <c r="K56" s="25">
        <v>0</v>
      </c>
    </row>
    <row r="57" spans="1:11" ht="20.149999999999999" customHeight="1">
      <c r="A57" s="18" t="s">
        <v>303</v>
      </c>
      <c r="D57" s="23"/>
      <c r="E57" s="33">
        <v>-539762</v>
      </c>
      <c r="F57" s="25"/>
      <c r="G57" s="33">
        <v>-565903</v>
      </c>
      <c r="H57" s="25"/>
      <c r="I57" s="33">
        <v>-1131</v>
      </c>
      <c r="J57" s="25"/>
      <c r="K57" s="33">
        <v>-2181</v>
      </c>
    </row>
    <row r="58" spans="1:11" ht="20.149999999999999" customHeight="1">
      <c r="A58" s="2" t="s">
        <v>304</v>
      </c>
      <c r="D58" s="23"/>
      <c r="E58" s="5">
        <f>E36+SUM(E49:E57)</f>
        <v>14452992</v>
      </c>
      <c r="F58" s="30"/>
      <c r="G58" s="5">
        <f>G36+SUM(G49:G57)</f>
        <v>5829823</v>
      </c>
      <c r="H58" s="30"/>
      <c r="I58" s="5">
        <f>I36+SUM(I49:I57)</f>
        <v>811173</v>
      </c>
      <c r="J58" s="30"/>
      <c r="K58" s="5">
        <f>K36+SUM(K49:K57)</f>
        <v>-755695</v>
      </c>
    </row>
    <row r="59" spans="1:11" ht="14">
      <c r="A59" s="2"/>
      <c r="B59" s="2"/>
      <c r="E59" s="56"/>
      <c r="F59" s="56"/>
      <c r="G59" s="56"/>
      <c r="H59" s="56"/>
      <c r="I59" s="56"/>
      <c r="J59" s="56"/>
      <c r="K59" s="56"/>
    </row>
    <row r="60" spans="1:11" s="53" customFormat="1" ht="20.149999999999999" customHeight="1">
      <c r="A60" s="61" t="s">
        <v>305</v>
      </c>
      <c r="B60" s="22"/>
      <c r="C60" s="35"/>
      <c r="D60" s="62"/>
      <c r="E60" s="63"/>
      <c r="F60" s="63"/>
      <c r="G60" s="63"/>
      <c r="H60" s="63"/>
      <c r="I60" s="64"/>
      <c r="J60" s="63"/>
      <c r="K60" s="64"/>
    </row>
    <row r="61" spans="1:11" ht="20.149999999999999" customHeight="1">
      <c r="A61" s="18" t="s">
        <v>306</v>
      </c>
      <c r="D61" s="23"/>
      <c r="E61" s="25">
        <v>323858</v>
      </c>
      <c r="F61" s="25"/>
      <c r="G61" s="25">
        <v>227092</v>
      </c>
      <c r="H61" s="25"/>
      <c r="I61" s="25">
        <v>36582</v>
      </c>
      <c r="J61" s="25"/>
      <c r="K61" s="25">
        <v>26037</v>
      </c>
    </row>
    <row r="62" spans="1:11" ht="20.149999999999999" customHeight="1">
      <c r="A62" s="18" t="s">
        <v>307</v>
      </c>
      <c r="D62" s="23"/>
      <c r="E62" s="25">
        <v>14192</v>
      </c>
      <c r="F62" s="25"/>
      <c r="G62" s="25">
        <v>1051129</v>
      </c>
      <c r="H62" s="25"/>
      <c r="I62" s="25">
        <v>0</v>
      </c>
      <c r="J62" s="25"/>
      <c r="K62" s="25">
        <v>0</v>
      </c>
    </row>
    <row r="63" spans="1:11" ht="20.149999999999999" customHeight="1">
      <c r="A63" s="18" t="s">
        <v>308</v>
      </c>
      <c r="D63" s="23"/>
      <c r="E63" s="25"/>
      <c r="F63" s="25"/>
      <c r="G63" s="25"/>
      <c r="H63" s="25"/>
      <c r="I63" s="25"/>
      <c r="J63" s="25"/>
      <c r="K63" s="25"/>
    </row>
    <row r="64" spans="1:11" ht="20.149999999999999" customHeight="1">
      <c r="A64" s="18" t="s">
        <v>309</v>
      </c>
      <c r="D64" s="23"/>
      <c r="E64" s="25">
        <v>3052</v>
      </c>
      <c r="F64" s="25"/>
      <c r="G64" s="25">
        <v>0</v>
      </c>
      <c r="H64" s="25"/>
      <c r="I64" s="25">
        <v>1067000</v>
      </c>
      <c r="J64" s="25"/>
      <c r="K64" s="25">
        <v>-1299600</v>
      </c>
    </row>
    <row r="65" spans="1:11" ht="20.149999999999999" customHeight="1">
      <c r="A65" s="18" t="s">
        <v>310</v>
      </c>
      <c r="D65" s="23"/>
      <c r="E65" s="25">
        <v>0</v>
      </c>
      <c r="F65" s="25"/>
      <c r="G65" s="25">
        <v>42167</v>
      </c>
      <c r="H65" s="25"/>
      <c r="I65" s="25">
        <v>0</v>
      </c>
      <c r="J65" s="25"/>
      <c r="K65" s="25">
        <v>0</v>
      </c>
    </row>
    <row r="66" spans="1:11" ht="20.149999999999999" customHeight="1">
      <c r="A66" s="18" t="s">
        <v>311</v>
      </c>
      <c r="D66" s="23"/>
      <c r="E66" s="25">
        <v>-436172</v>
      </c>
      <c r="F66" s="25"/>
      <c r="G66" s="25">
        <v>-817778</v>
      </c>
      <c r="H66" s="25"/>
      <c r="I66" s="25">
        <v>0</v>
      </c>
      <c r="J66" s="25"/>
      <c r="K66" s="25">
        <v>0</v>
      </c>
    </row>
    <row r="67" spans="1:11" ht="20.149999999999999" customHeight="1">
      <c r="A67" s="18" t="s">
        <v>312</v>
      </c>
      <c r="D67" s="23"/>
      <c r="E67" s="25"/>
      <c r="F67" s="25"/>
      <c r="G67" s="25"/>
      <c r="H67" s="25"/>
      <c r="I67" s="25"/>
      <c r="J67" s="25"/>
      <c r="K67" s="25"/>
    </row>
    <row r="68" spans="1:11" ht="20.149999999999999" customHeight="1">
      <c r="A68" s="18" t="s">
        <v>313</v>
      </c>
      <c r="D68" s="23"/>
      <c r="E68" s="25">
        <v>-39634</v>
      </c>
      <c r="F68" s="25"/>
      <c r="G68" s="25">
        <v>-2356858</v>
      </c>
      <c r="H68" s="25"/>
      <c r="I68" s="25">
        <v>-18316</v>
      </c>
      <c r="J68" s="25"/>
      <c r="K68" s="25">
        <v>-2490799</v>
      </c>
    </row>
    <row r="69" spans="1:11" ht="20.149999999999999" customHeight="1">
      <c r="A69" s="18" t="s">
        <v>314</v>
      </c>
      <c r="D69" s="23"/>
      <c r="E69" s="25">
        <v>0</v>
      </c>
      <c r="F69" s="25"/>
      <c r="G69" s="25">
        <v>2152639</v>
      </c>
      <c r="H69" s="25"/>
      <c r="I69" s="25">
        <v>0</v>
      </c>
      <c r="J69" s="25"/>
      <c r="K69" s="25">
        <v>0</v>
      </c>
    </row>
    <row r="70" spans="1:11" ht="20.149999999999999" customHeight="1">
      <c r="A70" s="18" t="s">
        <v>315</v>
      </c>
      <c r="D70" s="23"/>
      <c r="E70" s="25">
        <v>0</v>
      </c>
      <c r="F70" s="25"/>
      <c r="G70" s="25">
        <v>44795</v>
      </c>
      <c r="H70" s="25"/>
      <c r="I70" s="25">
        <v>0</v>
      </c>
      <c r="J70" s="25"/>
      <c r="K70" s="25">
        <v>0</v>
      </c>
    </row>
    <row r="71" spans="1:11" ht="20.149999999999999" customHeight="1">
      <c r="A71" s="26" t="s">
        <v>316</v>
      </c>
      <c r="D71" s="23"/>
      <c r="E71" s="25">
        <v>492217</v>
      </c>
      <c r="F71" s="25"/>
      <c r="G71" s="25">
        <v>0</v>
      </c>
      <c r="H71" s="25"/>
      <c r="I71" s="25">
        <v>0</v>
      </c>
      <c r="J71" s="25"/>
      <c r="K71" s="25">
        <v>0</v>
      </c>
    </row>
    <row r="72" spans="1:11" ht="20.149999999999999" customHeight="1">
      <c r="A72" t="s">
        <v>317</v>
      </c>
      <c r="D72" s="23"/>
      <c r="E72" s="25">
        <v>0</v>
      </c>
      <c r="F72" s="25"/>
      <c r="G72" s="25">
        <v>0</v>
      </c>
      <c r="H72" s="25"/>
      <c r="I72" s="25">
        <v>60000</v>
      </c>
      <c r="J72" s="25"/>
      <c r="K72" s="25">
        <v>3368000</v>
      </c>
    </row>
    <row r="73" spans="1:11" ht="20.149999999999999" customHeight="1">
      <c r="A73" s="18" t="s">
        <v>318</v>
      </c>
      <c r="D73" s="23"/>
      <c r="E73" s="25"/>
      <c r="F73" s="25"/>
      <c r="G73" s="25"/>
      <c r="H73" s="25"/>
      <c r="I73" s="25"/>
      <c r="J73" s="25"/>
      <c r="K73" s="25"/>
    </row>
    <row r="74" spans="1:11" ht="20.149999999999999" customHeight="1">
      <c r="A74" s="18" t="s">
        <v>319</v>
      </c>
      <c r="D74" s="23"/>
      <c r="E74" s="25">
        <v>-3626574</v>
      </c>
      <c r="F74" s="25"/>
      <c r="G74" s="25">
        <v>-4582161</v>
      </c>
      <c r="H74" s="25"/>
      <c r="I74" s="25">
        <v>-71586</v>
      </c>
      <c r="J74" s="25"/>
      <c r="K74" s="25">
        <v>-133683</v>
      </c>
    </row>
    <row r="75" spans="1:11" ht="20.149999999999999" customHeight="1">
      <c r="A75" s="26" t="s">
        <v>320</v>
      </c>
      <c r="D75" s="23"/>
      <c r="E75" s="25">
        <v>677933</v>
      </c>
      <c r="F75" s="25"/>
      <c r="G75" s="25">
        <v>46081</v>
      </c>
      <c r="H75" s="25"/>
      <c r="I75" s="25">
        <v>706</v>
      </c>
      <c r="J75" s="25"/>
      <c r="K75" s="25">
        <v>135</v>
      </c>
    </row>
    <row r="76" spans="1:11" ht="20.149999999999999" customHeight="1">
      <c r="A76" s="18" t="s">
        <v>321</v>
      </c>
      <c r="D76" s="23"/>
      <c r="E76" s="25">
        <v>-174880</v>
      </c>
      <c r="F76" s="25"/>
      <c r="G76" s="25">
        <v>-71690</v>
      </c>
      <c r="H76" s="25"/>
      <c r="I76" s="25">
        <v>-478</v>
      </c>
      <c r="J76" s="25"/>
      <c r="K76" s="25">
        <v>-6338</v>
      </c>
    </row>
    <row r="77" spans="1:11" ht="20.149999999999999" customHeight="1">
      <c r="A77" s="26" t="s">
        <v>322</v>
      </c>
      <c r="D77" s="23"/>
      <c r="E77" s="25">
        <v>26825</v>
      </c>
      <c r="F77" s="25"/>
      <c r="G77" s="25">
        <v>0</v>
      </c>
      <c r="H77" s="25"/>
      <c r="I77" s="25">
        <v>0</v>
      </c>
      <c r="J77" s="25"/>
      <c r="K77" s="25">
        <v>0</v>
      </c>
    </row>
    <row r="78" spans="1:11" ht="20.149999999999999" customHeight="1">
      <c r="A78" s="2" t="s">
        <v>323</v>
      </c>
      <c r="D78" s="23"/>
      <c r="E78" s="28">
        <f>SUM(E61:E77)</f>
        <v>-2739183</v>
      </c>
      <c r="F78" s="30"/>
      <c r="G78" s="28">
        <f>SUM(G61:G77)</f>
        <v>-4264584</v>
      </c>
      <c r="H78" s="30"/>
      <c r="I78" s="28">
        <f>SUM(I61:I77)</f>
        <v>1073908</v>
      </c>
      <c r="J78" s="30"/>
      <c r="K78" s="28">
        <f>SUM(K61:K77)</f>
        <v>-536248</v>
      </c>
    </row>
    <row r="79" spans="1:11" ht="14">
      <c r="A79" s="2"/>
      <c r="B79" s="2"/>
      <c r="E79" s="56"/>
      <c r="F79" s="56"/>
      <c r="G79" s="56"/>
      <c r="H79" s="56"/>
      <c r="I79" s="56"/>
      <c r="J79" s="56"/>
      <c r="K79" s="56"/>
    </row>
    <row r="80" spans="1:11" ht="18.75" customHeight="1">
      <c r="A80" s="3" t="s">
        <v>0</v>
      </c>
      <c r="B80" s="3"/>
      <c r="D80" s="23"/>
      <c r="E80" s="25"/>
      <c r="F80" s="25"/>
      <c r="G80" s="25"/>
      <c r="H80" s="25"/>
      <c r="I80" s="25"/>
      <c r="J80" s="25"/>
      <c r="K80" s="25"/>
    </row>
    <row r="81" spans="1:11" ht="18.75" customHeight="1">
      <c r="A81" s="3" t="s">
        <v>1</v>
      </c>
      <c r="B81" s="3"/>
      <c r="D81" s="23"/>
      <c r="E81" s="25"/>
      <c r="F81" s="25"/>
      <c r="G81" s="25"/>
      <c r="H81" s="25"/>
      <c r="I81" s="25"/>
      <c r="J81" s="25"/>
      <c r="K81" s="25"/>
    </row>
    <row r="82" spans="1:11" ht="18.75" customHeight="1">
      <c r="A82" s="58" t="s">
        <v>276</v>
      </c>
      <c r="B82" s="58"/>
      <c r="D82" s="23"/>
      <c r="E82" s="25"/>
      <c r="F82" s="25"/>
      <c r="G82" s="25"/>
      <c r="H82" s="25"/>
      <c r="I82" s="25"/>
      <c r="J82" s="25"/>
      <c r="K82" s="25"/>
    </row>
    <row r="83" spans="1:11" ht="19.399999999999999" customHeight="1">
      <c r="A83" s="60"/>
      <c r="B83" s="60"/>
      <c r="D83" s="23"/>
      <c r="E83" s="25"/>
      <c r="F83" s="25"/>
      <c r="G83" s="25"/>
      <c r="H83" s="25"/>
      <c r="I83" s="25"/>
      <c r="J83" s="25"/>
      <c r="K83" s="9" t="s">
        <v>3</v>
      </c>
    </row>
    <row r="84" spans="1:11" ht="19.399999999999999" customHeight="1">
      <c r="A84" s="2"/>
      <c r="B84" s="2"/>
      <c r="E84" s="233" t="s">
        <v>4</v>
      </c>
      <c r="F84" s="233"/>
      <c r="G84" s="233"/>
      <c r="H84" s="95"/>
      <c r="I84" s="233" t="s">
        <v>5</v>
      </c>
      <c r="J84" s="233"/>
      <c r="K84" s="233"/>
    </row>
    <row r="85" spans="1:11" ht="19.399999999999999" customHeight="1">
      <c r="A85" s="2"/>
      <c r="B85" s="2"/>
      <c r="E85" s="234" t="s">
        <v>6</v>
      </c>
      <c r="F85" s="234"/>
      <c r="G85" s="234"/>
      <c r="H85" s="95"/>
      <c r="I85" s="234" t="s">
        <v>6</v>
      </c>
      <c r="J85" s="234"/>
      <c r="K85" s="234"/>
    </row>
    <row r="86" spans="1:11" ht="18.75" customHeight="1">
      <c r="A86" s="2"/>
      <c r="B86" s="2"/>
      <c r="E86" s="239" t="s">
        <v>99</v>
      </c>
      <c r="F86" s="239"/>
      <c r="G86" s="239"/>
      <c r="H86" s="21"/>
      <c r="I86" s="239" t="s">
        <v>99</v>
      </c>
      <c r="J86" s="239"/>
      <c r="K86" s="239"/>
    </row>
    <row r="87" spans="1:11" ht="18.75" customHeight="1">
      <c r="A87" s="2"/>
      <c r="B87" s="2"/>
      <c r="C87" s="15"/>
      <c r="E87" s="240" t="s">
        <v>8</v>
      </c>
      <c r="F87" s="241"/>
      <c r="G87" s="241"/>
      <c r="H87" s="21"/>
      <c r="I87" s="240" t="s">
        <v>8</v>
      </c>
      <c r="J87" s="241"/>
      <c r="K87" s="241"/>
    </row>
    <row r="88" spans="1:11" ht="18.649999999999999" customHeight="1">
      <c r="A88" s="2"/>
      <c r="B88" s="2"/>
      <c r="C88" s="10" t="s">
        <v>10</v>
      </c>
      <c r="E88" s="13" t="s">
        <v>100</v>
      </c>
      <c r="F88" s="21"/>
      <c r="G88" s="13" t="s">
        <v>101</v>
      </c>
      <c r="H88" s="21"/>
      <c r="I88" s="13" t="s">
        <v>100</v>
      </c>
      <c r="J88" s="21"/>
      <c r="K88" s="13" t="s">
        <v>101</v>
      </c>
    </row>
    <row r="89" spans="1:11" ht="4.5" customHeight="1">
      <c r="A89" s="2"/>
      <c r="B89" s="2"/>
      <c r="E89" s="242"/>
      <c r="F89" s="242"/>
      <c r="G89" s="242"/>
      <c r="H89" s="242"/>
      <c r="I89" s="242"/>
      <c r="J89" s="242"/>
      <c r="K89" s="242"/>
    </row>
    <row r="90" spans="1:11" ht="20.149999999999999" customHeight="1">
      <c r="A90" s="22" t="s">
        <v>324</v>
      </c>
      <c r="B90" s="15"/>
      <c r="C90" s="15"/>
    </row>
    <row r="91" spans="1:11" ht="20.149999999999999" customHeight="1">
      <c r="A91" s="26" t="s">
        <v>325</v>
      </c>
      <c r="B91" s="26"/>
      <c r="D91" s="23"/>
      <c r="F91" s="25"/>
      <c r="I91" s="25"/>
      <c r="K91" s="25"/>
    </row>
    <row r="92" spans="1:11" ht="20.149999999999999" customHeight="1">
      <c r="A92" s="26" t="s">
        <v>326</v>
      </c>
      <c r="D92" s="23"/>
      <c r="E92" s="25">
        <v>-5097638</v>
      </c>
      <c r="F92" s="25"/>
      <c r="G92" s="25">
        <v>-5652238</v>
      </c>
      <c r="H92" s="25"/>
      <c r="I92" s="25">
        <v>0</v>
      </c>
      <c r="J92" s="65"/>
      <c r="K92" s="25">
        <v>0</v>
      </c>
    </row>
    <row r="93" spans="1:11" ht="20.149999999999999" customHeight="1">
      <c r="A93" s="26" t="s">
        <v>327</v>
      </c>
      <c r="D93" s="23"/>
      <c r="E93" s="25">
        <v>-9108446</v>
      </c>
      <c r="F93" s="25"/>
      <c r="G93" s="25">
        <v>10548086</v>
      </c>
      <c r="H93" s="25"/>
      <c r="I93" s="25">
        <v>-10740678</v>
      </c>
      <c r="J93" s="25"/>
      <c r="K93" s="25">
        <v>3550131</v>
      </c>
    </row>
    <row r="94" spans="1:11" ht="20.149999999999999" customHeight="1">
      <c r="A94" s="26" t="s">
        <v>328</v>
      </c>
      <c r="D94" s="23"/>
      <c r="F94" s="25"/>
    </row>
    <row r="95" spans="1:11" ht="20.149999999999999" customHeight="1">
      <c r="A95" s="26" t="s">
        <v>329</v>
      </c>
      <c r="D95" s="23"/>
      <c r="E95" s="25">
        <v>118808</v>
      </c>
      <c r="F95" s="25"/>
      <c r="G95" s="25">
        <v>-370121</v>
      </c>
      <c r="I95" s="25">
        <v>-1365000</v>
      </c>
      <c r="K95" s="25">
        <v>2550000</v>
      </c>
    </row>
    <row r="96" spans="1:11" ht="20.149999999999999" customHeight="1">
      <c r="A96" s="26" t="s">
        <v>330</v>
      </c>
      <c r="D96" s="23"/>
      <c r="E96" s="25">
        <v>-1419796</v>
      </c>
      <c r="F96" s="25"/>
      <c r="G96" s="25">
        <v>-1341944</v>
      </c>
      <c r="H96" s="25"/>
      <c r="I96" s="25">
        <v>-67584</v>
      </c>
      <c r="J96" s="25"/>
      <c r="K96" s="25">
        <v>-61768</v>
      </c>
    </row>
    <row r="97" spans="1:11" ht="20.149999999999999" customHeight="1">
      <c r="A97" s="26" t="s">
        <v>331</v>
      </c>
      <c r="D97" s="23"/>
      <c r="E97" s="25"/>
      <c r="F97" s="25"/>
      <c r="G97" s="25"/>
      <c r="I97" s="25"/>
      <c r="K97" s="25"/>
    </row>
    <row r="98" spans="1:11" ht="20.149999999999999" customHeight="1">
      <c r="A98" s="26" t="s">
        <v>326</v>
      </c>
      <c r="D98" s="23"/>
      <c r="E98" s="25">
        <v>5154793</v>
      </c>
      <c r="F98" s="25"/>
      <c r="G98" s="25">
        <v>8270847</v>
      </c>
      <c r="H98" s="25"/>
      <c r="I98" s="25">
        <v>0</v>
      </c>
      <c r="J98" s="25"/>
      <c r="K98" s="25">
        <v>0</v>
      </c>
    </row>
    <row r="99" spans="1:11" ht="20.149999999999999" customHeight="1">
      <c r="A99" s="26" t="s">
        <v>332</v>
      </c>
      <c r="D99" s="23"/>
      <c r="F99" s="25"/>
      <c r="I99" s="19"/>
      <c r="K99" s="19"/>
    </row>
    <row r="100" spans="1:11" ht="20.149999999999999" customHeight="1">
      <c r="A100" s="26" t="s">
        <v>333</v>
      </c>
      <c r="D100" s="23"/>
      <c r="E100" s="25">
        <v>-6677763</v>
      </c>
      <c r="F100" s="25"/>
      <c r="G100" s="25">
        <v>-19372288</v>
      </c>
      <c r="H100" s="25"/>
      <c r="I100" s="27">
        <v>-415881</v>
      </c>
      <c r="J100" s="25"/>
      <c r="K100" s="27">
        <v>-641150</v>
      </c>
    </row>
    <row r="101" spans="1:11" ht="20.149999999999999" customHeight="1">
      <c r="A101" s="26" t="s">
        <v>334</v>
      </c>
      <c r="C101" s="10">
        <v>7</v>
      </c>
      <c r="D101" s="23"/>
      <c r="E101" s="25">
        <v>14000000</v>
      </c>
      <c r="F101" s="25"/>
      <c r="G101" s="25">
        <v>10000000</v>
      </c>
      <c r="H101" s="25"/>
      <c r="I101" s="27">
        <v>14000000</v>
      </c>
      <c r="J101" s="25"/>
      <c r="K101" s="27">
        <v>0</v>
      </c>
    </row>
    <row r="102" spans="1:11" ht="20.149999999999999" customHeight="1">
      <c r="A102" s="26" t="s">
        <v>335</v>
      </c>
      <c r="D102" s="23"/>
      <c r="E102" s="25">
        <v>-1415000</v>
      </c>
      <c r="F102" s="25"/>
      <c r="G102" s="25">
        <v>-4650000</v>
      </c>
      <c r="H102" s="25"/>
      <c r="I102" s="27">
        <v>-1415000</v>
      </c>
      <c r="J102" s="25"/>
      <c r="K102" s="27">
        <v>-2500000</v>
      </c>
    </row>
    <row r="103" spans="1:11" ht="20.149999999999999" customHeight="1">
      <c r="A103" s="26" t="s">
        <v>336</v>
      </c>
      <c r="D103" s="23"/>
      <c r="E103" s="27">
        <v>-220606</v>
      </c>
      <c r="F103" s="27"/>
      <c r="G103" s="27">
        <v>-76358</v>
      </c>
      <c r="H103" s="27"/>
      <c r="I103" s="27">
        <v>-155493</v>
      </c>
      <c r="J103" s="27"/>
      <c r="K103" s="27">
        <v>-13613</v>
      </c>
    </row>
    <row r="104" spans="1:11" ht="20.149999999999999" customHeight="1">
      <c r="A104" s="26" t="s">
        <v>337</v>
      </c>
      <c r="D104" s="23"/>
      <c r="E104" s="27">
        <v>-6095723</v>
      </c>
      <c r="F104" s="27"/>
      <c r="G104" s="27">
        <v>-6478519</v>
      </c>
      <c r="H104" s="27"/>
      <c r="I104" s="27">
        <v>-1600628</v>
      </c>
      <c r="J104" s="27"/>
      <c r="K104" s="27">
        <v>-1752802</v>
      </c>
    </row>
    <row r="105" spans="1:11" ht="20.149999999999999" customHeight="1">
      <c r="A105" s="26" t="s">
        <v>338</v>
      </c>
      <c r="D105" s="23"/>
      <c r="E105" s="25"/>
      <c r="F105" s="25"/>
      <c r="G105" s="25"/>
      <c r="H105" s="25"/>
      <c r="I105" s="27"/>
      <c r="J105" s="25"/>
      <c r="K105" s="27"/>
    </row>
    <row r="106" spans="1:11" ht="20.149999999999999" customHeight="1">
      <c r="A106" s="26" t="s">
        <v>339</v>
      </c>
      <c r="D106" s="23"/>
      <c r="E106" s="25">
        <v>-5978</v>
      </c>
      <c r="F106" s="25"/>
      <c r="G106" s="25">
        <v>-9</v>
      </c>
      <c r="H106" s="25"/>
      <c r="I106" s="27">
        <v>0</v>
      </c>
      <c r="J106" s="25"/>
      <c r="K106" s="27">
        <v>-9</v>
      </c>
    </row>
    <row r="107" spans="1:11" ht="20.149999999999999" customHeight="1">
      <c r="A107" s="26" t="s">
        <v>340</v>
      </c>
      <c r="D107" s="23"/>
      <c r="E107" s="25">
        <v>0</v>
      </c>
      <c r="F107" s="25"/>
      <c r="G107" s="25">
        <v>-263507</v>
      </c>
      <c r="H107" s="25"/>
      <c r="I107" s="27">
        <v>0</v>
      </c>
      <c r="J107" s="25"/>
      <c r="K107" s="27">
        <v>-263507</v>
      </c>
    </row>
    <row r="108" spans="1:11" ht="20.149999999999999" customHeight="1">
      <c r="A108" s="26" t="s">
        <v>341</v>
      </c>
      <c r="D108" s="23"/>
      <c r="E108" s="33">
        <v>55563</v>
      </c>
      <c r="F108" s="25"/>
      <c r="G108" s="33">
        <v>0</v>
      </c>
      <c r="H108" s="25"/>
      <c r="I108" s="93">
        <v>0</v>
      </c>
      <c r="J108" s="25"/>
      <c r="K108" s="93">
        <v>0</v>
      </c>
    </row>
    <row r="109" spans="1:11" ht="20.149999999999999" customHeight="1">
      <c r="A109" s="2" t="s">
        <v>342</v>
      </c>
      <c r="D109" s="23"/>
      <c r="E109" s="5">
        <f>SUM(E92:E108)</f>
        <v>-10711786</v>
      </c>
      <c r="F109" s="30"/>
      <c r="G109" s="5">
        <f>SUM(G92:G108)</f>
        <v>-9386051</v>
      </c>
      <c r="H109" s="30"/>
      <c r="I109" s="5">
        <f>SUM(I92:I108)</f>
        <v>-1760264</v>
      </c>
      <c r="J109" s="30"/>
      <c r="K109" s="5">
        <f>SUM(K92:K108)</f>
        <v>867282</v>
      </c>
    </row>
    <row r="110" spans="1:11" ht="6" customHeight="1">
      <c r="A110" s="2"/>
      <c r="B110" s="2"/>
      <c r="E110" s="242"/>
      <c r="F110" s="242"/>
      <c r="G110" s="242"/>
      <c r="H110" s="242"/>
      <c r="I110" s="242"/>
      <c r="J110" s="242"/>
      <c r="K110" s="242"/>
    </row>
    <row r="111" spans="1:11" ht="18.75" customHeight="1">
      <c r="A111" s="3" t="s">
        <v>0</v>
      </c>
      <c r="B111" s="3"/>
      <c r="D111" s="23"/>
      <c r="E111" s="25"/>
      <c r="F111" s="25"/>
      <c r="G111" s="25"/>
      <c r="H111" s="25"/>
      <c r="I111" s="25"/>
      <c r="J111" s="25"/>
      <c r="K111" s="25"/>
    </row>
    <row r="112" spans="1:11" ht="18.75" customHeight="1">
      <c r="A112" s="3" t="s">
        <v>1</v>
      </c>
      <c r="B112" s="3"/>
      <c r="D112" s="23"/>
      <c r="E112" s="25"/>
      <c r="F112" s="25"/>
      <c r="G112" s="25"/>
      <c r="H112" s="25"/>
      <c r="I112" s="25"/>
      <c r="J112" s="25"/>
      <c r="K112" s="25"/>
    </row>
    <row r="113" spans="1:11" ht="18.75" customHeight="1">
      <c r="A113" s="58" t="s">
        <v>276</v>
      </c>
      <c r="B113" s="58"/>
      <c r="D113" s="23"/>
      <c r="E113" s="25"/>
      <c r="F113" s="25"/>
      <c r="G113" s="25"/>
      <c r="H113" s="25"/>
      <c r="I113" s="25"/>
      <c r="J113" s="25"/>
      <c r="K113" s="25"/>
    </row>
    <row r="114" spans="1:11" ht="19.399999999999999" customHeight="1">
      <c r="A114" s="60"/>
      <c r="B114" s="60"/>
      <c r="D114" s="23"/>
      <c r="E114" s="25"/>
      <c r="F114" s="25"/>
      <c r="G114" s="25"/>
      <c r="H114" s="25"/>
      <c r="I114" s="25"/>
      <c r="J114" s="25"/>
      <c r="K114" s="9" t="s">
        <v>3</v>
      </c>
    </row>
    <row r="115" spans="1:11" ht="19.399999999999999" customHeight="1">
      <c r="A115" s="2"/>
      <c r="B115" s="2"/>
      <c r="E115" s="233" t="s">
        <v>4</v>
      </c>
      <c r="F115" s="233"/>
      <c r="G115" s="233"/>
      <c r="H115" s="95"/>
      <c r="I115" s="233" t="s">
        <v>5</v>
      </c>
      <c r="J115" s="233"/>
      <c r="K115" s="233"/>
    </row>
    <row r="116" spans="1:11" ht="19.399999999999999" customHeight="1">
      <c r="A116" s="2"/>
      <c r="B116" s="2"/>
      <c r="E116" s="234" t="s">
        <v>6</v>
      </c>
      <c r="F116" s="234"/>
      <c r="G116" s="234"/>
      <c r="H116" s="95"/>
      <c r="I116" s="234" t="s">
        <v>6</v>
      </c>
      <c r="J116" s="234"/>
      <c r="K116" s="234"/>
    </row>
    <row r="117" spans="1:11" ht="18.75" customHeight="1">
      <c r="A117" s="2"/>
      <c r="B117" s="2"/>
      <c r="E117" s="239" t="s">
        <v>99</v>
      </c>
      <c r="F117" s="239"/>
      <c r="G117" s="239"/>
      <c r="H117" s="21"/>
      <c r="I117" s="239" t="s">
        <v>99</v>
      </c>
      <c r="J117" s="239"/>
      <c r="K117" s="239"/>
    </row>
    <row r="118" spans="1:11" ht="18.75" customHeight="1">
      <c r="A118" s="2"/>
      <c r="B118" s="2"/>
      <c r="C118" s="15"/>
      <c r="E118" s="240" t="s">
        <v>8</v>
      </c>
      <c r="F118" s="241"/>
      <c r="G118" s="241"/>
      <c r="H118" s="21"/>
      <c r="I118" s="240" t="s">
        <v>8</v>
      </c>
      <c r="J118" s="241"/>
      <c r="K118" s="241"/>
    </row>
    <row r="119" spans="1:11" ht="18.75" customHeight="1">
      <c r="A119" s="2"/>
      <c r="B119" s="2"/>
      <c r="E119" s="13" t="s">
        <v>100</v>
      </c>
      <c r="F119" s="21"/>
      <c r="G119" s="13" t="s">
        <v>101</v>
      </c>
      <c r="H119" s="21"/>
      <c r="I119" s="13" t="s">
        <v>100</v>
      </c>
      <c r="J119" s="21"/>
      <c r="K119" s="13" t="s">
        <v>101</v>
      </c>
    </row>
    <row r="120" spans="1:11" ht="4.5" customHeight="1">
      <c r="A120" s="2"/>
      <c r="B120" s="2"/>
      <c r="E120" s="242"/>
      <c r="F120" s="242"/>
      <c r="G120" s="242"/>
      <c r="H120" s="242"/>
      <c r="I120" s="242"/>
      <c r="J120" s="242"/>
      <c r="K120" s="242"/>
    </row>
    <row r="121" spans="1:11" ht="20.149999999999999" customHeight="1">
      <c r="A121" s="26" t="s">
        <v>343</v>
      </c>
      <c r="B121" s="2"/>
      <c r="D121" s="23"/>
      <c r="E121" s="25"/>
      <c r="F121" s="25"/>
      <c r="G121" s="25"/>
      <c r="H121" s="25"/>
      <c r="I121" s="25"/>
      <c r="J121" s="25"/>
      <c r="K121" s="25"/>
    </row>
    <row r="122" spans="1:11" ht="20.149999999999999" customHeight="1">
      <c r="A122" s="26" t="s">
        <v>344</v>
      </c>
      <c r="D122" s="23"/>
      <c r="E122" s="25">
        <f>SUM(E58,E78,E109)</f>
        <v>1002023</v>
      </c>
      <c r="F122" s="25"/>
      <c r="G122" s="25">
        <f>SUM(G58,G78,G109)</f>
        <v>-7820812</v>
      </c>
      <c r="H122" s="25"/>
      <c r="I122" s="25">
        <f>SUM(I58,I78,I109)</f>
        <v>124817</v>
      </c>
      <c r="J122" s="25"/>
      <c r="K122" s="25">
        <f>SUM(K58,K78,K109)</f>
        <v>-424661</v>
      </c>
    </row>
    <row r="123" spans="1:11" ht="20.149999999999999" customHeight="1">
      <c r="A123" s="26" t="s">
        <v>345</v>
      </c>
      <c r="D123" s="23"/>
      <c r="E123" s="25"/>
      <c r="F123" s="25"/>
      <c r="G123" s="25"/>
      <c r="H123" s="25"/>
      <c r="I123" s="25"/>
      <c r="J123" s="25"/>
      <c r="K123" s="25"/>
    </row>
    <row r="124" spans="1:11" ht="20.149999999999999" customHeight="1">
      <c r="A124" s="26" t="s">
        <v>346</v>
      </c>
      <c r="D124" s="23"/>
      <c r="E124" s="33">
        <v>695617</v>
      </c>
      <c r="F124" s="25"/>
      <c r="G124" s="33">
        <v>-392534</v>
      </c>
      <c r="H124" s="25"/>
      <c r="I124" s="33">
        <v>0</v>
      </c>
      <c r="J124" s="25"/>
      <c r="K124" s="33">
        <v>0</v>
      </c>
    </row>
    <row r="125" spans="1:11" ht="20.149999999999999" customHeight="1">
      <c r="A125" s="44" t="s">
        <v>343</v>
      </c>
      <c r="D125" s="23"/>
      <c r="E125" s="25"/>
      <c r="F125" s="25"/>
      <c r="G125" s="25"/>
      <c r="H125" s="25"/>
      <c r="I125" s="25"/>
      <c r="J125" s="25"/>
      <c r="K125" s="25"/>
    </row>
    <row r="126" spans="1:11" ht="20.149999999999999" customHeight="1">
      <c r="A126" s="44" t="s">
        <v>347</v>
      </c>
      <c r="B126" s="44"/>
      <c r="C126" s="67"/>
      <c r="D126" s="67"/>
      <c r="E126" s="67">
        <f>SUM(E122,E124)</f>
        <v>1697640</v>
      </c>
      <c r="F126" s="67"/>
      <c r="G126" s="67">
        <f>SUM(G122,G124)</f>
        <v>-8213346</v>
      </c>
      <c r="H126" s="67"/>
      <c r="I126" s="67">
        <f>SUM(I122,I124)</f>
        <v>124817</v>
      </c>
      <c r="J126" s="67"/>
      <c r="K126" s="67">
        <f>SUM(K122,K124)</f>
        <v>-424661</v>
      </c>
    </row>
    <row r="127" spans="1:11" ht="20.149999999999999" customHeight="1">
      <c r="A127" t="s">
        <v>348</v>
      </c>
      <c r="D127" s="23"/>
      <c r="E127" s="32">
        <v>24403720</v>
      </c>
      <c r="F127" s="25"/>
      <c r="G127" s="32">
        <v>29526669</v>
      </c>
      <c r="H127" s="25"/>
      <c r="I127" s="32">
        <v>1459843</v>
      </c>
      <c r="J127" s="25"/>
      <c r="K127" s="32">
        <v>1902112</v>
      </c>
    </row>
    <row r="128" spans="1:11" ht="20.149999999999999" customHeight="1" thickBot="1">
      <c r="A128" s="37" t="s">
        <v>349</v>
      </c>
      <c r="B128" s="2"/>
      <c r="C128" s="35"/>
      <c r="D128" s="36"/>
      <c r="E128" s="11">
        <f>SUM(E126,E127)</f>
        <v>26101360</v>
      </c>
      <c r="F128" s="30"/>
      <c r="G128" s="11">
        <f>SUM(G126,G127)</f>
        <v>21313323</v>
      </c>
      <c r="H128" s="30"/>
      <c r="I128" s="11">
        <f>SUM(I126,I127)</f>
        <v>1584660</v>
      </c>
      <c r="J128" s="30"/>
      <c r="K128" s="11">
        <f>SUM(K126,K127)</f>
        <v>1477451</v>
      </c>
    </row>
    <row r="129" spans="1:11" ht="4" customHeight="1" thickTop="1">
      <c r="A129" s="2"/>
      <c r="B129" s="2"/>
      <c r="C129" s="35"/>
      <c r="D129" s="36"/>
      <c r="E129" s="30"/>
      <c r="F129" s="30"/>
      <c r="G129" s="30"/>
      <c r="H129" s="30"/>
      <c r="I129" s="30"/>
      <c r="J129" s="30"/>
      <c r="K129" s="30"/>
    </row>
    <row r="130" spans="1:11" ht="20.149999999999999" customHeight="1">
      <c r="A130" s="22" t="s">
        <v>350</v>
      </c>
      <c r="B130" s="68"/>
      <c r="C130" s="69"/>
      <c r="D130" s="70"/>
      <c r="E130" s="71"/>
      <c r="F130" s="72"/>
      <c r="G130" s="71"/>
      <c r="H130" s="72"/>
      <c r="I130" s="72"/>
      <c r="J130" s="72"/>
      <c r="K130" s="72"/>
    </row>
    <row r="131" spans="1:11" ht="20.149999999999999" customHeight="1">
      <c r="A131" s="73" t="s">
        <v>351</v>
      </c>
      <c r="B131" s="37" t="s">
        <v>14</v>
      </c>
      <c r="C131" s="68"/>
      <c r="D131" s="68"/>
      <c r="E131" s="74"/>
      <c r="F131" s="74"/>
      <c r="G131" s="74"/>
      <c r="H131" s="74"/>
      <c r="I131" s="74"/>
      <c r="J131" s="74"/>
      <c r="K131" s="74"/>
    </row>
    <row r="132" spans="1:11" ht="20.149999999999999" customHeight="1">
      <c r="A132"/>
      <c r="B132" s="75" t="s">
        <v>352</v>
      </c>
      <c r="C132" s="69"/>
      <c r="D132" s="69"/>
      <c r="E132" s="74"/>
      <c r="F132" s="74"/>
      <c r="G132" s="74"/>
      <c r="H132" s="74"/>
      <c r="I132" s="74"/>
      <c r="J132" s="74"/>
      <c r="K132" s="74"/>
    </row>
    <row r="133" spans="1:11" ht="20.149999999999999" customHeight="1">
      <c r="A133"/>
      <c r="B133" s="26" t="s">
        <v>14</v>
      </c>
      <c r="C133" s="69"/>
      <c r="D133" s="69"/>
      <c r="E133" s="74">
        <v>28402540</v>
      </c>
      <c r="F133" s="74"/>
      <c r="G133" s="74">
        <v>24683365</v>
      </c>
      <c r="H133" s="74"/>
      <c r="I133" s="74">
        <v>1584660</v>
      </c>
      <c r="J133" s="74"/>
      <c r="K133" s="74">
        <v>1477451</v>
      </c>
    </row>
    <row r="134" spans="1:11" ht="20.149999999999999" customHeight="1">
      <c r="A134"/>
      <c r="B134" s="26" t="s">
        <v>353</v>
      </c>
      <c r="C134" s="69"/>
      <c r="D134" s="69"/>
      <c r="E134" s="76">
        <v>-2301180</v>
      </c>
      <c r="F134" s="74"/>
      <c r="G134" s="76">
        <v>-3370042</v>
      </c>
      <c r="H134" s="74"/>
      <c r="I134" s="122">
        <v>0</v>
      </c>
      <c r="J134" s="74"/>
      <c r="K134" s="122">
        <v>0</v>
      </c>
    </row>
    <row r="135" spans="1:11" ht="20.149999999999999" customHeight="1" thickBot="1">
      <c r="A135" s="37"/>
      <c r="B135" s="2" t="s">
        <v>354</v>
      </c>
      <c r="C135" s="68"/>
      <c r="D135" s="68"/>
      <c r="E135" s="79">
        <f>SUM(E133:E134)</f>
        <v>26101360</v>
      </c>
      <c r="F135" s="77"/>
      <c r="G135" s="79">
        <f>SUM(G133:G134)</f>
        <v>21313323</v>
      </c>
      <c r="H135" s="77"/>
      <c r="I135" s="79">
        <f>SUM(I133:I134)</f>
        <v>1584660</v>
      </c>
      <c r="J135" s="77"/>
      <c r="K135" s="79">
        <f>SUM(K133:K134)</f>
        <v>1477451</v>
      </c>
    </row>
    <row r="136" spans="1:11" ht="6" customHeight="1" thickTop="1">
      <c r="A136" s="14"/>
      <c r="B136" s="75"/>
      <c r="C136" s="35"/>
      <c r="D136" s="36"/>
      <c r="E136" s="30"/>
      <c r="F136" s="30"/>
      <c r="G136" s="30"/>
      <c r="H136" s="30"/>
      <c r="I136" s="30"/>
      <c r="J136" s="30"/>
      <c r="K136" s="30"/>
    </row>
    <row r="137" spans="1:11" ht="20.149999999999999" customHeight="1">
      <c r="A137" s="73" t="s">
        <v>355</v>
      </c>
      <c r="B137" s="2" t="s">
        <v>356</v>
      </c>
      <c r="C137" s="35"/>
      <c r="D137" s="36"/>
      <c r="E137" s="30"/>
      <c r="F137" s="30"/>
      <c r="G137" s="30"/>
      <c r="H137" s="30"/>
      <c r="I137" s="30"/>
      <c r="J137" s="30"/>
      <c r="K137" s="30"/>
    </row>
    <row r="138" spans="1:11" ht="6" customHeight="1">
      <c r="A138" s="14"/>
      <c r="B138" s="75"/>
      <c r="C138" s="35"/>
      <c r="D138" s="36"/>
      <c r="E138" s="30"/>
      <c r="F138" s="30"/>
      <c r="G138" s="30"/>
      <c r="H138" s="30"/>
      <c r="I138" s="30"/>
      <c r="J138" s="30"/>
      <c r="K138" s="30"/>
    </row>
    <row r="139" spans="1:11" ht="20.149999999999999" customHeight="1">
      <c r="A139" s="2"/>
      <c r="B139" s="26" t="s">
        <v>357</v>
      </c>
      <c r="C139" s="78"/>
      <c r="D139" s="78"/>
      <c r="E139" s="78"/>
      <c r="F139" s="78"/>
      <c r="G139" s="78"/>
      <c r="H139" s="78"/>
      <c r="I139" s="78"/>
      <c r="J139" s="78"/>
      <c r="K139" s="78"/>
    </row>
    <row r="140" spans="1:11" ht="6" customHeight="1">
      <c r="A140" s="14"/>
      <c r="B140" s="75"/>
      <c r="C140" s="35"/>
      <c r="D140" s="36"/>
      <c r="E140" s="30"/>
      <c r="F140" s="30"/>
      <c r="G140" s="30"/>
      <c r="H140" s="30"/>
      <c r="I140" s="30"/>
      <c r="J140" s="30"/>
      <c r="K140" s="30"/>
    </row>
    <row r="141" spans="1:11" ht="19" customHeight="1">
      <c r="A141" s="2"/>
      <c r="B141" s="26" t="s">
        <v>358</v>
      </c>
      <c r="C141" s="78"/>
      <c r="D141" s="78"/>
      <c r="E141" s="78"/>
      <c r="F141" s="78"/>
      <c r="G141" s="78"/>
      <c r="H141" s="78"/>
      <c r="I141" s="78"/>
      <c r="J141" s="78"/>
      <c r="K141" s="78"/>
    </row>
  </sheetData>
  <mergeCells count="39">
    <mergeCell ref="E118:G118"/>
    <mergeCell ref="I118:K118"/>
    <mergeCell ref="E120:K120"/>
    <mergeCell ref="E115:G115"/>
    <mergeCell ref="I115:K115"/>
    <mergeCell ref="E116:G116"/>
    <mergeCell ref="I116:K116"/>
    <mergeCell ref="E117:G117"/>
    <mergeCell ref="I117:K117"/>
    <mergeCell ref="E110:K110"/>
    <mergeCell ref="E46:K46"/>
    <mergeCell ref="A47:E47"/>
    <mergeCell ref="E84:G84"/>
    <mergeCell ref="I84:K84"/>
    <mergeCell ref="E85:G85"/>
    <mergeCell ref="I85:K85"/>
    <mergeCell ref="E86:G86"/>
    <mergeCell ref="I86:K86"/>
    <mergeCell ref="E87:G87"/>
    <mergeCell ref="I87:K87"/>
    <mergeCell ref="E89:K89"/>
    <mergeCell ref="E42:G42"/>
    <mergeCell ref="I42:K42"/>
    <mergeCell ref="E43:G43"/>
    <mergeCell ref="I43:K43"/>
    <mergeCell ref="E44:G44"/>
    <mergeCell ref="I44:K44"/>
    <mergeCell ref="E8:G8"/>
    <mergeCell ref="I8:K8"/>
    <mergeCell ref="E10:K10"/>
    <mergeCell ref="A11:D11"/>
    <mergeCell ref="E41:G41"/>
    <mergeCell ref="I41:K41"/>
    <mergeCell ref="E5:G5"/>
    <mergeCell ref="I5:K5"/>
    <mergeCell ref="E6:G6"/>
    <mergeCell ref="I6:K6"/>
    <mergeCell ref="E7:G7"/>
    <mergeCell ref="I7:K7"/>
  </mergeCells>
  <pageMargins left="0.7" right="0.7" top="0.48" bottom="0.5" header="0.5" footer="0.5"/>
  <pageSetup paperSize="9" scale="76" firstPageNumber="12" fitToHeight="0" orientation="portrait" useFirstPageNumber="1" r:id="rId1"/>
  <headerFooter>
    <oddFooter>&amp;L&amp;12 The accompanying notes form an integral part of the interim financial statements.&amp;11
&amp;C&amp;12&amp;P</oddFooter>
  </headerFooter>
  <rowBreaks count="3" manualBreakCount="3">
    <brk id="36" max="16383" man="1"/>
    <brk id="79" max="16383" man="1"/>
    <brk id="110" max="10" man="1"/>
  </rowBreaks>
  <customProperties>
    <customPr name="OrphanNamesChecke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BS 2-5</vt:lpstr>
      <vt:lpstr>PL 6-8</vt:lpstr>
      <vt:lpstr>CH9</vt:lpstr>
      <vt:lpstr>CH10</vt:lpstr>
      <vt:lpstr>CH 11</vt:lpstr>
      <vt:lpstr>CF 12-15</vt:lpstr>
      <vt:lpstr>'BS 2-5'!Print_Area</vt:lpstr>
      <vt:lpstr>'CF 12-15'!Print_Area</vt:lpstr>
      <vt:lpstr>'CH 11'!Print_Area</vt:lpstr>
      <vt:lpstr>'CH10'!Print_Area</vt:lpstr>
      <vt:lpstr>'CH9'!Print_Area</vt:lpstr>
      <vt:lpstr>'PL 6-8'!Print_Area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2024-05-13T07:19:14Z</dcterms:created>
  <dcterms:modified xsi:type="dcterms:W3CDTF">2024-05-13T07:54:33Z</dcterms:modified>
  <cp:category/>
  <cp:contentStatus/>
</cp:coreProperties>
</file>