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ann\CPF\FS\2021\Q12021\SET Final\"/>
    </mc:Choice>
  </mc:AlternateContent>
  <xr:revisionPtr revIDLastSave="0" documentId="13_ncr:1_{AEC35629-88AF-48C5-B0E9-D4B13031541A}" xr6:coauthVersionLast="45" xr6:coauthVersionMax="45" xr10:uidLastSave="{00000000-0000-0000-0000-000000000000}"/>
  <bookViews>
    <workbookView xWindow="-110" yWindow="-110" windowWidth="19420" windowHeight="10420" tabRatio="835" activeTab="1" xr2:uid="{00000000-000D-0000-FFFF-FFFF00000000}"/>
  </bookViews>
  <sheets>
    <sheet name="BL-3-6" sheetId="18" r:id="rId1"/>
    <sheet name="PL7-10" sheetId="34" r:id="rId2"/>
    <sheet name="CH11" sheetId="35" r:id="rId3"/>
    <sheet name="CH12" sheetId="36" r:id="rId4"/>
    <sheet name="SH13" sheetId="37" r:id="rId5"/>
    <sheet name="CF14-17" sheetId="42" r:id="rId6"/>
  </sheets>
  <definedNames>
    <definedName name="_xlnm._FilterDatabase" localSheetId="5" hidden="1">'CF14-17'!$F$61:$F$66</definedName>
    <definedName name="_xlnm.Print_Area" localSheetId="0">'BL-3-6'!$A$1:$J$117</definedName>
    <definedName name="_xlnm.Print_Area" localSheetId="5">'CF14-17'!$A$1:$L$139</definedName>
    <definedName name="_xlnm.Print_Area" localSheetId="2">'CH11'!$A$1:$AL$33</definedName>
    <definedName name="_xlnm.Print_Area" localSheetId="3">'CH12'!$A$1:$AL$31</definedName>
    <definedName name="_xlnm.Print_Area" localSheetId="1">'PL7-10'!$A$1:$J$101</definedName>
    <definedName name="_xlnm.Print_Area" localSheetId="4">'SH13'!$A$1:$AB$32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9" i="37" l="1"/>
  <c r="J29" i="37"/>
  <c r="H29" i="37"/>
  <c r="F29" i="37"/>
  <c r="D29" i="37"/>
  <c r="D28" i="36"/>
  <c r="Z22" i="37"/>
  <c r="Z20" i="37"/>
  <c r="Z29" i="37"/>
  <c r="AB19" i="36"/>
  <c r="AB20" i="36"/>
  <c r="AB18" i="36"/>
  <c r="AF31" i="35"/>
  <c r="J25" i="35"/>
  <c r="J24" i="35"/>
  <c r="AD22" i="35"/>
  <c r="AB22" i="35"/>
  <c r="AD17" i="35"/>
  <c r="AB17" i="35"/>
  <c r="AD27" i="35"/>
  <c r="AB27" i="35"/>
  <c r="AD21" i="35"/>
  <c r="AJ18" i="35"/>
  <c r="AB18" i="35"/>
  <c r="J48" i="34"/>
  <c r="H48" i="34"/>
  <c r="F48" i="34"/>
  <c r="D48" i="34"/>
  <c r="F110" i="18"/>
  <c r="D110" i="18"/>
  <c r="AB14" i="37" l="1"/>
  <c r="X14" i="37"/>
  <c r="AB14" i="35" l="1"/>
  <c r="AD14" i="35" s="1"/>
  <c r="F36" i="42" l="1"/>
  <c r="H36" i="42"/>
  <c r="L36" i="42"/>
  <c r="AB24" i="36" l="1"/>
  <c r="AD18" i="36"/>
  <c r="AH18" i="36" s="1"/>
  <c r="AL18" i="36" s="1"/>
  <c r="AD19" i="36"/>
  <c r="AH19" i="36" s="1"/>
  <c r="AL19" i="36" s="1"/>
  <c r="AD20" i="36"/>
  <c r="AH20" i="36" s="1"/>
  <c r="AL20" i="36" s="1"/>
  <c r="AB26" i="36"/>
  <c r="AD26" i="36" s="1"/>
  <c r="AH26" i="36" s="1"/>
  <c r="AL26" i="36" s="1"/>
  <c r="AB27" i="36"/>
  <c r="AD27" i="36" s="1"/>
  <c r="AH27" i="36" s="1"/>
  <c r="AL27" i="36" s="1"/>
  <c r="AD24" i="36" l="1"/>
  <c r="AH24" i="36" s="1"/>
  <c r="AL24" i="36" l="1"/>
  <c r="X28" i="37"/>
  <c r="AB28" i="37" s="1"/>
  <c r="X27" i="37"/>
  <c r="X25" i="37" l="1"/>
  <c r="AB25" i="37" s="1"/>
  <c r="X29" i="37"/>
  <c r="P29" i="37"/>
  <c r="P31" i="37" s="1"/>
  <c r="P20" i="37"/>
  <c r="P22" i="37" s="1"/>
  <c r="AB14" i="36"/>
  <c r="AD14" i="36" s="1"/>
  <c r="AH14" i="36" s="1"/>
  <c r="AL14" i="36" s="1"/>
  <c r="L129" i="42" l="1"/>
  <c r="L106" i="42"/>
  <c r="L85" i="42"/>
  <c r="L58" i="42"/>
  <c r="H129" i="42"/>
  <c r="H106" i="42"/>
  <c r="H85" i="42"/>
  <c r="H58" i="42"/>
  <c r="X21" i="37"/>
  <c r="AB21" i="37" s="1"/>
  <c r="V20" i="37"/>
  <c r="T20" i="37"/>
  <c r="R20" i="37"/>
  <c r="N20" i="37"/>
  <c r="L20" i="37"/>
  <c r="J20" i="37"/>
  <c r="H20" i="37"/>
  <c r="F20" i="37"/>
  <c r="D20" i="37"/>
  <c r="X19" i="37"/>
  <c r="AB19" i="37" s="1"/>
  <c r="X18" i="37"/>
  <c r="AB18" i="37" s="1"/>
  <c r="X16" i="37"/>
  <c r="L22" i="37"/>
  <c r="J22" i="37"/>
  <c r="H22" i="37"/>
  <c r="F22" i="37"/>
  <c r="D22" i="37"/>
  <c r="AB32" i="35"/>
  <c r="AD32" i="35" s="1"/>
  <c r="AH32" i="35" s="1"/>
  <c r="AL32" i="35" s="1"/>
  <c r="AJ31" i="35"/>
  <c r="Z31" i="35"/>
  <c r="X31" i="35"/>
  <c r="V31" i="35"/>
  <c r="T31" i="35"/>
  <c r="R31" i="35"/>
  <c r="N31" i="35"/>
  <c r="L31" i="35"/>
  <c r="J31" i="35"/>
  <c r="H31" i="35"/>
  <c r="F31" i="35"/>
  <c r="D31" i="35"/>
  <c r="AB30" i="35"/>
  <c r="AD30" i="35" s="1"/>
  <c r="AH30" i="35" s="1"/>
  <c r="AL30" i="35" s="1"/>
  <c r="AB29" i="35"/>
  <c r="AD29" i="35" s="1"/>
  <c r="AH29" i="35" s="1"/>
  <c r="AL29" i="35" s="1"/>
  <c r="P31" i="35"/>
  <c r="AJ24" i="35"/>
  <c r="AF24" i="35"/>
  <c r="Z24" i="35"/>
  <c r="X24" i="35"/>
  <c r="V24" i="35"/>
  <c r="T24" i="35"/>
  <c r="R24" i="35"/>
  <c r="R25" i="35" s="1"/>
  <c r="N24" i="35"/>
  <c r="L24" i="35"/>
  <c r="H24" i="35"/>
  <c r="F24" i="35"/>
  <c r="D24" i="35"/>
  <c r="AB23" i="35"/>
  <c r="AD23" i="35" s="1"/>
  <c r="AH23" i="35" s="1"/>
  <c r="AL23" i="35" s="1"/>
  <c r="AB21" i="35"/>
  <c r="AF18" i="35"/>
  <c r="Z18" i="35"/>
  <c r="X18" i="35"/>
  <c r="V18" i="35"/>
  <c r="T18" i="35"/>
  <c r="P18" i="35"/>
  <c r="N18" i="35"/>
  <c r="N25" i="35" s="1"/>
  <c r="L18" i="35"/>
  <c r="J18" i="35"/>
  <c r="H18" i="35"/>
  <c r="F18" i="35"/>
  <c r="D18" i="35"/>
  <c r="AH17" i="35"/>
  <c r="AL17" i="35" s="1"/>
  <c r="AL18" i="35" s="1"/>
  <c r="AH14" i="35"/>
  <c r="J85" i="34"/>
  <c r="J73" i="34"/>
  <c r="J27" i="34"/>
  <c r="J16" i="34"/>
  <c r="F101" i="34"/>
  <c r="F85" i="34"/>
  <c r="F73" i="34"/>
  <c r="F27" i="34"/>
  <c r="F16" i="34"/>
  <c r="J110" i="18"/>
  <c r="J112" i="18" s="1"/>
  <c r="J114" i="18" s="1"/>
  <c r="F112" i="18"/>
  <c r="F114" i="18" s="1"/>
  <c r="J81" i="18"/>
  <c r="J72" i="18"/>
  <c r="F81" i="18"/>
  <c r="F72" i="18"/>
  <c r="F32" i="34" l="1"/>
  <c r="F34" i="34" s="1"/>
  <c r="F61" i="34" s="1"/>
  <c r="F87" i="34"/>
  <c r="F88" i="34" s="1"/>
  <c r="AL14" i="35"/>
  <c r="L25" i="35"/>
  <c r="AJ25" i="35"/>
  <c r="AB31" i="35"/>
  <c r="D25" i="35"/>
  <c r="D33" i="35" s="1"/>
  <c r="V25" i="35"/>
  <c r="X25" i="35"/>
  <c r="X33" i="35" s="1"/>
  <c r="V33" i="35"/>
  <c r="AH22" i="35"/>
  <c r="AL22" i="35" s="1"/>
  <c r="H25" i="35"/>
  <c r="H33" i="35" s="1"/>
  <c r="Z25" i="35"/>
  <c r="Z33" i="35" s="1"/>
  <c r="J33" i="35"/>
  <c r="L33" i="35"/>
  <c r="AF25" i="35"/>
  <c r="AF33" i="35" s="1"/>
  <c r="F25" i="35"/>
  <c r="F33" i="35" s="1"/>
  <c r="AD31" i="35"/>
  <c r="AH31" i="35" s="1"/>
  <c r="AL31" i="35" s="1"/>
  <c r="R33" i="35"/>
  <c r="T25" i="35"/>
  <c r="T33" i="35" s="1"/>
  <c r="AB24" i="35"/>
  <c r="AB25" i="35" s="1"/>
  <c r="H117" i="42"/>
  <c r="H120" i="42" s="1"/>
  <c r="H122" i="42" s="1"/>
  <c r="L117" i="42"/>
  <c r="L120" i="42" s="1"/>
  <c r="L122" i="42" s="1"/>
  <c r="T22" i="37"/>
  <c r="V22" i="37"/>
  <c r="X20" i="37"/>
  <c r="AB20" i="37" s="1"/>
  <c r="R22" i="37"/>
  <c r="J32" i="34"/>
  <c r="J34" i="34" s="1"/>
  <c r="J61" i="34" s="1"/>
  <c r="J87" i="34"/>
  <c r="P24" i="35"/>
  <c r="P25" i="35" s="1"/>
  <c r="J83" i="18"/>
  <c r="J116" i="18" s="1"/>
  <c r="F83" i="18"/>
  <c r="F116" i="18" s="1"/>
  <c r="N22" i="37"/>
  <c r="AB16" i="37"/>
  <c r="AH18" i="35"/>
  <c r="N33" i="35"/>
  <c r="AD18" i="35"/>
  <c r="AH27" i="35"/>
  <c r="AL27" i="35" s="1"/>
  <c r="AD25" i="35" l="1"/>
  <c r="AJ33" i="35"/>
  <c r="X22" i="37"/>
  <c r="P33" i="35"/>
  <c r="J88" i="34"/>
  <c r="J101" i="34" s="1"/>
  <c r="AB22" i="37"/>
  <c r="AD24" i="35"/>
  <c r="AH21" i="35"/>
  <c r="AL21" i="35" s="1"/>
  <c r="AL24" i="35" s="1"/>
  <c r="AH25" i="35" l="1"/>
  <c r="AD33" i="35"/>
  <c r="AB33" i="35"/>
  <c r="AH24" i="35"/>
  <c r="AL25" i="35" l="1"/>
  <c r="AL33" i="35" s="1"/>
  <c r="AH33" i="35"/>
  <c r="R28" i="36"/>
  <c r="R21" i="36"/>
  <c r="R22" i="36" s="1"/>
  <c r="R30" i="36" l="1"/>
  <c r="D72" i="18"/>
  <c r="J46" i="18" l="1"/>
  <c r="H46" i="18"/>
  <c r="F85" i="42" l="1"/>
  <c r="J85" i="42"/>
  <c r="H81" i="18" l="1"/>
  <c r="D81" i="18"/>
  <c r="F46" i="18" l="1"/>
  <c r="D46" i="18"/>
  <c r="D85" i="34" l="1"/>
  <c r="D73" i="34"/>
  <c r="F58" i="42"/>
  <c r="D87" i="34" l="1"/>
  <c r="F106" i="42"/>
  <c r="J129" i="42" l="1"/>
  <c r="V28" i="36" l="1"/>
  <c r="V21" i="36"/>
  <c r="V22" i="36" s="1"/>
  <c r="P28" i="36"/>
  <c r="AB29" i="36"/>
  <c r="AD29" i="36" s="1"/>
  <c r="AH29" i="36" s="1"/>
  <c r="AL29" i="36" s="1"/>
  <c r="X30" i="37"/>
  <c r="T29" i="37"/>
  <c r="V30" i="36" l="1"/>
  <c r="T31" i="37"/>
  <c r="H85" i="34" l="1"/>
  <c r="V29" i="37"/>
  <c r="R29" i="37"/>
  <c r="AB30" i="37"/>
  <c r="V31" i="37" l="1"/>
  <c r="H27" i="34"/>
  <c r="D27" i="34" l="1"/>
  <c r="H16" i="34"/>
  <c r="D16" i="34"/>
  <c r="D112" i="18"/>
  <c r="D114" i="18" s="1"/>
  <c r="H110" i="18"/>
  <c r="H112" i="18" s="1"/>
  <c r="H114" i="18" s="1"/>
  <c r="H72" i="18"/>
  <c r="D22" i="18"/>
  <c r="J22" i="18"/>
  <c r="H22" i="18"/>
  <c r="F22" i="18"/>
  <c r="F129" i="42"/>
  <c r="J106" i="42"/>
  <c r="D32" i="34" l="1"/>
  <c r="D34" i="34" s="1"/>
  <c r="D83" i="18"/>
  <c r="D116" i="18" s="1"/>
  <c r="D48" i="18"/>
  <c r="H32" i="34"/>
  <c r="H34" i="34" s="1"/>
  <c r="H83" i="18"/>
  <c r="H116" i="18" s="1"/>
  <c r="F48" i="18"/>
  <c r="H48" i="18"/>
  <c r="J48" i="18"/>
  <c r="L31" i="37"/>
  <c r="H31" i="37"/>
  <c r="F31" i="37"/>
  <c r="D31" i="37"/>
  <c r="AH21" i="36"/>
  <c r="AH22" i="36" s="1"/>
  <c r="AL21" i="36"/>
  <c r="AL22" i="36" s="1"/>
  <c r="AJ21" i="36"/>
  <c r="AJ22" i="36" s="1"/>
  <c r="AF21" i="36"/>
  <c r="AF22" i="36" s="1"/>
  <c r="AB21" i="36"/>
  <c r="AB22" i="36" s="1"/>
  <c r="J36" i="42" l="1"/>
  <c r="J58" i="42" s="1"/>
  <c r="J117" i="42" s="1"/>
  <c r="AB27" i="37"/>
  <c r="N29" i="37"/>
  <c r="N31" i="37" s="1"/>
  <c r="Z31" i="37"/>
  <c r="R31" i="37"/>
  <c r="J31" i="37"/>
  <c r="X31" i="37"/>
  <c r="Z28" i="36"/>
  <c r="X28" i="36"/>
  <c r="T28" i="36"/>
  <c r="N28" i="36"/>
  <c r="L28" i="36"/>
  <c r="J28" i="36"/>
  <c r="H28" i="36"/>
  <c r="F28" i="36"/>
  <c r="AJ28" i="36"/>
  <c r="Z21" i="36"/>
  <c r="Z22" i="36" s="1"/>
  <c r="X21" i="36"/>
  <c r="X22" i="36" s="1"/>
  <c r="T21" i="36"/>
  <c r="T22" i="36" s="1"/>
  <c r="P21" i="36"/>
  <c r="P22" i="36" s="1"/>
  <c r="N21" i="36"/>
  <c r="N22" i="36" s="1"/>
  <c r="L21" i="36"/>
  <c r="L22" i="36" s="1"/>
  <c r="J21" i="36"/>
  <c r="J22" i="36" s="1"/>
  <c r="H21" i="36"/>
  <c r="H22" i="36" s="1"/>
  <c r="F21" i="36"/>
  <c r="F22" i="36" s="1"/>
  <c r="D21" i="36"/>
  <c r="D22" i="36" s="1"/>
  <c r="AF30" i="36"/>
  <c r="D101" i="34"/>
  <c r="G101" i="34"/>
  <c r="I101" i="34"/>
  <c r="H73" i="34"/>
  <c r="H87" i="34" s="1"/>
  <c r="AD21" i="36" l="1"/>
  <c r="AD22" i="36" s="1"/>
  <c r="AB29" i="37"/>
  <c r="AB31" i="37" s="1"/>
  <c r="J120" i="42"/>
  <c r="J122" i="42" s="1"/>
  <c r="AJ30" i="36"/>
  <c r="AD28" i="36"/>
  <c r="N30" i="36"/>
  <c r="L30" i="36"/>
  <c r="F30" i="36"/>
  <c r="H30" i="36"/>
  <c r="X30" i="36"/>
  <c r="Z30" i="36"/>
  <c r="AB28" i="36"/>
  <c r="AB30" i="36" s="1"/>
  <c r="F117" i="42"/>
  <c r="F120" i="42" s="1"/>
  <c r="F122" i="42" s="1"/>
  <c r="T30" i="36"/>
  <c r="J30" i="36"/>
  <c r="H61" i="34"/>
  <c r="H88" i="34" s="1"/>
  <c r="H101" i="34" l="1"/>
  <c r="P30" i="36"/>
  <c r="D30" i="36"/>
  <c r="AH28" i="36"/>
  <c r="D61" i="34"/>
  <c r="D88" i="34" s="1"/>
  <c r="AD30" i="36" l="1"/>
  <c r="AH30" i="36"/>
  <c r="AL28" i="36"/>
  <c r="AL30" i="36" s="1"/>
</calcChain>
</file>

<file path=xl/sharedStrings.xml><?xml version="1.0" encoding="utf-8"?>
<sst xmlns="http://schemas.openxmlformats.org/spreadsheetml/2006/main" count="597" uniqueCount="319">
  <si>
    <t>บริษัท เจริญโภคภัณฑ์อาหาร จำกัด (มหาชน) และบริษัทย่อย</t>
  </si>
  <si>
    <t>งบแสดงฐานะการเงิน</t>
  </si>
  <si>
    <t>(หน่วย: พันบาท)</t>
  </si>
  <si>
    <t>งบการเงินรวม</t>
  </si>
  <si>
    <t>งบการเงินเฉพาะกิจการ</t>
  </si>
  <si>
    <t>31 มีนาคม</t>
  </si>
  <si>
    <t>31 ธันวาคม</t>
  </si>
  <si>
    <t>หมายเหตุ</t>
  </si>
  <si>
    <t>สินทรัพย์</t>
  </si>
  <si>
    <t>(ไม่ได้ตรวจสอบ)</t>
  </si>
  <si>
    <t xml:space="preserve">สินทรัพย์หมุนเวียน </t>
  </si>
  <si>
    <t>เงินสดและรายการเทียบเท่าเงินสด</t>
  </si>
  <si>
    <t xml:space="preserve">ลูกหนี้การค้าและลูกหนี้อื่น </t>
  </si>
  <si>
    <t>สินค้าคงเหลือ</t>
  </si>
  <si>
    <t>สินทรัพย์ชีวภาพส่วนที่หมุนเวียน</t>
  </si>
  <si>
    <t>เงินฝากสถาบันการเงินที่มีข้อจำกัด</t>
  </si>
  <si>
    <t xml:space="preserve">   ในการเบิกใช้</t>
  </si>
  <si>
    <t>เงินจ่ายล่วงหน้าค่าสินค้า</t>
  </si>
  <si>
    <t>ค่าใช้จ่ายจ่ายล่วงหน้า</t>
  </si>
  <si>
    <t>เงินปันผลค้างรับ</t>
  </si>
  <si>
    <t>สินทรัพย์หมุนเวียนอื่น</t>
  </si>
  <si>
    <t>รวมสินทรัพย์หมุนเวียน</t>
  </si>
  <si>
    <t>สินทรัพย์ (ต่อ)</t>
  </si>
  <si>
    <t>สินทรัพย์ไม่หมุนเวียน</t>
  </si>
  <si>
    <t>เงินลงทุนในตราสารทุน</t>
  </si>
  <si>
    <t>เงินลงทุนในบริษัทย่อย</t>
  </si>
  <si>
    <t>เงินลงทุนในบริษัทร่วม</t>
  </si>
  <si>
    <t>เงินลงทุนในการร่วมค้า</t>
  </si>
  <si>
    <t>อสังหาริมทรัพย์เพื่อการลงทุน</t>
  </si>
  <si>
    <t xml:space="preserve">ที่ดิน อาคารและอุปกรณ์ </t>
  </si>
  <si>
    <t>สินทรัพย์สิทธิการใช้</t>
  </si>
  <si>
    <t>ค่าความนิยม</t>
  </si>
  <si>
    <t xml:space="preserve">สินทรัพย์ไม่มีตัวตนอื่น </t>
  </si>
  <si>
    <t>สินทรัพย์ชีวภาพส่วนที่ไม่หมุนเวียน</t>
  </si>
  <si>
    <t xml:space="preserve">สินทรัพย์ภาษีเงินได้รอการตัดบัญชี  </t>
  </si>
  <si>
    <t>สินทรัพย์ไม่หมุนเวียนอื่น</t>
  </si>
  <si>
    <t>รวมสินทรัพย์ไม่หมุนเวียน</t>
  </si>
  <si>
    <t>รวมสินทรัพย์</t>
  </si>
  <si>
    <t>หนี้สินและส่วนของผู้ถือหุ้น</t>
  </si>
  <si>
    <t>หนี้สินหมุนเวียน</t>
  </si>
  <si>
    <t>เงินเบิกเกินบัญชีและเงินกู้ยืมระยะสั้น</t>
  </si>
  <si>
    <t xml:space="preserve">   จากสถาบันการเงิน </t>
  </si>
  <si>
    <t>ตั๋วแลกเงิน</t>
  </si>
  <si>
    <t>เจ้าหนี้การค้าและเจ้าหนี้อื่น</t>
  </si>
  <si>
    <t>ค่าใช้จ่ายค้างจ่าย</t>
  </si>
  <si>
    <t>ส่วนของหนี้สินระยะยาวที่ถึงกำหนดชำระ</t>
  </si>
  <si>
    <t xml:space="preserve">   ภายในหนึ่งปี</t>
  </si>
  <si>
    <t>ส่วนของหนี้สินตามสัญญาเช่า</t>
  </si>
  <si>
    <t xml:space="preserve">   ที่ถึงกำหนดชำระภายในหนึ่งปี</t>
  </si>
  <si>
    <t>เงินกู้ยืมระยะสั้นจากกิจการที่เกี่ยวข้องกัน</t>
  </si>
  <si>
    <t>ภาษีเงินได้นิติบุคคลค้างจ่าย</t>
  </si>
  <si>
    <t>หนี้สินหมุนเวียนอื่น</t>
  </si>
  <si>
    <t>รวมหนี้สินหมุนเวียน</t>
  </si>
  <si>
    <t xml:space="preserve">หนี้สินไม่หมุนเวียน </t>
  </si>
  <si>
    <t>หนี้สินระยะยาว</t>
  </si>
  <si>
    <t>หนี้สินตามสัญญาเช่า</t>
  </si>
  <si>
    <t xml:space="preserve">หนี้สินภาษีเงินได้รอการตัดบัญชี  </t>
  </si>
  <si>
    <t>ประมาณการหนี้สินสำหรับผลประโยชน์พนักงาน</t>
  </si>
  <si>
    <t xml:space="preserve">ประมาณการหนี้สินและอื่นๆ </t>
  </si>
  <si>
    <t>รวมหนี้สินไม่หมุนเวียน</t>
  </si>
  <si>
    <t>รวมหนี้สิน</t>
  </si>
  <si>
    <t>หนี้สินและส่วนของผู้ถือหุ้น (ต่อ)</t>
  </si>
  <si>
    <t>ส่วนของผู้ถือหุ้น</t>
  </si>
  <si>
    <t>ทุนเรือนหุ้น</t>
  </si>
  <si>
    <r>
      <t xml:space="preserve">   ทุนจดทะเบียน </t>
    </r>
    <r>
      <rPr>
        <i/>
        <sz val="15"/>
        <rFont val="Angsana New"/>
        <family val="1"/>
      </rPr>
      <t>(หุ้นสามัญ มูลค่า 1 บาทต่อหุ้น)</t>
    </r>
  </si>
  <si>
    <t xml:space="preserve">   ทุนที่ออกและชำระแล้ว</t>
  </si>
  <si>
    <r>
      <t xml:space="preserve">     </t>
    </r>
    <r>
      <rPr>
        <i/>
        <sz val="15"/>
        <rFont val="Angsana New"/>
        <family val="1"/>
      </rPr>
      <t xml:space="preserve"> (หุ้นสามัญ มูลค่า 1 บาทต่อหุ้น)</t>
    </r>
  </si>
  <si>
    <t>ส่วนเกินมูลค่าหุ้น</t>
  </si>
  <si>
    <t xml:space="preserve">   ส่วนเกินมูลค่าหุ้นสามัญ</t>
  </si>
  <si>
    <t xml:space="preserve">   ส่วนเกินทุนอื่น</t>
  </si>
  <si>
    <t>ส่วนเกินทุนจากการเปลี่ยนแปลงส่วนได้เสีย</t>
  </si>
  <si>
    <t xml:space="preserve">   ในบริษัทย่อยและบริษัทร่วม</t>
  </si>
  <si>
    <t>ส่วนเกินทุนจากรายการกับกิจการ</t>
  </si>
  <si>
    <t xml:space="preserve">   ภายใต้การควบคุมเดียวกัน</t>
  </si>
  <si>
    <t>กำไรสะสม</t>
  </si>
  <si>
    <t xml:space="preserve">   จัดสรรแล้ว</t>
  </si>
  <si>
    <t xml:space="preserve">      ทุนสำรองตามกฎหมาย</t>
  </si>
  <si>
    <t xml:space="preserve">   ยังไม่ได้จัดสรร</t>
  </si>
  <si>
    <t>หุ้นทุนซื้อคืน</t>
  </si>
  <si>
    <t>องค์ประกอบอื่นของส่วนของผู้ถือหุ้น</t>
  </si>
  <si>
    <t>รวม</t>
  </si>
  <si>
    <t>หุ้นกู้ด้อยสิทธิที่มีลักษณะคล้ายทุน</t>
  </si>
  <si>
    <t>รวมส่วนของผู้ถือหุ้นของบริษัท</t>
  </si>
  <si>
    <t>ส่วนได้เสียที่ไม่มีอำนาจควบคุม</t>
  </si>
  <si>
    <t>รวมส่วนของผู้ถือหุ้น</t>
  </si>
  <si>
    <t>รวมหนี้สินและส่วนของผู้ถือหุ้น</t>
  </si>
  <si>
    <t>งบกำไรขาดทุน (ไม่ได้ตรวจสอบ)</t>
  </si>
  <si>
    <t>สำหรับงวดสามเดือนสิ้นสุด</t>
  </si>
  <si>
    <t>วันที่ 31 มีนาคม</t>
  </si>
  <si>
    <t xml:space="preserve">รายได้ </t>
  </si>
  <si>
    <t>รายได้จากการขายสินค้า</t>
  </si>
  <si>
    <t>กำไรจากการขายเงินลงทุน</t>
  </si>
  <si>
    <t>รายได้ดอกเบี้ย</t>
  </si>
  <si>
    <t>เงินปันผลรับ</t>
  </si>
  <si>
    <t>กำไรจากอัตราแลกเปลี่ยนสุทธิ</t>
  </si>
  <si>
    <t>รายได้อื่น</t>
  </si>
  <si>
    <t>รวมรายได้</t>
  </si>
  <si>
    <t xml:space="preserve">ค่าใช้จ่าย </t>
  </si>
  <si>
    <t>ต้นทุนขายสินค้า</t>
  </si>
  <si>
    <t>ต้นทุนในการจัดจำหน่าย</t>
  </si>
  <si>
    <t>ค่าใช้จ่ายในการบริหาร</t>
  </si>
  <si>
    <t>ขาดทุนจากการเปลี่ยนแปลงมูลค่า</t>
  </si>
  <si>
    <t xml:space="preserve">   ยุติธรรมของสินทรัพย์ชีวภาพ</t>
  </si>
  <si>
    <t>(กลับรายการ) ขาดทุนจากการด้อยค่า</t>
  </si>
  <si>
    <t>ต้นทุนทางการเงินของหนี้สินตามสัญญาเช่า</t>
  </si>
  <si>
    <t>ต้นทุนทางการเงินอื่น</t>
  </si>
  <si>
    <t>รวมค่าใช้จ่าย</t>
  </si>
  <si>
    <t xml:space="preserve">ส่วนแบ่งกำไรจากเงินลงทุนในบริษัทร่วม </t>
  </si>
  <si>
    <t>6, 7</t>
  </si>
  <si>
    <t>กำไร (ขาดทุน) ก่อนค่าใช้จ่าย</t>
  </si>
  <si>
    <t xml:space="preserve">   (รายได้) ภาษีเงินได้</t>
  </si>
  <si>
    <t xml:space="preserve">ค่าใช้จ่าย (รายได้) ภาษีเงินได้ </t>
  </si>
  <si>
    <t>กำไร (ขาดทุน) สำหรับงวด</t>
  </si>
  <si>
    <t xml:space="preserve">   ส่วนที่เป็นของบริษัทใหญ่</t>
  </si>
  <si>
    <t xml:space="preserve">   ส่วนที่เป็นของส่วนได้เสีย</t>
  </si>
  <si>
    <t xml:space="preserve">      ที่ไม่มีอำนาจควบคุม</t>
  </si>
  <si>
    <r>
      <t xml:space="preserve">กำไร (ขาดทุน) ต่อหุ้นขั้นพื้นฐาน </t>
    </r>
    <r>
      <rPr>
        <b/>
        <i/>
        <sz val="15"/>
        <rFont val="Angsana New"/>
        <family val="1"/>
      </rPr>
      <t>(บาท)</t>
    </r>
  </si>
  <si>
    <r>
      <t xml:space="preserve">กำไร (ขาดทุน) ต่อหุ้นปรับลด </t>
    </r>
    <r>
      <rPr>
        <b/>
        <i/>
        <sz val="15"/>
        <rFont val="Angsana New"/>
        <family val="1"/>
      </rPr>
      <t>(บาท)</t>
    </r>
  </si>
  <si>
    <t>งบกำไรขาดทุนเบ็ดเสร็จ (ไม่ได้ตรวจสอบ)</t>
  </si>
  <si>
    <t>กำไรขาดทุนเบ็ดเสร็จอื่น</t>
  </si>
  <si>
    <t>รายการที่อาจถูกจัดประเภทใหม่</t>
  </si>
  <si>
    <t xml:space="preserve">   ไว้ในกำไรหรือขาดทุนในภายหลัง</t>
  </si>
  <si>
    <t>ผลต่างของอัตราแลกเปลี่ยนจากการ</t>
  </si>
  <si>
    <t xml:space="preserve">   แปลงค่างบการเงิน</t>
  </si>
  <si>
    <t>กำไร (ขาดทุน) จากการป้องกันความเสี่ยง</t>
  </si>
  <si>
    <t xml:space="preserve">   กระแสเงินสด</t>
  </si>
  <si>
    <t>ภาษีเงินได้ของรายการที่อาจถูกจัดประเภท</t>
  </si>
  <si>
    <t xml:space="preserve">   ใหม่ไว้ในกำไรหรือขาดทุนในภายหลัง </t>
  </si>
  <si>
    <t>รวมรายการที่อาจถูกจัดประเภทใหม่ไว้ใน</t>
  </si>
  <si>
    <t xml:space="preserve">   กำไรหรือขาดทุนในภายหลัง</t>
  </si>
  <si>
    <t>รายการที่จะไม่ถูกจัดประเภทใหม่</t>
  </si>
  <si>
    <t>ขาดทุนจากเงินลงทุนในตราสารทุนที่วัดมูลค่า</t>
  </si>
  <si>
    <t xml:space="preserve">  ยุติธรรมผ่านกำไรขาดทุนเบ็ดเสร็จอื่น</t>
  </si>
  <si>
    <t>ผลขาดทุนจากการวัดมูลค่าใหม่ของ</t>
  </si>
  <si>
    <t xml:space="preserve">   ผลประโยชน์พนักงานที่กำหนดไว้</t>
  </si>
  <si>
    <t>ผลกำไร (ขาดทุน) จากการตีราคาสินทรัพย์ใหม่</t>
  </si>
  <si>
    <t>ภาษีเงินได้ของรายการที่จะไม่ถูกจัดประเภทใหม่</t>
  </si>
  <si>
    <t xml:space="preserve">   ไว้ในกำไรหรือขาดทุนในภายหลัง </t>
  </si>
  <si>
    <t>รวมรายการที่จะไม่ถูกจัดประเภทใหม่ไว้ใน</t>
  </si>
  <si>
    <t>กำไร (ขาดทุน) เบ็ดเสร็จรวมสำหรับงวด</t>
  </si>
  <si>
    <t>การแบ่งปันกำไร (ขาดทุน) เบ็ดเสร็จรวม</t>
  </si>
  <si>
    <t xml:space="preserve">   ส่วนที่เป็นของส่วนได้เสียที่ไม่มีอำนาจควบคุม</t>
  </si>
  <si>
    <t>งบแสดงการเปลี่ยนแปลงส่วนของผู้ถือหุ้น (ไม่ได้ตรวจสอบ)</t>
  </si>
  <si>
    <t>ผลกำไร (ขาดทุน)</t>
  </si>
  <si>
    <t>ส่วนเกินทุนจาก</t>
  </si>
  <si>
    <t>ผลขาดทุน</t>
  </si>
  <si>
    <t>จากเงินลงทุนใน</t>
  </si>
  <si>
    <t>การเปลี่ยนแปลง</t>
  </si>
  <si>
    <t>ส่วนเกินทุน</t>
  </si>
  <si>
    <t>ผลกำไร</t>
  </si>
  <si>
    <t>จากการ</t>
  </si>
  <si>
    <t>ตราสารทุนที่</t>
  </si>
  <si>
    <t>ผลต่างของ</t>
  </si>
  <si>
    <t>ส่วนได้เสีย</t>
  </si>
  <si>
    <t>จากรายการกับ</t>
  </si>
  <si>
    <t>ป้องกัน</t>
  </si>
  <si>
    <t>วัดมูลค่ายุติธรรม</t>
  </si>
  <si>
    <t>อัตราแลกเปลี่ยน</t>
  </si>
  <si>
    <t>องค์ประกอบอื่น</t>
  </si>
  <si>
    <t>หุ้นกู้ด้อยสิทธิ</t>
  </si>
  <si>
    <t>รวมส่วนของ</t>
  </si>
  <si>
    <t>ที่ออกและ</t>
  </si>
  <si>
    <t>ส่วนเกิน</t>
  </si>
  <si>
    <t>ในบริษัทย่อย</t>
  </si>
  <si>
    <t>กิจการภายใต้</t>
  </si>
  <si>
    <t>ทุนสำรอง</t>
  </si>
  <si>
    <t>ยังไม่ได้</t>
  </si>
  <si>
    <t>หุ้นทุน</t>
  </si>
  <si>
    <t>ตีราคา</t>
  </si>
  <si>
    <t>ความเสี่ยง</t>
  </si>
  <si>
    <t>ผ่านกำไรขาดทุน</t>
  </si>
  <si>
    <t>จากการแปลงค่า</t>
  </si>
  <si>
    <t>ของ</t>
  </si>
  <si>
    <t>ที่มีลักษณะ</t>
  </si>
  <si>
    <t>ผู้ถือหุ้น</t>
  </si>
  <si>
    <t>ที่ไม่มีอำนาจ</t>
  </si>
  <si>
    <t xml:space="preserve">ชำระแล้ว </t>
  </si>
  <si>
    <t>มูลค่าหุ้นสามัญ</t>
  </si>
  <si>
    <t>ส่วนเกินทุนอื่น</t>
  </si>
  <si>
    <t>และบริษัทร่วม</t>
  </si>
  <si>
    <t>การควบคุมเดียวกัน</t>
  </si>
  <si>
    <t>ตามกฎหมาย</t>
  </si>
  <si>
    <t>จัดสรร</t>
  </si>
  <si>
    <t xml:space="preserve">ซื้อคืน </t>
  </si>
  <si>
    <t>กระแสเงินสด</t>
  </si>
  <si>
    <t>เบ็ดเสร็จอื่น</t>
  </si>
  <si>
    <t>งบการเงิน</t>
  </si>
  <si>
    <t>คล้ายทุน</t>
  </si>
  <si>
    <t>ของบริษัท</t>
  </si>
  <si>
    <t>ควบคุม</t>
  </si>
  <si>
    <t>สำหรับงวดสามเดือนสิ้นสุดวันที่ 31 มีนาคม 2563</t>
  </si>
  <si>
    <t>ยอดคงเหลือ ณ วันที่ 1 มกราคม 2563</t>
  </si>
  <si>
    <t>รายการกับผู้ถือหุ้นที่บันทึกโดยตรงเข้าส่วนของผู้ถือหุ้น</t>
  </si>
  <si>
    <t>การจัดสรรส่วนทุนให้ผู้ถือหุ้น</t>
  </si>
  <si>
    <t>บริษัทย่อยจ่ายปันผล</t>
  </si>
  <si>
    <t>รวมการจัดสรรส่วนทุนให้ผู้ถือหุ้น</t>
  </si>
  <si>
    <t>การเปลี่ยนแปลงในส่วนได้เสียของบริษัทย่อยและบริษัทร่วม</t>
  </si>
  <si>
    <t>การเปลี่ยนแปลงในส่วนได้เสียในบริษัทย่อย</t>
  </si>
  <si>
    <t xml:space="preserve">   โดยอำนาจควบคุมไม่เปลี่ยนแปลง</t>
  </si>
  <si>
    <t>การเปลี่ยนแปลงในส่วนได้เสียในบริษัทร่วม</t>
  </si>
  <si>
    <t>บริษัทย่อยออกหุ้นเพิ่มทุน</t>
  </si>
  <si>
    <t>รวมการเปลี่ยนแปลงในส่วนได้เสียของบริษัทย่อยและบริษัทร่วม</t>
  </si>
  <si>
    <t>รวมรายการกับผู้ถือหุ้นที่บันทึกโดยตรงเข้าส่วนของผู้ถือหุ้น</t>
  </si>
  <si>
    <t>กำไรขาดทุนเบ็ดเสร็จสำหรับงวด</t>
  </si>
  <si>
    <t xml:space="preserve">   กำไร</t>
  </si>
  <si>
    <t xml:space="preserve">   กำไรขาดทุนเบ็ดเสร็จอื่น</t>
  </si>
  <si>
    <t xml:space="preserve">     - ขาดทุนจากการวัดมูลค่าใหม่ของผลประโยชน์พนักงานที่กำหนดไว้</t>
  </si>
  <si>
    <t xml:space="preserve">     - อื่นๆ </t>
  </si>
  <si>
    <t>รวมกำไรขาดทุนเบ็ดเสร็จสำหรับงวด</t>
  </si>
  <si>
    <t>ดอกเบี้ยจ่ายสำหรับหุ้นกู้ด้อยสิทธิที่มีลักษณะคล้ายทุน</t>
  </si>
  <si>
    <t>ยอดคงเหลือ ณ วันที่ 31 มีนาคม 2563</t>
  </si>
  <si>
    <t>(ขาดทุน)</t>
  </si>
  <si>
    <t>สำหรับงวดสามเดือนสิ้นสุดวันที่ 31 มีนาคม 2564</t>
  </si>
  <si>
    <t>ยอดคงเหลือ ณ วันที่ 1 มกราคม 2564</t>
  </si>
  <si>
    <t xml:space="preserve">     - ผลกำไร (ขาดทุน) จากการวัดมูลค่าใหม่ของผลประโยชน์พนักงานที่กำหนดไว้</t>
  </si>
  <si>
    <t>ยอดคงเหลือ ณ วันที่ 31 มีนาคม 2564</t>
  </si>
  <si>
    <t>บริษัท เจริญโภคภัณฑ์อาหาร จำกัด  (มหาชน) และบริษัทย่อย</t>
  </si>
  <si>
    <t>ผลกำไรจาก</t>
  </si>
  <si>
    <t>การตีราคา</t>
  </si>
  <si>
    <t xml:space="preserve"> มูลค่าหุ้นสามัญ</t>
  </si>
  <si>
    <t xml:space="preserve">   ขาดทุน</t>
  </si>
  <si>
    <t>งบกระแสเงินสด (ไม่ได้ตรวจสอบ)</t>
  </si>
  <si>
    <t xml:space="preserve">   สำหรับงวดสามเดือนสิ้นสุด วันที่ 31 มีนาคม</t>
  </si>
  <si>
    <t>กระแสเงินสดจากกิจกรรมดำเนินงาน</t>
  </si>
  <si>
    <t>ปรับรายการที่กระทบกำไรเป็นเงินสดรับ (จ่าย)</t>
  </si>
  <si>
    <t>ค่าเสื่อมราคา</t>
  </si>
  <si>
    <t>ค่าตัดจำหน่าย</t>
  </si>
  <si>
    <t>ค่าเสื่อมราคาของสินทรัพย์ชีวภาพ</t>
  </si>
  <si>
    <t>ต้นทุนทางการเงิน</t>
  </si>
  <si>
    <t>(กำไร) ขาดทุนจากการขายและตัดจำหน่าย</t>
  </si>
  <si>
    <t xml:space="preserve">   ที่ดิน อาคาร และอุปกรณ์ สินทรัพย์สิทธิการใช้ </t>
  </si>
  <si>
    <t xml:space="preserve">   และสินทรัพย์ไม่มีตัวตนอื่น</t>
  </si>
  <si>
    <t>(กลับรายการ) ขาดทุนจากการด้อยค่าของที่ดิน อาคาร</t>
  </si>
  <si>
    <t xml:space="preserve">   และอุปกรณ์ และอสังหาริมทรัพย์เพื่อการลงทุน</t>
  </si>
  <si>
    <t>(กำไร) ขาดทุนจากอัตราแลกเปลี่ยนที่ยังไม่เกิดขึ้นจริง</t>
  </si>
  <si>
    <t>ขาดทุนจากการเปลี่ยนแปลงมูลค่ายุติธรรม</t>
  </si>
  <si>
    <t xml:space="preserve">   ของสินทรัพย์ชีวภาพ</t>
  </si>
  <si>
    <t>กำไรจากการเปลี่ยนแปลงมูลค่ายุติธรรมที่ยังไม่เกิดขึ้น</t>
  </si>
  <si>
    <t>ของหนี้สินอนุพันธ์</t>
  </si>
  <si>
    <t>ค่าใช้จ่าย (รายได้) ภาษีเงินได้</t>
  </si>
  <si>
    <t xml:space="preserve">   สำหรับงวดสามเดือนสิ้นสุด </t>
  </si>
  <si>
    <t>กระแสเงินสดจากกิจกรรมดำเนินงาน (ต่อ)</t>
  </si>
  <si>
    <t>การเปลี่ยนแปลงในสินทรัพย์และหนี้สินดำเนินงาน</t>
  </si>
  <si>
    <t>สินทรัพย์ชีวภาพ</t>
  </si>
  <si>
    <t xml:space="preserve">เจ้าหนี้การค้าและเจ้าหนี้อื่น </t>
  </si>
  <si>
    <t>จ่ายผลประโยชน์พนักงาน</t>
  </si>
  <si>
    <t>จ่ายภาษีเงินได้</t>
  </si>
  <si>
    <t>กระแสเงินสดสุทธิได้มาจากกิจกรรมดำเนินงาน</t>
  </si>
  <si>
    <t>กระแสเงินสดจากกิจกรรมลงทุน</t>
  </si>
  <si>
    <t>ดอกเบี้ยรับ</t>
  </si>
  <si>
    <t>เงินสดจ่ายเพื่อซื้อเงินลงทุน</t>
  </si>
  <si>
    <t>เงินสดรับจากการขายเงินลงทุน</t>
  </si>
  <si>
    <t>เงินสดจ่ายเพื่อซื้อที่ดิน อาคารและอุปกรณ์</t>
  </si>
  <si>
    <t xml:space="preserve">   และอสังหาริมทรัพย์เพื่อการลงทุน</t>
  </si>
  <si>
    <t>เงินสดรับจากการขายที่ดิน อาคารและอุปกรณ์</t>
  </si>
  <si>
    <t>กระแสเงินสดจากกิจกรรมลงทุน (ต่อ)</t>
  </si>
  <si>
    <t xml:space="preserve">เงินสดจ่ายเพื่อซื้อสินทรัพย์ไม่มีตัวตนอื่น </t>
  </si>
  <si>
    <t xml:space="preserve">เงินสดรับจากการขายสินทรัพย์ไม่มีตัวตนอื่น </t>
  </si>
  <si>
    <t>เงินสดจ่ายค่าสินทรัพย์สิทธิการใช้</t>
  </si>
  <si>
    <t>กระแสเงินสดสุทธิได้มาจาก (ใช้ไปใน) กิจกรรมลงทุน</t>
  </si>
  <si>
    <t>กระแสเงินสดจากกิจกรรมจัดหาเงิน</t>
  </si>
  <si>
    <t>เงินสดรับจาก (จ่ายเพื่อชำระคืน) เงินกู้ยืมระยะสั้น</t>
  </si>
  <si>
    <t xml:space="preserve">   จากสถาบันการเงิน</t>
  </si>
  <si>
    <t xml:space="preserve">เงินสดรับ (จ่ายเพื่อชำระคืน) จากตั๋วแลกเงิน </t>
  </si>
  <si>
    <t>เงินสดจ่ายชำระหนี้สินตามสัญญาเช่า</t>
  </si>
  <si>
    <t>เงินสดรับจากเงินกู้ยืมระยะยาวจากสถาบันการเงิน</t>
  </si>
  <si>
    <t>เงินสดจ่ายเพื่อชำระเงินกู้ยืมระยะยาวจากสถาบันการเงิน</t>
  </si>
  <si>
    <t>เงินสดรับจากการออกหุ้นกู้</t>
  </si>
  <si>
    <t>เงินจ่ายเพื่อชำระคืนหุ้นกู้</t>
  </si>
  <si>
    <t>เงินสดจ่ายชำระต้นทุนธุรกรรมทางการเงิน</t>
  </si>
  <si>
    <t>ดอกเบี้ยจ่าย</t>
  </si>
  <si>
    <t>เงินปันผลจ่ายให้ส่วนได้เสียที่ไม่มีอำนาจควบคุม</t>
  </si>
  <si>
    <t>จ่ายเงินปันผลของบริษัทสุทธิจากส่วนที่เป็นของ</t>
  </si>
  <si>
    <t xml:space="preserve">   หุ้นทุนซื้อคืนที่ถือโดยบริษัทย่อย</t>
  </si>
  <si>
    <t>เงินสดรับจากการออกหุ้นสามัญเพิ่มทุน</t>
  </si>
  <si>
    <t>เงินสดรับจากส่วนได้เสียที่ไม่มีอำนาจควบคุม</t>
  </si>
  <si>
    <t>กระแสเงินสดสุทธิได้มาจาก (ใช้ไปใน) กิจกรรมจัดหาเงิน</t>
  </si>
  <si>
    <t xml:space="preserve">เงินสดและรายการเทียบเท่าเงินสดเพิ่มขึ้น (ลดลง) สุทธิ </t>
  </si>
  <si>
    <t xml:space="preserve">   ก่อนผลกระทบของอัตราแลกเปลี่ยน  </t>
  </si>
  <si>
    <t>ผลกระทบของอัตราแลกเปลี่ยนที่มีต่อเงินสดและรายการ</t>
  </si>
  <si>
    <t xml:space="preserve">   เทียบเท่าเงินสด</t>
  </si>
  <si>
    <t>เงินสดและรายการเทียบเท่าเงินสดเพิ่มขึ้น (ลดลง) สุทธิ</t>
  </si>
  <si>
    <t>เงินสดและรายการเทียบเท่าเงินสด ณ 1 มกราคม</t>
  </si>
  <si>
    <t>เงินสดและรายการเทียบเท่าเงินสด ณ 31 มีนาคม</t>
  </si>
  <si>
    <t>ข้อมูลงบกระแสเงินสดเปิดเผยเพิ่มเติม</t>
  </si>
  <si>
    <t>1.</t>
  </si>
  <si>
    <t>ประกอบด้วย</t>
  </si>
  <si>
    <t>เงินเบิกเกินบัญชี</t>
  </si>
  <si>
    <t>สุทธิ</t>
  </si>
  <si>
    <t>2.</t>
  </si>
  <si>
    <t>รายการที่ไม่ใช่เงินสด</t>
  </si>
  <si>
    <t xml:space="preserve">       ค้างรับเป็นจำนวนเงิน 246 ล้านบาท และ 2,010 ล้านบาท ตามลำดับ)</t>
  </si>
  <si>
    <t xml:space="preserve">       </t>
  </si>
  <si>
    <t>การแบ่งปันกำไร (ขาดทุน)</t>
  </si>
  <si>
    <t xml:space="preserve">   และการร่วมค้าตามวิธีส่วนได้เสีย</t>
  </si>
  <si>
    <t>และการร่วมค้าตามวิธีส่วนได้เสีย</t>
  </si>
  <si>
    <r>
      <t xml:space="preserve">2.1  ณ วันที่ 31 มีนาคม 2564  กลุ่มบริษัทมีเงินปันผลค้างรับเป็นจำนวนเงิน  3,532  ล้านบาท </t>
    </r>
    <r>
      <rPr>
        <i/>
        <sz val="15"/>
        <rFont val="Angsana New"/>
        <family val="1"/>
      </rPr>
      <t>(2563: กลุ่มบริษัทและบริษัทมีเงินปันผล</t>
    </r>
  </si>
  <si>
    <t>เงินให้กู้ยืมระยะยาวแก่กิจการที่เกี่ยวข้องกัน</t>
  </si>
  <si>
    <t>เงินสดรับ (จ่าย) จากการให้กู้ยืมระยะสั้นแก่กิจการ</t>
  </si>
  <si>
    <t xml:space="preserve">   ที่เกี่ยวข้องกัน</t>
  </si>
  <si>
    <t>เงินสดรับ (จ่าย) จากการให้กู้ยืมระยะยาวแก่กิจการที่เกี่ยวข้องกัน</t>
  </si>
  <si>
    <t xml:space="preserve">   จากกิจการที่เกี่ยวข้องกัน</t>
  </si>
  <si>
    <t>เงินสดรับ (จ่ายเพื่อชำระคืน) จากเงินกู้ยืมระยะสั้น</t>
  </si>
  <si>
    <t xml:space="preserve">   - สุทธิจากภาษี</t>
  </si>
  <si>
    <t xml:space="preserve">       ที่ดินเพิ่มขึ้นในงบการเงินรวมและงบการเงินเฉพาะกิจการจำนวน 11,741 ล้านบาท และ 2,837 ล้านบาท ตามลำดับ)</t>
  </si>
  <si>
    <t>เงินสดรับจากเงินกู้ยืมระยะสั้นจากบริษัทอื่น</t>
  </si>
  <si>
    <t xml:space="preserve">   ของลูกหนี้การค้าและลูกหนี้อื่น</t>
  </si>
  <si>
    <t>สินทรัพย์ทางการเงินหมุนเวียนอื่น</t>
  </si>
  <si>
    <t>ผลขาดทุนด้านเครดิตที่คาดว่าจะเกิดขึ้น</t>
  </si>
  <si>
    <t>กำไรขาดทุนเบ็ดเสร็จอื่นสำหรับงวด</t>
  </si>
  <si>
    <t>เงินให้กู้ยืมระยะสั้นแก่กิจการที่เกี่ยวข้องกัน</t>
  </si>
  <si>
    <t>9, 12</t>
  </si>
  <si>
    <t>หนี้สินทางการเงินหมุนเวียนอื่น</t>
  </si>
  <si>
    <t>หนี้สินทางการเงินไม่หมุนเวียนอื่น</t>
  </si>
  <si>
    <t>หนี้สินทางการเงินอื่น</t>
  </si>
  <si>
    <r>
      <t xml:space="preserve">       ที่ดินเพิ่มขึ้นในงบการเงินรวมจำนวน   68   ล้านบาท  </t>
    </r>
    <r>
      <rPr>
        <i/>
        <sz val="15"/>
        <rFont val="Angsana New"/>
        <family val="1"/>
      </rPr>
      <t>(2563:  กลุ่มบริษัทและบริษัทได้มีการประเมินราคาที่ดินใหม่และรับรู้มูลค่า</t>
    </r>
  </si>
  <si>
    <t>2.2 ในระหว่างงวดสามเดือนสิ้นสุดวันที่  31 มีนาคม 2564   บริษัทย่อยในต่างประเทศแห่งหนึ่งได้ประเมินราคาที่ดินใหม่และรับรู้มูลค่า</t>
  </si>
  <si>
    <t>เงินสดจ่ายเพื่อซื้อสินทรัพย์ทางการเงินหมุนเวียนอื่น</t>
  </si>
  <si>
    <t>(กลับรายการ) ผลขาดทุนจากการปรับลดมูลค่าสินค้าคงเหลือ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</si>
</sst>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\ ;\(#,##0\)"/>
    <numFmt numFmtId="166" formatCode="_(&quot;฿&quot;* #,##0.00_);_(&quot;฿&quot;* \(#,##0.00\);_(&quot;฿&quot;* &quot;-&quot;??_);_(@_)"/>
    <numFmt numFmtId="167" formatCode="#,##0.00\ ;\(#,##0.00\)"/>
  </numFmts>
  <fonts count="25">
    <font>
      <sz val="15"/>
      <name val="Angsana New"/>
      <family val="1"/>
    </font>
    <font>
      <sz val="10"/>
      <name val="Arial"/>
      <family val="2"/>
    </font>
    <font>
      <b/>
      <sz val="16"/>
      <name val="Angsana New"/>
      <family val="1"/>
    </font>
    <font>
      <sz val="15"/>
      <name val="Angsana New"/>
      <family val="1"/>
    </font>
    <font>
      <b/>
      <sz val="15"/>
      <name val="Angsana New"/>
      <family val="1"/>
    </font>
    <font>
      <i/>
      <sz val="15"/>
      <name val="Angsana New"/>
      <family val="1"/>
    </font>
    <font>
      <b/>
      <i/>
      <sz val="15"/>
      <name val="Angsana New"/>
      <family val="1"/>
    </font>
    <font>
      <sz val="15"/>
      <color indexed="8"/>
      <name val="Angsana New"/>
      <family val="1"/>
    </font>
    <font>
      <b/>
      <sz val="15"/>
      <color indexed="8"/>
      <name val="Angsana New"/>
      <family val="1"/>
    </font>
    <font>
      <b/>
      <sz val="16"/>
      <color indexed="8"/>
      <name val="Angsana New"/>
      <family val="1"/>
    </font>
    <font>
      <sz val="17"/>
      <name val="Angsana New"/>
      <family val="1"/>
    </font>
    <font>
      <b/>
      <sz val="17"/>
      <color indexed="8"/>
      <name val="Angsana New"/>
      <family val="1"/>
    </font>
    <font>
      <sz val="16"/>
      <name val="Angsana New"/>
      <family val="1"/>
    </font>
    <font>
      <i/>
      <sz val="15"/>
      <color indexed="8"/>
      <name val="Angsana New"/>
      <family val="1"/>
    </font>
    <font>
      <b/>
      <i/>
      <sz val="15"/>
      <color indexed="8"/>
      <name val="Angsana New"/>
      <family val="1"/>
    </font>
    <font>
      <sz val="16"/>
      <color indexed="8"/>
      <name val="Angsana New"/>
      <family val="1"/>
    </font>
    <font>
      <i/>
      <sz val="16"/>
      <name val="Angsana New"/>
      <family val="1"/>
    </font>
    <font>
      <sz val="10"/>
      <name val="Arial"/>
      <family val="2"/>
    </font>
    <font>
      <b/>
      <i/>
      <sz val="16"/>
      <name val="Angsana New"/>
      <family val="1"/>
    </font>
    <font>
      <sz val="14"/>
      <name val="Cordia New"/>
      <family val="2"/>
    </font>
    <font>
      <sz val="15"/>
      <name val="Webdings"/>
      <family val="1"/>
      <charset val="2"/>
    </font>
    <font>
      <sz val="11"/>
      <color theme="1"/>
      <name val="Calibri"/>
      <family val="2"/>
      <scheme val="minor"/>
    </font>
    <font>
      <sz val="15"/>
      <color rgb="FFFF0000"/>
      <name val="Angsana New"/>
      <family val="1"/>
    </font>
    <font>
      <b/>
      <sz val="15"/>
      <color rgb="FFFF0000"/>
      <name val="Angsana New"/>
      <family val="1"/>
    </font>
    <font>
      <sz val="11"/>
      <color theme="1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" fillId="0" borderId="0"/>
    <xf numFmtId="0" fontId="19" fillId="0" borderId="0"/>
    <xf numFmtId="0" fontId="3" fillId="0" borderId="0"/>
    <xf numFmtId="0" fontId="24" fillId="0" borderId="0"/>
  </cellStyleXfs>
  <cellXfs count="238">
    <xf numFmtId="0" fontId="0" fillId="0" borderId="0" xfId="0"/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3" fillId="0" borderId="0" xfId="0" applyFont="1" applyFill="1" applyAlignment="1"/>
    <xf numFmtId="0" fontId="4" fillId="0" borderId="0" xfId="0" applyFont="1" applyFill="1" applyAlignment="1"/>
    <xf numFmtId="0" fontId="2" fillId="0" borderId="0" xfId="0" applyFont="1" applyFill="1" applyAlignment="1"/>
    <xf numFmtId="0" fontId="6" fillId="0" borderId="0" xfId="0" applyFont="1" applyFill="1" applyAlignment="1"/>
    <xf numFmtId="164" fontId="3" fillId="0" borderId="0" xfId="1" applyNumberFormat="1" applyFont="1" applyFill="1" applyAlignment="1"/>
    <xf numFmtId="164" fontId="4" fillId="0" borderId="0" xfId="1" applyNumberFormat="1" applyFont="1" applyFill="1" applyAlignment="1"/>
    <xf numFmtId="164" fontId="4" fillId="0" borderId="0" xfId="1" applyNumberFormat="1" applyFont="1" applyFill="1" applyBorder="1" applyAlignment="1"/>
    <xf numFmtId="164" fontId="3" fillId="0" borderId="0" xfId="1" applyNumberFormat="1" applyFont="1" applyFill="1" applyAlignment="1">
      <alignment horizontal="right"/>
    </xf>
    <xf numFmtId="0" fontId="6" fillId="0" borderId="0" xfId="0" applyFont="1" applyFill="1" applyAlignment="1">
      <alignment horizontal="center"/>
    </xf>
    <xf numFmtId="165" fontId="3" fillId="0" borderId="0" xfId="0" applyNumberFormat="1" applyFont="1" applyFill="1" applyAlignment="1"/>
    <xf numFmtId="165" fontId="3" fillId="0" borderId="1" xfId="0" applyNumberFormat="1" applyFont="1" applyFill="1" applyBorder="1" applyAlignment="1"/>
    <xf numFmtId="165" fontId="4" fillId="0" borderId="2" xfId="0" applyNumberFormat="1" applyFont="1" applyFill="1" applyBorder="1" applyAlignment="1"/>
    <xf numFmtId="165" fontId="4" fillId="0" borderId="0" xfId="0" applyNumberFormat="1" applyFont="1" applyFill="1" applyAlignment="1"/>
    <xf numFmtId="0" fontId="5" fillId="0" borderId="0" xfId="0" applyFont="1" applyFill="1" applyBorder="1" applyAlignment="1">
      <alignment horizontal="center"/>
    </xf>
    <xf numFmtId="164" fontId="3" fillId="0" borderId="0" xfId="0" applyNumberFormat="1" applyFont="1" applyFill="1" applyAlignment="1"/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5" fontId="4" fillId="0" borderId="0" xfId="0" applyNumberFormat="1" applyFont="1" applyFill="1" applyAlignment="1">
      <alignment horizontal="right"/>
    </xf>
    <xf numFmtId="165" fontId="4" fillId="0" borderId="0" xfId="0" applyNumberFormat="1" applyFont="1" applyFill="1" applyBorder="1" applyAlignment="1">
      <alignment horizontal="right"/>
    </xf>
    <xf numFmtId="164" fontId="3" fillId="0" borderId="1" xfId="1" applyNumberFormat="1" applyFont="1" applyFill="1" applyBorder="1" applyAlignment="1"/>
    <xf numFmtId="0" fontId="3" fillId="0" borderId="0" xfId="0" applyFont="1" applyFill="1" applyAlignment="1">
      <alignment horizontal="left"/>
    </xf>
    <xf numFmtId="0" fontId="4" fillId="0" borderId="0" xfId="0" applyNumberFormat="1" applyFont="1" applyFill="1" applyAlignment="1">
      <alignment horizontal="left"/>
    </xf>
    <xf numFmtId="164" fontId="0" fillId="0" borderId="1" xfId="0" applyNumberFormat="1" applyFill="1" applyBorder="1" applyAlignment="1">
      <alignment horizontal="center"/>
    </xf>
    <xf numFmtId="0" fontId="0" fillId="0" borderId="0" xfId="0" applyNumberForma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/>
    <xf numFmtId="164" fontId="0" fillId="0" borderId="0" xfId="1" applyNumberFormat="1" applyFont="1" applyFill="1" applyAlignment="1"/>
    <xf numFmtId="43" fontId="3" fillId="0" borderId="0" xfId="1" applyFont="1" applyFill="1" applyAlignment="1">
      <alignment horizontal="right"/>
    </xf>
    <xf numFmtId="165" fontId="3" fillId="0" borderId="0" xfId="0" applyNumberFormat="1" applyFont="1" applyFill="1" applyBorder="1" applyAlignment="1"/>
    <xf numFmtId="49" fontId="0" fillId="0" borderId="0" xfId="0" applyNumberFormat="1" applyFill="1" applyAlignment="1"/>
    <xf numFmtId="164" fontId="0" fillId="0" borderId="0" xfId="1" applyNumberFormat="1" applyFont="1" applyFill="1" applyAlignment="1">
      <alignment horizontal="right"/>
    </xf>
    <xf numFmtId="49" fontId="9" fillId="0" borderId="0" xfId="0" applyNumberFormat="1" applyFont="1" applyFill="1" applyBorder="1" applyAlignment="1"/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0" fontId="0" fillId="0" borderId="0" xfId="0" applyFill="1" applyBorder="1" applyAlignment="1"/>
    <xf numFmtId="0" fontId="5" fillId="0" borderId="0" xfId="0" applyFont="1" applyFill="1" applyAlignment="1">
      <alignment horizontal="right"/>
    </xf>
    <xf numFmtId="0" fontId="7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5" fontId="8" fillId="0" borderId="0" xfId="0" quotePrefix="1" applyNumberFormat="1" applyFont="1" applyFill="1" applyAlignment="1">
      <alignment horizontal="right"/>
    </xf>
    <xf numFmtId="0" fontId="7" fillId="0" borderId="0" xfId="0" applyFont="1" applyFill="1" applyAlignment="1"/>
    <xf numFmtId="165" fontId="7" fillId="0" borderId="0" xfId="0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/>
    <xf numFmtId="0" fontId="0" fillId="0" borderId="0" xfId="0" applyFont="1" applyFill="1" applyAlignment="1"/>
    <xf numFmtId="165" fontId="8" fillId="0" borderId="0" xfId="0" applyNumberFormat="1" applyFont="1" applyFill="1" applyBorder="1" applyAlignment="1">
      <alignment horizontal="center"/>
    </xf>
    <xf numFmtId="0" fontId="8" fillId="0" borderId="0" xfId="0" applyFont="1" applyFill="1" applyAlignment="1"/>
    <xf numFmtId="164" fontId="8" fillId="0" borderId="0" xfId="0" applyNumberFormat="1" applyFont="1" applyFill="1" applyBorder="1" applyAlignment="1">
      <alignment horizontal="center"/>
    </xf>
    <xf numFmtId="165" fontId="8" fillId="0" borderId="3" xfId="0" applyNumberFormat="1" applyFont="1" applyFill="1" applyBorder="1" applyAlignment="1">
      <alignment horizontal="right"/>
    </xf>
    <xf numFmtId="165" fontId="8" fillId="0" borderId="0" xfId="0" applyNumberFormat="1" applyFont="1" applyFill="1" applyBorder="1" applyAlignment="1">
      <alignment horizontal="right"/>
    </xf>
    <xf numFmtId="165" fontId="8" fillId="0" borderId="0" xfId="0" applyNumberFormat="1" applyFont="1" applyFill="1" applyAlignment="1">
      <alignment horizontal="center"/>
    </xf>
    <xf numFmtId="165" fontId="8" fillId="0" borderId="0" xfId="0" applyNumberFormat="1" applyFont="1" applyFill="1" applyAlignment="1">
      <alignment horizontal="right"/>
    </xf>
    <xf numFmtId="164" fontId="4" fillId="0" borderId="0" xfId="0" applyNumberFormat="1" applyFont="1" applyFill="1" applyBorder="1" applyAlignment="1"/>
    <xf numFmtId="164" fontId="7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0" applyNumberFormat="1" applyFont="1" applyFill="1" applyAlignment="1">
      <alignment horizontal="right"/>
    </xf>
    <xf numFmtId="49" fontId="2" fillId="0" borderId="0" xfId="0" applyNumberFormat="1" applyFont="1" applyFill="1" applyAlignment="1"/>
    <xf numFmtId="0" fontId="16" fillId="0" borderId="0" xfId="0" applyFont="1" applyFill="1" applyAlignment="1">
      <alignment horizontal="center"/>
    </xf>
    <xf numFmtId="0" fontId="12" fillId="0" borderId="0" xfId="0" applyFont="1" applyFill="1" applyAlignment="1"/>
    <xf numFmtId="49" fontId="3" fillId="0" borderId="0" xfId="0" applyNumberFormat="1" applyFont="1" applyFill="1" applyAlignment="1"/>
    <xf numFmtId="0" fontId="4" fillId="0" borderId="0" xfId="0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Alignment="1"/>
    <xf numFmtId="165" fontId="0" fillId="0" borderId="0" xfId="0" applyNumberFormat="1" applyFont="1" applyFill="1" applyAlignment="1"/>
    <xf numFmtId="165" fontId="4" fillId="0" borderId="1" xfId="0" applyNumberFormat="1" applyFont="1" applyFill="1" applyBorder="1" applyAlignment="1"/>
    <xf numFmtId="41" fontId="0" fillId="0" borderId="0" xfId="1" applyNumberFormat="1" applyFont="1" applyFill="1" applyAlignment="1">
      <alignment horizontal="right"/>
    </xf>
    <xf numFmtId="41" fontId="0" fillId="0" borderId="1" xfId="1" applyNumberFormat="1" applyFont="1" applyFill="1" applyBorder="1" applyAlignment="1">
      <alignment horizontal="right"/>
    </xf>
    <xf numFmtId="37" fontId="3" fillId="0" borderId="0" xfId="0" applyNumberFormat="1" applyFont="1" applyFill="1" applyAlignment="1"/>
    <xf numFmtId="49" fontId="0" fillId="0" borderId="0" xfId="0" applyNumberFormat="1" applyFont="1" applyFill="1" applyAlignment="1"/>
    <xf numFmtId="49" fontId="4" fillId="0" borderId="0" xfId="0" applyNumberFormat="1" applyFont="1" applyFill="1" applyBorder="1" applyAlignment="1"/>
    <xf numFmtId="0" fontId="0" fillId="0" borderId="0" xfId="0" applyFont="1" applyFill="1" applyBorder="1" applyAlignment="1">
      <alignment horizontal="center"/>
    </xf>
    <xf numFmtId="49" fontId="8" fillId="0" borderId="0" xfId="0" applyNumberFormat="1" applyFont="1" applyFill="1" applyAlignment="1"/>
    <xf numFmtId="49" fontId="14" fillId="0" borderId="0" xfId="0" applyNumberFormat="1" applyFont="1" applyFill="1" applyAlignment="1"/>
    <xf numFmtId="0" fontId="14" fillId="0" borderId="0" xfId="0" applyFont="1" applyFill="1" applyAlignment="1"/>
    <xf numFmtId="164" fontId="0" fillId="0" borderId="0" xfId="0" applyNumberFormat="1" applyFont="1" applyFill="1" applyBorder="1" applyAlignment="1"/>
    <xf numFmtId="49" fontId="0" fillId="0" borderId="0" xfId="0" applyNumberFormat="1" applyFill="1" applyBorder="1" applyAlignment="1">
      <alignment horizontal="center"/>
    </xf>
    <xf numFmtId="49" fontId="6" fillId="0" borderId="0" xfId="0" applyNumberFormat="1" applyFont="1" applyFill="1" applyAlignment="1"/>
    <xf numFmtId="165" fontId="0" fillId="0" borderId="0" xfId="0" applyNumberFormat="1" applyFont="1" applyFill="1" applyBorder="1" applyAlignment="1"/>
    <xf numFmtId="165" fontId="4" fillId="0" borderId="4" xfId="0" applyNumberFormat="1" applyFont="1" applyFill="1" applyBorder="1" applyAlignment="1"/>
    <xf numFmtId="165" fontId="4" fillId="0" borderId="3" xfId="0" applyNumberFormat="1" applyFont="1" applyFill="1" applyBorder="1" applyAlignment="1"/>
    <xf numFmtId="37" fontId="4" fillId="0" borderId="0" xfId="0" applyNumberFormat="1" applyFont="1" applyFill="1" applyAlignment="1"/>
    <xf numFmtId="37" fontId="4" fillId="0" borderId="0" xfId="0" applyNumberFormat="1" applyFont="1" applyFill="1" applyBorder="1" applyAlignment="1"/>
    <xf numFmtId="165" fontId="0" fillId="0" borderId="0" xfId="0" applyNumberFormat="1" applyFill="1" applyAlignment="1"/>
    <xf numFmtId="37" fontId="3" fillId="0" borderId="1" xfId="0" applyNumberFormat="1" applyFont="1" applyFill="1" applyBorder="1" applyAlignment="1"/>
    <xf numFmtId="165" fontId="0" fillId="0" borderId="1" xfId="0" applyNumberFormat="1" applyFill="1" applyBorder="1" applyAlignment="1"/>
    <xf numFmtId="43" fontId="3" fillId="0" borderId="0" xfId="3" applyFont="1" applyFill="1" applyBorder="1" applyAlignment="1">
      <alignment horizontal="right"/>
    </xf>
    <xf numFmtId="41" fontId="3" fillId="0" borderId="0" xfId="3" applyNumberFormat="1" applyFont="1" applyFill="1" applyBorder="1" applyAlignment="1">
      <alignment horizontal="right"/>
    </xf>
    <xf numFmtId="43" fontId="4" fillId="0" borderId="0" xfId="3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left"/>
    </xf>
    <xf numFmtId="164" fontId="7" fillId="0" borderId="0" xfId="3" applyNumberFormat="1" applyFont="1" applyFill="1" applyBorder="1" applyAlignment="1">
      <alignment horizontal="right"/>
    </xf>
    <xf numFmtId="43" fontId="7" fillId="0" borderId="0" xfId="3" applyFont="1" applyFill="1" applyBorder="1" applyAlignment="1">
      <alignment horizontal="right"/>
    </xf>
    <xf numFmtId="41" fontId="3" fillId="0" borderId="1" xfId="3" applyNumberFormat="1" applyFont="1" applyFill="1" applyBorder="1" applyAlignment="1">
      <alignment horizontal="right"/>
    </xf>
    <xf numFmtId="43" fontId="8" fillId="0" borderId="0" xfId="3" applyFont="1" applyFill="1" applyAlignment="1">
      <alignment horizontal="right"/>
    </xf>
    <xf numFmtId="43" fontId="8" fillId="0" borderId="0" xfId="3" applyFont="1" applyFill="1" applyBorder="1" applyAlignment="1">
      <alignment horizontal="right"/>
    </xf>
    <xf numFmtId="41" fontId="4" fillId="0" borderId="1" xfId="3" applyNumberFormat="1" applyFont="1" applyFill="1" applyBorder="1" applyAlignment="1">
      <alignment horizontal="right"/>
    </xf>
    <xf numFmtId="164" fontId="8" fillId="0" borderId="0" xfId="3" applyNumberFormat="1" applyFont="1" applyFill="1" applyBorder="1" applyAlignment="1">
      <alignment horizontal="right"/>
    </xf>
    <xf numFmtId="41" fontId="4" fillId="0" borderId="0" xfId="3" applyNumberFormat="1" applyFont="1" applyFill="1" applyBorder="1" applyAlignment="1">
      <alignment horizontal="right"/>
    </xf>
    <xf numFmtId="41" fontId="0" fillId="0" borderId="1" xfId="3" applyNumberFormat="1" applyFont="1" applyFill="1" applyBorder="1" applyAlignment="1">
      <alignment horizontal="right"/>
    </xf>
    <xf numFmtId="165" fontId="3" fillId="0" borderId="0" xfId="0" applyNumberFormat="1" applyFont="1" applyFill="1" applyAlignment="1">
      <alignment horizontal="right"/>
    </xf>
    <xf numFmtId="43" fontId="3" fillId="0" borderId="0" xfId="1" applyFont="1" applyFill="1" applyAlignment="1"/>
    <xf numFmtId="0" fontId="0" fillId="0" borderId="0" xfId="0" applyNumberFormat="1" applyFont="1" applyFill="1" applyAlignment="1">
      <alignment horizontal="left"/>
    </xf>
    <xf numFmtId="49" fontId="7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/>
    <xf numFmtId="0" fontId="13" fillId="0" borderId="0" xfId="0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left"/>
    </xf>
    <xf numFmtId="41" fontId="4" fillId="0" borderId="4" xfId="3" applyNumberFormat="1" applyFont="1" applyFill="1" applyBorder="1" applyAlignment="1">
      <alignment horizontal="right"/>
    </xf>
    <xf numFmtId="164" fontId="4" fillId="0" borderId="3" xfId="1" applyNumberFormat="1" applyFont="1" applyFill="1" applyBorder="1" applyAlignment="1">
      <alignment horizontal="right"/>
    </xf>
    <xf numFmtId="164" fontId="5" fillId="0" borderId="0" xfId="3" applyNumberFormat="1" applyFont="1" applyFill="1" applyAlignment="1">
      <alignment horizontal="right"/>
    </xf>
    <xf numFmtId="0" fontId="5" fillId="0" borderId="0" xfId="0" applyNumberFormat="1" applyFont="1" applyFill="1" applyAlignment="1">
      <alignment horizontal="center"/>
    </xf>
    <xf numFmtId="164" fontId="3" fillId="0" borderId="1" xfId="1" applyNumberFormat="1" applyFont="1" applyFill="1" applyBorder="1" applyAlignment="1">
      <alignment horizontal="right"/>
    </xf>
    <xf numFmtId="165" fontId="0" fillId="0" borderId="0" xfId="0" applyNumberFormat="1" applyFont="1" applyFill="1" applyBorder="1" applyAlignment="1">
      <alignment horizontal="right"/>
    </xf>
    <xf numFmtId="165" fontId="0" fillId="0" borderId="0" xfId="0" applyNumberFormat="1" applyFill="1" applyBorder="1" applyAlignment="1"/>
    <xf numFmtId="164" fontId="3" fillId="0" borderId="0" xfId="1" applyNumberFormat="1" applyFont="1" applyFill="1" applyBorder="1" applyAlignment="1">
      <alignment horizontal="right"/>
    </xf>
    <xf numFmtId="164" fontId="4" fillId="0" borderId="1" xfId="1" applyNumberFormat="1" applyFont="1" applyFill="1" applyBorder="1" applyAlignment="1"/>
    <xf numFmtId="164" fontId="4" fillId="0" borderId="2" xfId="0" applyNumberFormat="1" applyFont="1" applyFill="1" applyBorder="1" applyAlignment="1"/>
    <xf numFmtId="0" fontId="13" fillId="0" borderId="0" xfId="0" applyFont="1" applyFill="1" applyAlignment="1">
      <alignment horizontal="center"/>
    </xf>
    <xf numFmtId="0" fontId="7" fillId="0" borderId="0" xfId="0" applyFont="1" applyFill="1" applyBorder="1" applyAlignment="1"/>
    <xf numFmtId="164" fontId="4" fillId="0" borderId="0" xfId="1" applyNumberFormat="1" applyFont="1" applyFill="1" applyBorder="1" applyAlignment="1">
      <alignment horizontal="right"/>
    </xf>
    <xf numFmtId="164" fontId="0" fillId="0" borderId="0" xfId="0" applyNumberFormat="1" applyFont="1" applyFill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15" fillId="0" borderId="0" xfId="0" applyFont="1" applyFill="1" applyAlignment="1"/>
    <xf numFmtId="0" fontId="0" fillId="0" borderId="0" xfId="0" applyFill="1" applyAlignment="1">
      <alignment horizontal="center"/>
    </xf>
    <xf numFmtId="0" fontId="20" fillId="0" borderId="0" xfId="0" applyFont="1" applyFill="1" applyAlignment="1"/>
    <xf numFmtId="0" fontId="0" fillId="0" borderId="0" xfId="0" applyNumberFormat="1" applyFill="1" applyBorder="1" applyAlignment="1">
      <alignment horizontal="center"/>
    </xf>
    <xf numFmtId="165" fontId="0" fillId="0" borderId="1" xfId="0" applyNumberFormat="1" applyFont="1" applyFill="1" applyBorder="1" applyAlignment="1"/>
    <xf numFmtId="41" fontId="3" fillId="0" borderId="0" xfId="1" applyNumberFormat="1" applyFont="1" applyFill="1" applyAlignment="1">
      <alignment horizontal="right"/>
    </xf>
    <xf numFmtId="164" fontId="0" fillId="0" borderId="1" xfId="1" applyNumberFormat="1" applyFont="1" applyFill="1" applyBorder="1" applyAlignment="1">
      <alignment horizontal="right"/>
    </xf>
    <xf numFmtId="41" fontId="4" fillId="0" borderId="1" xfId="1" applyNumberFormat="1" applyFont="1" applyFill="1" applyBorder="1" applyAlignment="1">
      <alignment horizontal="right"/>
    </xf>
    <xf numFmtId="0" fontId="4" fillId="0" borderId="0" xfId="0" applyFont="1" applyFill="1" applyAlignment="1">
      <alignment horizontal="left"/>
    </xf>
    <xf numFmtId="164" fontId="4" fillId="0" borderId="5" xfId="1" applyNumberFormat="1" applyFont="1" applyFill="1" applyBorder="1" applyAlignment="1"/>
    <xf numFmtId="167" fontId="4" fillId="0" borderId="0" xfId="0" applyNumberFormat="1" applyFont="1" applyFill="1" applyBorder="1" applyAlignment="1"/>
    <xf numFmtId="0" fontId="0" fillId="0" borderId="1" xfId="0" applyFill="1" applyBorder="1" applyAlignment="1"/>
    <xf numFmtId="49" fontId="7" fillId="0" borderId="0" xfId="0" applyNumberFormat="1" applyFont="1" applyFill="1" applyAlignment="1"/>
    <xf numFmtId="41" fontId="4" fillId="0" borderId="0" xfId="0" applyNumberFormat="1" applyFont="1" applyFill="1" applyAlignme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4" fillId="0" borderId="0" xfId="0" applyNumberFormat="1" applyFont="1" applyFill="1" applyAlignment="1">
      <alignment horizontal="left"/>
    </xf>
    <xf numFmtId="41" fontId="3" fillId="0" borderId="1" xfId="1" applyNumberFormat="1" applyFont="1" applyFill="1" applyBorder="1" applyAlignment="1">
      <alignment horizontal="right"/>
    </xf>
    <xf numFmtId="41" fontId="0" fillId="0" borderId="0" xfId="3" applyNumberFormat="1" applyFont="1" applyFill="1" applyBorder="1" applyAlignment="1">
      <alignment horizontal="right"/>
    </xf>
    <xf numFmtId="0" fontId="0" fillId="0" borderId="0" xfId="0" applyFont="1" applyFill="1" applyAlignment="1">
      <alignment horizontal="left"/>
    </xf>
    <xf numFmtId="0" fontId="5" fillId="0" borderId="0" xfId="0" applyFont="1" applyFill="1" applyAlignment="1">
      <alignment horizontal="center" vertical="center"/>
    </xf>
    <xf numFmtId="165" fontId="3" fillId="0" borderId="0" xfId="0" applyNumberFormat="1" applyFont="1" applyFill="1" applyAlignment="1">
      <alignment vertical="center"/>
    </xf>
    <xf numFmtId="167" fontId="4" fillId="0" borderId="3" xfId="0" applyNumberFormat="1" applyFont="1" applyFill="1" applyBorder="1" applyAlignment="1">
      <alignment vertical="center"/>
    </xf>
    <xf numFmtId="49" fontId="6" fillId="0" borderId="0" xfId="0" applyNumberFormat="1" applyFont="1"/>
    <xf numFmtId="165" fontId="3" fillId="0" borderId="0" xfId="0" applyNumberFormat="1" applyFont="1"/>
    <xf numFmtId="0" fontId="3" fillId="0" borderId="0" xfId="0" applyFont="1"/>
    <xf numFmtId="0" fontId="20" fillId="0" borderId="0" xfId="0" applyFont="1"/>
    <xf numFmtId="164" fontId="3" fillId="0" borderId="0" xfId="1" applyNumberFormat="1" applyFont="1"/>
    <xf numFmtId="49" fontId="3" fillId="0" borderId="0" xfId="0" applyNumberFormat="1" applyFont="1"/>
    <xf numFmtId="41" fontId="3" fillId="0" borderId="0" xfId="1" applyNumberFormat="1" applyFont="1" applyAlignment="1">
      <alignment horizontal="right"/>
    </xf>
    <xf numFmtId="49" fontId="0" fillId="0" borderId="0" xfId="0" applyNumberForma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44" fontId="0" fillId="0" borderId="0" xfId="0" applyNumberFormat="1" applyAlignment="1">
      <alignment horizontal="right"/>
    </xf>
    <xf numFmtId="165" fontId="3" fillId="0" borderId="0" xfId="0" applyNumberFormat="1" applyFont="1" applyAlignment="1">
      <alignment horizontal="right"/>
    </xf>
    <xf numFmtId="41" fontId="3" fillId="0" borderId="1" xfId="1" applyNumberFormat="1" applyFont="1" applyBorder="1" applyAlignment="1">
      <alignment horizontal="right"/>
    </xf>
    <xf numFmtId="164" fontId="3" fillId="0" borderId="1" xfId="1" applyNumberFormat="1" applyFont="1" applyBorder="1"/>
    <xf numFmtId="49" fontId="4" fillId="0" borderId="0" xfId="0" applyNumberFormat="1" applyFont="1"/>
    <xf numFmtId="165" fontId="4" fillId="0" borderId="0" xfId="0" applyNumberFormat="1" applyFont="1"/>
    <xf numFmtId="165" fontId="4" fillId="0" borderId="1" xfId="0" applyNumberFormat="1" applyFont="1" applyBorder="1"/>
    <xf numFmtId="0" fontId="4" fillId="0" borderId="0" xfId="0" applyFont="1"/>
    <xf numFmtId="164" fontId="4" fillId="0" borderId="0" xfId="1" applyNumberFormat="1" applyFont="1"/>
    <xf numFmtId="0" fontId="0" fillId="0" borderId="0" xfId="0" applyAlignment="1">
      <alignment wrapText="1"/>
    </xf>
    <xf numFmtId="164" fontId="3" fillId="0" borderId="0" xfId="1" applyNumberFormat="1" applyFont="1" applyAlignment="1">
      <alignment horizontal="right"/>
    </xf>
    <xf numFmtId="165" fontId="3" fillId="0" borderId="1" xfId="0" applyNumberFormat="1" applyFont="1" applyBorder="1"/>
    <xf numFmtId="165" fontId="4" fillId="0" borderId="3" xfId="0" applyNumberFormat="1" applyFont="1" applyBorder="1"/>
    <xf numFmtId="41" fontId="22" fillId="0" borderId="0" xfId="1" applyNumberFormat="1" applyFont="1" applyAlignment="1">
      <alignment horizontal="right"/>
    </xf>
    <xf numFmtId="164" fontId="22" fillId="0" borderId="0" xfId="1" applyNumberFormat="1" applyFont="1" applyAlignment="1">
      <alignment horizontal="right"/>
    </xf>
    <xf numFmtId="37" fontId="3" fillId="0" borderId="0" xfId="0" applyNumberFormat="1" applyFont="1"/>
    <xf numFmtId="164" fontId="7" fillId="0" borderId="0" xfId="1" applyNumberFormat="1" applyFont="1"/>
    <xf numFmtId="164" fontId="3" fillId="0" borderId="1" xfId="1" applyNumberFormat="1" applyFont="1" applyBorder="1" applyAlignment="1">
      <alignment horizontal="right"/>
    </xf>
    <xf numFmtId="165" fontId="4" fillId="0" borderId="1" xfId="0" applyNumberFormat="1" applyFont="1" applyBorder="1" applyAlignment="1">
      <alignment horizontal="right"/>
    </xf>
    <xf numFmtId="165" fontId="4" fillId="0" borderId="0" xfId="0" applyNumberFormat="1" applyFont="1" applyAlignment="1">
      <alignment horizontal="right"/>
    </xf>
    <xf numFmtId="164" fontId="3" fillId="0" borderId="3" xfId="1" applyNumberFormat="1" applyFont="1" applyBorder="1"/>
    <xf numFmtId="165" fontId="3" fillId="0" borderId="0" xfId="1" applyNumberFormat="1" applyFont="1"/>
    <xf numFmtId="165" fontId="0" fillId="0" borderId="0" xfId="1" applyNumberFormat="1" applyFont="1"/>
    <xf numFmtId="165" fontId="7" fillId="0" borderId="0" xfId="1" applyNumberFormat="1" applyFont="1"/>
    <xf numFmtId="165" fontId="0" fillId="0" borderId="0" xfId="0" applyNumberFormat="1"/>
    <xf numFmtId="165" fontId="0" fillId="0" borderId="1" xfId="0" applyNumberFormat="1" applyBorder="1"/>
    <xf numFmtId="0" fontId="23" fillId="0" borderId="0" xfId="0" applyFont="1"/>
    <xf numFmtId="41" fontId="3" fillId="0" borderId="0" xfId="1" applyNumberFormat="1" applyFont="1" applyFill="1" applyBorder="1" applyAlignment="1">
      <alignment horizontal="right"/>
    </xf>
    <xf numFmtId="41" fontId="4" fillId="0" borderId="2" xfId="1" applyNumberFormat="1" applyFont="1" applyFill="1" applyBorder="1" applyAlignment="1">
      <alignment horizontal="right"/>
    </xf>
    <xf numFmtId="49" fontId="0" fillId="0" borderId="0" xfId="0" applyNumberFormat="1" applyFont="1" applyFill="1"/>
    <xf numFmtId="0" fontId="3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3" fillId="0" borderId="0" xfId="0" applyFont="1" applyFill="1" applyAlignment="1"/>
    <xf numFmtId="0" fontId="4" fillId="0" borderId="0" xfId="0" applyFont="1" applyFill="1" applyBorder="1" applyAlignment="1"/>
    <xf numFmtId="0" fontId="0" fillId="0" borderId="0" xfId="0" applyFont="1" applyFill="1" applyBorder="1" applyAlignment="1"/>
    <xf numFmtId="49" fontId="0" fillId="0" borderId="0" xfId="0" applyNumberFormat="1" applyFont="1"/>
    <xf numFmtId="49" fontId="0" fillId="0" borderId="0" xfId="0" applyNumberFormat="1" applyFont="1" applyFill="1" applyAlignment="1">
      <alignment horizontal="left"/>
    </xf>
    <xf numFmtId="164" fontId="0" fillId="0" borderId="0" xfId="0" applyNumberFormat="1" applyFont="1" applyFill="1" applyAlignment="1"/>
    <xf numFmtId="41" fontId="3" fillId="0" borderId="0" xfId="0" applyNumberFormat="1" applyFont="1" applyFill="1" applyAlignment="1"/>
    <xf numFmtId="164" fontId="3" fillId="0" borderId="0" xfId="1" applyNumberFormat="1" applyFont="1" applyFill="1" applyBorder="1" applyAlignment="1"/>
    <xf numFmtId="164" fontId="3" fillId="0" borderId="0" xfId="1" quotePrefix="1" applyNumberFormat="1" applyFont="1" applyFill="1" applyAlignment="1">
      <alignment horizontal="right"/>
    </xf>
    <xf numFmtId="164" fontId="7" fillId="0" borderId="0" xfId="1" applyNumberFormat="1" applyFont="1" applyFill="1" applyAlignment="1"/>
    <xf numFmtId="165" fontId="0" fillId="0" borderId="1" xfId="0" applyNumberFormat="1" applyBorder="1" applyAlignment="1">
      <alignment horizontal="right"/>
    </xf>
    <xf numFmtId="0" fontId="5" fillId="0" borderId="0" xfId="0" applyFont="1" applyFill="1" applyAlignment="1"/>
    <xf numFmtId="0" fontId="0" fillId="0" borderId="0" xfId="0" applyFont="1" applyFill="1" applyAlignment="1">
      <alignment wrapText="1"/>
    </xf>
    <xf numFmtId="41" fontId="4" fillId="0" borderId="0" xfId="0" applyNumberFormat="1" applyFont="1" applyFill="1" applyBorder="1" applyAlignment="1"/>
    <xf numFmtId="41" fontId="0" fillId="0" borderId="0" xfId="1" applyNumberFormat="1" applyFont="1" applyAlignment="1">
      <alignment horizontal="right"/>
    </xf>
    <xf numFmtId="164" fontId="5" fillId="0" borderId="0" xfId="3" applyNumberFormat="1" applyFont="1" applyFill="1" applyAlignment="1"/>
    <xf numFmtId="165" fontId="3" fillId="0" borderId="0" xfId="0" applyNumberFormat="1" applyFont="1" applyFill="1"/>
    <xf numFmtId="41" fontId="0" fillId="0" borderId="0" xfId="0" applyNumberFormat="1" applyFont="1" applyFill="1" applyAlignment="1"/>
    <xf numFmtId="49" fontId="4" fillId="0" borderId="0" xfId="0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/>
    </xf>
    <xf numFmtId="0" fontId="3" fillId="2" borderId="0" xfId="0" applyFont="1" applyFill="1"/>
    <xf numFmtId="164" fontId="3" fillId="2" borderId="0" xfId="1" applyNumberFormat="1" applyFont="1" applyFill="1" applyAlignment="1"/>
    <xf numFmtId="41" fontId="0" fillId="0" borderId="0" xfId="3" applyNumberFormat="1" applyFont="1" applyFill="1" applyAlignment="1">
      <alignment horizontal="right"/>
    </xf>
    <xf numFmtId="49" fontId="0" fillId="0" borderId="0" xfId="0" applyNumberFormat="1" applyFill="1"/>
    <xf numFmtId="0" fontId="4" fillId="0" borderId="0" xfId="0" applyFont="1" applyFill="1"/>
    <xf numFmtId="0" fontId="9" fillId="0" borderId="0" xfId="0" applyFont="1" applyFill="1" applyAlignment="1"/>
    <xf numFmtId="41" fontId="4" fillId="0" borderId="2" xfId="3" applyNumberFormat="1" applyFont="1" applyFill="1" applyBorder="1" applyAlignment="1">
      <alignment horizontal="right"/>
    </xf>
    <xf numFmtId="164" fontId="0" fillId="0" borderId="0" xfId="0" applyNumberFormat="1" applyFill="1" applyAlignment="1"/>
    <xf numFmtId="0" fontId="18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ont="1" applyFill="1"/>
    <xf numFmtId="0" fontId="4" fillId="0" borderId="1" xfId="0" applyFont="1" applyFill="1" applyBorder="1" applyAlignment="1">
      <alignment horizontal="center"/>
    </xf>
    <xf numFmtId="0" fontId="12" fillId="0" borderId="0" xfId="0" applyFont="1" applyFill="1" applyAlignment="1">
      <alignment horizontal="right"/>
    </xf>
    <xf numFmtId="164" fontId="5" fillId="0" borderId="0" xfId="3" applyNumberFormat="1" applyFont="1" applyFill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0" fillId="0" borderId="1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5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3" fillId="0" borderId="0" xfId="0" applyFont="1" applyFill="1" applyAlignment="1">
      <alignment horizontal="center"/>
    </xf>
  </cellXfs>
  <cellStyles count="11">
    <cellStyle name="Comma" xfId="1" builtinId="3"/>
    <cellStyle name="Comma 2" xfId="2" xr:uid="{00000000-0005-0000-0000-000001000000}"/>
    <cellStyle name="Comma 2 2" xfId="3" xr:uid="{00000000-0005-0000-0000-000002000000}"/>
    <cellStyle name="Comma 2 2 14" xfId="4" xr:uid="{00000000-0005-0000-0000-000003000000}"/>
    <cellStyle name="Comma 3" xfId="5" xr:uid="{00000000-0005-0000-0000-000004000000}"/>
    <cellStyle name="Currency 2" xfId="6" xr:uid="{00000000-0005-0000-0000-000005000000}"/>
    <cellStyle name="Normal" xfId="0" builtinId="0"/>
    <cellStyle name="Normal 2" xfId="7" xr:uid="{00000000-0005-0000-0000-000007000000}"/>
    <cellStyle name="Normal 3" xfId="10" xr:uid="{FD973A5E-3F7D-4532-BA7B-854A898F927F}"/>
    <cellStyle name="Normal 5" xfId="8" xr:uid="{00000000-0005-0000-0000-000008000000}"/>
    <cellStyle name="Normal 68" xfId="9" xr:uid="{00000000-0005-0000-0000-000009000000}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0"/>
  <sheetViews>
    <sheetView view="pageBreakPreview" topLeftCell="A109" zoomScale="85" zoomScaleNormal="80" zoomScaleSheetLayoutView="85" workbookViewId="0">
      <selection activeCell="F65" sqref="F65"/>
    </sheetView>
  </sheetViews>
  <sheetFormatPr defaultColWidth="9.09765625" defaultRowHeight="22.65" customHeight="1"/>
  <cols>
    <col min="1" max="1" width="40.59765625" style="63" customWidth="1"/>
    <col min="2" max="2" width="8.09765625" style="2" customWidth="1"/>
    <col min="3" max="3" width="1.3984375" style="3" customWidth="1"/>
    <col min="4" max="4" width="14" style="3" customWidth="1"/>
    <col min="5" max="5" width="1.3984375" style="3" customWidth="1"/>
    <col min="6" max="6" width="14" style="3" customWidth="1"/>
    <col min="7" max="7" width="1.3984375" style="3" customWidth="1"/>
    <col min="8" max="8" width="14" style="3" customWidth="1"/>
    <col min="9" max="9" width="1.3984375" style="3" customWidth="1"/>
    <col min="10" max="10" width="14" style="3" customWidth="1"/>
    <col min="11" max="11" width="11" style="3" bestFit="1" customWidth="1"/>
    <col min="12" max="12" width="10.09765625" style="3" customWidth="1"/>
    <col min="13" max="13" width="5" style="3" customWidth="1"/>
    <col min="14" max="14" width="12" style="3" customWidth="1"/>
    <col min="15" max="15" width="13.09765625" style="3" customWidth="1"/>
    <col min="16" max="16" width="11.09765625" style="3" customWidth="1"/>
    <col min="17" max="17" width="15.8984375" style="7" customWidth="1"/>
    <col min="18" max="18" width="18.69921875" style="3" customWidth="1"/>
    <col min="19" max="20" width="9.09765625" style="3"/>
    <col min="21" max="21" width="12.59765625" style="7" customWidth="1"/>
    <col min="22" max="16384" width="9.09765625" style="3"/>
  </cols>
  <sheetData>
    <row r="1" spans="1:21" ht="22.65" customHeight="1">
      <c r="A1" s="60" t="s">
        <v>0</v>
      </c>
      <c r="B1" s="190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R1" s="191"/>
      <c r="S1" s="191"/>
      <c r="T1" s="191"/>
    </row>
    <row r="2" spans="1:21" ht="22.65" customHeight="1">
      <c r="A2" s="60" t="s">
        <v>1</v>
      </c>
      <c r="B2" s="190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R2" s="191"/>
      <c r="S2" s="191"/>
      <c r="T2" s="191"/>
    </row>
    <row r="3" spans="1:21" ht="22.65" customHeight="1">
      <c r="A3" s="66"/>
      <c r="B3" s="190"/>
      <c r="C3" s="191"/>
      <c r="D3" s="191"/>
      <c r="E3" s="191"/>
      <c r="F3" s="191"/>
      <c r="G3" s="191"/>
      <c r="H3" s="191"/>
      <c r="I3" s="191"/>
      <c r="J3" s="112" t="s">
        <v>2</v>
      </c>
      <c r="K3" s="191"/>
      <c r="L3" s="191"/>
      <c r="M3" s="191"/>
      <c r="N3" s="128"/>
      <c r="O3" s="128"/>
      <c r="P3" s="128"/>
      <c r="R3" s="191"/>
      <c r="S3" s="191"/>
      <c r="T3" s="191"/>
    </row>
    <row r="4" spans="1:21" ht="22.65" customHeight="1">
      <c r="B4" s="16"/>
      <c r="C4" s="16"/>
      <c r="D4" s="226" t="s">
        <v>3</v>
      </c>
      <c r="E4" s="226"/>
      <c r="F4" s="226"/>
      <c r="G4" s="64"/>
      <c r="H4" s="226" t="s">
        <v>4</v>
      </c>
      <c r="I4" s="226"/>
      <c r="J4" s="226"/>
      <c r="K4" s="191"/>
      <c r="L4" s="191"/>
      <c r="M4" s="191"/>
      <c r="N4" s="128"/>
      <c r="O4" s="128"/>
      <c r="P4" s="128"/>
      <c r="R4" s="191"/>
      <c r="S4" s="191"/>
      <c r="T4" s="191"/>
    </row>
    <row r="5" spans="1:21" ht="22.65" customHeight="1">
      <c r="B5" s="190"/>
      <c r="C5" s="65"/>
      <c r="D5" s="74" t="s">
        <v>5</v>
      </c>
      <c r="E5" s="189"/>
      <c r="F5" s="74" t="s">
        <v>6</v>
      </c>
      <c r="G5" s="189"/>
      <c r="H5" s="74" t="s">
        <v>5</v>
      </c>
      <c r="I5" s="189"/>
      <c r="J5" s="74" t="s">
        <v>6</v>
      </c>
      <c r="K5" s="191"/>
      <c r="L5" s="191"/>
      <c r="M5" s="191"/>
      <c r="N5" s="128"/>
      <c r="O5" s="128"/>
      <c r="P5" s="128"/>
      <c r="R5" s="191"/>
      <c r="S5" s="191"/>
      <c r="T5" s="191"/>
    </row>
    <row r="6" spans="1:21" ht="22.65" customHeight="1">
      <c r="B6" s="16" t="s">
        <v>7</v>
      </c>
      <c r="C6" s="65"/>
      <c r="D6" s="189">
        <v>2564</v>
      </c>
      <c r="E6" s="65"/>
      <c r="F6" s="189">
        <v>2563</v>
      </c>
      <c r="G6" s="189"/>
      <c r="H6" s="189">
        <v>2564</v>
      </c>
      <c r="I6" s="65"/>
      <c r="J6" s="189">
        <v>2563</v>
      </c>
      <c r="K6" s="191"/>
      <c r="L6" s="48"/>
      <c r="M6" s="191"/>
      <c r="N6" s="128"/>
      <c r="O6" s="128"/>
      <c r="P6" s="128"/>
      <c r="R6" s="191"/>
      <c r="S6" s="191"/>
      <c r="T6" s="191"/>
    </row>
    <row r="7" spans="1:21" ht="22.65" customHeight="1">
      <c r="A7" s="60" t="s">
        <v>8</v>
      </c>
      <c r="B7" s="190"/>
      <c r="C7" s="191"/>
      <c r="D7" s="211" t="s">
        <v>9</v>
      </c>
      <c r="E7" s="65"/>
      <c r="F7" s="43"/>
      <c r="G7" s="189"/>
      <c r="H7" s="211" t="s">
        <v>9</v>
      </c>
      <c r="I7" s="65"/>
      <c r="J7" s="43"/>
      <c r="K7" s="191"/>
      <c r="L7" s="191"/>
      <c r="M7" s="191"/>
      <c r="N7" s="128"/>
      <c r="O7" s="128"/>
      <c r="P7" s="128"/>
      <c r="Q7" s="30"/>
      <c r="R7" s="191"/>
      <c r="S7" s="191"/>
      <c r="T7" s="191"/>
    </row>
    <row r="8" spans="1:21" ht="22.65" customHeight="1">
      <c r="A8" s="60"/>
      <c r="B8" s="16"/>
      <c r="C8" s="65"/>
      <c r="D8" s="189"/>
      <c r="E8" s="65"/>
      <c r="F8" s="129"/>
      <c r="G8" s="189"/>
      <c r="H8" s="189"/>
      <c r="I8" s="65"/>
      <c r="J8" s="129"/>
      <c r="K8" s="191"/>
      <c r="L8" s="191"/>
      <c r="M8" s="191"/>
      <c r="N8" s="128"/>
      <c r="O8" s="128"/>
      <c r="P8" s="128"/>
      <c r="R8" s="191"/>
      <c r="S8" s="191"/>
      <c r="T8" s="191"/>
    </row>
    <row r="9" spans="1:21" s="151" customFormat="1" ht="22.65" customHeight="1">
      <c r="A9" s="149" t="s">
        <v>10</v>
      </c>
      <c r="B9" s="140"/>
      <c r="C9" s="150"/>
      <c r="D9" s="150"/>
      <c r="E9" s="150"/>
      <c r="F9" s="150"/>
      <c r="G9" s="150"/>
      <c r="H9" s="150"/>
      <c r="I9" s="150"/>
      <c r="J9" s="150"/>
      <c r="N9" s="152"/>
      <c r="O9" s="152"/>
      <c r="P9" s="152"/>
      <c r="Q9" s="153"/>
      <c r="U9" s="153"/>
    </row>
    <row r="10" spans="1:21" s="151" customFormat="1" ht="22.65" customHeight="1">
      <c r="A10" s="154" t="s">
        <v>11</v>
      </c>
      <c r="B10" s="140"/>
      <c r="C10" s="150"/>
      <c r="D10" s="150">
        <v>47961050</v>
      </c>
      <c r="E10" s="150"/>
      <c r="F10" s="150">
        <v>57035264</v>
      </c>
      <c r="G10" s="150"/>
      <c r="H10" s="7">
        <v>2400294</v>
      </c>
      <c r="I10" s="150"/>
      <c r="J10" s="7">
        <v>2812094</v>
      </c>
      <c r="N10" s="152"/>
      <c r="O10" s="152"/>
      <c r="P10" s="152"/>
      <c r="Q10" s="7"/>
      <c r="U10" s="7"/>
    </row>
    <row r="11" spans="1:21" s="151" customFormat="1" ht="22.65" customHeight="1">
      <c r="A11" s="154" t="s">
        <v>12</v>
      </c>
      <c r="B11" s="140">
        <v>12</v>
      </c>
      <c r="C11" s="150"/>
      <c r="D11" s="150">
        <v>31019081</v>
      </c>
      <c r="E11" s="150"/>
      <c r="F11" s="150">
        <v>29952155</v>
      </c>
      <c r="G11" s="150"/>
      <c r="H11" s="7">
        <v>2934669</v>
      </c>
      <c r="I11" s="150"/>
      <c r="J11" s="7">
        <v>2583561</v>
      </c>
      <c r="Q11" s="7"/>
      <c r="U11" s="7"/>
    </row>
    <row r="12" spans="1:21" s="151" customFormat="1" ht="22.65" customHeight="1">
      <c r="A12" s="156" t="s">
        <v>310</v>
      </c>
      <c r="B12" s="140">
        <v>4</v>
      </c>
      <c r="C12" s="150"/>
      <c r="D12" s="186">
        <v>0</v>
      </c>
      <c r="E12" s="150"/>
      <c r="F12" s="186">
        <v>0</v>
      </c>
      <c r="G12" s="150"/>
      <c r="H12" s="7">
        <v>27742500</v>
      </c>
      <c r="I12" s="150"/>
      <c r="J12" s="7">
        <v>20024025</v>
      </c>
      <c r="Q12" s="7"/>
      <c r="U12" s="7"/>
    </row>
    <row r="13" spans="1:21" s="151" customFormat="1" ht="22.65" customHeight="1">
      <c r="A13" s="157" t="s">
        <v>13</v>
      </c>
      <c r="B13" s="140"/>
      <c r="C13" s="150"/>
      <c r="D13" s="150">
        <v>57309447</v>
      </c>
      <c r="E13" s="150"/>
      <c r="F13" s="150">
        <v>52136060</v>
      </c>
      <c r="G13" s="150"/>
      <c r="H13" s="7">
        <v>2583984</v>
      </c>
      <c r="I13" s="150"/>
      <c r="J13" s="7">
        <v>2776137</v>
      </c>
      <c r="Q13" s="7"/>
      <c r="U13" s="7"/>
    </row>
    <row r="14" spans="1:21" s="151" customFormat="1" ht="22.65" customHeight="1">
      <c r="A14" s="158" t="s">
        <v>14</v>
      </c>
      <c r="B14" s="140"/>
      <c r="C14" s="150"/>
      <c r="D14" s="150">
        <v>41473651</v>
      </c>
      <c r="E14" s="150"/>
      <c r="F14" s="150">
        <v>38925031</v>
      </c>
      <c r="G14" s="150"/>
      <c r="H14" s="7">
        <v>1176282</v>
      </c>
      <c r="I14" s="150"/>
      <c r="J14" s="7">
        <v>984609</v>
      </c>
      <c r="Q14" s="7"/>
      <c r="U14" s="7"/>
    </row>
    <row r="15" spans="1:21" s="151" customFormat="1" ht="22.65" customHeight="1">
      <c r="A15" s="194" t="s">
        <v>307</v>
      </c>
      <c r="B15" s="140">
        <v>12</v>
      </c>
      <c r="C15" s="150"/>
      <c r="D15" s="150">
        <v>2025343</v>
      </c>
      <c r="E15" s="150"/>
      <c r="F15" s="150">
        <v>1116249</v>
      </c>
      <c r="G15" s="150"/>
      <c r="H15" s="186">
        <v>0</v>
      </c>
      <c r="I15" s="150"/>
      <c r="J15" s="186">
        <v>10739</v>
      </c>
      <c r="Q15" s="7"/>
      <c r="U15" s="7"/>
    </row>
    <row r="16" spans="1:21" s="151" customFormat="1" ht="22.65" customHeight="1">
      <c r="A16" s="157" t="s">
        <v>15</v>
      </c>
      <c r="B16" s="140"/>
      <c r="C16" s="150"/>
      <c r="D16" s="150"/>
      <c r="E16" s="150"/>
      <c r="F16" s="150"/>
      <c r="G16" s="150"/>
      <c r="H16" s="186"/>
      <c r="I16" s="150"/>
      <c r="J16" s="186"/>
      <c r="Q16" s="7"/>
      <c r="U16" s="7"/>
    </row>
    <row r="17" spans="1:21" s="151" customFormat="1" ht="22.65" customHeight="1">
      <c r="A17" s="157" t="s">
        <v>16</v>
      </c>
      <c r="B17" s="140"/>
      <c r="C17" s="150"/>
      <c r="D17" s="150">
        <v>675352</v>
      </c>
      <c r="E17" s="150"/>
      <c r="F17" s="150">
        <v>366374</v>
      </c>
      <c r="G17" s="150"/>
      <c r="H17" s="186">
        <v>0</v>
      </c>
      <c r="I17" s="150"/>
      <c r="J17" s="186">
        <v>0</v>
      </c>
      <c r="Q17" s="7"/>
      <c r="U17" s="7"/>
    </row>
    <row r="18" spans="1:21" s="151" customFormat="1" ht="22.65" customHeight="1">
      <c r="A18" s="157" t="s">
        <v>17</v>
      </c>
      <c r="B18" s="140"/>
      <c r="C18" s="150"/>
      <c r="D18" s="150">
        <v>3449600</v>
      </c>
      <c r="E18" s="150"/>
      <c r="F18" s="150">
        <v>4424757</v>
      </c>
      <c r="G18" s="150"/>
      <c r="H18" s="186">
        <v>0</v>
      </c>
      <c r="I18" s="150"/>
      <c r="J18" s="186">
        <v>0</v>
      </c>
      <c r="Q18" s="7"/>
      <c r="U18" s="7"/>
    </row>
    <row r="19" spans="1:21" s="151" customFormat="1" ht="22.65" customHeight="1">
      <c r="A19" s="157" t="s">
        <v>18</v>
      </c>
      <c r="B19" s="140"/>
      <c r="C19" s="150"/>
      <c r="D19" s="150">
        <v>2440717</v>
      </c>
      <c r="E19" s="150"/>
      <c r="F19" s="150">
        <v>2364811</v>
      </c>
      <c r="G19" s="150"/>
      <c r="H19" s="7">
        <v>208066</v>
      </c>
      <c r="I19" s="150"/>
      <c r="J19" s="7">
        <v>173135</v>
      </c>
      <c r="Q19" s="7"/>
      <c r="U19" s="7"/>
    </row>
    <row r="20" spans="1:21" s="151" customFormat="1" ht="22.65" customHeight="1">
      <c r="A20" s="158" t="s">
        <v>19</v>
      </c>
      <c r="B20" s="140">
        <v>4</v>
      </c>
      <c r="C20" s="150"/>
      <c r="D20" s="150">
        <v>3532240</v>
      </c>
      <c r="E20" s="150"/>
      <c r="F20" s="150">
        <v>3767364</v>
      </c>
      <c r="G20" s="150"/>
      <c r="H20" s="186">
        <v>0</v>
      </c>
      <c r="I20" s="150"/>
      <c r="J20" s="186">
        <v>0</v>
      </c>
      <c r="Q20" s="7"/>
      <c r="U20" s="7"/>
    </row>
    <row r="21" spans="1:21" s="151" customFormat="1" ht="22.65" customHeight="1">
      <c r="A21" s="157" t="s">
        <v>20</v>
      </c>
      <c r="B21" s="140"/>
      <c r="C21" s="150"/>
      <c r="D21" s="201">
        <v>5372934</v>
      </c>
      <c r="E21" s="150"/>
      <c r="F21" s="201">
        <v>4581620</v>
      </c>
      <c r="G21" s="150"/>
      <c r="H21" s="23">
        <v>55975</v>
      </c>
      <c r="I21" s="150"/>
      <c r="J21" s="23">
        <v>56841</v>
      </c>
      <c r="Q21" s="7"/>
      <c r="U21" s="7"/>
    </row>
    <row r="22" spans="1:21" s="166" customFormat="1" ht="22.65" customHeight="1">
      <c r="A22" s="163" t="s">
        <v>21</v>
      </c>
      <c r="B22" s="141"/>
      <c r="C22" s="164"/>
      <c r="D22" s="165">
        <f>SUM(D10:D21)</f>
        <v>195259415</v>
      </c>
      <c r="E22" s="164"/>
      <c r="F22" s="165">
        <f>SUM(F10:F21)</f>
        <v>194669685</v>
      </c>
      <c r="G22" s="164"/>
      <c r="H22" s="165">
        <f>SUM(H10:H21)</f>
        <v>37101770</v>
      </c>
      <c r="I22" s="164"/>
      <c r="J22" s="165">
        <f>SUM(J10:J21)</f>
        <v>29421141</v>
      </c>
      <c r="Q22" s="167"/>
      <c r="U22" s="167"/>
    </row>
    <row r="23" spans="1:21" s="166" customFormat="1" ht="22.65" customHeight="1">
      <c r="A23" s="163"/>
      <c r="B23" s="141"/>
      <c r="C23" s="164"/>
      <c r="D23" s="164"/>
      <c r="E23" s="164"/>
      <c r="F23" s="164"/>
      <c r="G23" s="164"/>
      <c r="H23" s="164"/>
      <c r="I23" s="164"/>
      <c r="J23" s="164"/>
      <c r="Q23" s="167"/>
      <c r="U23" s="167"/>
    </row>
    <row r="24" spans="1:21" ht="22.65" customHeight="1">
      <c r="A24" s="60" t="s">
        <v>0</v>
      </c>
      <c r="B24" s="190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R24" s="191"/>
      <c r="S24" s="191"/>
      <c r="T24" s="191"/>
    </row>
    <row r="25" spans="1:21" ht="22.65" customHeight="1">
      <c r="A25" s="60" t="s">
        <v>1</v>
      </c>
      <c r="B25" s="190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R25" s="191"/>
      <c r="S25" s="191"/>
      <c r="T25" s="191"/>
    </row>
    <row r="26" spans="1:21" ht="22.65" customHeight="1">
      <c r="A26" s="66"/>
      <c r="B26" s="190"/>
      <c r="C26" s="191"/>
      <c r="D26" s="191"/>
      <c r="E26" s="191"/>
      <c r="F26" s="191"/>
      <c r="G26" s="191"/>
      <c r="H26" s="191"/>
      <c r="I26" s="191"/>
      <c r="J26" s="112" t="s">
        <v>2</v>
      </c>
      <c r="K26" s="191"/>
      <c r="L26" s="191"/>
      <c r="M26" s="191"/>
      <c r="N26" s="191"/>
      <c r="O26" s="191"/>
      <c r="P26" s="191"/>
      <c r="R26" s="191"/>
      <c r="S26" s="191"/>
      <c r="T26" s="191"/>
    </row>
    <row r="27" spans="1:21" ht="22.65" customHeight="1">
      <c r="B27" s="16"/>
      <c r="C27" s="16"/>
      <c r="D27" s="226" t="s">
        <v>3</v>
      </c>
      <c r="E27" s="226"/>
      <c r="F27" s="226"/>
      <c r="G27" s="64"/>
      <c r="H27" s="226" t="s">
        <v>4</v>
      </c>
      <c r="I27" s="226"/>
      <c r="J27" s="226"/>
      <c r="K27" s="191"/>
      <c r="L27" s="191"/>
      <c r="M27" s="191"/>
      <c r="N27" s="191"/>
      <c r="O27" s="191"/>
      <c r="P27" s="191"/>
      <c r="R27" s="191"/>
      <c r="S27" s="191"/>
      <c r="T27" s="191"/>
    </row>
    <row r="28" spans="1:21" ht="22.65" customHeight="1">
      <c r="B28" s="16"/>
      <c r="C28" s="16"/>
      <c r="D28" s="74" t="s">
        <v>5</v>
      </c>
      <c r="E28" s="189"/>
      <c r="F28" s="74" t="s">
        <v>6</v>
      </c>
      <c r="G28" s="189"/>
      <c r="H28" s="74" t="s">
        <v>5</v>
      </c>
      <c r="I28" s="189"/>
      <c r="J28" s="74" t="s">
        <v>6</v>
      </c>
      <c r="K28" s="191"/>
      <c r="L28" s="191"/>
      <c r="M28" s="191"/>
      <c r="N28" s="191"/>
      <c r="O28" s="191"/>
      <c r="P28" s="191"/>
      <c r="R28" s="191"/>
      <c r="S28" s="191"/>
      <c r="T28" s="191"/>
    </row>
    <row r="29" spans="1:21" ht="22.65" customHeight="1">
      <c r="B29" s="16" t="s">
        <v>7</v>
      </c>
      <c r="C29" s="16"/>
      <c r="D29" s="189">
        <v>2564</v>
      </c>
      <c r="E29" s="65"/>
      <c r="F29" s="189">
        <v>2563</v>
      </c>
      <c r="G29" s="189"/>
      <c r="H29" s="189">
        <v>2564</v>
      </c>
      <c r="I29" s="65"/>
      <c r="J29" s="189">
        <v>2563</v>
      </c>
      <c r="K29" s="191"/>
      <c r="L29" s="191"/>
      <c r="M29" s="191"/>
      <c r="N29" s="191"/>
      <c r="O29" s="191"/>
      <c r="P29" s="191"/>
      <c r="R29" s="191"/>
      <c r="S29" s="191"/>
      <c r="T29" s="191"/>
    </row>
    <row r="30" spans="1:21" ht="22.65" customHeight="1">
      <c r="A30" s="60" t="s">
        <v>22</v>
      </c>
      <c r="B30" s="190"/>
      <c r="C30" s="65"/>
      <c r="D30" s="211" t="s">
        <v>9</v>
      </c>
      <c r="E30" s="65"/>
      <c r="F30" s="43"/>
      <c r="G30" s="189"/>
      <c r="H30" s="211" t="s">
        <v>9</v>
      </c>
      <c r="I30" s="65"/>
      <c r="J30" s="43"/>
      <c r="K30" s="191"/>
      <c r="L30" s="191"/>
      <c r="M30" s="191"/>
      <c r="N30" s="191"/>
      <c r="O30" s="191"/>
      <c r="P30" s="191"/>
      <c r="R30" s="191"/>
      <c r="S30" s="191"/>
      <c r="T30" s="191"/>
    </row>
    <row r="31" spans="1:21" ht="22.65" customHeight="1">
      <c r="A31" s="60"/>
      <c r="B31" s="16"/>
      <c r="C31" s="65"/>
      <c r="D31" s="189"/>
      <c r="E31" s="65"/>
      <c r="F31" s="79"/>
      <c r="G31" s="189"/>
      <c r="H31" s="189"/>
      <c r="I31" s="65"/>
      <c r="J31" s="79"/>
      <c r="K31" s="191"/>
      <c r="L31" s="191"/>
      <c r="M31" s="191"/>
      <c r="N31" s="191"/>
      <c r="O31" s="191"/>
      <c r="P31" s="191"/>
      <c r="R31" s="191"/>
      <c r="S31" s="191"/>
      <c r="T31" s="191"/>
    </row>
    <row r="32" spans="1:21" s="151" customFormat="1" ht="22.65" customHeight="1">
      <c r="A32" s="149" t="s">
        <v>23</v>
      </c>
      <c r="B32" s="140"/>
      <c r="C32" s="150"/>
      <c r="D32" s="150"/>
      <c r="E32" s="150"/>
      <c r="F32" s="150"/>
      <c r="G32" s="150"/>
      <c r="H32" s="150"/>
      <c r="I32" s="150"/>
      <c r="J32" s="150"/>
      <c r="Q32" s="153"/>
      <c r="U32" s="153"/>
    </row>
    <row r="33" spans="1:21" s="151" customFormat="1" ht="22.65" customHeight="1">
      <c r="A33" s="156" t="s">
        <v>24</v>
      </c>
      <c r="B33" s="140">
        <v>12</v>
      </c>
      <c r="C33" s="150"/>
      <c r="D33" s="198">
        <v>11668616</v>
      </c>
      <c r="E33" s="150"/>
      <c r="F33" s="198">
        <v>11421702</v>
      </c>
      <c r="G33" s="150"/>
      <c r="H33" s="150">
        <v>663000</v>
      </c>
      <c r="I33" s="150"/>
      <c r="J33" s="150">
        <v>663000</v>
      </c>
      <c r="Q33" s="7"/>
      <c r="U33" s="7"/>
    </row>
    <row r="34" spans="1:21" s="151" customFormat="1" ht="22.65" customHeight="1">
      <c r="A34" s="156" t="s">
        <v>25</v>
      </c>
      <c r="B34" s="140">
        <v>5</v>
      </c>
      <c r="C34" s="150"/>
      <c r="D34" s="186">
        <v>0</v>
      </c>
      <c r="E34" s="150"/>
      <c r="F34" s="186">
        <v>0</v>
      </c>
      <c r="G34" s="150"/>
      <c r="H34" s="102">
        <v>227576926</v>
      </c>
      <c r="I34" s="150"/>
      <c r="J34" s="160">
        <v>227367626</v>
      </c>
      <c r="Q34" s="7"/>
      <c r="U34" s="7"/>
    </row>
    <row r="35" spans="1:21" s="151" customFormat="1" ht="22.65" customHeight="1">
      <c r="A35" s="168" t="s">
        <v>26</v>
      </c>
      <c r="B35" s="140">
        <v>6</v>
      </c>
      <c r="C35" s="150"/>
      <c r="D35" s="198">
        <v>220959542</v>
      </c>
      <c r="E35" s="150"/>
      <c r="F35" s="198">
        <v>217839231</v>
      </c>
      <c r="G35" s="150"/>
      <c r="H35" s="150">
        <v>5533809</v>
      </c>
      <c r="I35" s="150"/>
      <c r="J35" s="150">
        <v>5533809</v>
      </c>
      <c r="Q35" s="7"/>
      <c r="U35" s="7"/>
    </row>
    <row r="36" spans="1:21" s="151" customFormat="1" ht="22.65" customHeight="1">
      <c r="A36" s="156" t="s">
        <v>27</v>
      </c>
      <c r="B36" s="140">
        <v>7</v>
      </c>
      <c r="C36" s="150"/>
      <c r="D36" s="198">
        <v>21857609</v>
      </c>
      <c r="E36" s="150"/>
      <c r="F36" s="198">
        <v>21014106</v>
      </c>
      <c r="G36" s="150"/>
      <c r="H36" s="10">
        <v>4360381</v>
      </c>
      <c r="I36" s="150"/>
      <c r="J36" s="10">
        <v>4360381</v>
      </c>
      <c r="Q36" s="7"/>
      <c r="U36" s="7"/>
    </row>
    <row r="37" spans="1:21" s="212" customFormat="1" ht="22.65" customHeight="1">
      <c r="A37" s="215" t="s">
        <v>297</v>
      </c>
      <c r="B37" s="190">
        <v>4</v>
      </c>
      <c r="C37" s="207"/>
      <c r="D37" s="34">
        <v>49050</v>
      </c>
      <c r="E37" s="207"/>
      <c r="F37" s="34">
        <v>49050</v>
      </c>
      <c r="G37" s="207"/>
      <c r="H37" s="207">
        <v>570000</v>
      </c>
      <c r="I37" s="207"/>
      <c r="J37" s="207">
        <v>570000</v>
      </c>
      <c r="Q37" s="213"/>
      <c r="U37" s="213"/>
    </row>
    <row r="38" spans="1:21" s="151" customFormat="1" ht="22.65" customHeight="1">
      <c r="A38" s="156" t="s">
        <v>28</v>
      </c>
      <c r="B38" s="140"/>
      <c r="C38" s="150"/>
      <c r="D38" s="7">
        <v>1707684</v>
      </c>
      <c r="E38" s="150"/>
      <c r="F38" s="7">
        <v>1433369</v>
      </c>
      <c r="G38" s="150"/>
      <c r="H38" s="199">
        <v>355333</v>
      </c>
      <c r="I38" s="150"/>
      <c r="J38" s="199">
        <v>355333</v>
      </c>
      <c r="Q38" s="7"/>
      <c r="U38" s="7"/>
    </row>
    <row r="39" spans="1:21" s="151" customFormat="1" ht="22.65" customHeight="1">
      <c r="A39" s="156" t="s">
        <v>29</v>
      </c>
      <c r="B39" s="140">
        <v>8</v>
      </c>
      <c r="C39" s="160"/>
      <c r="D39" s="7">
        <v>204360743</v>
      </c>
      <c r="E39" s="160"/>
      <c r="F39" s="7">
        <v>200138278</v>
      </c>
      <c r="G39" s="160"/>
      <c r="H39" s="207">
        <v>16534709</v>
      </c>
      <c r="I39" s="160"/>
      <c r="J39" s="150">
        <v>16834537</v>
      </c>
      <c r="Q39" s="7"/>
      <c r="U39" s="7"/>
    </row>
    <row r="40" spans="1:21" s="151" customFormat="1" ht="22.65" customHeight="1">
      <c r="A40" s="156" t="s">
        <v>30</v>
      </c>
      <c r="B40" s="140"/>
      <c r="C40" s="150"/>
      <c r="D40" s="7">
        <v>33177326</v>
      </c>
      <c r="E40" s="150"/>
      <c r="F40" s="7">
        <v>32373333</v>
      </c>
      <c r="G40" s="150"/>
      <c r="H40" s="186">
        <v>393481</v>
      </c>
      <c r="I40" s="150"/>
      <c r="J40" s="186">
        <v>422837</v>
      </c>
      <c r="Q40" s="7"/>
      <c r="U40" s="7"/>
    </row>
    <row r="41" spans="1:21" s="151" customFormat="1" ht="22.65" customHeight="1">
      <c r="A41" s="156" t="s">
        <v>31</v>
      </c>
      <c r="B41" s="140"/>
      <c r="C41" s="160"/>
      <c r="D41" s="7">
        <v>56466472</v>
      </c>
      <c r="E41" s="160"/>
      <c r="F41" s="7">
        <v>54565338</v>
      </c>
      <c r="G41" s="160"/>
      <c r="H41" s="186">
        <v>0</v>
      </c>
      <c r="I41" s="150"/>
      <c r="J41" s="186">
        <v>0</v>
      </c>
      <c r="Q41" s="7"/>
      <c r="U41" s="7"/>
    </row>
    <row r="42" spans="1:21" s="151" customFormat="1" ht="22.65" customHeight="1">
      <c r="A42" s="156" t="s">
        <v>32</v>
      </c>
      <c r="B42" s="140"/>
      <c r="C42" s="150"/>
      <c r="D42" s="7">
        <v>13484767</v>
      </c>
      <c r="E42" s="150"/>
      <c r="F42" s="7">
        <v>13142577</v>
      </c>
      <c r="G42" s="150"/>
      <c r="H42" s="199">
        <v>22984</v>
      </c>
      <c r="I42" s="150"/>
      <c r="J42" s="199">
        <v>23690</v>
      </c>
      <c r="Q42" s="7"/>
      <c r="U42" s="7"/>
    </row>
    <row r="43" spans="1:21" s="151" customFormat="1" ht="22.65" customHeight="1">
      <c r="A43" s="158" t="s">
        <v>33</v>
      </c>
      <c r="B43" s="140"/>
      <c r="C43" s="160"/>
      <c r="D43" s="7">
        <v>8709031</v>
      </c>
      <c r="E43" s="160"/>
      <c r="F43" s="7">
        <v>8531123</v>
      </c>
      <c r="G43" s="160"/>
      <c r="H43" s="186">
        <v>0</v>
      </c>
      <c r="I43" s="150"/>
      <c r="J43" s="186">
        <v>0</v>
      </c>
      <c r="Q43" s="7"/>
      <c r="U43" s="7"/>
    </row>
    <row r="44" spans="1:21" s="151" customFormat="1" ht="22.65" customHeight="1">
      <c r="A44" s="154" t="s">
        <v>34</v>
      </c>
      <c r="B44" s="140"/>
      <c r="C44" s="150"/>
      <c r="D44" s="7">
        <v>3194244</v>
      </c>
      <c r="E44" s="150"/>
      <c r="F44" s="7">
        <v>2947591</v>
      </c>
      <c r="G44" s="150"/>
      <c r="H44" s="150">
        <v>89928</v>
      </c>
      <c r="I44" s="150"/>
      <c r="J44" s="150">
        <v>90697</v>
      </c>
      <c r="Q44" s="7"/>
      <c r="U44" s="7"/>
    </row>
    <row r="45" spans="1:21" s="151" customFormat="1" ht="22.65" customHeight="1">
      <c r="A45" s="154" t="s">
        <v>35</v>
      </c>
      <c r="B45" s="140"/>
      <c r="C45" s="150"/>
      <c r="D45" s="23">
        <v>3572625</v>
      </c>
      <c r="E45" s="150"/>
      <c r="F45" s="23">
        <v>3593702</v>
      </c>
      <c r="G45" s="150"/>
      <c r="H45" s="170">
        <v>162615</v>
      </c>
      <c r="I45" s="150"/>
      <c r="J45" s="170">
        <v>163225</v>
      </c>
      <c r="Q45" s="7"/>
      <c r="U45" s="7"/>
    </row>
    <row r="46" spans="1:21" s="166" customFormat="1" ht="22.65" customHeight="1">
      <c r="A46" s="163" t="s">
        <v>36</v>
      </c>
      <c r="B46" s="141"/>
      <c r="C46" s="164"/>
      <c r="D46" s="165">
        <f>SUM(D33:D45)</f>
        <v>579207709</v>
      </c>
      <c r="E46" s="164"/>
      <c r="F46" s="165">
        <f>SUM(F33:F45)</f>
        <v>567049400</v>
      </c>
      <c r="G46" s="164"/>
      <c r="H46" s="165">
        <f>SUM(H33:H45)</f>
        <v>256263166</v>
      </c>
      <c r="I46" s="164"/>
      <c r="J46" s="165">
        <f>SUM(J33:J45)</f>
        <v>256385135</v>
      </c>
      <c r="Q46" s="167"/>
      <c r="U46" s="167"/>
    </row>
    <row r="47" spans="1:21" s="166" customFormat="1" ht="22.65" customHeight="1">
      <c r="A47" s="163"/>
      <c r="B47" s="141"/>
      <c r="C47" s="164"/>
      <c r="D47" s="164"/>
      <c r="E47" s="164"/>
      <c r="F47" s="164"/>
      <c r="G47" s="164"/>
      <c r="H47" s="164"/>
      <c r="I47" s="164"/>
      <c r="J47" s="164"/>
      <c r="L47" s="167"/>
      <c r="Q47" s="167"/>
      <c r="U47" s="167"/>
    </row>
    <row r="48" spans="1:21" s="166" customFormat="1" ht="22.65" customHeight="1" thickBot="1">
      <c r="A48" s="163" t="s">
        <v>37</v>
      </c>
      <c r="B48" s="141"/>
      <c r="C48" s="164"/>
      <c r="D48" s="171">
        <f>+D46+D22</f>
        <v>774467124</v>
      </c>
      <c r="E48" s="164"/>
      <c r="F48" s="171">
        <f>+F46+F22</f>
        <v>761719085</v>
      </c>
      <c r="G48" s="164"/>
      <c r="H48" s="171">
        <f>+H46+H22</f>
        <v>293364936</v>
      </c>
      <c r="I48" s="164"/>
      <c r="J48" s="171">
        <f>+J46+J22</f>
        <v>285806276</v>
      </c>
      <c r="L48" s="172"/>
      <c r="M48" s="172"/>
      <c r="N48" s="172"/>
      <c r="O48" s="172"/>
      <c r="P48" s="172"/>
      <c r="Q48" s="173"/>
      <c r="R48" s="172"/>
      <c r="U48" s="167"/>
    </row>
    <row r="49" spans="1:21" s="166" customFormat="1" ht="22.65" customHeight="1" thickTop="1">
      <c r="A49" s="163"/>
      <c r="B49" s="141"/>
      <c r="C49" s="164"/>
      <c r="D49" s="164"/>
      <c r="E49" s="164"/>
      <c r="F49" s="164"/>
      <c r="G49" s="164"/>
      <c r="H49" s="164"/>
      <c r="I49" s="164"/>
      <c r="J49" s="164"/>
      <c r="Q49" s="167"/>
      <c r="U49" s="167"/>
    </row>
    <row r="50" spans="1:21" ht="22.65" customHeight="1">
      <c r="A50" s="60" t="s">
        <v>0</v>
      </c>
      <c r="B50" s="190"/>
      <c r="C50" s="191"/>
      <c r="D50" s="191"/>
      <c r="E50" s="191"/>
      <c r="F50" s="191"/>
      <c r="G50" s="191"/>
      <c r="H50" s="191"/>
      <c r="I50" s="191"/>
      <c r="J50" s="191"/>
      <c r="K50" s="191"/>
      <c r="L50" s="191"/>
      <c r="M50" s="191"/>
      <c r="N50" s="191"/>
      <c r="O50" s="191"/>
      <c r="P50" s="191"/>
      <c r="R50" s="191"/>
      <c r="S50" s="191"/>
      <c r="T50" s="191"/>
    </row>
    <row r="51" spans="1:21" ht="22.65" customHeight="1">
      <c r="A51" s="60" t="s">
        <v>1</v>
      </c>
      <c r="B51" s="190"/>
      <c r="C51" s="191"/>
      <c r="D51" s="191"/>
      <c r="E51" s="191"/>
      <c r="F51" s="191"/>
      <c r="G51" s="191"/>
      <c r="H51" s="191"/>
      <c r="I51" s="191"/>
      <c r="J51" s="191"/>
      <c r="K51" s="191"/>
      <c r="L51" s="191"/>
      <c r="M51" s="191"/>
      <c r="N51" s="191"/>
      <c r="O51" s="191"/>
      <c r="P51" s="191"/>
      <c r="R51" s="191"/>
      <c r="S51" s="191"/>
      <c r="T51" s="191"/>
    </row>
    <row r="52" spans="1:21" ht="22.65" customHeight="1">
      <c r="A52" s="66"/>
      <c r="B52" s="190"/>
      <c r="C52" s="191"/>
      <c r="D52" s="191"/>
      <c r="E52" s="191"/>
      <c r="F52" s="191"/>
      <c r="G52" s="191"/>
      <c r="H52" s="191"/>
      <c r="I52" s="191"/>
      <c r="J52" s="112" t="s">
        <v>2</v>
      </c>
      <c r="K52" s="191"/>
      <c r="L52" s="191"/>
      <c r="M52" s="191"/>
      <c r="N52" s="191"/>
      <c r="O52" s="191"/>
      <c r="P52" s="191"/>
      <c r="R52" s="191"/>
      <c r="S52" s="191"/>
      <c r="T52" s="191"/>
    </row>
    <row r="53" spans="1:21" ht="22.65" customHeight="1">
      <c r="B53" s="16"/>
      <c r="C53" s="16"/>
      <c r="D53" s="226" t="s">
        <v>3</v>
      </c>
      <c r="E53" s="226"/>
      <c r="F53" s="226"/>
      <c r="G53" s="64"/>
      <c r="H53" s="226" t="s">
        <v>4</v>
      </c>
      <c r="I53" s="226"/>
      <c r="J53" s="226"/>
      <c r="K53" s="191"/>
      <c r="L53" s="191"/>
      <c r="M53" s="191"/>
      <c r="N53" s="191"/>
      <c r="O53" s="191"/>
      <c r="P53" s="191"/>
      <c r="R53" s="191"/>
      <c r="S53" s="191"/>
      <c r="T53" s="191"/>
    </row>
    <row r="54" spans="1:21" ht="22.65" customHeight="1">
      <c r="B54" s="16"/>
      <c r="C54" s="16"/>
      <c r="D54" s="74" t="s">
        <v>5</v>
      </c>
      <c r="E54" s="189"/>
      <c r="F54" s="74" t="s">
        <v>6</v>
      </c>
      <c r="G54" s="189"/>
      <c r="H54" s="74" t="s">
        <v>5</v>
      </c>
      <c r="I54" s="189"/>
      <c r="J54" s="74" t="s">
        <v>6</v>
      </c>
      <c r="K54" s="191"/>
      <c r="L54" s="191"/>
      <c r="M54" s="191"/>
      <c r="N54" s="191"/>
      <c r="O54" s="191"/>
      <c r="P54" s="191"/>
      <c r="R54" s="191"/>
      <c r="S54" s="191"/>
      <c r="T54" s="191"/>
    </row>
    <row r="55" spans="1:21" ht="22.65" customHeight="1">
      <c r="B55" s="16" t="s">
        <v>7</v>
      </c>
      <c r="C55" s="191"/>
      <c r="D55" s="189">
        <v>2564</v>
      </c>
      <c r="E55" s="65"/>
      <c r="F55" s="189">
        <v>2563</v>
      </c>
      <c r="G55" s="189"/>
      <c r="H55" s="189">
        <v>2564</v>
      </c>
      <c r="I55" s="65"/>
      <c r="J55" s="189">
        <v>2563</v>
      </c>
      <c r="K55" s="191"/>
      <c r="L55" s="191"/>
      <c r="M55" s="191"/>
      <c r="N55" s="191"/>
      <c r="O55" s="191"/>
      <c r="P55" s="191"/>
      <c r="R55" s="191"/>
      <c r="S55" s="191"/>
      <c r="T55" s="191"/>
    </row>
    <row r="56" spans="1:21" ht="22.65" customHeight="1">
      <c r="A56" s="60" t="s">
        <v>38</v>
      </c>
      <c r="B56" s="190"/>
      <c r="C56" s="65"/>
      <c r="D56" s="211" t="s">
        <v>9</v>
      </c>
      <c r="E56" s="65"/>
      <c r="F56" s="43"/>
      <c r="G56" s="189"/>
      <c r="H56" s="211" t="s">
        <v>9</v>
      </c>
      <c r="I56" s="65"/>
      <c r="J56" s="43"/>
      <c r="K56" s="41"/>
      <c r="L56" s="191"/>
      <c r="M56" s="191"/>
      <c r="N56" s="191"/>
      <c r="O56" s="191"/>
      <c r="P56" s="191"/>
      <c r="R56" s="191"/>
      <c r="S56" s="191"/>
      <c r="T56" s="191"/>
    </row>
    <row r="57" spans="1:21" ht="22.65" customHeight="1">
      <c r="A57" s="60"/>
      <c r="B57" s="16"/>
      <c r="C57" s="65"/>
      <c r="D57" s="189"/>
      <c r="E57" s="65"/>
      <c r="F57" s="189"/>
      <c r="G57" s="189"/>
      <c r="H57" s="189"/>
      <c r="I57" s="65"/>
      <c r="J57" s="189"/>
      <c r="K57" s="41"/>
      <c r="L57" s="191"/>
      <c r="M57" s="191"/>
      <c r="N57" s="191"/>
      <c r="O57" s="191"/>
      <c r="P57" s="191"/>
      <c r="R57" s="191"/>
      <c r="S57" s="191"/>
      <c r="T57" s="191"/>
    </row>
    <row r="58" spans="1:21" s="151" customFormat="1" ht="22.65" customHeight="1">
      <c r="A58" s="149" t="s">
        <v>39</v>
      </c>
      <c r="B58" s="140"/>
      <c r="C58" s="150"/>
      <c r="D58" s="150"/>
      <c r="E58" s="150"/>
      <c r="F58" s="150"/>
      <c r="G58" s="150"/>
      <c r="H58" s="150"/>
      <c r="I58" s="150"/>
      <c r="J58" s="150"/>
      <c r="Q58" s="153"/>
      <c r="U58" s="153"/>
    </row>
    <row r="59" spans="1:21" s="151" customFormat="1" ht="22.65" customHeight="1">
      <c r="A59" s="154" t="s">
        <v>40</v>
      </c>
      <c r="B59" s="140"/>
      <c r="C59" s="174"/>
      <c r="D59" s="174"/>
      <c r="E59" s="174"/>
      <c r="F59" s="174"/>
      <c r="G59" s="174"/>
      <c r="H59" s="174"/>
      <c r="I59" s="174"/>
      <c r="J59" s="174"/>
      <c r="Q59" s="7"/>
      <c r="U59" s="7"/>
    </row>
    <row r="60" spans="1:21" s="151" customFormat="1" ht="22.65" customHeight="1">
      <c r="A60" s="156" t="s">
        <v>41</v>
      </c>
      <c r="B60" s="140"/>
      <c r="C60" s="150"/>
      <c r="D60" s="200">
        <v>38727671</v>
      </c>
      <c r="E60" s="150"/>
      <c r="F60" s="200">
        <v>63846345</v>
      </c>
      <c r="G60" s="150"/>
      <c r="H60" s="207">
        <v>5576</v>
      </c>
      <c r="I60" s="150"/>
      <c r="J60" s="150">
        <v>5400000</v>
      </c>
      <c r="Q60" s="7"/>
      <c r="U60" s="7"/>
    </row>
    <row r="61" spans="1:21" s="151" customFormat="1" ht="22.65" customHeight="1">
      <c r="A61" s="156" t="s">
        <v>42</v>
      </c>
      <c r="B61" s="140"/>
      <c r="C61" s="150"/>
      <c r="D61" s="200">
        <v>26721251</v>
      </c>
      <c r="E61" s="150"/>
      <c r="F61" s="200">
        <v>38753567</v>
      </c>
      <c r="G61" s="150"/>
      <c r="H61" s="200">
        <v>9931510</v>
      </c>
      <c r="I61" s="150"/>
      <c r="J61" s="200">
        <v>18157729</v>
      </c>
      <c r="Q61" s="7"/>
      <c r="U61" s="7"/>
    </row>
    <row r="62" spans="1:21" s="151" customFormat="1" ht="22.65" customHeight="1">
      <c r="A62" s="154" t="s">
        <v>43</v>
      </c>
      <c r="B62" s="140"/>
      <c r="C62" s="150"/>
      <c r="D62" s="7">
        <v>36579254</v>
      </c>
      <c r="E62" s="150"/>
      <c r="F62" s="7">
        <v>32312422</v>
      </c>
      <c r="G62" s="150"/>
      <c r="H62" s="150">
        <v>1146951</v>
      </c>
      <c r="I62" s="150"/>
      <c r="J62" s="150">
        <v>1133099</v>
      </c>
      <c r="Q62" s="7"/>
      <c r="U62" s="7"/>
    </row>
    <row r="63" spans="1:21" s="151" customFormat="1" ht="22.65" customHeight="1">
      <c r="A63" s="154" t="s">
        <v>44</v>
      </c>
      <c r="B63" s="140"/>
      <c r="C63" s="150"/>
      <c r="D63" s="10">
        <v>9503683</v>
      </c>
      <c r="E63" s="150"/>
      <c r="F63" s="10">
        <v>9333227</v>
      </c>
      <c r="G63" s="150"/>
      <c r="H63" s="150">
        <v>296381</v>
      </c>
      <c r="I63" s="150"/>
      <c r="J63" s="150">
        <v>159313</v>
      </c>
      <c r="Q63" s="7"/>
      <c r="U63" s="7"/>
    </row>
    <row r="64" spans="1:21" s="151" customFormat="1" ht="22.65" customHeight="1">
      <c r="A64" s="156" t="s">
        <v>45</v>
      </c>
      <c r="B64" s="140"/>
      <c r="C64" s="150"/>
      <c r="E64" s="150"/>
      <c r="G64" s="150"/>
      <c r="H64" s="131"/>
      <c r="I64" s="150"/>
      <c r="J64" s="131"/>
      <c r="Q64" s="7"/>
      <c r="U64" s="7"/>
    </row>
    <row r="65" spans="1:21" s="151" customFormat="1" ht="22.65" customHeight="1">
      <c r="A65" s="156" t="s">
        <v>46</v>
      </c>
      <c r="B65" s="140"/>
      <c r="C65" s="150"/>
      <c r="D65" s="7">
        <v>33423835</v>
      </c>
      <c r="E65" s="150"/>
      <c r="F65" s="7">
        <v>37026783</v>
      </c>
      <c r="G65" s="150"/>
      <c r="H65" s="131">
        <v>8500000</v>
      </c>
      <c r="I65" s="150"/>
      <c r="J65" s="131">
        <v>8500000</v>
      </c>
      <c r="Q65" s="7"/>
      <c r="U65" s="7"/>
    </row>
    <row r="66" spans="1:21" s="151" customFormat="1" ht="22.65" customHeight="1">
      <c r="A66" s="156" t="s">
        <v>47</v>
      </c>
      <c r="B66" s="140"/>
      <c r="C66" s="150"/>
      <c r="E66" s="150"/>
      <c r="G66" s="150"/>
      <c r="H66" s="131"/>
      <c r="I66" s="150"/>
      <c r="J66" s="131"/>
      <c r="Q66" s="7"/>
      <c r="U66" s="7"/>
    </row>
    <row r="67" spans="1:21" s="151" customFormat="1" ht="22.65" customHeight="1">
      <c r="A67" s="156" t="s">
        <v>48</v>
      </c>
      <c r="B67" s="140"/>
      <c r="C67" s="150"/>
      <c r="D67" s="7">
        <v>4308188</v>
      </c>
      <c r="E67" s="150"/>
      <c r="F67" s="7">
        <v>4172469</v>
      </c>
      <c r="G67" s="150"/>
      <c r="H67" s="131">
        <v>187297</v>
      </c>
      <c r="I67" s="150"/>
      <c r="J67" s="131">
        <v>217449</v>
      </c>
      <c r="Q67" s="7"/>
      <c r="U67" s="7"/>
    </row>
    <row r="68" spans="1:21" s="212" customFormat="1" ht="22.65" customHeight="1">
      <c r="A68" s="215" t="s">
        <v>49</v>
      </c>
      <c r="B68" s="190">
        <v>4</v>
      </c>
      <c r="C68" s="207"/>
      <c r="D68" s="7">
        <v>1015810</v>
      </c>
      <c r="E68" s="207"/>
      <c r="F68" s="7">
        <v>423443</v>
      </c>
      <c r="G68" s="207"/>
      <c r="H68" s="207">
        <v>5626788</v>
      </c>
      <c r="I68" s="207"/>
      <c r="J68" s="207">
        <v>13250742</v>
      </c>
      <c r="Q68" s="213"/>
      <c r="U68" s="213"/>
    </row>
    <row r="69" spans="1:21" s="151" customFormat="1" ht="22.65" customHeight="1">
      <c r="A69" s="156" t="s">
        <v>50</v>
      </c>
      <c r="B69" s="140"/>
      <c r="C69" s="150"/>
      <c r="D69" s="7">
        <v>3415634</v>
      </c>
      <c r="E69" s="150"/>
      <c r="F69" s="7">
        <v>2946239</v>
      </c>
      <c r="G69" s="150"/>
      <c r="H69" s="186">
        <v>0</v>
      </c>
      <c r="I69" s="150"/>
      <c r="J69" s="186">
        <v>0</v>
      </c>
      <c r="Q69" s="7"/>
      <c r="U69" s="7"/>
    </row>
    <row r="70" spans="1:21" s="151" customFormat="1" ht="22.65" customHeight="1">
      <c r="A70" s="156" t="s">
        <v>312</v>
      </c>
      <c r="B70" s="140">
        <v>12</v>
      </c>
      <c r="C70" s="150"/>
      <c r="D70" s="7">
        <v>673023</v>
      </c>
      <c r="E70" s="150"/>
      <c r="F70" s="7">
        <v>669961</v>
      </c>
      <c r="G70" s="150"/>
      <c r="H70" s="186">
        <v>63871</v>
      </c>
      <c r="I70" s="150"/>
      <c r="J70" s="186">
        <v>60064</v>
      </c>
      <c r="Q70" s="7"/>
      <c r="U70" s="7"/>
    </row>
    <row r="71" spans="1:21" s="151" customFormat="1" ht="22.65" customHeight="1">
      <c r="A71" s="154" t="s">
        <v>51</v>
      </c>
      <c r="B71" s="140"/>
      <c r="C71" s="150"/>
      <c r="D71" s="23">
        <v>13089067</v>
      </c>
      <c r="E71" s="150"/>
      <c r="F71" s="23">
        <v>14662309</v>
      </c>
      <c r="G71" s="150"/>
      <c r="H71" s="170">
        <v>1616500</v>
      </c>
      <c r="I71" s="150"/>
      <c r="J71" s="170">
        <v>1461571</v>
      </c>
      <c r="Q71" s="7"/>
      <c r="U71" s="7"/>
    </row>
    <row r="72" spans="1:21" s="166" customFormat="1" ht="22.65" customHeight="1">
      <c r="A72" s="163" t="s">
        <v>52</v>
      </c>
      <c r="B72" s="141"/>
      <c r="C72" s="164"/>
      <c r="D72" s="165">
        <f>SUM(D60:D71)</f>
        <v>167457416</v>
      </c>
      <c r="E72" s="164"/>
      <c r="F72" s="165">
        <f>SUM(F60:F71)</f>
        <v>204146765</v>
      </c>
      <c r="G72" s="164"/>
      <c r="H72" s="165">
        <f>SUM(H60:H71)</f>
        <v>27374874</v>
      </c>
      <c r="I72" s="164"/>
      <c r="J72" s="165">
        <f>SUM(J60:J71)</f>
        <v>48339967</v>
      </c>
      <c r="Q72" s="167"/>
      <c r="U72" s="167"/>
    </row>
    <row r="73" spans="1:21" s="151" customFormat="1" ht="22.65" customHeight="1">
      <c r="A73" s="154"/>
      <c r="B73" s="140"/>
      <c r="C73" s="150"/>
      <c r="D73" s="150"/>
      <c r="E73" s="150"/>
      <c r="F73" s="150"/>
      <c r="G73" s="150"/>
      <c r="H73" s="150"/>
      <c r="I73" s="150"/>
      <c r="J73" s="150"/>
      <c r="Q73" s="153"/>
      <c r="U73" s="153"/>
    </row>
    <row r="74" spans="1:21" s="151" customFormat="1" ht="22.65" customHeight="1">
      <c r="A74" s="149" t="s">
        <v>53</v>
      </c>
      <c r="B74" s="140"/>
      <c r="C74" s="150"/>
      <c r="D74" s="150"/>
      <c r="E74" s="150"/>
      <c r="F74" s="150"/>
      <c r="G74" s="150"/>
      <c r="H74" s="150"/>
      <c r="I74" s="150"/>
      <c r="J74" s="150"/>
      <c r="Q74" s="153"/>
      <c r="U74" s="153"/>
    </row>
    <row r="75" spans="1:21" s="151" customFormat="1" ht="22.65" customHeight="1">
      <c r="A75" s="154" t="s">
        <v>54</v>
      </c>
      <c r="B75" s="140" t="s">
        <v>311</v>
      </c>
      <c r="C75" s="150"/>
      <c r="D75" s="150">
        <v>278293643</v>
      </c>
      <c r="E75" s="150"/>
      <c r="F75" s="150">
        <v>244196279</v>
      </c>
      <c r="G75" s="150"/>
      <c r="H75" s="153">
        <v>125716215</v>
      </c>
      <c r="I75" s="150"/>
      <c r="J75" s="153">
        <v>95597523</v>
      </c>
      <c r="Q75" s="153"/>
      <c r="U75" s="153"/>
    </row>
    <row r="76" spans="1:21" s="151" customFormat="1" ht="22.65" customHeight="1">
      <c r="A76" s="188" t="s">
        <v>55</v>
      </c>
      <c r="B76" s="140"/>
      <c r="C76" s="150"/>
      <c r="D76" s="155">
        <v>28419103</v>
      </c>
      <c r="E76" s="150"/>
      <c r="F76" s="155">
        <v>27692379</v>
      </c>
      <c r="G76" s="150"/>
      <c r="H76" s="153">
        <v>159223</v>
      </c>
      <c r="I76" s="150"/>
      <c r="J76" s="153">
        <v>186429</v>
      </c>
      <c r="Q76" s="153"/>
      <c r="U76" s="153"/>
    </row>
    <row r="77" spans="1:21" s="151" customFormat="1" ht="22.65" customHeight="1">
      <c r="A77" s="154" t="s">
        <v>56</v>
      </c>
      <c r="B77" s="140"/>
      <c r="C77" s="150"/>
      <c r="D77" s="150">
        <v>9006697</v>
      </c>
      <c r="E77" s="150"/>
      <c r="F77" s="150">
        <v>8962390</v>
      </c>
      <c r="G77" s="150"/>
      <c r="H77" s="155">
        <v>0</v>
      </c>
      <c r="I77" s="159"/>
      <c r="J77" s="155">
        <v>0</v>
      </c>
      <c r="Q77" s="153"/>
      <c r="U77" s="153"/>
    </row>
    <row r="78" spans="1:21" s="151" customFormat="1" ht="22.65" customHeight="1">
      <c r="A78" s="156" t="s">
        <v>57</v>
      </c>
      <c r="B78" s="140"/>
      <c r="C78" s="150"/>
      <c r="D78" s="150">
        <v>10780447</v>
      </c>
      <c r="E78" s="150"/>
      <c r="F78" s="150">
        <v>10553012</v>
      </c>
      <c r="G78" s="150"/>
      <c r="H78" s="155">
        <v>3035575</v>
      </c>
      <c r="I78" s="150"/>
      <c r="J78" s="155">
        <v>2977226</v>
      </c>
      <c r="Q78" s="153"/>
      <c r="U78" s="153"/>
    </row>
    <row r="79" spans="1:21" s="151" customFormat="1" ht="22.65" customHeight="1">
      <c r="A79" s="154" t="s">
        <v>58</v>
      </c>
      <c r="B79" s="140"/>
      <c r="C79" s="150"/>
      <c r="D79" s="150">
        <v>2588382</v>
      </c>
      <c r="E79" s="150"/>
      <c r="F79" s="150">
        <v>2469627</v>
      </c>
      <c r="G79" s="150"/>
      <c r="H79" s="155">
        <v>0</v>
      </c>
      <c r="I79" s="150"/>
      <c r="J79" s="155">
        <v>0</v>
      </c>
      <c r="Q79" s="153"/>
      <c r="U79" s="153"/>
    </row>
    <row r="80" spans="1:21" s="151" customFormat="1" ht="22.65" customHeight="1">
      <c r="A80" s="154" t="s">
        <v>313</v>
      </c>
      <c r="B80" s="140">
        <v>12</v>
      </c>
      <c r="C80" s="150"/>
      <c r="D80" s="176">
        <v>1004022</v>
      </c>
      <c r="E80" s="150"/>
      <c r="F80" s="176">
        <v>1520065</v>
      </c>
      <c r="G80" s="150"/>
      <c r="H80" s="161">
        <v>88221</v>
      </c>
      <c r="I80" s="153"/>
      <c r="J80" s="161">
        <v>248939</v>
      </c>
      <c r="Q80" s="153"/>
      <c r="U80" s="153"/>
    </row>
    <row r="81" spans="1:21" s="166" customFormat="1" ht="22.65" customHeight="1">
      <c r="A81" s="163" t="s">
        <v>59</v>
      </c>
      <c r="B81" s="141"/>
      <c r="C81" s="164"/>
      <c r="D81" s="177">
        <f>SUM(D75:D80)</f>
        <v>330092294</v>
      </c>
      <c r="E81" s="164"/>
      <c r="F81" s="177">
        <f>SUM(F75:F80)</f>
        <v>295393752</v>
      </c>
      <c r="G81" s="164"/>
      <c r="H81" s="177">
        <f>SUM(H75:H80)</f>
        <v>128999234</v>
      </c>
      <c r="I81" s="178"/>
      <c r="J81" s="177">
        <f>SUM(J75:J80)</f>
        <v>99010117</v>
      </c>
      <c r="Q81" s="167"/>
      <c r="U81" s="167"/>
    </row>
    <row r="82" spans="1:21" s="166" customFormat="1" ht="22.65" customHeight="1">
      <c r="A82" s="163"/>
      <c r="B82" s="141"/>
      <c r="C82" s="164"/>
      <c r="D82" s="164"/>
      <c r="E82" s="164"/>
      <c r="F82" s="164"/>
      <c r="G82" s="164"/>
      <c r="H82" s="164"/>
      <c r="I82" s="164"/>
      <c r="J82" s="164"/>
      <c r="Q82" s="167"/>
      <c r="U82" s="167"/>
    </row>
    <row r="83" spans="1:21" s="166" customFormat="1" ht="22.65" customHeight="1">
      <c r="A83" s="163" t="s">
        <v>60</v>
      </c>
      <c r="B83" s="141"/>
      <c r="C83" s="164"/>
      <c r="D83" s="177">
        <f>SUM(D72+D81)</f>
        <v>497549710</v>
      </c>
      <c r="E83" s="164"/>
      <c r="F83" s="177">
        <f>SUM(F72+F81)</f>
        <v>499540517</v>
      </c>
      <c r="G83" s="164"/>
      <c r="H83" s="177">
        <f>+H81+H72</f>
        <v>156374108</v>
      </c>
      <c r="I83" s="164"/>
      <c r="J83" s="177">
        <f>+J81+J72</f>
        <v>147350084</v>
      </c>
      <c r="Q83" s="167"/>
      <c r="U83" s="167"/>
    </row>
    <row r="84" spans="1:21" ht="22.65" customHeight="1">
      <c r="A84" s="60" t="s">
        <v>0</v>
      </c>
      <c r="B84" s="61"/>
      <c r="C84" s="62"/>
      <c r="D84" s="62"/>
      <c r="E84" s="62"/>
      <c r="F84" s="62"/>
      <c r="G84" s="62"/>
      <c r="H84" s="62"/>
      <c r="I84" s="62"/>
      <c r="J84" s="62"/>
      <c r="K84" s="191"/>
      <c r="L84" s="191"/>
      <c r="M84" s="191"/>
      <c r="N84" s="191"/>
      <c r="O84" s="191"/>
      <c r="P84" s="191"/>
      <c r="R84" s="191"/>
      <c r="S84" s="191"/>
      <c r="T84" s="191"/>
    </row>
    <row r="85" spans="1:21" ht="22.65" customHeight="1">
      <c r="A85" s="60" t="s">
        <v>1</v>
      </c>
      <c r="B85" s="61"/>
      <c r="C85" s="62"/>
      <c r="D85" s="62"/>
      <c r="E85" s="62"/>
      <c r="F85" s="62"/>
      <c r="G85" s="62"/>
      <c r="H85" s="62"/>
      <c r="I85" s="62"/>
      <c r="J85" s="62"/>
      <c r="K85" s="191"/>
      <c r="L85" s="191"/>
      <c r="M85" s="191"/>
      <c r="N85" s="191"/>
      <c r="O85" s="191"/>
      <c r="P85" s="191"/>
      <c r="R85" s="191"/>
      <c r="S85" s="191"/>
      <c r="T85" s="191"/>
    </row>
    <row r="86" spans="1:21" ht="22.65" customHeight="1">
      <c r="A86" s="66"/>
      <c r="B86" s="190"/>
      <c r="C86" s="191"/>
      <c r="D86" s="191"/>
      <c r="E86" s="191"/>
      <c r="F86" s="191"/>
      <c r="G86" s="191"/>
      <c r="H86" s="191"/>
      <c r="I86" s="191"/>
      <c r="J86" s="112" t="s">
        <v>2</v>
      </c>
      <c r="K86" s="191"/>
      <c r="L86" s="191"/>
      <c r="M86" s="191"/>
      <c r="N86" s="191"/>
      <c r="O86" s="191"/>
      <c r="P86" s="191"/>
      <c r="R86" s="191"/>
      <c r="S86" s="191"/>
      <c r="T86" s="191"/>
    </row>
    <row r="87" spans="1:21" ht="22.65" customHeight="1">
      <c r="B87" s="16"/>
      <c r="C87" s="16"/>
      <c r="D87" s="226" t="s">
        <v>3</v>
      </c>
      <c r="E87" s="226"/>
      <c r="F87" s="226"/>
      <c r="G87" s="64"/>
      <c r="H87" s="226" t="s">
        <v>4</v>
      </c>
      <c r="I87" s="226"/>
      <c r="J87" s="226"/>
      <c r="K87" s="191"/>
      <c r="L87" s="191"/>
      <c r="M87" s="191"/>
      <c r="N87" s="191"/>
      <c r="O87" s="191"/>
      <c r="P87" s="191"/>
      <c r="R87" s="191"/>
      <c r="S87" s="191"/>
      <c r="T87" s="191"/>
    </row>
    <row r="88" spans="1:21" ht="22.65" customHeight="1">
      <c r="A88" s="191"/>
      <c r="B88" s="191"/>
      <c r="C88" s="65"/>
      <c r="D88" s="74" t="s">
        <v>5</v>
      </c>
      <c r="E88" s="189"/>
      <c r="F88" s="74" t="s">
        <v>6</v>
      </c>
      <c r="G88" s="189"/>
      <c r="H88" s="74" t="s">
        <v>5</v>
      </c>
      <c r="I88" s="189"/>
      <c r="J88" s="74" t="s">
        <v>6</v>
      </c>
      <c r="K88" s="191"/>
      <c r="L88" s="191"/>
      <c r="M88" s="191"/>
      <c r="N88" s="191"/>
      <c r="O88" s="191"/>
      <c r="P88" s="191"/>
      <c r="R88" s="191"/>
      <c r="S88" s="191"/>
      <c r="T88" s="191"/>
    </row>
    <row r="89" spans="1:21" ht="22.65" customHeight="1">
      <c r="A89" s="191"/>
      <c r="B89" s="16"/>
      <c r="C89" s="65"/>
      <c r="D89" s="189">
        <v>2564</v>
      </c>
      <c r="E89" s="65"/>
      <c r="F89" s="189">
        <v>2563</v>
      </c>
      <c r="G89" s="189"/>
      <c r="H89" s="189">
        <v>2564</v>
      </c>
      <c r="I89" s="65"/>
      <c r="J89" s="189">
        <v>2563</v>
      </c>
      <c r="K89" s="191"/>
      <c r="L89" s="191"/>
      <c r="M89" s="191"/>
      <c r="N89" s="191"/>
      <c r="O89" s="191"/>
      <c r="P89" s="191"/>
      <c r="R89" s="191"/>
      <c r="S89" s="191"/>
      <c r="T89" s="191"/>
    </row>
    <row r="90" spans="1:21" ht="22.65" customHeight="1">
      <c r="A90" s="60" t="s">
        <v>61</v>
      </c>
      <c r="B90" s="190"/>
      <c r="C90" s="65"/>
      <c r="D90" s="211" t="s">
        <v>9</v>
      </c>
      <c r="E90" s="65"/>
      <c r="F90" s="43"/>
      <c r="G90" s="189"/>
      <c r="H90" s="211" t="s">
        <v>9</v>
      </c>
      <c r="I90" s="65"/>
      <c r="J90" s="43"/>
      <c r="K90" s="191"/>
      <c r="L90" s="191"/>
      <c r="M90" s="191"/>
      <c r="N90" s="191"/>
      <c r="O90" s="191"/>
      <c r="P90" s="191"/>
      <c r="R90" s="191"/>
      <c r="S90" s="191"/>
      <c r="T90" s="191"/>
    </row>
    <row r="91" spans="1:21" ht="22.65" customHeight="1">
      <c r="B91" s="16"/>
      <c r="C91" s="191"/>
      <c r="D91" s="58"/>
      <c r="E91" s="41"/>
      <c r="F91" s="58"/>
      <c r="G91" s="189"/>
      <c r="H91" s="58"/>
      <c r="I91" s="41"/>
      <c r="J91" s="58"/>
      <c r="K91" s="191"/>
      <c r="L91" s="191"/>
      <c r="M91" s="191"/>
      <c r="N91" s="191"/>
      <c r="O91" s="191"/>
      <c r="P91" s="191"/>
      <c r="R91" s="191"/>
      <c r="S91" s="191"/>
      <c r="T91" s="191"/>
    </row>
    <row r="92" spans="1:21" s="151" customFormat="1" ht="22.65" customHeight="1">
      <c r="A92" s="149" t="s">
        <v>62</v>
      </c>
      <c r="B92" s="140"/>
      <c r="C92" s="174"/>
      <c r="D92" s="174"/>
      <c r="E92" s="174"/>
      <c r="F92" s="174"/>
      <c r="G92" s="174"/>
      <c r="H92" s="174"/>
      <c r="I92" s="174"/>
      <c r="J92" s="174"/>
      <c r="Q92" s="153"/>
      <c r="U92" s="153"/>
    </row>
    <row r="93" spans="1:21" s="151" customFormat="1" ht="22.65" customHeight="1">
      <c r="A93" s="154" t="s">
        <v>63</v>
      </c>
      <c r="B93" s="140"/>
      <c r="C93" s="174"/>
      <c r="D93" s="174"/>
      <c r="E93" s="174"/>
      <c r="F93" s="174"/>
      <c r="G93" s="174"/>
      <c r="H93" s="174"/>
      <c r="I93" s="174"/>
      <c r="J93" s="174"/>
      <c r="Q93" s="153"/>
      <c r="U93" s="153"/>
    </row>
    <row r="94" spans="1:21" s="151" customFormat="1" ht="22.65" customHeight="1" thickBot="1">
      <c r="A94" s="156" t="s">
        <v>64</v>
      </c>
      <c r="B94" s="140"/>
      <c r="C94" s="150"/>
      <c r="D94" s="179">
        <v>9291530</v>
      </c>
      <c r="E94" s="150"/>
      <c r="F94" s="179">
        <v>9291530</v>
      </c>
      <c r="G94" s="150"/>
      <c r="H94" s="179">
        <v>9291530</v>
      </c>
      <c r="I94" s="150"/>
      <c r="J94" s="179">
        <v>9291530</v>
      </c>
      <c r="Q94" s="153"/>
      <c r="U94" s="153"/>
    </row>
    <row r="95" spans="1:21" s="151" customFormat="1" ht="22.65" customHeight="1" thickTop="1">
      <c r="A95" s="156" t="s">
        <v>65</v>
      </c>
      <c r="B95" s="140"/>
      <c r="C95" s="150"/>
      <c r="D95" s="169"/>
      <c r="E95" s="150"/>
      <c r="F95" s="169"/>
      <c r="G95" s="150"/>
      <c r="H95" s="169"/>
      <c r="I95" s="150"/>
      <c r="J95" s="169"/>
      <c r="Q95" s="153"/>
      <c r="U95" s="153"/>
    </row>
    <row r="96" spans="1:21" s="151" customFormat="1" ht="22.65" customHeight="1">
      <c r="A96" s="156" t="s">
        <v>66</v>
      </c>
      <c r="B96" s="140"/>
      <c r="C96" s="150"/>
      <c r="D96" s="169">
        <v>8611242</v>
      </c>
      <c r="E96" s="150"/>
      <c r="F96" s="169">
        <v>8611242</v>
      </c>
      <c r="G96" s="150"/>
      <c r="H96" s="169">
        <v>8611242</v>
      </c>
      <c r="I96" s="150"/>
      <c r="J96" s="169">
        <v>8611242</v>
      </c>
      <c r="Q96" s="153"/>
      <c r="U96" s="153"/>
    </row>
    <row r="97" spans="1:21" s="151" customFormat="1" ht="22.65" customHeight="1">
      <c r="A97" s="154" t="s">
        <v>67</v>
      </c>
      <c r="B97" s="140"/>
      <c r="C97" s="180"/>
      <c r="D97" s="182"/>
      <c r="E97" s="180"/>
      <c r="F97" s="182"/>
      <c r="G97" s="180"/>
      <c r="H97" s="180"/>
      <c r="I97" s="180"/>
      <c r="J97" s="180"/>
      <c r="Q97" s="153"/>
      <c r="U97" s="153"/>
    </row>
    <row r="98" spans="1:21" s="151" customFormat="1" ht="22.65" customHeight="1">
      <c r="A98" s="154" t="s">
        <v>68</v>
      </c>
      <c r="B98" s="140"/>
      <c r="C98" s="150"/>
      <c r="D98" s="175">
        <v>57298909</v>
      </c>
      <c r="E98" s="150"/>
      <c r="F98" s="175">
        <v>57298909</v>
      </c>
      <c r="G98" s="150"/>
      <c r="H98" s="153">
        <v>56408882</v>
      </c>
      <c r="I98" s="150"/>
      <c r="J98" s="153">
        <v>56408882</v>
      </c>
      <c r="Q98" s="153"/>
      <c r="U98" s="153"/>
    </row>
    <row r="99" spans="1:21" s="151" customFormat="1" ht="22.65" customHeight="1">
      <c r="A99" s="156" t="s">
        <v>69</v>
      </c>
      <c r="B99" s="140"/>
      <c r="C99" s="150"/>
      <c r="D99" s="175">
        <v>3470021</v>
      </c>
      <c r="E99" s="150"/>
      <c r="F99" s="175">
        <v>3470021</v>
      </c>
      <c r="G99" s="150"/>
      <c r="H99" s="169">
        <v>3470021</v>
      </c>
      <c r="I99" s="150"/>
      <c r="J99" s="169">
        <v>3470021</v>
      </c>
      <c r="Q99" s="153"/>
      <c r="U99" s="153"/>
    </row>
    <row r="100" spans="1:21" s="151" customFormat="1" ht="22.65" customHeight="1">
      <c r="A100" s="156" t="s">
        <v>70</v>
      </c>
      <c r="B100" s="140"/>
      <c r="C100" s="150"/>
      <c r="D100" s="175"/>
      <c r="E100" s="150"/>
      <c r="F100" s="175"/>
      <c r="G100" s="150"/>
      <c r="H100" s="150"/>
      <c r="I100" s="150"/>
      <c r="J100" s="150"/>
      <c r="Q100" s="153"/>
      <c r="U100" s="153"/>
    </row>
    <row r="101" spans="1:21" s="151" customFormat="1" ht="22.65" customHeight="1">
      <c r="A101" s="156" t="s">
        <v>71</v>
      </c>
      <c r="B101" s="140"/>
      <c r="C101" s="150"/>
      <c r="D101" s="175">
        <v>4821023</v>
      </c>
      <c r="E101" s="150"/>
      <c r="F101" s="175">
        <v>4809941</v>
      </c>
      <c r="G101" s="150"/>
      <c r="H101" s="155">
        <v>0</v>
      </c>
      <c r="I101" s="180"/>
      <c r="J101" s="155">
        <v>0</v>
      </c>
      <c r="Q101" s="153"/>
      <c r="U101" s="153"/>
    </row>
    <row r="102" spans="1:21" s="151" customFormat="1" ht="22.65" customHeight="1">
      <c r="A102" s="156" t="s">
        <v>72</v>
      </c>
      <c r="B102" s="140"/>
      <c r="C102" s="150"/>
      <c r="D102" s="175"/>
      <c r="E102" s="150"/>
      <c r="F102" s="175"/>
      <c r="G102" s="150"/>
      <c r="H102" s="150"/>
      <c r="I102" s="150"/>
      <c r="J102" s="150"/>
      <c r="Q102" s="153"/>
      <c r="U102" s="153"/>
    </row>
    <row r="103" spans="1:21" s="151" customFormat="1" ht="22.65" customHeight="1">
      <c r="A103" s="156" t="s">
        <v>73</v>
      </c>
      <c r="B103" s="140"/>
      <c r="C103" s="150"/>
      <c r="D103" s="180">
        <v>-5159</v>
      </c>
      <c r="E103" s="150"/>
      <c r="F103" s="180">
        <v>-5159</v>
      </c>
      <c r="G103" s="150"/>
      <c r="H103" s="169">
        <v>490423</v>
      </c>
      <c r="I103" s="150"/>
      <c r="J103" s="169">
        <v>490423</v>
      </c>
      <c r="Q103" s="153"/>
      <c r="U103" s="153"/>
    </row>
    <row r="104" spans="1:21" s="151" customFormat="1" ht="22.65" customHeight="1">
      <c r="A104" s="154" t="s">
        <v>74</v>
      </c>
      <c r="B104" s="140"/>
      <c r="C104" s="150"/>
      <c r="D104" s="175"/>
      <c r="E104" s="150"/>
      <c r="F104" s="175"/>
      <c r="G104" s="150"/>
      <c r="H104" s="150"/>
      <c r="I104" s="150"/>
      <c r="J104" s="150"/>
      <c r="Q104" s="153"/>
      <c r="U104" s="153"/>
    </row>
    <row r="105" spans="1:21" s="151" customFormat="1" ht="22.65" customHeight="1">
      <c r="A105" s="154" t="s">
        <v>75</v>
      </c>
      <c r="B105" s="140"/>
      <c r="C105" s="150"/>
      <c r="D105" s="175"/>
      <c r="E105" s="150"/>
      <c r="F105" s="175"/>
      <c r="G105" s="150"/>
      <c r="H105" s="150"/>
      <c r="I105" s="150"/>
      <c r="J105" s="150"/>
      <c r="Q105" s="153"/>
      <c r="U105" s="153"/>
    </row>
    <row r="106" spans="1:21" s="151" customFormat="1" ht="22.65" customHeight="1">
      <c r="A106" s="154" t="s">
        <v>76</v>
      </c>
      <c r="B106" s="140"/>
      <c r="C106" s="150"/>
      <c r="D106" s="153">
        <v>929166</v>
      </c>
      <c r="E106" s="150"/>
      <c r="F106" s="153">
        <v>929166</v>
      </c>
      <c r="G106" s="150"/>
      <c r="H106" s="153">
        <v>929166</v>
      </c>
      <c r="I106" s="150"/>
      <c r="J106" s="153">
        <v>929166</v>
      </c>
      <c r="Q106" s="153"/>
      <c r="U106" s="153"/>
    </row>
    <row r="107" spans="1:21" s="151" customFormat="1" ht="22.65" customHeight="1">
      <c r="A107" s="154" t="s">
        <v>77</v>
      </c>
      <c r="B107" s="140"/>
      <c r="C107" s="150"/>
      <c r="D107" s="175">
        <v>126456601</v>
      </c>
      <c r="E107" s="150"/>
      <c r="F107" s="175">
        <v>119893131</v>
      </c>
      <c r="G107" s="150"/>
      <c r="H107" s="153">
        <v>52740184</v>
      </c>
      <c r="I107" s="150"/>
      <c r="J107" s="153">
        <v>54224986</v>
      </c>
      <c r="Q107" s="153"/>
      <c r="U107" s="153"/>
    </row>
    <row r="108" spans="1:21" s="151" customFormat="1" ht="22.65" customHeight="1">
      <c r="A108" s="194" t="s">
        <v>78</v>
      </c>
      <c r="B108" s="140"/>
      <c r="C108" s="180"/>
      <c r="D108" s="181">
        <v>-8997459</v>
      </c>
      <c r="E108" s="180"/>
      <c r="F108" s="181">
        <v>-8997459</v>
      </c>
      <c r="G108" s="180"/>
      <c r="H108" s="205">
        <v>-6088210</v>
      </c>
      <c r="I108" s="180"/>
      <c r="J108" s="155">
        <v>-6088210</v>
      </c>
      <c r="Q108" s="153"/>
      <c r="U108" s="153"/>
    </row>
    <row r="109" spans="1:21" s="151" customFormat="1" ht="22.65" customHeight="1">
      <c r="A109" s="156" t="s">
        <v>79</v>
      </c>
      <c r="B109" s="140"/>
      <c r="C109" s="150"/>
      <c r="D109" s="162">
        <v>-3618837</v>
      </c>
      <c r="E109" s="150"/>
      <c r="F109" s="162">
        <v>-9073005</v>
      </c>
      <c r="G109" s="150"/>
      <c r="H109" s="170">
        <v>5429120</v>
      </c>
      <c r="I109" s="150"/>
      <c r="J109" s="170">
        <v>5409682</v>
      </c>
      <c r="Q109" s="153"/>
      <c r="U109" s="153"/>
    </row>
    <row r="110" spans="1:21" s="166" customFormat="1" ht="22.65" customHeight="1">
      <c r="A110" s="163" t="s">
        <v>80</v>
      </c>
      <c r="B110" s="141"/>
      <c r="C110" s="164"/>
      <c r="D110" s="164">
        <f>SUM(D95:D109)</f>
        <v>188965507</v>
      </c>
      <c r="E110" s="164"/>
      <c r="F110" s="164">
        <f>SUM(F95:F109)</f>
        <v>176936787</v>
      </c>
      <c r="G110" s="164"/>
      <c r="H110" s="164">
        <f>SUM(H95:H109)</f>
        <v>121990828</v>
      </c>
      <c r="I110" s="164"/>
      <c r="J110" s="164">
        <f>SUM(J95:J109)</f>
        <v>123456192</v>
      </c>
      <c r="Q110" s="167"/>
      <c r="U110" s="167"/>
    </row>
    <row r="111" spans="1:21" customFormat="1" ht="22.65" customHeight="1">
      <c r="A111" s="156" t="s">
        <v>81</v>
      </c>
      <c r="B111" s="140"/>
      <c r="C111" s="183"/>
      <c r="D111" s="184">
        <v>15000000</v>
      </c>
      <c r="E111" s="183"/>
      <c r="F111" s="184">
        <v>15000000</v>
      </c>
      <c r="G111" s="183"/>
      <c r="H111" s="184">
        <v>15000000</v>
      </c>
      <c r="I111" s="183"/>
      <c r="J111" s="184">
        <v>15000000</v>
      </c>
      <c r="Q111" s="153"/>
      <c r="U111" s="153"/>
    </row>
    <row r="112" spans="1:21" s="166" customFormat="1" ht="22.65" customHeight="1">
      <c r="A112" s="163" t="s">
        <v>82</v>
      </c>
      <c r="B112" s="141"/>
      <c r="C112" s="164"/>
      <c r="D112" s="164">
        <f>SUM(D110:D111)</f>
        <v>203965507</v>
      </c>
      <c r="E112" s="164"/>
      <c r="F112" s="164">
        <f>SUM(F110:F111)</f>
        <v>191936787</v>
      </c>
      <c r="G112" s="164"/>
      <c r="H112" s="164">
        <f>SUM(H110:H111)</f>
        <v>136990828</v>
      </c>
      <c r="I112" s="164"/>
      <c r="J112" s="164">
        <f>SUM(J110:J111)</f>
        <v>138456192</v>
      </c>
      <c r="Q112" s="167"/>
      <c r="U112" s="167"/>
    </row>
    <row r="113" spans="1:21" s="151" customFormat="1" ht="22.65" customHeight="1">
      <c r="A113" s="154" t="s">
        <v>83</v>
      </c>
      <c r="B113" s="140"/>
      <c r="C113" s="150"/>
      <c r="D113" s="162">
        <v>72951907</v>
      </c>
      <c r="E113" s="150"/>
      <c r="F113" s="162">
        <v>70241781</v>
      </c>
      <c r="G113" s="150"/>
      <c r="H113" s="161">
        <v>0</v>
      </c>
      <c r="I113" s="150"/>
      <c r="J113" s="161">
        <v>0</v>
      </c>
      <c r="Q113" s="153"/>
      <c r="U113" s="153"/>
    </row>
    <row r="114" spans="1:21" s="166" customFormat="1" ht="22.65" customHeight="1">
      <c r="A114" s="163" t="s">
        <v>84</v>
      </c>
      <c r="B114" s="140"/>
      <c r="C114" s="164"/>
      <c r="D114" s="165">
        <f>SUM(D112:D113)</f>
        <v>276917414</v>
      </c>
      <c r="E114" s="164"/>
      <c r="F114" s="165">
        <f>SUM(F112:F113)</f>
        <v>262178568</v>
      </c>
      <c r="G114" s="164"/>
      <c r="H114" s="165">
        <f>SUM(H112:H113)</f>
        <v>136990828</v>
      </c>
      <c r="I114" s="164"/>
      <c r="J114" s="165">
        <f>SUM(J112:J113)</f>
        <v>138456192</v>
      </c>
      <c r="P114" s="185"/>
      <c r="Q114" s="167"/>
      <c r="U114" s="167"/>
    </row>
    <row r="115" spans="1:21" s="151" customFormat="1" ht="22.65" customHeight="1">
      <c r="A115" s="163"/>
      <c r="B115" s="140"/>
      <c r="C115" s="150"/>
      <c r="D115" s="150"/>
      <c r="E115" s="150"/>
      <c r="F115" s="150"/>
      <c r="G115" s="150"/>
      <c r="H115" s="150"/>
      <c r="I115" s="150"/>
      <c r="J115" s="150"/>
      <c r="Q115" s="153"/>
      <c r="U115" s="153"/>
    </row>
    <row r="116" spans="1:21" s="151" customFormat="1" ht="22.65" customHeight="1" thickBot="1">
      <c r="A116" s="163" t="s">
        <v>85</v>
      </c>
      <c r="B116" s="140"/>
      <c r="C116" s="164"/>
      <c r="D116" s="171">
        <f>SUM(D83+D114)</f>
        <v>774467124</v>
      </c>
      <c r="E116" s="164"/>
      <c r="F116" s="171">
        <f>SUM(F83+F114)</f>
        <v>761719085</v>
      </c>
      <c r="G116" s="164"/>
      <c r="H116" s="171">
        <f>SUM(H83+H114)</f>
        <v>293364936</v>
      </c>
      <c r="I116" s="164"/>
      <c r="J116" s="171">
        <f>SUM(J83+J114)</f>
        <v>285806276</v>
      </c>
      <c r="M116" s="172"/>
      <c r="N116" s="172"/>
      <c r="O116" s="172"/>
      <c r="P116" s="172"/>
      <c r="Q116" s="173"/>
      <c r="R116" s="172"/>
      <c r="U116" s="153"/>
    </row>
    <row r="117" spans="1:21" ht="22.65" customHeight="1" thickTop="1">
      <c r="A117" s="66"/>
      <c r="B117" s="190"/>
      <c r="C117" s="84"/>
      <c r="D117" s="85"/>
      <c r="E117" s="84"/>
      <c r="F117" s="85"/>
      <c r="G117" s="84"/>
      <c r="H117" s="85"/>
      <c r="I117" s="84"/>
      <c r="J117" s="85"/>
      <c r="K117" s="191"/>
      <c r="L117" s="191"/>
      <c r="M117" s="191"/>
      <c r="N117" s="191"/>
      <c r="O117" s="191"/>
      <c r="P117" s="191"/>
      <c r="R117" s="191"/>
      <c r="S117" s="191"/>
      <c r="T117" s="191"/>
    </row>
    <row r="118" spans="1:21" ht="22.65" customHeight="1">
      <c r="B118" s="190"/>
      <c r="C118" s="191"/>
      <c r="D118" s="12"/>
      <c r="E118"/>
      <c r="F118" s="12"/>
      <c r="G118" s="191"/>
      <c r="H118" s="12"/>
      <c r="I118" s="191"/>
      <c r="J118" s="12"/>
      <c r="K118" s="191"/>
      <c r="L118" s="191"/>
      <c r="M118" s="191"/>
      <c r="N118" s="191"/>
      <c r="O118" s="191"/>
      <c r="P118" s="191"/>
      <c r="R118" s="191"/>
      <c r="S118" s="191"/>
      <c r="T118" s="191"/>
    </row>
    <row r="119" spans="1:21" ht="22.65" customHeight="1">
      <c r="B119" s="190"/>
      <c r="C119" s="191"/>
      <c r="D119" s="103"/>
      <c r="E119" s="103"/>
      <c r="F119" s="103"/>
      <c r="G119" s="103"/>
      <c r="H119" s="103"/>
      <c r="I119" s="103"/>
      <c r="J119" s="103"/>
      <c r="K119" s="191"/>
      <c r="L119" s="191"/>
      <c r="M119" s="191"/>
      <c r="N119" s="191"/>
      <c r="O119" s="191"/>
      <c r="P119" s="191"/>
      <c r="R119" s="191"/>
      <c r="S119" s="191"/>
      <c r="T119" s="191"/>
    </row>
    <row r="120" spans="1:21" ht="22.65" customHeight="1">
      <c r="A120" s="66"/>
      <c r="B120" s="11"/>
      <c r="C120" s="4"/>
      <c r="D120" s="9"/>
      <c r="E120" s="8"/>
      <c r="F120" s="9"/>
      <c r="G120" s="8"/>
      <c r="H120" s="9"/>
      <c r="I120" s="8"/>
      <c r="J120" s="9"/>
      <c r="K120" s="191"/>
      <c r="L120" s="191"/>
      <c r="M120" s="191"/>
      <c r="N120" s="191"/>
      <c r="O120" s="191"/>
      <c r="P120" s="191"/>
      <c r="R120" s="191"/>
      <c r="S120" s="191"/>
      <c r="T120" s="191"/>
    </row>
  </sheetData>
  <mergeCells count="8">
    <mergeCell ref="D4:F4"/>
    <mergeCell ref="H4:J4"/>
    <mergeCell ref="D87:F87"/>
    <mergeCell ref="H87:J87"/>
    <mergeCell ref="D27:F27"/>
    <mergeCell ref="H27:J27"/>
    <mergeCell ref="D53:F53"/>
    <mergeCell ref="H53:J53"/>
  </mergeCells>
  <pageMargins left="0.7" right="0.7" top="0.48" bottom="0.5" header="0.5" footer="0.5"/>
  <pageSetup paperSize="9" scale="90" firstPageNumber="3" fitToHeight="4" orientation="portrait" useFirstPageNumber="1" r:id="rId1"/>
  <headerFooter alignWithMargins="0">
    <oddFooter>&amp;Lหมายเหตุประกอบงบการเงินเป็นส่วนหนึ่งของงบการเงินนี้
&amp;C&amp;P</oddFooter>
  </headerFooter>
  <rowBreaks count="3" manualBreakCount="3">
    <brk id="23" max="9" man="1"/>
    <brk id="49" max="9" man="1"/>
    <brk id="8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04"/>
  <sheetViews>
    <sheetView tabSelected="1" view="pageBreakPreview" topLeftCell="A10" zoomScaleNormal="100" zoomScaleSheetLayoutView="100" workbookViewId="0">
      <selection activeCell="D13" sqref="D13"/>
    </sheetView>
  </sheetViews>
  <sheetFormatPr defaultColWidth="9.09765625" defaultRowHeight="23.25" customHeight="1"/>
  <cols>
    <col min="1" max="1" width="43.09765625" style="63" customWidth="1"/>
    <col min="2" max="2" width="8" style="2" customWidth="1"/>
    <col min="3" max="3" width="0.8984375" style="3" customWidth="1"/>
    <col min="4" max="4" width="13.8984375" style="3" customWidth="1"/>
    <col min="5" max="5" width="0.8984375" style="3" customWidth="1"/>
    <col min="6" max="6" width="13.8984375" style="191" customWidth="1"/>
    <col min="7" max="7" width="1" style="3" customWidth="1"/>
    <col min="8" max="8" width="14.59765625" style="3" customWidth="1"/>
    <col min="9" max="9" width="0.8984375" style="3" customWidth="1"/>
    <col min="10" max="10" width="14.59765625" style="191" customWidth="1"/>
    <col min="11" max="11" width="3.09765625" style="3" customWidth="1"/>
    <col min="12" max="12" width="10.69921875" style="3" customWidth="1"/>
    <col min="13" max="16384" width="9.09765625" style="3"/>
  </cols>
  <sheetData>
    <row r="1" spans="1:10" ht="23.25" customHeight="1">
      <c r="A1" s="60" t="s">
        <v>0</v>
      </c>
      <c r="B1" s="61"/>
      <c r="C1" s="62"/>
      <c r="D1" s="62"/>
      <c r="E1" s="62"/>
      <c r="F1" s="62"/>
      <c r="G1" s="62"/>
      <c r="H1" s="227"/>
      <c r="I1" s="227"/>
      <c r="J1" s="227"/>
    </row>
    <row r="2" spans="1:10" ht="23.25" customHeight="1">
      <c r="A2" s="60" t="s">
        <v>86</v>
      </c>
      <c r="B2" s="61"/>
      <c r="C2" s="62"/>
      <c r="D2" s="62"/>
      <c r="E2" s="62"/>
      <c r="F2" s="62"/>
      <c r="G2" s="62"/>
      <c r="H2" s="227"/>
      <c r="I2" s="227"/>
      <c r="J2" s="227"/>
    </row>
    <row r="3" spans="1:10" ht="23.25" customHeight="1">
      <c r="A3" s="5"/>
      <c r="B3" s="5"/>
      <c r="C3" s="62"/>
      <c r="D3" s="62"/>
      <c r="E3" s="62"/>
      <c r="F3" s="62"/>
      <c r="G3" s="62"/>
      <c r="H3" s="62"/>
      <c r="I3" s="228" t="s">
        <v>2</v>
      </c>
      <c r="J3" s="228"/>
    </row>
    <row r="4" spans="1:10" ht="23.25" customHeight="1">
      <c r="B4" s="16"/>
      <c r="C4" s="16"/>
      <c r="D4" s="226" t="s">
        <v>3</v>
      </c>
      <c r="E4" s="226"/>
      <c r="F4" s="226"/>
      <c r="G4" s="64"/>
      <c r="H4" s="226" t="s">
        <v>4</v>
      </c>
      <c r="I4" s="226"/>
      <c r="J4" s="226"/>
    </row>
    <row r="5" spans="1:10" ht="23.25" customHeight="1">
      <c r="B5" s="16"/>
      <c r="C5" s="16"/>
      <c r="D5" s="230" t="s">
        <v>87</v>
      </c>
      <c r="E5" s="230"/>
      <c r="F5" s="230"/>
      <c r="G5" s="64"/>
      <c r="H5" s="230" t="s">
        <v>87</v>
      </c>
      <c r="I5" s="230"/>
      <c r="J5" s="230"/>
    </row>
    <row r="6" spans="1:10" ht="23.25" customHeight="1">
      <c r="B6" s="16"/>
      <c r="C6" s="16"/>
      <c r="D6" s="229" t="s">
        <v>88</v>
      </c>
      <c r="E6" s="229"/>
      <c r="F6" s="229"/>
      <c r="G6" s="64"/>
      <c r="H6" s="229" t="s">
        <v>88</v>
      </c>
      <c r="I6" s="229"/>
      <c r="J6" s="229"/>
    </row>
    <row r="7" spans="1:10" ht="23.25" customHeight="1">
      <c r="B7" s="16" t="s">
        <v>7</v>
      </c>
      <c r="C7" s="65"/>
      <c r="D7" s="43">
        <v>2564</v>
      </c>
      <c r="E7" s="65"/>
      <c r="F7" s="43">
        <v>2563</v>
      </c>
      <c r="G7" s="189"/>
      <c r="H7" s="43">
        <v>2564</v>
      </c>
      <c r="I7" s="65"/>
      <c r="J7" s="43">
        <v>2563</v>
      </c>
    </row>
    <row r="8" spans="1:10" s="191" customFormat="1" ht="23.25" customHeight="1">
      <c r="A8" s="63"/>
      <c r="B8" s="16"/>
      <c r="C8" s="65"/>
      <c r="D8" s="189"/>
      <c r="E8" s="65"/>
      <c r="F8" s="189"/>
      <c r="G8" s="189"/>
      <c r="H8" s="189"/>
      <c r="I8" s="65"/>
      <c r="J8" s="189"/>
    </row>
    <row r="9" spans="1:10" ht="23.25" customHeight="1">
      <c r="A9" s="80" t="s">
        <v>89</v>
      </c>
      <c r="B9" s="190">
        <v>4</v>
      </c>
      <c r="C9" s="12"/>
      <c r="D9" s="32"/>
      <c r="E9" s="32"/>
      <c r="F9" s="32"/>
      <c r="G9" s="32"/>
      <c r="H9" s="32"/>
      <c r="I9" s="32"/>
      <c r="J9" s="32"/>
    </row>
    <row r="10" spans="1:10" ht="23.25" customHeight="1">
      <c r="A10" s="63" t="s">
        <v>90</v>
      </c>
      <c r="B10" s="190">
        <v>10</v>
      </c>
      <c r="C10" s="12"/>
      <c r="D10" s="71">
        <v>119345907</v>
      </c>
      <c r="E10" s="12"/>
      <c r="F10" s="71">
        <v>138134736</v>
      </c>
      <c r="G10" s="12"/>
      <c r="H10" s="12">
        <v>5804657</v>
      </c>
      <c r="I10" s="12"/>
      <c r="J10" s="12">
        <v>5738488</v>
      </c>
    </row>
    <row r="11" spans="1:10" ht="23.25" customHeight="1">
      <c r="A11" s="63" t="s">
        <v>91</v>
      </c>
      <c r="B11" s="190"/>
      <c r="C11" s="12"/>
      <c r="D11" s="205">
        <v>0</v>
      </c>
      <c r="E11" s="12"/>
      <c r="F11" s="71">
        <v>863645</v>
      </c>
      <c r="G11" s="12"/>
      <c r="H11" s="69">
        <v>0</v>
      </c>
      <c r="I11" s="12"/>
      <c r="J11" s="69">
        <v>0</v>
      </c>
    </row>
    <row r="12" spans="1:10" ht="23.25" customHeight="1">
      <c r="A12" s="33" t="s">
        <v>92</v>
      </c>
      <c r="B12" s="190"/>
      <c r="C12" s="12"/>
      <c r="D12" s="71">
        <v>145882</v>
      </c>
      <c r="E12" s="12"/>
      <c r="F12" s="71">
        <v>217771</v>
      </c>
      <c r="G12" s="12"/>
      <c r="H12" s="7">
        <v>336916</v>
      </c>
      <c r="I12" s="12"/>
      <c r="J12" s="7">
        <v>746107</v>
      </c>
    </row>
    <row r="13" spans="1:10" ht="23.25" customHeight="1">
      <c r="A13" s="24" t="s">
        <v>93</v>
      </c>
      <c r="B13" s="190"/>
      <c r="C13" s="12"/>
      <c r="D13" s="205">
        <v>0</v>
      </c>
      <c r="E13" s="12"/>
      <c r="F13" s="71">
        <v>65849</v>
      </c>
      <c r="G13" s="12"/>
      <c r="H13" s="69">
        <v>0</v>
      </c>
      <c r="I13" s="12"/>
      <c r="J13" s="69">
        <v>0</v>
      </c>
    </row>
    <row r="14" spans="1:10" ht="23.25" customHeight="1">
      <c r="A14" s="145" t="s">
        <v>94</v>
      </c>
      <c r="B14" s="190"/>
      <c r="C14" s="12"/>
      <c r="D14" s="71">
        <v>5662</v>
      </c>
      <c r="E14" s="12"/>
      <c r="F14" s="71">
        <v>348779</v>
      </c>
      <c r="G14" s="12"/>
      <c r="H14" s="69">
        <v>5394</v>
      </c>
      <c r="I14" s="12"/>
      <c r="J14" s="69">
        <v>245236</v>
      </c>
    </row>
    <row r="15" spans="1:10" ht="23.25" customHeight="1">
      <c r="A15" s="63" t="s">
        <v>95</v>
      </c>
      <c r="B15" s="190"/>
      <c r="C15" s="12"/>
      <c r="D15" s="71">
        <v>595543</v>
      </c>
      <c r="E15" s="12"/>
      <c r="F15" s="71">
        <v>618363</v>
      </c>
      <c r="G15" s="12"/>
      <c r="H15" s="69">
        <v>20</v>
      </c>
      <c r="I15" s="12"/>
      <c r="J15" s="69">
        <v>5302</v>
      </c>
    </row>
    <row r="16" spans="1:10" s="4" customFormat="1" ht="23.25" customHeight="1">
      <c r="A16" s="66" t="s">
        <v>96</v>
      </c>
      <c r="B16" s="11"/>
      <c r="C16" s="15"/>
      <c r="D16" s="82">
        <f>SUM(D10:D15)</f>
        <v>120092994</v>
      </c>
      <c r="E16" s="15"/>
      <c r="F16" s="82">
        <f>SUM(F10:F15)</f>
        <v>140249143</v>
      </c>
      <c r="G16" s="15"/>
      <c r="H16" s="82">
        <f>SUM(H10:H15)</f>
        <v>6146987</v>
      </c>
      <c r="I16" s="15"/>
      <c r="J16" s="82">
        <f>SUM(J10:J15)</f>
        <v>6735133</v>
      </c>
    </row>
    <row r="17" spans="1:12" ht="10.4" customHeight="1">
      <c r="A17" s="232"/>
      <c r="B17" s="232"/>
      <c r="C17" s="12"/>
      <c r="D17" s="12"/>
      <c r="E17" s="12"/>
      <c r="F17" s="12"/>
      <c r="G17" s="12"/>
      <c r="H17" s="12"/>
      <c r="I17" s="12"/>
      <c r="J17" s="12"/>
    </row>
    <row r="18" spans="1:12" ht="23.25" customHeight="1">
      <c r="A18" s="80" t="s">
        <v>97</v>
      </c>
      <c r="B18" s="190">
        <v>4</v>
      </c>
      <c r="C18" s="12"/>
      <c r="D18" s="12"/>
      <c r="E18" s="12"/>
      <c r="F18" s="12"/>
      <c r="G18" s="12"/>
      <c r="H18" s="12"/>
      <c r="I18" s="12"/>
      <c r="J18" s="12"/>
      <c r="K18" s="191"/>
      <c r="L18" s="191"/>
    </row>
    <row r="19" spans="1:12" ht="23.25" customHeight="1">
      <c r="A19" s="63" t="s">
        <v>98</v>
      </c>
      <c r="B19" s="190"/>
      <c r="C19" s="12"/>
      <c r="D19" s="71">
        <v>95554590</v>
      </c>
      <c r="E19" s="12"/>
      <c r="F19" s="71">
        <v>112801829</v>
      </c>
      <c r="G19" s="12"/>
      <c r="H19" s="12">
        <v>5177557</v>
      </c>
      <c r="I19" s="12"/>
      <c r="J19" s="12">
        <v>5297766</v>
      </c>
      <c r="K19" s="191"/>
      <c r="L19" s="191"/>
    </row>
    <row r="20" spans="1:12" ht="23.25" customHeight="1">
      <c r="A20" s="72" t="s">
        <v>99</v>
      </c>
      <c r="B20" s="190"/>
      <c r="C20" s="12"/>
      <c r="D20" s="71">
        <v>4730305</v>
      </c>
      <c r="E20" s="12"/>
      <c r="F20" s="71">
        <v>5647107</v>
      </c>
      <c r="G20" s="12"/>
      <c r="H20" s="12">
        <v>213604</v>
      </c>
      <c r="I20" s="12"/>
      <c r="J20" s="12">
        <v>218457</v>
      </c>
      <c r="K20" s="191"/>
      <c r="L20" s="191"/>
    </row>
    <row r="21" spans="1:12" ht="23.25" customHeight="1">
      <c r="A21" s="63" t="s">
        <v>100</v>
      </c>
      <c r="B21" s="190"/>
      <c r="C21" s="12"/>
      <c r="D21" s="71">
        <v>6953632</v>
      </c>
      <c r="E21" s="12"/>
      <c r="F21" s="71">
        <v>8298227</v>
      </c>
      <c r="G21" s="12"/>
      <c r="H21" s="12">
        <v>542548</v>
      </c>
      <c r="I21" s="12"/>
      <c r="J21" s="12">
        <v>527322</v>
      </c>
      <c r="K21" s="191"/>
      <c r="L21" s="197"/>
    </row>
    <row r="22" spans="1:12" ht="23.25" customHeight="1">
      <c r="A22" s="33" t="s">
        <v>101</v>
      </c>
      <c r="B22" s="190"/>
      <c r="C22" s="12"/>
      <c r="D22" s="191"/>
      <c r="E22" s="12"/>
      <c r="G22" s="12"/>
      <c r="H22" s="12"/>
      <c r="I22" s="12"/>
      <c r="J22" s="12"/>
      <c r="K22" s="191"/>
      <c r="L22" s="191"/>
    </row>
    <row r="23" spans="1:12" ht="23.25" customHeight="1">
      <c r="A23" s="33" t="s">
        <v>102</v>
      </c>
      <c r="B23" s="190"/>
      <c r="C23" s="12"/>
      <c r="D23" s="117">
        <v>73720</v>
      </c>
      <c r="E23" s="12"/>
      <c r="F23" s="117">
        <v>1761640</v>
      </c>
      <c r="G23" s="12"/>
      <c r="H23" s="69">
        <v>0</v>
      </c>
      <c r="I23" s="12"/>
      <c r="J23" s="69">
        <v>0</v>
      </c>
      <c r="K23" s="191"/>
      <c r="L23" s="191"/>
    </row>
    <row r="24" spans="1:12" s="191" customFormat="1" ht="23.25" customHeight="1">
      <c r="A24" s="72" t="s">
        <v>103</v>
      </c>
      <c r="B24" s="190"/>
      <c r="C24" s="12"/>
      <c r="D24" s="131">
        <v>-10286</v>
      </c>
      <c r="E24" s="12"/>
      <c r="F24" s="131">
        <v>265825</v>
      </c>
      <c r="G24" s="12"/>
      <c r="H24" s="69">
        <v>0</v>
      </c>
      <c r="I24" s="12"/>
      <c r="J24" s="69">
        <v>-20420</v>
      </c>
      <c r="L24" s="197"/>
    </row>
    <row r="25" spans="1:12" s="191" customFormat="1" ht="23.25" customHeight="1">
      <c r="A25" s="33" t="s">
        <v>104</v>
      </c>
      <c r="B25" s="190"/>
      <c r="C25" s="12"/>
      <c r="D25" s="69">
        <v>629296</v>
      </c>
      <c r="E25" s="12"/>
      <c r="F25" s="69">
        <v>628668</v>
      </c>
      <c r="G25" s="12"/>
      <c r="H25" s="69">
        <v>3438</v>
      </c>
      <c r="I25" s="12"/>
      <c r="J25" s="69">
        <v>2658</v>
      </c>
    </row>
    <row r="26" spans="1:12" ht="23.25" customHeight="1">
      <c r="A26" s="33" t="s">
        <v>105</v>
      </c>
      <c r="B26" s="48"/>
      <c r="C26" s="191"/>
      <c r="D26" s="114">
        <v>3469090</v>
      </c>
      <c r="E26" s="41"/>
      <c r="F26" s="114">
        <v>3036244</v>
      </c>
      <c r="G26" s="186"/>
      <c r="H26" s="143">
        <v>1326154</v>
      </c>
      <c r="I26" s="186"/>
      <c r="J26" s="143">
        <v>1120996</v>
      </c>
      <c r="K26" s="191"/>
      <c r="L26" s="191"/>
    </row>
    <row r="27" spans="1:12" s="4" customFormat="1" ht="23.25" customHeight="1">
      <c r="A27" s="66" t="s">
        <v>106</v>
      </c>
      <c r="B27" s="11"/>
      <c r="C27" s="15"/>
      <c r="D27" s="68">
        <f>SUM(D19:D26)</f>
        <v>111400347</v>
      </c>
      <c r="E27" s="15"/>
      <c r="F27" s="68">
        <f>SUM(F19:F26)</f>
        <v>132439540</v>
      </c>
      <c r="G27" s="15"/>
      <c r="H27" s="68">
        <f>SUM(H19:H26)</f>
        <v>7263301</v>
      </c>
      <c r="I27" s="15"/>
      <c r="J27" s="68">
        <f>SUM(J19:J26)</f>
        <v>7146779</v>
      </c>
    </row>
    <row r="28" spans="1:12" ht="8.5" customHeight="1">
      <c r="A28" s="232"/>
      <c r="B28" s="232"/>
      <c r="C28" s="12"/>
      <c r="D28" s="12"/>
      <c r="E28" s="12"/>
      <c r="F28" s="12"/>
      <c r="G28" s="12"/>
      <c r="H28" s="12"/>
      <c r="I28" s="12"/>
      <c r="J28" s="12"/>
      <c r="K28" s="191"/>
      <c r="L28" s="191"/>
    </row>
    <row r="29" spans="1:12" ht="23.25" customHeight="1">
      <c r="A29" s="63" t="s">
        <v>107</v>
      </c>
      <c r="B29" s="190"/>
      <c r="C29" s="12"/>
      <c r="D29" s="12"/>
      <c r="E29" s="191"/>
      <c r="F29" s="12"/>
      <c r="G29" s="191"/>
      <c r="H29" s="191"/>
      <c r="I29" s="191"/>
      <c r="K29" s="191"/>
      <c r="L29" s="191"/>
    </row>
    <row r="30" spans="1:12" ht="23.25" customHeight="1">
      <c r="A30" s="33" t="s">
        <v>294</v>
      </c>
      <c r="B30" s="190" t="s">
        <v>108</v>
      </c>
      <c r="C30" s="12"/>
      <c r="D30" s="87">
        <v>2043065</v>
      </c>
      <c r="E30" s="12"/>
      <c r="F30" s="87">
        <v>2679854</v>
      </c>
      <c r="G30" s="12"/>
      <c r="H30" s="70">
        <v>0</v>
      </c>
      <c r="I30" s="12"/>
      <c r="J30" s="70">
        <v>0</v>
      </c>
      <c r="K30" s="191"/>
      <c r="L30" s="191"/>
    </row>
    <row r="31" spans="1:12" ht="23.25" customHeight="1">
      <c r="A31" s="66" t="s">
        <v>109</v>
      </c>
      <c r="B31" s="190"/>
      <c r="C31" s="12"/>
      <c r="D31" s="191"/>
      <c r="E31" s="191"/>
      <c r="G31" s="191"/>
      <c r="H31" s="191"/>
      <c r="I31" s="191"/>
      <c r="K31" s="191"/>
      <c r="L31" s="191"/>
    </row>
    <row r="32" spans="1:12" s="191" customFormat="1" ht="23.25" customHeight="1">
      <c r="A32" s="66" t="s">
        <v>110</v>
      </c>
      <c r="B32" s="190"/>
      <c r="C32" s="12"/>
      <c r="D32" s="15">
        <f>D16-D27+D30</f>
        <v>10735712</v>
      </c>
      <c r="E32" s="12"/>
      <c r="F32" s="15">
        <f>F16-F27+F30</f>
        <v>10489457</v>
      </c>
      <c r="G32" s="15"/>
      <c r="H32" s="15">
        <f>H16-H27+H30</f>
        <v>-1116314</v>
      </c>
      <c r="I32" s="15"/>
      <c r="J32" s="15">
        <f>J16-J27+J30</f>
        <v>-411646</v>
      </c>
    </row>
    <row r="33" spans="1:12" ht="23.25" customHeight="1">
      <c r="A33" s="33" t="s">
        <v>111</v>
      </c>
      <c r="B33" s="190"/>
      <c r="C33" s="12"/>
      <c r="D33" s="23">
        <v>2117305</v>
      </c>
      <c r="E33" s="12"/>
      <c r="F33" s="23">
        <v>1995729</v>
      </c>
      <c r="G33" s="12"/>
      <c r="H33" s="132">
        <v>-4090</v>
      </c>
      <c r="I33" s="12"/>
      <c r="J33" s="132">
        <v>271434</v>
      </c>
      <c r="K33" s="191"/>
      <c r="L33" s="191"/>
    </row>
    <row r="34" spans="1:12" ht="23.25" customHeight="1" thickBot="1">
      <c r="A34" s="66" t="s">
        <v>112</v>
      </c>
      <c r="B34" s="190"/>
      <c r="C34" s="15"/>
      <c r="D34" s="83">
        <f>D32-D33</f>
        <v>8618407</v>
      </c>
      <c r="E34" s="15"/>
      <c r="F34" s="83">
        <f>F32-F33</f>
        <v>8493728</v>
      </c>
      <c r="G34" s="15"/>
      <c r="H34" s="83">
        <f>H32-H33</f>
        <v>-1112224</v>
      </c>
      <c r="I34" s="15"/>
      <c r="J34" s="83">
        <f>J32-J33</f>
        <v>-683080</v>
      </c>
      <c r="K34" s="191"/>
    </row>
    <row r="35" spans="1:12" ht="8.15" customHeight="1" thickTop="1">
      <c r="A35" s="66"/>
      <c r="B35" s="190"/>
      <c r="C35" s="15"/>
      <c r="D35" s="47"/>
      <c r="E35" s="15"/>
      <c r="F35" s="47"/>
      <c r="G35" s="15"/>
      <c r="H35" s="47"/>
      <c r="I35" s="15"/>
      <c r="J35" s="47"/>
      <c r="K35" s="191"/>
    </row>
    <row r="36" spans="1:12" ht="23.25" customHeight="1">
      <c r="A36" s="60" t="s">
        <v>0</v>
      </c>
      <c r="B36" s="61"/>
      <c r="C36" s="62"/>
      <c r="D36" s="62"/>
      <c r="E36" s="62"/>
      <c r="F36" s="62"/>
      <c r="G36" s="62"/>
      <c r="H36" s="227"/>
      <c r="I36" s="227"/>
      <c r="J36" s="227"/>
      <c r="K36" s="191"/>
    </row>
    <row r="37" spans="1:12" ht="23.25" customHeight="1">
      <c r="A37" s="60" t="s">
        <v>86</v>
      </c>
      <c r="B37" s="61"/>
      <c r="C37" s="62"/>
      <c r="D37" s="62"/>
      <c r="E37" s="62"/>
      <c r="F37" s="62"/>
      <c r="G37" s="62"/>
      <c r="H37" s="227"/>
      <c r="I37" s="227"/>
      <c r="J37" s="227"/>
      <c r="K37" s="191"/>
    </row>
    <row r="38" spans="1:12" ht="23.25" customHeight="1">
      <c r="A38" s="5"/>
      <c r="B38" s="5"/>
      <c r="C38" s="62"/>
      <c r="D38" s="62"/>
      <c r="E38" s="62"/>
      <c r="F38" s="62"/>
      <c r="G38" s="62"/>
      <c r="H38" s="62"/>
      <c r="I38" s="228" t="s">
        <v>2</v>
      </c>
      <c r="J38" s="228"/>
      <c r="K38" s="191"/>
    </row>
    <row r="39" spans="1:12" ht="23.25" customHeight="1">
      <c r="B39" s="16"/>
      <c r="C39" s="16"/>
      <c r="D39" s="226" t="s">
        <v>3</v>
      </c>
      <c r="E39" s="226"/>
      <c r="F39" s="226"/>
      <c r="G39" s="64"/>
      <c r="H39" s="226" t="s">
        <v>4</v>
      </c>
      <c r="I39" s="226"/>
      <c r="J39" s="226"/>
      <c r="K39" s="191"/>
    </row>
    <row r="40" spans="1:12" ht="23.25" customHeight="1">
      <c r="B40" s="16"/>
      <c r="C40" s="16"/>
      <c r="D40" s="229" t="s">
        <v>87</v>
      </c>
      <c r="E40" s="231"/>
      <c r="F40" s="231"/>
      <c r="G40" s="64"/>
      <c r="H40" s="229" t="s">
        <v>87</v>
      </c>
      <c r="I40" s="231"/>
      <c r="J40" s="231"/>
      <c r="K40" s="191"/>
    </row>
    <row r="41" spans="1:12" ht="23.25" customHeight="1">
      <c r="B41" s="16"/>
      <c r="C41" s="16"/>
      <c r="D41" s="229" t="s">
        <v>88</v>
      </c>
      <c r="E41" s="229"/>
      <c r="F41" s="229"/>
      <c r="G41" s="64"/>
      <c r="H41" s="229" t="s">
        <v>88</v>
      </c>
      <c r="I41" s="229"/>
      <c r="J41" s="229"/>
      <c r="K41" s="191"/>
    </row>
    <row r="42" spans="1:12" ht="23.25" customHeight="1">
      <c r="B42" s="16" t="s">
        <v>7</v>
      </c>
      <c r="C42" s="65"/>
      <c r="D42" s="43">
        <v>2564</v>
      </c>
      <c r="E42" s="65"/>
      <c r="F42" s="43">
        <v>2563</v>
      </c>
      <c r="G42" s="189"/>
      <c r="H42" s="43">
        <v>2564</v>
      </c>
      <c r="I42" s="65"/>
      <c r="J42" s="43">
        <v>2563</v>
      </c>
      <c r="K42" s="191"/>
    </row>
    <row r="43" spans="1:12" ht="23.25" customHeight="1">
      <c r="B43" s="16"/>
      <c r="C43" s="65"/>
      <c r="D43" s="189"/>
      <c r="E43" s="65"/>
      <c r="F43" s="189"/>
      <c r="G43" s="189"/>
      <c r="H43" s="189"/>
      <c r="I43" s="65"/>
      <c r="J43" s="189"/>
      <c r="K43" s="191"/>
    </row>
    <row r="44" spans="1:12" ht="23.25" customHeight="1">
      <c r="A44" s="66" t="s">
        <v>293</v>
      </c>
      <c r="B44" s="190"/>
      <c r="C44" s="12"/>
      <c r="D44" s="32"/>
      <c r="E44" s="32"/>
      <c r="F44" s="32"/>
      <c r="G44" s="32"/>
      <c r="H44" s="32"/>
      <c r="I44" s="32"/>
      <c r="J44" s="32"/>
      <c r="K44" s="191"/>
    </row>
    <row r="45" spans="1:12" ht="23.25" customHeight="1">
      <c r="A45" s="33" t="s">
        <v>113</v>
      </c>
      <c r="B45" s="190"/>
      <c r="C45" s="12"/>
      <c r="D45" s="12">
        <v>6945465</v>
      </c>
      <c r="E45" s="12"/>
      <c r="F45" s="12">
        <v>6110928</v>
      </c>
      <c r="G45" s="12"/>
      <c r="H45" s="69">
        <v>-1112224</v>
      </c>
      <c r="I45" s="86"/>
      <c r="J45" s="69">
        <v>-683080</v>
      </c>
      <c r="K45" s="191"/>
    </row>
    <row r="46" spans="1:12" ht="23.25" customHeight="1">
      <c r="A46" s="33" t="s">
        <v>114</v>
      </c>
      <c r="B46" s="190"/>
      <c r="C46" s="12"/>
      <c r="D46" s="12"/>
      <c r="E46" s="12"/>
      <c r="F46" s="12"/>
      <c r="G46" s="12"/>
      <c r="H46" s="86"/>
      <c r="I46" s="86"/>
      <c r="J46" s="86"/>
      <c r="K46" s="191"/>
    </row>
    <row r="47" spans="1:12" ht="23.25" customHeight="1">
      <c r="A47" s="33" t="s">
        <v>115</v>
      </c>
      <c r="B47" s="190"/>
      <c r="C47" s="12"/>
      <c r="D47" s="88">
        <v>1672942</v>
      </c>
      <c r="E47" s="12"/>
      <c r="F47" s="88">
        <v>2382800</v>
      </c>
      <c r="G47" s="12"/>
      <c r="H47" s="70">
        <v>0</v>
      </c>
      <c r="I47" s="12"/>
      <c r="J47" s="70">
        <v>0</v>
      </c>
      <c r="K47" s="191"/>
    </row>
    <row r="48" spans="1:12" ht="23.25" customHeight="1" thickBot="1">
      <c r="A48" s="66" t="s">
        <v>112</v>
      </c>
      <c r="B48" s="190"/>
      <c r="C48" s="47"/>
      <c r="D48" s="14">
        <f>SUM(D45,D47)</f>
        <v>8618407</v>
      </c>
      <c r="E48" s="47"/>
      <c r="F48" s="14">
        <f>SUM(F45,F47)</f>
        <v>8493728</v>
      </c>
      <c r="G48" s="47"/>
      <c r="H48" s="14">
        <f>SUM(H45,H47)</f>
        <v>-1112224</v>
      </c>
      <c r="I48" s="47"/>
      <c r="J48" s="14">
        <f>SUM(J45,J47)</f>
        <v>-683080</v>
      </c>
      <c r="K48" s="191"/>
    </row>
    <row r="49" spans="1:11" ht="23.25" customHeight="1" thickTop="1">
      <c r="A49" s="66"/>
      <c r="B49" s="190"/>
      <c r="C49" s="15"/>
      <c r="D49" s="47"/>
      <c r="E49" s="15"/>
      <c r="F49" s="47"/>
      <c r="G49" s="15"/>
      <c r="H49" s="47"/>
      <c r="I49" s="15"/>
      <c r="J49" s="47"/>
      <c r="K49" s="191"/>
    </row>
    <row r="50" spans="1:11" s="210" customFormat="1" ht="23.15" customHeight="1" thickBot="1">
      <c r="A50" s="209" t="s">
        <v>116</v>
      </c>
      <c r="B50" s="146">
        <v>11</v>
      </c>
      <c r="C50" s="147"/>
      <c r="D50" s="148">
        <v>0.85</v>
      </c>
      <c r="E50" s="147"/>
      <c r="F50" s="148">
        <v>0.72866091251298781</v>
      </c>
      <c r="G50" s="147"/>
      <c r="H50" s="148">
        <v>-0.15</v>
      </c>
      <c r="I50" s="147"/>
      <c r="J50" s="148">
        <v>-9.669558921559597E-2</v>
      </c>
    </row>
    <row r="51" spans="1:11" s="210" customFormat="1" ht="23.15" customHeight="1" thickTop="1" thickBot="1">
      <c r="A51" s="209" t="s">
        <v>117</v>
      </c>
      <c r="B51" s="146">
        <v>11</v>
      </c>
      <c r="C51" s="147"/>
      <c r="D51" s="148">
        <v>0.83</v>
      </c>
      <c r="E51" s="147"/>
      <c r="F51" s="148">
        <v>0.72866091251298781</v>
      </c>
      <c r="G51" s="147"/>
      <c r="H51" s="148">
        <v>-0.15</v>
      </c>
      <c r="I51" s="147"/>
      <c r="J51" s="148">
        <v>-9.669558921559597E-2</v>
      </c>
    </row>
    <row r="52" spans="1:11" ht="23.25" customHeight="1" thickTop="1">
      <c r="A52" s="66"/>
      <c r="B52" s="190"/>
      <c r="C52" s="12"/>
      <c r="D52" s="136"/>
      <c r="E52" s="12"/>
      <c r="F52" s="136"/>
      <c r="G52" s="12"/>
      <c r="H52" s="136"/>
      <c r="I52" s="12"/>
      <c r="J52" s="136"/>
    </row>
    <row r="53" spans="1:11" ht="23.25" customHeight="1">
      <c r="A53" s="60" t="s">
        <v>0</v>
      </c>
      <c r="B53" s="61"/>
      <c r="C53" s="62"/>
      <c r="D53" s="62"/>
      <c r="E53" s="62"/>
      <c r="F53" s="62"/>
      <c r="G53" s="62"/>
      <c r="H53" s="227"/>
      <c r="I53" s="227"/>
      <c r="J53" s="227"/>
    </row>
    <row r="54" spans="1:11" ht="23.25" customHeight="1">
      <c r="A54" s="60" t="s">
        <v>118</v>
      </c>
      <c r="B54" s="61"/>
      <c r="C54" s="62"/>
      <c r="D54" s="62"/>
      <c r="E54" s="62"/>
      <c r="F54" s="62"/>
      <c r="G54" s="62"/>
      <c r="H54" s="227"/>
      <c r="I54" s="227"/>
      <c r="J54" s="227"/>
    </row>
    <row r="55" spans="1:11" ht="21.75" customHeight="1">
      <c r="A55" s="5"/>
      <c r="B55" s="5"/>
      <c r="C55" s="62"/>
      <c r="D55" s="62"/>
      <c r="E55" s="62"/>
      <c r="F55" s="62"/>
      <c r="G55" s="62"/>
      <c r="H55" s="62"/>
      <c r="I55" s="228" t="s">
        <v>2</v>
      </c>
      <c r="J55" s="228"/>
    </row>
    <row r="56" spans="1:11" ht="21.75" customHeight="1">
      <c r="B56" s="16"/>
      <c r="C56" s="16"/>
      <c r="D56" s="226" t="s">
        <v>3</v>
      </c>
      <c r="E56" s="226"/>
      <c r="F56" s="226"/>
      <c r="G56" s="64"/>
      <c r="H56" s="226" t="s">
        <v>4</v>
      </c>
      <c r="I56" s="226"/>
      <c r="J56" s="226"/>
    </row>
    <row r="57" spans="1:11" ht="25.5" customHeight="1">
      <c r="B57" s="16"/>
      <c r="C57" s="16"/>
      <c r="D57" s="229" t="s">
        <v>87</v>
      </c>
      <c r="E57" s="231"/>
      <c r="F57" s="231"/>
      <c r="G57" s="64"/>
      <c r="H57" s="229" t="s">
        <v>87</v>
      </c>
      <c r="I57" s="231"/>
      <c r="J57" s="231"/>
    </row>
    <row r="58" spans="1:11" ht="21.75" customHeight="1">
      <c r="B58" s="16"/>
      <c r="C58" s="16"/>
      <c r="D58" s="229" t="s">
        <v>88</v>
      </c>
      <c r="E58" s="229"/>
      <c r="F58" s="229"/>
      <c r="G58" s="64"/>
      <c r="H58" s="229" t="s">
        <v>88</v>
      </c>
      <c r="I58" s="229"/>
      <c r="J58" s="229"/>
    </row>
    <row r="59" spans="1:11" ht="21.75" customHeight="1">
      <c r="B59" s="16"/>
      <c r="C59" s="65"/>
      <c r="D59" s="43">
        <v>2564</v>
      </c>
      <c r="E59" s="65"/>
      <c r="F59" s="43">
        <v>2563</v>
      </c>
      <c r="G59" s="189"/>
      <c r="H59" s="43">
        <v>2564</v>
      </c>
      <c r="I59" s="65"/>
      <c r="J59" s="43">
        <v>2563</v>
      </c>
    </row>
    <row r="60" spans="1:11" ht="19" customHeight="1">
      <c r="B60" s="190"/>
      <c r="C60" s="191"/>
      <c r="D60" s="189"/>
      <c r="E60" s="65"/>
      <c r="F60" s="189"/>
      <c r="G60" s="189"/>
      <c r="H60" s="189"/>
      <c r="I60" s="65"/>
      <c r="J60" s="189"/>
    </row>
    <row r="61" spans="1:11" ht="21.75" customHeight="1">
      <c r="A61" s="66" t="s">
        <v>112</v>
      </c>
      <c r="B61" s="190"/>
      <c r="C61" s="191"/>
      <c r="D61" s="15">
        <f>D48</f>
        <v>8618407</v>
      </c>
      <c r="E61" s="4"/>
      <c r="F61" s="15">
        <f>F48</f>
        <v>8493728</v>
      </c>
      <c r="G61" s="15"/>
      <c r="H61" s="15">
        <f>H34</f>
        <v>-1112224</v>
      </c>
      <c r="I61" s="4"/>
      <c r="J61" s="15">
        <f>J34</f>
        <v>-683080</v>
      </c>
    </row>
    <row r="62" spans="1:11" ht="10.5" customHeight="1">
      <c r="B62" s="190"/>
      <c r="C62" s="191"/>
      <c r="D62" s="191"/>
      <c r="E62" s="191"/>
      <c r="G62" s="191"/>
      <c r="H62" s="191"/>
      <c r="I62" s="191"/>
    </row>
    <row r="63" spans="1:11" ht="21.75" customHeight="1">
      <c r="A63" s="66" t="s">
        <v>119</v>
      </c>
      <c r="B63" s="190"/>
      <c r="C63" s="191"/>
      <c r="D63" s="191"/>
      <c r="E63" s="191"/>
      <c r="G63" s="191"/>
      <c r="H63" s="191"/>
      <c r="I63" s="191"/>
    </row>
    <row r="64" spans="1:11" ht="21.75" customHeight="1">
      <c r="A64" s="80" t="s">
        <v>120</v>
      </c>
      <c r="B64" s="190"/>
      <c r="C64" s="191"/>
      <c r="D64" s="191"/>
      <c r="E64" s="191"/>
      <c r="G64" s="191"/>
      <c r="H64" s="191"/>
      <c r="I64" s="191"/>
    </row>
    <row r="65" spans="1:10" ht="21.75" customHeight="1">
      <c r="A65" s="80" t="s">
        <v>121</v>
      </c>
      <c r="B65" s="190"/>
      <c r="C65" s="191"/>
      <c r="D65" s="191"/>
      <c r="E65" s="191"/>
      <c r="G65" s="191"/>
      <c r="H65" s="191"/>
      <c r="I65" s="191"/>
    </row>
    <row r="66" spans="1:10" ht="21.75" customHeight="1">
      <c r="A66" s="33" t="s">
        <v>122</v>
      </c>
      <c r="B66" s="190"/>
      <c r="C66" s="191"/>
      <c r="D66" s="7"/>
      <c r="E66" s="191"/>
      <c r="F66" s="7"/>
      <c r="G66" s="191"/>
      <c r="H66" s="69"/>
      <c r="I66" s="191"/>
      <c r="J66" s="69"/>
    </row>
    <row r="67" spans="1:10" ht="22.65" customHeight="1">
      <c r="A67" s="72" t="s">
        <v>123</v>
      </c>
      <c r="B67" s="190"/>
      <c r="C67" s="191"/>
      <c r="D67" s="7">
        <v>6372742</v>
      </c>
      <c r="E67" s="191"/>
      <c r="F67" s="7">
        <v>8196201</v>
      </c>
      <c r="G67" s="191"/>
      <c r="H67" s="69">
        <v>0</v>
      </c>
      <c r="I67" s="191"/>
      <c r="J67" s="69">
        <v>0</v>
      </c>
    </row>
    <row r="68" spans="1:10" s="191" customFormat="1" ht="21.75" customHeight="1">
      <c r="A68" s="33" t="s">
        <v>124</v>
      </c>
      <c r="B68" s="190"/>
      <c r="D68" s="7"/>
      <c r="F68" s="7"/>
      <c r="H68" s="69"/>
      <c r="J68" s="69"/>
    </row>
    <row r="69" spans="1:10" s="191" customFormat="1" ht="21.75" customHeight="1">
      <c r="A69" s="33" t="s">
        <v>125</v>
      </c>
      <c r="B69" s="190"/>
      <c r="D69" s="30">
        <v>242721</v>
      </c>
      <c r="F69" s="30">
        <v>-761571</v>
      </c>
      <c r="H69" s="69">
        <v>24298</v>
      </c>
      <c r="J69" s="69">
        <v>-61678</v>
      </c>
    </row>
    <row r="70" spans="1:10" ht="21.25" customHeight="1">
      <c r="A70" s="33" t="s">
        <v>126</v>
      </c>
      <c r="B70" s="190"/>
      <c r="C70" s="191"/>
      <c r="D70" s="7"/>
      <c r="E70" s="191"/>
      <c r="F70" s="7"/>
      <c r="G70" s="191"/>
      <c r="H70" s="69"/>
      <c r="I70" s="191"/>
      <c r="J70" s="69"/>
    </row>
    <row r="71" spans="1:10" ht="21.75" customHeight="1">
      <c r="A71" s="33" t="s">
        <v>127</v>
      </c>
      <c r="B71" s="190"/>
      <c r="C71" s="191"/>
      <c r="D71" s="23">
        <v>12592</v>
      </c>
      <c r="E71" s="191"/>
      <c r="F71" s="23">
        <v>-328375</v>
      </c>
      <c r="G71" s="191"/>
      <c r="H71" s="70">
        <v>-4860</v>
      </c>
      <c r="I71" s="191"/>
      <c r="J71" s="70">
        <v>12336</v>
      </c>
    </row>
    <row r="72" spans="1:10" ht="21.75" customHeight="1">
      <c r="A72" s="66" t="s">
        <v>128</v>
      </c>
      <c r="B72" s="41"/>
      <c r="C72" s="41"/>
      <c r="D72" s="41"/>
      <c r="E72" s="41"/>
      <c r="F72" s="41"/>
      <c r="G72" s="41"/>
      <c r="H72" s="41"/>
      <c r="I72" s="41"/>
      <c r="J72" s="41"/>
    </row>
    <row r="73" spans="1:10" ht="21.75" customHeight="1">
      <c r="A73" s="66" t="s">
        <v>129</v>
      </c>
      <c r="B73" s="190"/>
      <c r="C73" s="191"/>
      <c r="D73" s="118">
        <f>SUM(D66:D71)</f>
        <v>6628055</v>
      </c>
      <c r="E73" s="41"/>
      <c r="F73" s="118">
        <f>SUM(F66:F71)</f>
        <v>7106255</v>
      </c>
      <c r="G73" s="41"/>
      <c r="H73" s="133">
        <f>SUM(H65:H71)</f>
        <v>19438</v>
      </c>
      <c r="I73" s="192"/>
      <c r="J73" s="133">
        <f>SUM(J65:J71)</f>
        <v>-49342</v>
      </c>
    </row>
    <row r="74" spans="1:10" ht="12.75" customHeight="1">
      <c r="A74" s="191"/>
      <c r="B74" s="190"/>
      <c r="C74" s="191"/>
      <c r="D74" s="41"/>
      <c r="E74" s="41"/>
      <c r="F74" s="41"/>
      <c r="G74" s="41"/>
      <c r="H74" s="41"/>
      <c r="I74" s="41"/>
      <c r="J74" s="41"/>
    </row>
    <row r="75" spans="1:10" ht="21.75" customHeight="1">
      <c r="A75" s="80" t="s">
        <v>130</v>
      </c>
      <c r="B75" s="190"/>
      <c r="C75" s="191"/>
      <c r="D75" s="191"/>
      <c r="E75" s="191"/>
      <c r="G75" s="191"/>
      <c r="H75" s="191"/>
      <c r="I75" s="191"/>
    </row>
    <row r="76" spans="1:10" ht="21.75" customHeight="1">
      <c r="A76" s="80" t="s">
        <v>121</v>
      </c>
      <c r="B76" s="190"/>
      <c r="C76" s="191"/>
      <c r="D76" s="191"/>
      <c r="E76" s="191"/>
      <c r="G76" s="191"/>
      <c r="H76" s="191"/>
      <c r="I76" s="191"/>
    </row>
    <row r="77" spans="1:10" s="191" customFormat="1" ht="21.75" customHeight="1">
      <c r="A77" s="33" t="s">
        <v>131</v>
      </c>
      <c r="B77" s="190"/>
    </row>
    <row r="78" spans="1:10" s="191" customFormat="1" ht="21.75" customHeight="1">
      <c r="A78" s="33" t="s">
        <v>132</v>
      </c>
      <c r="B78" s="190"/>
      <c r="D78" s="69">
        <v>-91248</v>
      </c>
      <c r="F78" s="69">
        <v>-1279206</v>
      </c>
      <c r="H78" s="69">
        <v>0</v>
      </c>
      <c r="J78" s="69">
        <v>0</v>
      </c>
    </row>
    <row r="79" spans="1:10" ht="21.75" customHeight="1">
      <c r="A79" s="33" t="s">
        <v>133</v>
      </c>
      <c r="B79" s="190"/>
      <c r="C79" s="191"/>
      <c r="D79" s="191"/>
      <c r="E79" s="191"/>
      <c r="G79" s="191"/>
      <c r="H79" s="191"/>
      <c r="I79" s="191"/>
    </row>
    <row r="80" spans="1:10" ht="21.75" customHeight="1">
      <c r="A80" s="33" t="s">
        <v>134</v>
      </c>
      <c r="B80" s="190"/>
      <c r="C80" s="191"/>
      <c r="D80" s="7">
        <v>-11651</v>
      </c>
      <c r="E80" s="191"/>
      <c r="F80" s="7">
        <v>-687929</v>
      </c>
      <c r="G80" s="191"/>
      <c r="H80" s="69">
        <v>0</v>
      </c>
      <c r="I80" s="191"/>
      <c r="J80" s="69">
        <v>-196685</v>
      </c>
    </row>
    <row r="81" spans="1:11" ht="21.75" customHeight="1">
      <c r="A81" s="33" t="s">
        <v>135</v>
      </c>
      <c r="B81" s="190"/>
      <c r="C81" s="191"/>
      <c r="D81" s="7">
        <v>-49783</v>
      </c>
      <c r="E81" s="191"/>
      <c r="F81" s="7">
        <v>11723058</v>
      </c>
      <c r="G81" s="191"/>
      <c r="H81" s="69">
        <v>0</v>
      </c>
      <c r="I81" s="191"/>
      <c r="J81" s="69">
        <v>2836974</v>
      </c>
      <c r="K81" s="191"/>
    </row>
    <row r="82" spans="1:11" ht="21.75" customHeight="1">
      <c r="A82" s="33" t="s">
        <v>136</v>
      </c>
      <c r="B82" s="190"/>
      <c r="C82" s="191"/>
      <c r="D82" s="7"/>
      <c r="E82" s="191"/>
      <c r="F82" s="7"/>
      <c r="G82" s="191"/>
      <c r="H82" s="69"/>
      <c r="I82" s="191"/>
      <c r="J82" s="69"/>
      <c r="K82" s="191"/>
    </row>
    <row r="83" spans="1:11" ht="21.75" customHeight="1">
      <c r="A83" s="33" t="s">
        <v>137</v>
      </c>
      <c r="B83" s="190"/>
      <c r="C83" s="191"/>
      <c r="D83" s="23">
        <v>-2183</v>
      </c>
      <c r="E83" s="191"/>
      <c r="F83" s="23">
        <v>-2126730</v>
      </c>
      <c r="G83" s="191"/>
      <c r="H83" s="70">
        <v>0</v>
      </c>
      <c r="I83" s="191"/>
      <c r="J83" s="70">
        <v>-528058</v>
      </c>
      <c r="K83" s="191"/>
    </row>
    <row r="84" spans="1:11" ht="21.75" customHeight="1">
      <c r="A84" s="4" t="s">
        <v>138</v>
      </c>
      <c r="B84" s="191"/>
      <c r="C84" s="191"/>
      <c r="D84" s="41"/>
      <c r="E84" s="41"/>
      <c r="F84" s="41"/>
      <c r="G84" s="41"/>
      <c r="H84" s="41"/>
      <c r="I84" s="41"/>
      <c r="J84" s="41"/>
      <c r="K84" s="191"/>
    </row>
    <row r="85" spans="1:11" ht="21.75" customHeight="1">
      <c r="A85" s="66" t="s">
        <v>129</v>
      </c>
      <c r="B85" s="190"/>
      <c r="C85" s="191"/>
      <c r="D85" s="133">
        <f>SUM(D75:D83)</f>
        <v>-154865</v>
      </c>
      <c r="E85" s="191"/>
      <c r="F85" s="133">
        <f>SUM(F75:F83)</f>
        <v>7629193</v>
      </c>
      <c r="G85" s="191"/>
      <c r="H85" s="133">
        <f>SUM(H75:H83)</f>
        <v>0</v>
      </c>
      <c r="I85" s="4"/>
      <c r="J85" s="133">
        <f>SUM(J75:J83)</f>
        <v>2112231</v>
      </c>
      <c r="K85" s="191"/>
    </row>
    <row r="86" spans="1:11" ht="21.75" customHeight="1">
      <c r="A86" s="134" t="s">
        <v>309</v>
      </c>
      <c r="B86" s="190"/>
      <c r="C86" s="191"/>
      <c r="D86" s="135"/>
      <c r="E86" s="41"/>
      <c r="F86" s="135"/>
      <c r="G86" s="41"/>
      <c r="H86" s="135"/>
      <c r="I86" s="41"/>
      <c r="J86" s="135"/>
      <c r="K86" s="191"/>
    </row>
    <row r="87" spans="1:11" ht="21.75" customHeight="1">
      <c r="A87" s="134" t="s">
        <v>303</v>
      </c>
      <c r="B87" s="190"/>
      <c r="C87" s="191"/>
      <c r="D87" s="133">
        <f>SUM(D73,D85)</f>
        <v>6473190</v>
      </c>
      <c r="E87" s="41"/>
      <c r="F87" s="133">
        <f>SUM(F73,F85)</f>
        <v>14735448</v>
      </c>
      <c r="G87" s="41"/>
      <c r="H87" s="118">
        <f>SUM(H73,H85)</f>
        <v>19438</v>
      </c>
      <c r="I87" s="4"/>
      <c r="J87" s="118">
        <f>SUM(J73,J85)</f>
        <v>2062889</v>
      </c>
      <c r="K87" s="191"/>
    </row>
    <row r="88" spans="1:11" ht="21.75" customHeight="1" thickBot="1">
      <c r="A88" s="134" t="s">
        <v>139</v>
      </c>
      <c r="B88" s="190"/>
      <c r="C88" s="191"/>
      <c r="D88" s="187">
        <f>SUM(D61,D87)</f>
        <v>15091597</v>
      </c>
      <c r="E88" s="191"/>
      <c r="F88" s="187">
        <f>SUM(F61,F87)</f>
        <v>23229176</v>
      </c>
      <c r="G88" s="191"/>
      <c r="H88" s="187">
        <f>SUM(H61,H87)</f>
        <v>-1092786</v>
      </c>
      <c r="I88" s="191"/>
      <c r="J88" s="187">
        <f>SUM(J61,J87)</f>
        <v>1379809</v>
      </c>
      <c r="K88" s="17"/>
    </row>
    <row r="89" spans="1:11" ht="6.75" customHeight="1" thickTop="1">
      <c r="B89" s="190"/>
      <c r="C89" s="191"/>
      <c r="D89" s="191"/>
      <c r="E89" s="191"/>
      <c r="G89" s="191"/>
      <c r="H89" s="191"/>
      <c r="I89" s="191"/>
      <c r="K89" s="191"/>
    </row>
    <row r="90" spans="1:11" ht="23.25" customHeight="1">
      <c r="A90" s="60" t="s">
        <v>0</v>
      </c>
      <c r="B90" s="61"/>
      <c r="C90" s="62"/>
      <c r="D90" s="62"/>
      <c r="E90" s="62"/>
      <c r="F90" s="62"/>
      <c r="G90" s="62"/>
      <c r="H90" s="227"/>
      <c r="I90" s="227"/>
      <c r="J90" s="227"/>
      <c r="K90" s="191"/>
    </row>
    <row r="91" spans="1:11" ht="23.25" customHeight="1">
      <c r="A91" s="60" t="s">
        <v>118</v>
      </c>
      <c r="B91" s="61"/>
      <c r="C91" s="62"/>
      <c r="D91" s="62"/>
      <c r="E91" s="62"/>
      <c r="F91" s="62"/>
      <c r="G91" s="62"/>
      <c r="H91" s="227"/>
      <c r="I91" s="227"/>
      <c r="J91" s="227"/>
      <c r="K91" s="191"/>
    </row>
    <row r="92" spans="1:11" ht="21.75" customHeight="1">
      <c r="A92" s="5"/>
      <c r="B92" s="5"/>
      <c r="C92" s="62"/>
      <c r="D92" s="62"/>
      <c r="E92" s="62"/>
      <c r="F92" s="62"/>
      <c r="G92" s="62"/>
      <c r="H92" s="62"/>
      <c r="I92" s="228" t="s">
        <v>2</v>
      </c>
      <c r="J92" s="228"/>
      <c r="K92" s="191"/>
    </row>
    <row r="93" spans="1:11" ht="21.75" customHeight="1">
      <c r="B93" s="16"/>
      <c r="C93" s="16"/>
      <c r="D93" s="226" t="s">
        <v>3</v>
      </c>
      <c r="E93" s="226"/>
      <c r="F93" s="226"/>
      <c r="G93" s="64"/>
      <c r="H93" s="226" t="s">
        <v>4</v>
      </c>
      <c r="I93" s="226"/>
      <c r="J93" s="226"/>
      <c r="K93" s="191"/>
    </row>
    <row r="94" spans="1:11" ht="26.4" customHeight="1">
      <c r="B94" s="16"/>
      <c r="C94" s="16"/>
      <c r="D94" s="229" t="s">
        <v>87</v>
      </c>
      <c r="E94" s="231"/>
      <c r="F94" s="231"/>
      <c r="G94" s="64"/>
      <c r="H94" s="229" t="s">
        <v>87</v>
      </c>
      <c r="I94" s="231"/>
      <c r="J94" s="231"/>
      <c r="K94" s="191"/>
    </row>
    <row r="95" spans="1:11" ht="21.75" customHeight="1">
      <c r="B95" s="16"/>
      <c r="C95" s="16"/>
      <c r="D95" s="229" t="s">
        <v>88</v>
      </c>
      <c r="E95" s="229"/>
      <c r="F95" s="229"/>
      <c r="G95" s="64"/>
      <c r="H95" s="229" t="s">
        <v>88</v>
      </c>
      <c r="I95" s="229"/>
      <c r="J95" s="229"/>
      <c r="K95" s="191"/>
    </row>
    <row r="96" spans="1:11" ht="21.75" customHeight="1">
      <c r="B96" s="16"/>
      <c r="C96" s="65"/>
      <c r="D96" s="43">
        <v>2564</v>
      </c>
      <c r="E96" s="65"/>
      <c r="F96" s="43">
        <v>2563</v>
      </c>
      <c r="G96" s="189"/>
      <c r="H96" s="43">
        <v>2564</v>
      </c>
      <c r="I96" s="65"/>
      <c r="J96" s="43">
        <v>2563</v>
      </c>
      <c r="K96" s="191"/>
    </row>
    <row r="97" spans="1:10" ht="20.5" customHeight="1">
      <c r="B97" s="190"/>
      <c r="C97" s="191"/>
      <c r="D97" s="189"/>
      <c r="E97" s="65"/>
      <c r="F97" s="189"/>
      <c r="G97" s="189"/>
      <c r="H97" s="189"/>
      <c r="I97" s="65"/>
      <c r="J97" s="189"/>
    </row>
    <row r="98" spans="1:10" ht="21.75" customHeight="1">
      <c r="A98" s="66" t="s">
        <v>140</v>
      </c>
      <c r="B98" s="190"/>
      <c r="C98" s="191"/>
      <c r="D98" s="191"/>
      <c r="E98" s="191"/>
      <c r="G98" s="191"/>
      <c r="H98" s="191"/>
      <c r="I98" s="191"/>
    </row>
    <row r="99" spans="1:10" ht="21.75" customHeight="1">
      <c r="A99" s="33" t="s">
        <v>113</v>
      </c>
      <c r="B99" s="190"/>
      <c r="C99" s="191"/>
      <c r="D99" s="17">
        <v>12390216</v>
      </c>
      <c r="E99" s="191"/>
      <c r="F99" s="17">
        <v>18070640</v>
      </c>
      <c r="G99" s="191"/>
      <c r="H99" s="17">
        <v>-1092786</v>
      </c>
      <c r="I99" s="17"/>
      <c r="J99" s="17">
        <v>1379809</v>
      </c>
    </row>
    <row r="100" spans="1:10" ht="21.75" customHeight="1">
      <c r="A100" s="33" t="s">
        <v>141</v>
      </c>
      <c r="B100" s="190"/>
      <c r="C100" s="191"/>
      <c r="D100" s="7">
        <v>2701381</v>
      </c>
      <c r="E100" s="191"/>
      <c r="F100" s="7">
        <v>5158536</v>
      </c>
      <c r="G100" s="41"/>
      <c r="H100" s="70">
        <v>0</v>
      </c>
      <c r="I100" s="41"/>
      <c r="J100" s="70">
        <v>0</v>
      </c>
    </row>
    <row r="101" spans="1:10" ht="21.75" customHeight="1" thickBot="1">
      <c r="A101" s="134" t="s">
        <v>139</v>
      </c>
      <c r="B101" s="190"/>
      <c r="C101" s="191"/>
      <c r="D101" s="119">
        <f>SUM(D99:D100)</f>
        <v>15091597</v>
      </c>
      <c r="E101" s="4"/>
      <c r="F101" s="119">
        <f>SUM(F99:F100)</f>
        <v>23229176</v>
      </c>
      <c r="G101" s="56">
        <f>SUM(G99:G100)</f>
        <v>0</v>
      </c>
      <c r="H101" s="119">
        <f>SUM(H99:H100)</f>
        <v>-1092786</v>
      </c>
      <c r="I101" s="56">
        <f>SUM(I99:I100)</f>
        <v>0</v>
      </c>
      <c r="J101" s="119">
        <f>SUM(J99:J100)</f>
        <v>1379809</v>
      </c>
    </row>
    <row r="102" spans="1:10" ht="23.25" customHeight="1" thickTop="1">
      <c r="B102" s="190"/>
      <c r="C102" s="191"/>
      <c r="D102" s="17"/>
      <c r="E102" s="191"/>
      <c r="F102" s="17"/>
      <c r="G102" s="17"/>
      <c r="H102" s="17"/>
      <c r="I102" s="191"/>
      <c r="J102" s="17"/>
    </row>
    <row r="104" spans="1:10" ht="23.25" customHeight="1">
      <c r="B104" s="190"/>
      <c r="C104" s="191"/>
      <c r="D104" s="17"/>
      <c r="E104" s="191"/>
      <c r="F104" s="17"/>
      <c r="G104" s="191"/>
      <c r="H104" s="17"/>
      <c r="I104" s="191"/>
      <c r="J104" s="17"/>
    </row>
  </sheetData>
  <mergeCells count="38">
    <mergeCell ref="H95:J95"/>
    <mergeCell ref="D95:F95"/>
    <mergeCell ref="H57:J57"/>
    <mergeCell ref="D56:F56"/>
    <mergeCell ref="H56:J56"/>
    <mergeCell ref="D57:F57"/>
    <mergeCell ref="D58:F58"/>
    <mergeCell ref="H58:J58"/>
    <mergeCell ref="H90:J90"/>
    <mergeCell ref="H91:J91"/>
    <mergeCell ref="I92:J92"/>
    <mergeCell ref="D93:F93"/>
    <mergeCell ref="H93:J93"/>
    <mergeCell ref="D94:F94"/>
    <mergeCell ref="H94:J94"/>
    <mergeCell ref="A17:B17"/>
    <mergeCell ref="A28:B28"/>
    <mergeCell ref="H36:J36"/>
    <mergeCell ref="H37:J37"/>
    <mergeCell ref="I38:J38"/>
    <mergeCell ref="D6:F6"/>
    <mergeCell ref="H6:J6"/>
    <mergeCell ref="D39:F39"/>
    <mergeCell ref="H39:J39"/>
    <mergeCell ref="D40:F40"/>
    <mergeCell ref="H40:J40"/>
    <mergeCell ref="H1:J1"/>
    <mergeCell ref="H2:J2"/>
    <mergeCell ref="D4:F4"/>
    <mergeCell ref="H4:J4"/>
    <mergeCell ref="D5:F5"/>
    <mergeCell ref="H5:J5"/>
    <mergeCell ref="I3:J3"/>
    <mergeCell ref="H53:J53"/>
    <mergeCell ref="H54:J54"/>
    <mergeCell ref="I55:J55"/>
    <mergeCell ref="D41:F41"/>
    <mergeCell ref="H41:J41"/>
  </mergeCells>
  <pageMargins left="0.8" right="0.8" top="0.48" bottom="0.5" header="0.5" footer="0.5"/>
  <pageSetup paperSize="9" scale="85" firstPageNumber="7" fitToHeight="0" orientation="portrait" useFirstPageNumber="1" r:id="rId1"/>
  <headerFooter alignWithMargins="0">
    <oddFooter>&amp;L  หมายเหตุประกอบงบการเงินเป็นส่วนหนึ่งของงบการเงินนี้
&amp;C&amp;P</oddFooter>
  </headerFooter>
  <rowBreaks count="5" manualBreakCount="5">
    <brk id="35" max="16383" man="1"/>
    <brk id="52" max="16383" man="1"/>
    <brk id="89" max="16383" man="1"/>
    <brk id="126" max="16383" man="1"/>
    <brk id="1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35"/>
  <sheetViews>
    <sheetView view="pageBreakPreview" topLeftCell="A4" zoomScale="70" zoomScaleNormal="70" zoomScaleSheetLayoutView="100" workbookViewId="0">
      <selection activeCell="R16" sqref="R16"/>
    </sheetView>
  </sheetViews>
  <sheetFormatPr defaultColWidth="9" defaultRowHeight="21.25" customHeight="1"/>
  <cols>
    <col min="1" max="1" width="61.8984375" style="38" customWidth="1"/>
    <col min="2" max="2" width="9.59765625" style="38" bestFit="1" customWidth="1"/>
    <col min="3" max="3" width="0.8984375" style="38" customWidth="1"/>
    <col min="4" max="4" width="11.3984375" style="38" customWidth="1"/>
    <col min="5" max="5" width="0.69921875" style="38" customWidth="1"/>
    <col min="6" max="6" width="13.8984375" style="38" bestFit="1" customWidth="1"/>
    <col min="7" max="7" width="0.69921875" style="38" customWidth="1"/>
    <col min="8" max="8" width="13" style="38" bestFit="1" customWidth="1"/>
    <col min="9" max="9" width="1" style="38" customWidth="1"/>
    <col min="10" max="10" width="13.09765625" style="38" customWidth="1"/>
    <col min="11" max="11" width="0.8984375" style="38" customWidth="1"/>
    <col min="12" max="12" width="16.69921875" style="38" bestFit="1" customWidth="1"/>
    <col min="13" max="13" width="0.8984375" style="38" customWidth="1"/>
    <col min="14" max="14" width="16" style="38" customWidth="1"/>
    <col min="15" max="15" width="0.8984375" style="38" customWidth="1"/>
    <col min="16" max="16" width="13.59765625" style="38" bestFit="1" customWidth="1"/>
    <col min="17" max="17" width="0.8984375" style="38" customWidth="1"/>
    <col min="18" max="18" width="13.59765625" style="38" bestFit="1" customWidth="1"/>
    <col min="19" max="19" width="0.8984375" style="38" customWidth="1"/>
    <col min="20" max="20" width="12.3984375" style="38" bestFit="1" customWidth="1"/>
    <col min="21" max="21" width="0.69921875" style="38" customWidth="1"/>
    <col min="22" max="22" width="14.59765625" style="38" customWidth="1"/>
    <col min="23" max="23" width="0.69921875" style="38" customWidth="1"/>
    <col min="24" max="24" width="14.59765625" style="38" customWidth="1"/>
    <col min="25" max="25" width="0.69921875" style="38" customWidth="1"/>
    <col min="26" max="26" width="14.09765625" style="38" bestFit="1" customWidth="1"/>
    <col min="27" max="27" width="0.59765625" style="38" customWidth="1"/>
    <col min="28" max="28" width="13.69921875" style="38" customWidth="1"/>
    <col min="29" max="29" width="0.69921875" style="38" customWidth="1"/>
    <col min="30" max="30" width="13.59765625" style="38" bestFit="1" customWidth="1"/>
    <col min="31" max="31" width="0.8984375" style="38" customWidth="1"/>
    <col min="32" max="32" width="13.3984375" style="38" bestFit="1" customWidth="1"/>
    <col min="33" max="33" width="0.59765625" style="38" customWidth="1"/>
    <col min="34" max="34" width="13.59765625" style="38" bestFit="1" customWidth="1"/>
    <col min="35" max="35" width="0.59765625" style="38" customWidth="1"/>
    <col min="36" max="36" width="12.09765625" style="38" bestFit="1" customWidth="1"/>
    <col min="37" max="37" width="0.69921875" style="38" customWidth="1"/>
    <col min="38" max="38" width="15.69921875" style="38" bestFit="1" customWidth="1"/>
    <col min="39" max="16384" width="9" style="38"/>
  </cols>
  <sheetData>
    <row r="1" spans="1:38" ht="24.75" customHeight="1">
      <c r="A1" s="35" t="s">
        <v>0</v>
      </c>
      <c r="B1" s="35"/>
      <c r="C1" s="35"/>
      <c r="D1" s="36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6"/>
      <c r="U1" s="37"/>
      <c r="V1" s="36"/>
      <c r="W1" s="37"/>
      <c r="X1" s="36"/>
      <c r="Y1" s="37"/>
      <c r="Z1" s="36"/>
      <c r="AA1" s="36"/>
      <c r="AB1" s="36"/>
      <c r="AC1" s="36"/>
      <c r="AD1" s="36"/>
      <c r="AE1" s="36"/>
      <c r="AF1" s="37"/>
      <c r="AG1" s="37"/>
      <c r="AH1" s="37"/>
      <c r="AI1" s="37"/>
      <c r="AJ1" s="36"/>
    </row>
    <row r="2" spans="1:38" ht="24.75" customHeight="1">
      <c r="A2" s="35" t="s">
        <v>142</v>
      </c>
      <c r="B2" s="35"/>
      <c r="C2" s="35"/>
      <c r="D2" s="36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6"/>
      <c r="U2" s="37"/>
      <c r="V2" s="36"/>
      <c r="W2" s="37"/>
      <c r="X2" s="36"/>
      <c r="Y2" s="37"/>
      <c r="Z2" s="36"/>
      <c r="AA2" s="36"/>
      <c r="AB2" s="36"/>
      <c r="AC2" s="36"/>
      <c r="AD2" s="36"/>
      <c r="AE2" s="36"/>
      <c r="AF2" s="37"/>
      <c r="AG2" s="37"/>
      <c r="AH2" s="37"/>
      <c r="AI2" s="37"/>
      <c r="AJ2" s="36"/>
    </row>
    <row r="3" spans="1:38" ht="23.25" customHeight="1">
      <c r="A3" s="35"/>
      <c r="B3" s="35"/>
      <c r="C3" s="35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L3" s="39" t="s">
        <v>2</v>
      </c>
    </row>
    <row r="4" spans="1:38" ht="23.25" customHeight="1">
      <c r="A4" s="35"/>
      <c r="B4" s="35"/>
      <c r="C4" s="35"/>
      <c r="D4" s="226" t="s">
        <v>3</v>
      </c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6"/>
      <c r="AF4" s="226"/>
      <c r="AG4" s="226"/>
      <c r="AH4" s="226"/>
      <c r="AI4" s="226"/>
      <c r="AJ4" s="226"/>
      <c r="AK4" s="137"/>
      <c r="AL4" s="137"/>
    </row>
    <row r="5" spans="1:38" ht="22">
      <c r="A5" s="73"/>
      <c r="B5" s="73"/>
      <c r="C5" s="73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S5" s="192"/>
      <c r="T5" s="233" t="s">
        <v>79</v>
      </c>
      <c r="U5" s="233"/>
      <c r="V5" s="233"/>
      <c r="W5" s="233"/>
      <c r="X5" s="233"/>
      <c r="Y5" s="233"/>
      <c r="Z5" s="233"/>
      <c r="AA5" s="233"/>
      <c r="AB5" s="233"/>
      <c r="AC5" s="192"/>
      <c r="AD5" s="192"/>
      <c r="AE5" s="192"/>
      <c r="AF5" s="192"/>
      <c r="AG5" s="192"/>
      <c r="AH5" s="192"/>
      <c r="AI5" s="192"/>
      <c r="AJ5" s="192"/>
      <c r="AL5" s="192"/>
    </row>
    <row r="6" spans="1:38" ht="21.75" customHeight="1">
      <c r="A6" s="105"/>
      <c r="B6" s="105"/>
      <c r="C6" s="105"/>
      <c r="D6" s="189"/>
      <c r="E6" s="191"/>
      <c r="F6" s="40"/>
      <c r="G6" s="40"/>
      <c r="H6" s="40"/>
      <c r="I6" s="40"/>
      <c r="J6" s="40"/>
      <c r="K6" s="40"/>
      <c r="L6" s="58"/>
      <c r="M6" s="40"/>
      <c r="N6" s="40"/>
      <c r="O6" s="40"/>
      <c r="P6" s="40"/>
      <c r="S6" s="40"/>
      <c r="T6" s="19"/>
      <c r="U6" s="40"/>
      <c r="V6" s="40"/>
      <c r="W6" s="40"/>
      <c r="X6" s="40" t="s">
        <v>143</v>
      </c>
      <c r="Y6" s="40"/>
      <c r="Z6" s="40"/>
      <c r="AA6" s="40"/>
      <c r="AB6" s="189"/>
      <c r="AC6" s="41"/>
      <c r="AD6" s="41"/>
      <c r="AE6" s="41"/>
      <c r="AF6" s="18"/>
      <c r="AG6" s="40"/>
      <c r="AH6" s="18"/>
      <c r="AI6" s="18"/>
      <c r="AJ6" s="40"/>
      <c r="AL6" s="17"/>
    </row>
    <row r="7" spans="1:38" ht="21.75" customHeight="1">
      <c r="A7" s="105"/>
      <c r="B7" s="105"/>
      <c r="C7" s="105"/>
      <c r="D7" s="189"/>
      <c r="E7" s="191"/>
      <c r="F7" s="40"/>
      <c r="G7" s="40"/>
      <c r="H7" s="40"/>
      <c r="I7" s="40"/>
      <c r="J7" s="40" t="s">
        <v>144</v>
      </c>
      <c r="K7" s="40"/>
      <c r="L7" s="58"/>
      <c r="M7" s="40"/>
      <c r="N7" s="40"/>
      <c r="O7" s="40"/>
      <c r="P7" s="40"/>
      <c r="S7" s="40"/>
      <c r="T7" s="19"/>
      <c r="U7" s="40"/>
      <c r="V7" s="40" t="s">
        <v>145</v>
      </c>
      <c r="W7" s="40"/>
      <c r="X7" s="40" t="s">
        <v>146</v>
      </c>
      <c r="Y7" s="40"/>
      <c r="Z7" s="40"/>
      <c r="AA7" s="40"/>
      <c r="AB7" s="189"/>
      <c r="AC7" s="41"/>
      <c r="AD7" s="41"/>
      <c r="AE7" s="41"/>
      <c r="AF7" s="18"/>
      <c r="AG7" s="40"/>
      <c r="AH7" s="18"/>
      <c r="AI7" s="18"/>
      <c r="AJ7" s="40"/>
      <c r="AL7" s="17"/>
    </row>
    <row r="8" spans="1:38" ht="21.75" customHeight="1">
      <c r="A8" s="105"/>
      <c r="B8" s="105"/>
      <c r="C8" s="105"/>
      <c r="D8" s="189"/>
      <c r="E8" s="191"/>
      <c r="F8" s="40"/>
      <c r="G8" s="40"/>
      <c r="H8" s="40"/>
      <c r="I8" s="40"/>
      <c r="J8" s="40" t="s">
        <v>147</v>
      </c>
      <c r="K8" s="40"/>
      <c r="L8" s="58" t="s">
        <v>148</v>
      </c>
      <c r="M8" s="40"/>
      <c r="N8" s="40"/>
      <c r="O8" s="40"/>
      <c r="P8" s="40"/>
      <c r="S8" s="40"/>
      <c r="T8" s="19" t="s">
        <v>149</v>
      </c>
      <c r="U8" s="40"/>
      <c r="V8" s="40" t="s">
        <v>150</v>
      </c>
      <c r="W8" s="40"/>
      <c r="X8" s="40" t="s">
        <v>151</v>
      </c>
      <c r="Y8" s="40"/>
      <c r="Z8" s="40" t="s">
        <v>152</v>
      </c>
      <c r="AA8" s="40"/>
      <c r="AB8" s="189" t="s">
        <v>80</v>
      </c>
      <c r="AC8" s="41"/>
      <c r="AD8" s="41"/>
      <c r="AE8" s="41"/>
      <c r="AF8" s="18"/>
      <c r="AG8" s="40"/>
      <c r="AH8" s="18"/>
      <c r="AI8" s="18"/>
      <c r="AJ8" s="40"/>
      <c r="AL8" s="17"/>
    </row>
    <row r="9" spans="1:38" ht="21.75" customHeight="1">
      <c r="A9" s="105"/>
      <c r="B9" s="105"/>
      <c r="C9" s="105"/>
      <c r="D9" s="189" t="s">
        <v>63</v>
      </c>
      <c r="E9" s="191"/>
      <c r="F9" s="40"/>
      <c r="G9" s="40"/>
      <c r="H9" s="40"/>
      <c r="I9" s="40"/>
      <c r="J9" s="40" t="s">
        <v>153</v>
      </c>
      <c r="K9" s="40"/>
      <c r="L9" s="74" t="s">
        <v>154</v>
      </c>
      <c r="M9" s="40"/>
      <c r="N9" s="40"/>
      <c r="O9" s="40"/>
      <c r="P9" s="1" t="s">
        <v>74</v>
      </c>
      <c r="S9" s="40"/>
      <c r="T9" s="19" t="s">
        <v>150</v>
      </c>
      <c r="U9" s="40"/>
      <c r="V9" s="19" t="s">
        <v>155</v>
      </c>
      <c r="W9" s="40"/>
      <c r="X9" s="19" t="s">
        <v>156</v>
      </c>
      <c r="Y9" s="40"/>
      <c r="Z9" s="40" t="s">
        <v>157</v>
      </c>
      <c r="AA9" s="40"/>
      <c r="AB9" s="189" t="s">
        <v>158</v>
      </c>
      <c r="AC9" s="41"/>
      <c r="AD9" s="18"/>
      <c r="AE9" s="41"/>
      <c r="AF9" s="124" t="s">
        <v>159</v>
      </c>
      <c r="AG9" s="40"/>
      <c r="AH9" s="18" t="s">
        <v>160</v>
      </c>
      <c r="AI9" s="18"/>
      <c r="AJ9" s="40" t="s">
        <v>153</v>
      </c>
      <c r="AL9" s="17"/>
    </row>
    <row r="10" spans="1:38" ht="21.75" customHeight="1">
      <c r="A10" s="105"/>
      <c r="B10" s="105"/>
      <c r="C10" s="105"/>
      <c r="D10" s="40" t="s">
        <v>161</v>
      </c>
      <c r="E10" s="40"/>
      <c r="F10" s="40" t="s">
        <v>162</v>
      </c>
      <c r="G10" s="40"/>
      <c r="H10" s="40"/>
      <c r="I10" s="40"/>
      <c r="J10" s="40" t="s">
        <v>163</v>
      </c>
      <c r="K10" s="40"/>
      <c r="L10" s="40" t="s">
        <v>164</v>
      </c>
      <c r="M10" s="40"/>
      <c r="N10" s="40" t="s">
        <v>165</v>
      </c>
      <c r="O10" s="40"/>
      <c r="P10" s="40" t="s">
        <v>166</v>
      </c>
      <c r="R10" s="40" t="s">
        <v>167</v>
      </c>
      <c r="S10" s="40"/>
      <c r="T10" s="123" t="s">
        <v>168</v>
      </c>
      <c r="U10" s="40"/>
      <c r="V10" s="123" t="s">
        <v>169</v>
      </c>
      <c r="W10" s="40"/>
      <c r="X10" s="123" t="s">
        <v>170</v>
      </c>
      <c r="Y10" s="40"/>
      <c r="Z10" s="40" t="s">
        <v>171</v>
      </c>
      <c r="AA10" s="40"/>
      <c r="AB10" s="40" t="s">
        <v>172</v>
      </c>
      <c r="AC10" s="40"/>
      <c r="AD10" s="19"/>
      <c r="AE10" s="40"/>
      <c r="AF10" s="123" t="s">
        <v>173</v>
      </c>
      <c r="AG10" s="40"/>
      <c r="AH10" s="19" t="s">
        <v>174</v>
      </c>
      <c r="AI10" s="18"/>
      <c r="AJ10" s="40" t="s">
        <v>175</v>
      </c>
      <c r="AL10" s="40" t="s">
        <v>160</v>
      </c>
    </row>
    <row r="11" spans="1:38" ht="21.75" customHeight="1">
      <c r="A11" s="106"/>
      <c r="B11" s="107"/>
      <c r="C11" s="107"/>
      <c r="D11" s="42" t="s">
        <v>176</v>
      </c>
      <c r="E11" s="40"/>
      <c r="F11" s="42" t="s">
        <v>177</v>
      </c>
      <c r="G11" s="40"/>
      <c r="H11" s="26" t="s">
        <v>178</v>
      </c>
      <c r="I11" s="40"/>
      <c r="J11" s="42" t="s">
        <v>179</v>
      </c>
      <c r="K11" s="40"/>
      <c r="L11" s="42" t="s">
        <v>180</v>
      </c>
      <c r="M11" s="40"/>
      <c r="N11" s="42" t="s">
        <v>181</v>
      </c>
      <c r="O11" s="40"/>
      <c r="P11" s="42" t="s">
        <v>182</v>
      </c>
      <c r="R11" s="42" t="s">
        <v>183</v>
      </c>
      <c r="S11" s="40"/>
      <c r="T11" s="20" t="s">
        <v>8</v>
      </c>
      <c r="U11" s="40"/>
      <c r="V11" s="26" t="s">
        <v>184</v>
      </c>
      <c r="W11" s="40"/>
      <c r="X11" s="26" t="s">
        <v>185</v>
      </c>
      <c r="Y11" s="40"/>
      <c r="Z11" s="42" t="s">
        <v>186</v>
      </c>
      <c r="AA11" s="40"/>
      <c r="AB11" s="42" t="s">
        <v>62</v>
      </c>
      <c r="AC11" s="40"/>
      <c r="AD11" s="125" t="s">
        <v>80</v>
      </c>
      <c r="AE11" s="40"/>
      <c r="AF11" s="20" t="s">
        <v>187</v>
      </c>
      <c r="AG11" s="40"/>
      <c r="AH11" s="125" t="s">
        <v>188</v>
      </c>
      <c r="AI11" s="18"/>
      <c r="AJ11" s="42" t="s">
        <v>189</v>
      </c>
      <c r="AL11" s="42" t="s">
        <v>174</v>
      </c>
    </row>
    <row r="12" spans="1:38" ht="18.5" customHeight="1">
      <c r="A12" s="106"/>
      <c r="B12" s="106"/>
      <c r="C12" s="106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L12" s="107"/>
    </row>
    <row r="13" spans="1:38" ht="22">
      <c r="A13" s="75" t="s">
        <v>190</v>
      </c>
      <c r="B13" s="75"/>
      <c r="C13" s="75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L13" s="53"/>
    </row>
    <row r="14" spans="1:38" s="192" customFormat="1" ht="20.5" customHeight="1">
      <c r="A14" s="75" t="s">
        <v>191</v>
      </c>
      <c r="B14" s="75"/>
      <c r="C14" s="75"/>
      <c r="D14" s="100">
        <v>8611242</v>
      </c>
      <c r="E14" s="97"/>
      <c r="F14" s="100">
        <v>57298909</v>
      </c>
      <c r="G14" s="100"/>
      <c r="H14" s="100">
        <v>3470021</v>
      </c>
      <c r="I14" s="97"/>
      <c r="J14" s="100">
        <v>4072786</v>
      </c>
      <c r="K14" s="97"/>
      <c r="L14" s="100">
        <v>-5159</v>
      </c>
      <c r="M14" s="97"/>
      <c r="N14" s="100">
        <v>929166</v>
      </c>
      <c r="O14" s="97"/>
      <c r="P14" s="100">
        <v>101404195</v>
      </c>
      <c r="R14" s="100">
        <v>-2909249</v>
      </c>
      <c r="S14" s="97"/>
      <c r="T14" s="100">
        <v>13977518</v>
      </c>
      <c r="U14" s="97"/>
      <c r="V14" s="100">
        <v>-611448</v>
      </c>
      <c r="W14" s="91"/>
      <c r="X14" s="100">
        <v>3124579</v>
      </c>
      <c r="Y14" s="91"/>
      <c r="Z14" s="100">
        <v>-31797899</v>
      </c>
      <c r="AA14" s="97"/>
      <c r="AB14" s="100">
        <f>SUM(T14:Z14)</f>
        <v>-15307250</v>
      </c>
      <c r="AC14" s="97"/>
      <c r="AD14" s="100">
        <f>(AB14)+SUM(D14:R14)</f>
        <v>157564661</v>
      </c>
      <c r="AE14" s="97"/>
      <c r="AF14" s="100">
        <v>15000000</v>
      </c>
      <c r="AG14" s="49"/>
      <c r="AH14" s="100">
        <f>SUM(AD14:AF14)</f>
        <v>172564661</v>
      </c>
      <c r="AI14" s="49"/>
      <c r="AJ14" s="100">
        <v>50112158</v>
      </c>
      <c r="AL14" s="100">
        <f>SUM(AH14:AJ14)</f>
        <v>222676819</v>
      </c>
    </row>
    <row r="15" spans="1:38" s="192" customFormat="1" ht="20.5" customHeight="1">
      <c r="A15" s="192" t="s">
        <v>192</v>
      </c>
      <c r="B15" s="75"/>
      <c r="C15" s="75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44"/>
      <c r="AG15" s="22"/>
      <c r="AH15" s="44"/>
      <c r="AI15" s="22"/>
      <c r="AJ15" s="22"/>
      <c r="AL15" s="22"/>
    </row>
    <row r="16" spans="1:38" s="192" customFormat="1" ht="20.5" customHeight="1">
      <c r="A16" s="92" t="s">
        <v>193</v>
      </c>
      <c r="B16" s="75"/>
      <c r="C16" s="75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S16" s="22"/>
      <c r="T16" s="100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44"/>
      <c r="AG16" s="22"/>
      <c r="AH16" s="44"/>
      <c r="AI16" s="22"/>
      <c r="AJ16" s="22"/>
      <c r="AL16" s="22"/>
    </row>
    <row r="17" spans="1:39" s="192" customFormat="1" ht="20.5" customHeight="1">
      <c r="A17" s="138" t="s">
        <v>194</v>
      </c>
      <c r="B17" s="75"/>
      <c r="C17" s="75"/>
      <c r="D17" s="95">
        <v>0</v>
      </c>
      <c r="E17" s="94"/>
      <c r="F17" s="95">
        <v>0</v>
      </c>
      <c r="G17" s="90"/>
      <c r="H17" s="95">
        <v>0</v>
      </c>
      <c r="I17" s="94"/>
      <c r="J17" s="95">
        <v>0</v>
      </c>
      <c r="K17" s="94"/>
      <c r="L17" s="95">
        <v>0</v>
      </c>
      <c r="M17" s="94"/>
      <c r="N17" s="95">
        <v>0</v>
      </c>
      <c r="O17" s="94"/>
      <c r="P17" s="95">
        <v>0</v>
      </c>
      <c r="R17" s="95">
        <v>0</v>
      </c>
      <c r="S17" s="57"/>
      <c r="T17" s="95">
        <v>0</v>
      </c>
      <c r="U17" s="94"/>
      <c r="V17" s="95">
        <v>0</v>
      </c>
      <c r="W17" s="78"/>
      <c r="X17" s="95">
        <v>0</v>
      </c>
      <c r="Y17" s="78"/>
      <c r="Z17" s="95">
        <v>0</v>
      </c>
      <c r="AA17" s="57"/>
      <c r="AB17" s="95">
        <f>SUM(T17:Z17)</f>
        <v>0</v>
      </c>
      <c r="AC17" s="57"/>
      <c r="AD17" s="95">
        <f>(AB17)+SUM(D17:R17)</f>
        <v>0</v>
      </c>
      <c r="AE17" s="57"/>
      <c r="AF17" s="95">
        <v>0</v>
      </c>
      <c r="AG17" s="57"/>
      <c r="AH17" s="95">
        <f>SUM(AD17:AF17)</f>
        <v>0</v>
      </c>
      <c r="AI17" s="90"/>
      <c r="AJ17" s="95">
        <v>-50156</v>
      </c>
      <c r="AK17" s="193"/>
      <c r="AL17" s="95">
        <f>SUM(AH17:AJ17)</f>
        <v>-50156</v>
      </c>
    </row>
    <row r="18" spans="1:39" s="4" customFormat="1" ht="20.5" customHeight="1">
      <c r="A18" s="92" t="s">
        <v>195</v>
      </c>
      <c r="B18" s="50"/>
      <c r="C18" s="50"/>
      <c r="D18" s="98">
        <f>SUM(D17:D17)</f>
        <v>0</v>
      </c>
      <c r="E18" s="96"/>
      <c r="F18" s="98">
        <f>SUM(F17:F17)</f>
        <v>0</v>
      </c>
      <c r="G18" s="100"/>
      <c r="H18" s="98">
        <f>SUM(H17:H17)</f>
        <v>0</v>
      </c>
      <c r="I18" s="96"/>
      <c r="J18" s="98">
        <f>SUM(J17:J17)</f>
        <v>0</v>
      </c>
      <c r="K18" s="97"/>
      <c r="L18" s="98">
        <f>SUM(L17:L17)</f>
        <v>0</v>
      </c>
      <c r="M18" s="97"/>
      <c r="N18" s="98">
        <f>SUM(N17:N17)</f>
        <v>0</v>
      </c>
      <c r="O18" s="97"/>
      <c r="P18" s="98">
        <f>SUM(P17:P17)</f>
        <v>0</v>
      </c>
      <c r="R18" s="95">
        <v>0</v>
      </c>
      <c r="S18" s="96"/>
      <c r="T18" s="98">
        <f>SUM(T17:T17)</f>
        <v>0</v>
      </c>
      <c r="U18" s="96"/>
      <c r="V18" s="98">
        <f>SUM(V17:V17)</f>
        <v>0</v>
      </c>
      <c r="W18" s="91"/>
      <c r="X18" s="98">
        <f>SUM(X17:X17)</f>
        <v>0</v>
      </c>
      <c r="Y18" s="91"/>
      <c r="Z18" s="98">
        <f>SUM(Z17:Z17)</f>
        <v>0</v>
      </c>
      <c r="AA18" s="96"/>
      <c r="AB18" s="98">
        <f>SUM(AB17:AB17)</f>
        <v>0</v>
      </c>
      <c r="AC18" s="97"/>
      <c r="AD18" s="98">
        <f>SUM(AD17:AD17)</f>
        <v>0</v>
      </c>
      <c r="AE18" s="97"/>
      <c r="AF18" s="98">
        <f>SUM(AF17:AF17)</f>
        <v>0</v>
      </c>
      <c r="AG18" s="54"/>
      <c r="AH18" s="98">
        <f>SUM(AH17:AH17)</f>
        <v>0</v>
      </c>
      <c r="AI18" s="49"/>
      <c r="AJ18" s="98">
        <f>SUM(AJ17:AJ17)</f>
        <v>-50156</v>
      </c>
      <c r="AK18" s="192"/>
      <c r="AL18" s="98">
        <f>SUM(AL17:AL17)</f>
        <v>-50156</v>
      </c>
    </row>
    <row r="19" spans="1:39" s="4" customFormat="1" ht="20.5" customHeight="1">
      <c r="A19" s="76" t="s">
        <v>196</v>
      </c>
      <c r="B19" s="50"/>
      <c r="C19" s="50"/>
      <c r="D19" s="97"/>
      <c r="E19" s="96"/>
      <c r="F19" s="97"/>
      <c r="G19" s="97"/>
      <c r="H19" s="97"/>
      <c r="I19" s="96"/>
      <c r="J19" s="97"/>
      <c r="K19" s="97"/>
      <c r="L19" s="97"/>
      <c r="M19" s="97"/>
      <c r="N19" s="97"/>
      <c r="O19" s="97"/>
      <c r="P19" s="97"/>
      <c r="S19" s="96"/>
      <c r="T19" s="97"/>
      <c r="U19" s="96"/>
      <c r="V19" s="97"/>
      <c r="W19" s="91"/>
      <c r="X19" s="97"/>
      <c r="Y19" s="91"/>
      <c r="Z19" s="97"/>
      <c r="AA19" s="96"/>
      <c r="AB19" s="97"/>
      <c r="AC19" s="97"/>
      <c r="AD19" s="97"/>
      <c r="AE19" s="97"/>
      <c r="AF19" s="97"/>
      <c r="AG19" s="54"/>
      <c r="AH19" s="90"/>
      <c r="AI19" s="49"/>
      <c r="AJ19" s="90"/>
      <c r="AK19" s="192"/>
      <c r="AL19" s="53"/>
    </row>
    <row r="20" spans="1:39" s="4" customFormat="1" ht="20.5" customHeight="1">
      <c r="A20" s="138" t="s">
        <v>197</v>
      </c>
      <c r="B20" s="50"/>
      <c r="C20" s="50"/>
      <c r="D20" s="97"/>
      <c r="E20" s="96"/>
      <c r="F20" s="97"/>
      <c r="G20" s="97"/>
      <c r="H20" s="97"/>
      <c r="I20" s="96"/>
      <c r="J20" s="97"/>
      <c r="K20" s="97"/>
      <c r="L20" s="97"/>
      <c r="M20" s="97"/>
      <c r="N20" s="97"/>
      <c r="O20" s="97"/>
      <c r="P20" s="97"/>
      <c r="S20" s="96"/>
      <c r="T20" s="97"/>
      <c r="U20" s="96"/>
      <c r="V20" s="97"/>
      <c r="W20" s="91"/>
      <c r="X20" s="97"/>
      <c r="Y20" s="91"/>
      <c r="Z20" s="97"/>
      <c r="AA20" s="96"/>
      <c r="AB20" s="97"/>
      <c r="AC20" s="97"/>
      <c r="AD20" s="97"/>
      <c r="AE20" s="97"/>
      <c r="AF20" s="97"/>
      <c r="AG20" s="54"/>
      <c r="AH20" s="90"/>
      <c r="AI20" s="49"/>
      <c r="AJ20" s="90"/>
      <c r="AK20" s="192"/>
      <c r="AL20" s="53"/>
    </row>
    <row r="21" spans="1:39" s="4" customFormat="1" ht="20.5" customHeight="1">
      <c r="A21" s="138" t="s">
        <v>198</v>
      </c>
      <c r="B21" s="50"/>
      <c r="C21" s="50"/>
      <c r="D21" s="90">
        <v>0</v>
      </c>
      <c r="E21" s="94"/>
      <c r="F21" s="90">
        <v>0</v>
      </c>
      <c r="G21" s="90"/>
      <c r="H21" s="90">
        <v>0</v>
      </c>
      <c r="I21" s="90"/>
      <c r="J21" s="90">
        <v>-50726</v>
      </c>
      <c r="K21" s="90"/>
      <c r="L21" s="90">
        <v>0</v>
      </c>
      <c r="M21" s="90"/>
      <c r="N21" s="90">
        <v>0</v>
      </c>
      <c r="O21" s="90"/>
      <c r="P21" s="90">
        <v>0</v>
      </c>
      <c r="R21" s="90">
        <v>0</v>
      </c>
      <c r="S21" s="90"/>
      <c r="T21" s="90">
        <v>0</v>
      </c>
      <c r="U21" s="90"/>
      <c r="V21" s="90">
        <v>0</v>
      </c>
      <c r="W21" s="90"/>
      <c r="X21" s="90">
        <v>0</v>
      </c>
      <c r="Y21" s="90"/>
      <c r="Z21" s="90">
        <v>3174</v>
      </c>
      <c r="AA21" s="90"/>
      <c r="AB21" s="90">
        <f>SUM(T21:Z21)</f>
        <v>3174</v>
      </c>
      <c r="AC21" s="90"/>
      <c r="AD21" s="90">
        <f>AB21+SUM(D21:P21)</f>
        <v>-47552</v>
      </c>
      <c r="AE21" s="90"/>
      <c r="AF21" s="90">
        <v>0</v>
      </c>
      <c r="AG21" s="90"/>
      <c r="AH21" s="90">
        <f>SUM(AD21:AF21)</f>
        <v>-47552</v>
      </c>
      <c r="AI21" s="90"/>
      <c r="AJ21" s="90">
        <v>70955</v>
      </c>
      <c r="AK21" s="193"/>
      <c r="AL21" s="90">
        <f>SUM(AH21:AJ21)</f>
        <v>23403</v>
      </c>
    </row>
    <row r="22" spans="1:39" s="4" customFormat="1" ht="20.5" customHeight="1">
      <c r="A22" s="138" t="s">
        <v>199</v>
      </c>
      <c r="B22" s="50"/>
      <c r="C22" s="50"/>
      <c r="D22" s="90">
        <v>0</v>
      </c>
      <c r="E22" s="94"/>
      <c r="F22" s="90">
        <v>0</v>
      </c>
      <c r="G22" s="90"/>
      <c r="H22" s="90">
        <v>0</v>
      </c>
      <c r="I22" s="90"/>
      <c r="J22" s="90">
        <v>1963</v>
      </c>
      <c r="K22" s="90"/>
      <c r="L22" s="90">
        <v>0</v>
      </c>
      <c r="M22" s="90"/>
      <c r="N22" s="90">
        <v>0</v>
      </c>
      <c r="O22" s="90"/>
      <c r="P22" s="90">
        <v>0</v>
      </c>
      <c r="R22" s="90">
        <v>0</v>
      </c>
      <c r="S22" s="90"/>
      <c r="T22" s="90">
        <v>0</v>
      </c>
      <c r="U22" s="90"/>
      <c r="V22" s="90">
        <v>0</v>
      </c>
      <c r="W22" s="90"/>
      <c r="X22" s="90">
        <v>0</v>
      </c>
      <c r="Y22" s="90"/>
      <c r="Z22" s="90">
        <v>0</v>
      </c>
      <c r="AA22" s="90"/>
      <c r="AB22" s="90">
        <f>SUM(T22:Z22)</f>
        <v>0</v>
      </c>
      <c r="AC22" s="90"/>
      <c r="AD22" s="90">
        <f>AB22+SUM(D22:R22)</f>
        <v>1963</v>
      </c>
      <c r="AE22" s="90"/>
      <c r="AF22" s="90">
        <v>0</v>
      </c>
      <c r="AG22" s="90"/>
      <c r="AH22" s="90">
        <f>SUM(AD22:AF22)</f>
        <v>1963</v>
      </c>
      <c r="AI22" s="90"/>
      <c r="AJ22" s="90">
        <v>0</v>
      </c>
      <c r="AK22" s="193"/>
      <c r="AL22" s="90">
        <f>SUM(AH22:AJ22)</f>
        <v>1963</v>
      </c>
      <c r="AM22" s="192"/>
    </row>
    <row r="23" spans="1:39" s="4" customFormat="1" ht="20.5" customHeight="1">
      <c r="A23" s="138" t="s">
        <v>200</v>
      </c>
      <c r="B23" s="50"/>
      <c r="C23" s="50"/>
      <c r="D23" s="95">
        <v>0</v>
      </c>
      <c r="E23" s="94"/>
      <c r="F23" s="95">
        <v>0</v>
      </c>
      <c r="G23" s="90"/>
      <c r="H23" s="95">
        <v>0</v>
      </c>
      <c r="I23" s="94"/>
      <c r="J23" s="95">
        <v>0</v>
      </c>
      <c r="K23" s="94"/>
      <c r="L23" s="95">
        <v>0</v>
      </c>
      <c r="M23" s="94"/>
      <c r="N23" s="95">
        <v>0</v>
      </c>
      <c r="O23" s="94"/>
      <c r="P23" s="95">
        <v>0</v>
      </c>
      <c r="R23" s="95">
        <v>0</v>
      </c>
      <c r="S23" s="57"/>
      <c r="T23" s="95">
        <v>0</v>
      </c>
      <c r="U23" s="94"/>
      <c r="V23" s="95">
        <v>0</v>
      </c>
      <c r="W23" s="78"/>
      <c r="X23" s="95">
        <v>0</v>
      </c>
      <c r="Y23" s="78"/>
      <c r="Z23" s="95">
        <v>0</v>
      </c>
      <c r="AA23" s="57"/>
      <c r="AB23" s="95">
        <f>SUM(T23:Z23)</f>
        <v>0</v>
      </c>
      <c r="AC23" s="57"/>
      <c r="AD23" s="95">
        <f>(AB23)+SUM(D23:R23)</f>
        <v>0</v>
      </c>
      <c r="AE23" s="57"/>
      <c r="AF23" s="95">
        <v>0</v>
      </c>
      <c r="AG23" s="57"/>
      <c r="AH23" s="95">
        <f>SUM(AD23:AF23)</f>
        <v>0</v>
      </c>
      <c r="AI23" s="90"/>
      <c r="AJ23" s="95">
        <v>199257</v>
      </c>
      <c r="AK23" s="193"/>
      <c r="AL23" s="95">
        <f>SUM(AH23:AJ23)</f>
        <v>199257</v>
      </c>
    </row>
    <row r="24" spans="1:39" s="4" customFormat="1" ht="20.5" customHeight="1">
      <c r="A24" s="77" t="s">
        <v>201</v>
      </c>
      <c r="B24" s="50"/>
      <c r="C24" s="50"/>
      <c r="D24" s="98">
        <f>SUM(D19:D23)</f>
        <v>0</v>
      </c>
      <c r="E24" s="96"/>
      <c r="F24" s="98">
        <f>SUM(F19:F23)</f>
        <v>0</v>
      </c>
      <c r="G24" s="100"/>
      <c r="H24" s="98">
        <f>SUM(H19:H23)</f>
        <v>0</v>
      </c>
      <c r="I24" s="96"/>
      <c r="J24" s="98">
        <f>SUM(J19:J23)</f>
        <v>-48763</v>
      </c>
      <c r="K24" s="97"/>
      <c r="L24" s="98">
        <f>SUM(L19:L23)</f>
        <v>0</v>
      </c>
      <c r="M24" s="97"/>
      <c r="N24" s="98">
        <f>SUM(N19:N23)</f>
        <v>0</v>
      </c>
      <c r="O24" s="97"/>
      <c r="P24" s="98">
        <f>SUM(P19:P23)</f>
        <v>0</v>
      </c>
      <c r="R24" s="98">
        <f>SUM(R19:R23)</f>
        <v>0</v>
      </c>
      <c r="S24" s="96"/>
      <c r="T24" s="98">
        <f>SUM(T19:T23)</f>
        <v>0</v>
      </c>
      <c r="U24" s="96"/>
      <c r="V24" s="98">
        <f>SUM(V19:V23)</f>
        <v>0</v>
      </c>
      <c r="W24" s="91"/>
      <c r="X24" s="98">
        <f>SUM(X19:X23)</f>
        <v>0</v>
      </c>
      <c r="Y24" s="91"/>
      <c r="Z24" s="98">
        <f>SUM(Z19:Z23)</f>
        <v>3174</v>
      </c>
      <c r="AA24" s="96"/>
      <c r="AB24" s="98">
        <f>SUM(AB19:AB23)</f>
        <v>3174</v>
      </c>
      <c r="AC24" s="97"/>
      <c r="AD24" s="98">
        <f>SUM(AD19:AD23)</f>
        <v>-45589</v>
      </c>
      <c r="AE24" s="97"/>
      <c r="AF24" s="98">
        <f>SUM(AF19:AF23)</f>
        <v>0</v>
      </c>
      <c r="AG24" s="54"/>
      <c r="AH24" s="98">
        <f>SUM(AH19:AH23)</f>
        <v>-45589</v>
      </c>
      <c r="AI24" s="49"/>
      <c r="AJ24" s="98">
        <f>SUM(AJ19:AJ23)</f>
        <v>270212</v>
      </c>
      <c r="AK24" s="192"/>
      <c r="AL24" s="98">
        <f>SUM(AL19:AL23)</f>
        <v>224623</v>
      </c>
    </row>
    <row r="25" spans="1:39" s="4" customFormat="1" ht="20.5" customHeight="1">
      <c r="A25" s="50" t="s">
        <v>202</v>
      </c>
      <c r="B25" s="50"/>
      <c r="C25" s="50"/>
      <c r="D25" s="98">
        <f>SUM(D18,D24)</f>
        <v>0</v>
      </c>
      <c r="E25" s="49"/>
      <c r="F25" s="98">
        <f>SUM(F18,F24)</f>
        <v>0</v>
      </c>
      <c r="G25" s="100"/>
      <c r="H25" s="98">
        <f>SUM(H18,H24)</f>
        <v>0</v>
      </c>
      <c r="I25" s="49"/>
      <c r="J25" s="98">
        <f>SUM(J18,J24)</f>
        <v>-48763</v>
      </c>
      <c r="K25" s="97"/>
      <c r="L25" s="98">
        <f>SUM(L18,L24)</f>
        <v>0</v>
      </c>
      <c r="M25" s="97"/>
      <c r="N25" s="98">
        <f>SUM(N18,N24)</f>
        <v>0</v>
      </c>
      <c r="O25" s="97"/>
      <c r="P25" s="98">
        <f>SUM(P18,P24)</f>
        <v>0</v>
      </c>
      <c r="R25" s="98">
        <f>SUM(R18,R24)</f>
        <v>0</v>
      </c>
      <c r="S25" s="49"/>
      <c r="T25" s="98">
        <f>SUM(T18,T24)</f>
        <v>0</v>
      </c>
      <c r="U25" s="49"/>
      <c r="V25" s="98">
        <f>SUM(V18,V24)</f>
        <v>0</v>
      </c>
      <c r="W25" s="47"/>
      <c r="X25" s="98">
        <f>SUM(X18,X24)</f>
        <v>0</v>
      </c>
      <c r="Y25" s="47"/>
      <c r="Z25" s="98">
        <f>SUM(Z18,Z24)</f>
        <v>3174</v>
      </c>
      <c r="AA25" s="49"/>
      <c r="AB25" s="98">
        <f>SUM(AB18,AB24)</f>
        <v>3174</v>
      </c>
      <c r="AC25" s="49"/>
      <c r="AD25" s="98">
        <f>AB25+SUM(D25:P25)</f>
        <v>-45589</v>
      </c>
      <c r="AE25" s="97"/>
      <c r="AF25" s="98">
        <f>SUM(AF18,AF24)</f>
        <v>0</v>
      </c>
      <c r="AG25" s="49"/>
      <c r="AH25" s="98">
        <f>SUM(AD25:AF25)</f>
        <v>-45589</v>
      </c>
      <c r="AI25" s="49"/>
      <c r="AJ25" s="98">
        <f>SUM(AJ18,AJ24)</f>
        <v>220056</v>
      </c>
      <c r="AK25" s="192"/>
      <c r="AL25" s="98">
        <f>SUM(AH25:AJ25)</f>
        <v>174467</v>
      </c>
    </row>
    <row r="26" spans="1:39" s="4" customFormat="1" ht="20.5" customHeight="1">
      <c r="A26" s="50" t="s">
        <v>203</v>
      </c>
      <c r="B26" s="50"/>
      <c r="C26" s="50"/>
      <c r="D26" s="97"/>
      <c r="E26" s="49"/>
      <c r="F26" s="97"/>
      <c r="G26" s="97"/>
      <c r="H26" s="97"/>
      <c r="I26" s="49"/>
      <c r="J26" s="97"/>
      <c r="K26" s="97"/>
      <c r="L26" s="97"/>
      <c r="M26" s="97"/>
      <c r="N26" s="97"/>
      <c r="O26" s="97"/>
      <c r="P26" s="97"/>
      <c r="S26" s="49"/>
      <c r="T26" s="97"/>
      <c r="U26" s="49"/>
      <c r="V26" s="97"/>
      <c r="W26" s="47"/>
      <c r="X26" s="97"/>
      <c r="Y26" s="47"/>
      <c r="Z26" s="97"/>
      <c r="AA26" s="49"/>
      <c r="AB26" s="97"/>
      <c r="AC26" s="49"/>
      <c r="AD26" s="97"/>
      <c r="AE26" s="97"/>
      <c r="AF26" s="97"/>
      <c r="AG26" s="49"/>
      <c r="AH26" s="90"/>
      <c r="AI26" s="49"/>
      <c r="AJ26" s="53"/>
      <c r="AK26" s="192"/>
      <c r="AL26" s="53"/>
    </row>
    <row r="27" spans="1:39" s="48" customFormat="1" ht="20.5" customHeight="1">
      <c r="A27" s="45" t="s">
        <v>204</v>
      </c>
      <c r="B27" s="45"/>
      <c r="C27" s="45"/>
      <c r="D27" s="90">
        <v>0</v>
      </c>
      <c r="E27" s="94"/>
      <c r="F27" s="90">
        <v>0</v>
      </c>
      <c r="G27" s="90"/>
      <c r="H27" s="90">
        <v>0</v>
      </c>
      <c r="I27" s="90"/>
      <c r="J27" s="90">
        <v>0</v>
      </c>
      <c r="K27" s="90"/>
      <c r="L27" s="90">
        <v>0</v>
      </c>
      <c r="M27" s="90"/>
      <c r="N27" s="90">
        <v>0</v>
      </c>
      <c r="O27" s="90"/>
      <c r="P27" s="90">
        <v>6110928</v>
      </c>
      <c r="R27" s="90">
        <v>0</v>
      </c>
      <c r="S27" s="90"/>
      <c r="T27" s="90">
        <v>0</v>
      </c>
      <c r="U27" s="90"/>
      <c r="V27" s="90">
        <v>0</v>
      </c>
      <c r="W27" s="90"/>
      <c r="X27" s="90">
        <v>0</v>
      </c>
      <c r="Y27" s="90"/>
      <c r="Z27" s="90">
        <v>0</v>
      </c>
      <c r="AA27" s="90"/>
      <c r="AB27" s="90">
        <f>SUM(T27:Z27)</f>
        <v>0</v>
      </c>
      <c r="AC27" s="90"/>
      <c r="AD27" s="90">
        <f>AB27+SUM(D27:R27)</f>
        <v>6110928</v>
      </c>
      <c r="AE27" s="97"/>
      <c r="AF27" s="90">
        <v>0</v>
      </c>
      <c r="AG27" s="90"/>
      <c r="AH27" s="90">
        <f>SUM(AD27:AF27)</f>
        <v>6110928</v>
      </c>
      <c r="AI27" s="90"/>
      <c r="AJ27" s="90">
        <v>2382800</v>
      </c>
      <c r="AK27" s="193"/>
      <c r="AL27" s="90">
        <f>SUM(AH27:AJ27)</f>
        <v>8493728</v>
      </c>
    </row>
    <row r="28" spans="1:39" s="48" customFormat="1" ht="20.5" customHeight="1">
      <c r="A28" s="45" t="s">
        <v>205</v>
      </c>
      <c r="B28" s="45"/>
      <c r="C28" s="45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3"/>
      <c r="S28" s="46"/>
      <c r="T28" s="94"/>
      <c r="U28" s="94"/>
      <c r="V28" s="94"/>
      <c r="W28" s="89"/>
      <c r="X28" s="94"/>
      <c r="Y28" s="89"/>
      <c r="Z28" s="94"/>
      <c r="AA28" s="94"/>
      <c r="AB28" s="94"/>
      <c r="AC28" s="46"/>
      <c r="AD28" s="94"/>
      <c r="AE28" s="46"/>
      <c r="AF28" s="94"/>
      <c r="AG28" s="46"/>
      <c r="AH28" s="90"/>
      <c r="AI28" s="46"/>
      <c r="AJ28" s="90"/>
      <c r="AK28" s="193"/>
      <c r="AL28" s="90"/>
    </row>
    <row r="29" spans="1:39" s="48" customFormat="1" ht="20.5" customHeight="1">
      <c r="A29" s="45" t="s">
        <v>206</v>
      </c>
      <c r="B29" s="45"/>
      <c r="C29" s="45"/>
      <c r="D29" s="90">
        <v>0</v>
      </c>
      <c r="E29" s="94"/>
      <c r="F29" s="90">
        <v>0</v>
      </c>
      <c r="G29" s="90"/>
      <c r="H29" s="90">
        <v>0</v>
      </c>
      <c r="I29" s="94"/>
      <c r="J29" s="90">
        <v>0</v>
      </c>
      <c r="K29" s="94"/>
      <c r="L29" s="90">
        <v>0</v>
      </c>
      <c r="M29" s="94"/>
      <c r="N29" s="90">
        <v>0</v>
      </c>
      <c r="O29" s="94"/>
      <c r="P29" s="90">
        <v>-550868</v>
      </c>
      <c r="R29" s="90">
        <v>0</v>
      </c>
      <c r="S29" s="46"/>
      <c r="T29" s="90">
        <v>0</v>
      </c>
      <c r="U29" s="90"/>
      <c r="V29" s="90">
        <v>0</v>
      </c>
      <c r="W29" s="90"/>
      <c r="X29" s="90">
        <v>0</v>
      </c>
      <c r="Y29" s="90"/>
      <c r="Z29" s="90">
        <v>0</v>
      </c>
      <c r="AA29" s="90"/>
      <c r="AB29" s="90">
        <f>SUM(T29:Z29)</f>
        <v>0</v>
      </c>
      <c r="AC29" s="90"/>
      <c r="AD29" s="90">
        <f>AB29+SUM(D29:R29)</f>
        <v>-550868</v>
      </c>
      <c r="AE29" s="46"/>
      <c r="AF29" s="90">
        <v>0</v>
      </c>
      <c r="AG29" s="46"/>
      <c r="AH29" s="90">
        <f t="shared" ref="AH29:AH30" si="0">SUM(AD29:AF29)</f>
        <v>-550868</v>
      </c>
      <c r="AI29" s="46"/>
      <c r="AJ29" s="90">
        <v>-227</v>
      </c>
      <c r="AK29" s="193"/>
      <c r="AL29" s="90">
        <f t="shared" ref="AL29:AL30" si="1">SUM(AH29:AJ29)</f>
        <v>-551095</v>
      </c>
    </row>
    <row r="30" spans="1:39" s="48" customFormat="1" ht="20.5" customHeight="1">
      <c r="A30" s="45" t="s">
        <v>207</v>
      </c>
      <c r="B30" s="45"/>
      <c r="C30" s="45"/>
      <c r="D30" s="95">
        <v>0</v>
      </c>
      <c r="E30" s="94"/>
      <c r="F30" s="95">
        <v>0</v>
      </c>
      <c r="G30" s="90"/>
      <c r="H30" s="95">
        <v>0</v>
      </c>
      <c r="I30" s="94"/>
      <c r="J30" s="95">
        <v>0</v>
      </c>
      <c r="K30" s="94"/>
      <c r="L30" s="95">
        <v>0</v>
      </c>
      <c r="M30" s="94"/>
      <c r="N30" s="95">
        <v>0</v>
      </c>
      <c r="O30" s="94"/>
      <c r="P30" s="95">
        <v>0</v>
      </c>
      <c r="R30" s="95">
        <v>0</v>
      </c>
      <c r="S30" s="94"/>
      <c r="T30" s="95">
        <v>9371395</v>
      </c>
      <c r="U30" s="94"/>
      <c r="V30" s="95">
        <v>-885481</v>
      </c>
      <c r="W30" s="81"/>
      <c r="X30" s="95">
        <v>-862687</v>
      </c>
      <c r="Y30" s="81"/>
      <c r="Z30" s="95">
        <v>4887353</v>
      </c>
      <c r="AA30" s="46"/>
      <c r="AB30" s="90">
        <f>SUM(T30:Z30)</f>
        <v>12510580</v>
      </c>
      <c r="AC30" s="90"/>
      <c r="AD30" s="90">
        <f>AB30+SUM(D30:R30)</f>
        <v>12510580</v>
      </c>
      <c r="AE30" s="46"/>
      <c r="AF30" s="95">
        <v>0</v>
      </c>
      <c r="AG30" s="46"/>
      <c r="AH30" s="90">
        <f t="shared" si="0"/>
        <v>12510580</v>
      </c>
      <c r="AI30" s="46"/>
      <c r="AJ30" s="95">
        <v>2775963</v>
      </c>
      <c r="AK30" s="193"/>
      <c r="AL30" s="90">
        <f t="shared" si="1"/>
        <v>15286543</v>
      </c>
    </row>
    <row r="31" spans="1:39" s="4" customFormat="1" ht="20.5" customHeight="1">
      <c r="A31" s="50" t="s">
        <v>208</v>
      </c>
      <c r="B31" s="50"/>
      <c r="C31" s="50"/>
      <c r="D31" s="110">
        <f>SUM(D26:D30)</f>
        <v>0</v>
      </c>
      <c r="E31" s="97"/>
      <c r="F31" s="110">
        <f>SUM(F26:F30)</f>
        <v>0</v>
      </c>
      <c r="G31" s="100"/>
      <c r="H31" s="110">
        <f>SUM(H26:H30)</f>
        <v>0</v>
      </c>
      <c r="I31" s="97"/>
      <c r="J31" s="110">
        <f>SUM(J26:J30)</f>
        <v>0</v>
      </c>
      <c r="K31" s="97"/>
      <c r="L31" s="110">
        <f>SUM(L26:L30)</f>
        <v>0</v>
      </c>
      <c r="M31" s="97"/>
      <c r="N31" s="110">
        <f>SUM(N26:N30)</f>
        <v>0</v>
      </c>
      <c r="O31" s="97"/>
      <c r="P31" s="110">
        <f>SUM(P26:P30)</f>
        <v>5560060</v>
      </c>
      <c r="R31" s="110">
        <f>SUM(R26:R30)</f>
        <v>0</v>
      </c>
      <c r="S31" s="51"/>
      <c r="T31" s="110">
        <f>SUM(T26:T30)</f>
        <v>9371395</v>
      </c>
      <c r="U31" s="97"/>
      <c r="V31" s="110">
        <f>SUM(V26:V30)</f>
        <v>-885481</v>
      </c>
      <c r="W31" s="56"/>
      <c r="X31" s="110">
        <f>SUM(X26:X30)</f>
        <v>-862687</v>
      </c>
      <c r="Y31" s="56"/>
      <c r="Z31" s="110">
        <f>SUM(Z26:Z30)</f>
        <v>4887353</v>
      </c>
      <c r="AA31" s="51"/>
      <c r="AB31" s="110">
        <f>SUM(T31:Z31)</f>
        <v>12510580</v>
      </c>
      <c r="AC31" s="51"/>
      <c r="AD31" s="110">
        <f>SUM(AD26:AD30)</f>
        <v>18070640</v>
      </c>
      <c r="AE31" s="51"/>
      <c r="AF31" s="110">
        <f>SUM(AF26:AF30)</f>
        <v>0</v>
      </c>
      <c r="AG31" s="51"/>
      <c r="AH31" s="110">
        <f>SUM(AD31:AF31)</f>
        <v>18070640</v>
      </c>
      <c r="AI31" s="51"/>
      <c r="AJ31" s="110">
        <f>SUM(AJ26:AJ30)</f>
        <v>5158536</v>
      </c>
      <c r="AK31" s="192"/>
      <c r="AL31" s="110">
        <f>SUM(AH31:AJ31)</f>
        <v>23229176</v>
      </c>
      <c r="AM31" s="139"/>
    </row>
    <row r="32" spans="1:39" s="48" customFormat="1" ht="20.5" customHeight="1">
      <c r="A32" s="45" t="s">
        <v>209</v>
      </c>
      <c r="B32" s="120"/>
      <c r="C32" s="45"/>
      <c r="D32" s="95">
        <v>0</v>
      </c>
      <c r="E32" s="94"/>
      <c r="F32" s="95">
        <v>0</v>
      </c>
      <c r="G32" s="90"/>
      <c r="H32" s="95">
        <v>0</v>
      </c>
      <c r="I32" s="94"/>
      <c r="J32" s="95">
        <v>0</v>
      </c>
      <c r="K32" s="94"/>
      <c r="L32" s="95">
        <v>0</v>
      </c>
      <c r="M32" s="94"/>
      <c r="N32" s="95">
        <v>0</v>
      </c>
      <c r="O32" s="94"/>
      <c r="P32" s="95">
        <v>-374630</v>
      </c>
      <c r="R32" s="95">
        <v>0</v>
      </c>
      <c r="S32" s="57"/>
      <c r="T32" s="95">
        <v>0</v>
      </c>
      <c r="U32" s="94"/>
      <c r="V32" s="95">
        <v>0</v>
      </c>
      <c r="W32" s="78"/>
      <c r="X32" s="95">
        <v>0</v>
      </c>
      <c r="Y32" s="78"/>
      <c r="Z32" s="95">
        <v>0</v>
      </c>
      <c r="AA32" s="57"/>
      <c r="AB32" s="95">
        <f>SUM(T32:Z32)</f>
        <v>0</v>
      </c>
      <c r="AC32" s="57"/>
      <c r="AD32" s="95">
        <f>(AB32)+SUM(D32:P32)</f>
        <v>-374630</v>
      </c>
      <c r="AE32" s="57"/>
      <c r="AF32" s="95">
        <v>0</v>
      </c>
      <c r="AG32" s="57"/>
      <c r="AH32" s="95">
        <f>SUM(AD32:AF32)</f>
        <v>-374630</v>
      </c>
      <c r="AI32" s="90"/>
      <c r="AJ32" s="95">
        <v>0</v>
      </c>
      <c r="AK32" s="193"/>
      <c r="AL32" s="95">
        <f>SUM(AH32:AJ32)</f>
        <v>-374630</v>
      </c>
    </row>
    <row r="33" spans="1:38" s="192" customFormat="1" ht="20.5" customHeight="1" thickBot="1">
      <c r="A33" s="75" t="s">
        <v>210</v>
      </c>
      <c r="B33" s="75"/>
      <c r="C33" s="75"/>
      <c r="D33" s="52">
        <f>D14+D31+D25+D32</f>
        <v>8611242</v>
      </c>
      <c r="E33" s="55"/>
      <c r="F33" s="52">
        <f>F14+F31+F25+F32</f>
        <v>57298909</v>
      </c>
      <c r="G33" s="55"/>
      <c r="H33" s="52">
        <f>H14+H31+H25+H32</f>
        <v>3470021</v>
      </c>
      <c r="I33" s="55"/>
      <c r="J33" s="52">
        <f>J14+J31+J25+J32</f>
        <v>4024023</v>
      </c>
      <c r="K33" s="55"/>
      <c r="L33" s="52">
        <f>L14+L31+L25+L32</f>
        <v>-5159</v>
      </c>
      <c r="M33" s="55"/>
      <c r="N33" s="52">
        <f>N14+N31+N25+N32</f>
        <v>929166</v>
      </c>
      <c r="O33" s="55"/>
      <c r="P33" s="52">
        <f>P14+P31+P25+P32</f>
        <v>106589625</v>
      </c>
      <c r="R33" s="52">
        <f>R14+R31+R25+R32</f>
        <v>-2909249</v>
      </c>
      <c r="S33" s="55"/>
      <c r="T33" s="52">
        <f>T14+T31+T25+T32</f>
        <v>23348913</v>
      </c>
      <c r="U33" s="55"/>
      <c r="V33" s="52">
        <f>V14+V31+V25+V32</f>
        <v>-1496929</v>
      </c>
      <c r="W33" s="55"/>
      <c r="X33" s="52">
        <f>X14+X31+X25+X32</f>
        <v>2261892</v>
      </c>
      <c r="Y33" s="55"/>
      <c r="Z33" s="52">
        <f>Z14+Z31+Z25+Z32</f>
        <v>-26907372</v>
      </c>
      <c r="AA33" s="55"/>
      <c r="AB33" s="52">
        <f>AB14+AB31+AB25+AB32</f>
        <v>-2793496</v>
      </c>
      <c r="AC33" s="55"/>
      <c r="AD33" s="52">
        <f>AD14+AD31+AD25+AD32</f>
        <v>175215082</v>
      </c>
      <c r="AE33" s="55"/>
      <c r="AF33" s="52">
        <f>AF14+AF31+AF25+AF32</f>
        <v>15000000</v>
      </c>
      <c r="AG33" s="55"/>
      <c r="AH33" s="52">
        <f>AH14+AH31+AH25+AH32</f>
        <v>190215082</v>
      </c>
      <c r="AI33" s="53"/>
      <c r="AJ33" s="52">
        <f>AJ14+AJ31+AJ25+AJ32</f>
        <v>55490750</v>
      </c>
      <c r="AL33" s="52">
        <f>AL14+AL31+AL25+AL32</f>
        <v>245705832</v>
      </c>
    </row>
    <row r="34" spans="1:38" ht="21.25" customHeight="1" thickTop="1">
      <c r="AL34" s="116"/>
    </row>
    <row r="35" spans="1:38" ht="21.25" customHeight="1">
      <c r="D35" s="116"/>
      <c r="F35" s="116"/>
      <c r="H35" s="116"/>
      <c r="J35" s="116"/>
      <c r="L35" s="116"/>
      <c r="N35" s="116"/>
      <c r="P35" s="116"/>
      <c r="R35" s="116"/>
      <c r="AB35" s="116"/>
      <c r="AD35" s="116"/>
      <c r="AF35" s="116"/>
      <c r="AH35" s="116"/>
      <c r="AJ35" s="116"/>
      <c r="AL35" s="116"/>
    </row>
  </sheetData>
  <mergeCells count="2">
    <mergeCell ref="D4:AJ4"/>
    <mergeCell ref="T5:AB5"/>
  </mergeCells>
  <pageMargins left="0.8" right="0.43" top="0.48" bottom="0.5" header="0.5" footer="0.5"/>
  <pageSetup paperSize="9" scale="45" firstPageNumber="11" orientation="landscape" useFirstPageNumber="1" r:id="rId1"/>
  <headerFooter alignWithMargins="0">
    <oddFooter>&amp;L  หมายเหตุประกอบงบการเงินเป็นส่วนหนึ่งของงบการเงินนี้
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N32"/>
  <sheetViews>
    <sheetView view="pageBreakPreview" topLeftCell="A7" zoomScale="70" zoomScaleNormal="77" zoomScaleSheetLayoutView="70" workbookViewId="0">
      <selection activeCell="A12" sqref="A12"/>
    </sheetView>
  </sheetViews>
  <sheetFormatPr defaultColWidth="9" defaultRowHeight="21.25" customHeight="1"/>
  <cols>
    <col min="1" max="1" width="69.8984375" style="38" customWidth="1"/>
    <col min="2" max="2" width="9.59765625" style="38" bestFit="1" customWidth="1"/>
    <col min="3" max="3" width="0.8984375" style="38" customWidth="1"/>
    <col min="4" max="4" width="10.8984375" style="38" customWidth="1"/>
    <col min="5" max="5" width="0.69921875" style="38" customWidth="1"/>
    <col min="6" max="6" width="11.8984375" style="38" customWidth="1"/>
    <col min="7" max="7" width="0.69921875" style="38" customWidth="1"/>
    <col min="8" max="8" width="13" style="38" bestFit="1" customWidth="1"/>
    <col min="9" max="9" width="1" style="38" customWidth="1"/>
    <col min="10" max="10" width="13.09765625" style="38" customWidth="1"/>
    <col min="11" max="11" width="0.8984375" style="38" customWidth="1"/>
    <col min="12" max="12" width="16.69921875" style="38" bestFit="1" customWidth="1"/>
    <col min="13" max="13" width="0.8984375" style="38" customWidth="1"/>
    <col min="14" max="14" width="16" style="38" customWidth="1"/>
    <col min="15" max="15" width="0.8984375" style="38" customWidth="1"/>
    <col min="16" max="16" width="13.59765625" style="38" bestFit="1" customWidth="1"/>
    <col min="17" max="17" width="0.8984375" style="38" customWidth="1"/>
    <col min="18" max="18" width="13.59765625" style="38" bestFit="1" customWidth="1"/>
    <col min="19" max="19" width="0.8984375" style="38" customWidth="1"/>
    <col min="20" max="20" width="12.3984375" style="38" bestFit="1" customWidth="1"/>
    <col min="21" max="21" width="0.69921875" style="38" customWidth="1"/>
    <col min="22" max="22" width="14.59765625" style="38" customWidth="1"/>
    <col min="23" max="23" width="0.69921875" style="38" customWidth="1"/>
    <col min="24" max="24" width="14.59765625" style="38" customWidth="1"/>
    <col min="25" max="25" width="0.69921875" style="38" customWidth="1"/>
    <col min="26" max="26" width="14.09765625" style="38" bestFit="1" customWidth="1"/>
    <col min="27" max="27" width="0.59765625" style="38" customWidth="1"/>
    <col min="28" max="28" width="13.69921875" style="38" customWidth="1"/>
    <col min="29" max="29" width="0.69921875" style="38" customWidth="1"/>
    <col min="30" max="30" width="13.59765625" style="38" bestFit="1" customWidth="1"/>
    <col min="31" max="31" width="0.8984375" style="38" customWidth="1"/>
    <col min="32" max="32" width="13.3984375" style="38" bestFit="1" customWidth="1"/>
    <col min="33" max="33" width="0.59765625" style="38" customWidth="1"/>
    <col min="34" max="34" width="13.59765625" style="38" bestFit="1" customWidth="1"/>
    <col min="35" max="35" width="0.59765625" style="38" customWidth="1"/>
    <col min="36" max="36" width="12.09765625" style="38" bestFit="1" customWidth="1"/>
    <col min="37" max="37" width="0.69921875" style="38" customWidth="1"/>
    <col min="38" max="38" width="15.69921875" style="38" bestFit="1" customWidth="1"/>
    <col min="39" max="16384" width="9" style="38"/>
  </cols>
  <sheetData>
    <row r="1" spans="1:39" ht="24.75" customHeight="1">
      <c r="A1" s="35" t="s">
        <v>0</v>
      </c>
      <c r="B1" s="35"/>
      <c r="C1" s="35"/>
      <c r="D1" s="36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6"/>
      <c r="U1" s="37"/>
      <c r="V1" s="36"/>
      <c r="W1" s="37"/>
      <c r="X1" s="36"/>
      <c r="Y1" s="37"/>
      <c r="Z1" s="36"/>
      <c r="AA1" s="36"/>
      <c r="AB1" s="36"/>
      <c r="AC1" s="36"/>
      <c r="AD1" s="36"/>
      <c r="AE1" s="36"/>
      <c r="AF1" s="37"/>
      <c r="AG1" s="37"/>
      <c r="AH1" s="37"/>
      <c r="AI1" s="37"/>
      <c r="AJ1" s="36"/>
    </row>
    <row r="2" spans="1:39" ht="24.75" customHeight="1">
      <c r="A2" s="35" t="s">
        <v>142</v>
      </c>
      <c r="B2" s="35"/>
      <c r="C2" s="35"/>
      <c r="D2" s="36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6"/>
      <c r="U2" s="37"/>
      <c r="V2" s="36"/>
      <c r="W2" s="37"/>
      <c r="X2" s="36"/>
      <c r="Y2" s="37"/>
      <c r="Z2" s="36"/>
      <c r="AA2" s="36"/>
      <c r="AB2" s="36"/>
      <c r="AC2" s="36"/>
      <c r="AD2" s="36"/>
      <c r="AE2" s="36"/>
      <c r="AF2" s="37"/>
      <c r="AG2" s="37"/>
      <c r="AH2" s="37"/>
      <c r="AI2" s="37"/>
      <c r="AJ2" s="36"/>
    </row>
    <row r="3" spans="1:39" ht="23.25" customHeight="1">
      <c r="A3" s="35"/>
      <c r="B3" s="35"/>
      <c r="C3" s="35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L3" s="39" t="s">
        <v>2</v>
      </c>
    </row>
    <row r="4" spans="1:39" ht="23.25" customHeight="1">
      <c r="A4" s="35"/>
      <c r="B4" s="35"/>
      <c r="C4" s="35"/>
      <c r="D4" s="226" t="s">
        <v>3</v>
      </c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6"/>
      <c r="AF4" s="226"/>
      <c r="AG4" s="226"/>
      <c r="AH4" s="226"/>
      <c r="AI4" s="226"/>
      <c r="AJ4" s="226"/>
      <c r="AK4" s="137"/>
      <c r="AL4" s="137"/>
    </row>
    <row r="5" spans="1:39" ht="22">
      <c r="A5" s="73"/>
      <c r="B5" s="73"/>
      <c r="C5" s="73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S5" s="192"/>
      <c r="T5" s="233" t="s">
        <v>79</v>
      </c>
      <c r="U5" s="233"/>
      <c r="V5" s="233"/>
      <c r="W5" s="233"/>
      <c r="X5" s="233"/>
      <c r="Y5" s="233"/>
      <c r="Z5" s="233"/>
      <c r="AA5" s="233"/>
      <c r="AB5" s="233"/>
      <c r="AC5" s="192"/>
      <c r="AD5" s="192"/>
      <c r="AE5" s="192"/>
      <c r="AF5" s="192"/>
      <c r="AG5" s="192"/>
      <c r="AH5" s="192"/>
      <c r="AI5" s="192"/>
      <c r="AJ5" s="192"/>
      <c r="AL5" s="192"/>
    </row>
    <row r="6" spans="1:39" ht="21.75" customHeight="1">
      <c r="A6" s="105"/>
      <c r="B6" s="105"/>
      <c r="C6" s="105"/>
      <c r="D6" s="189"/>
      <c r="E6" s="191"/>
      <c r="F6" s="40"/>
      <c r="G6" s="40"/>
      <c r="H6" s="40"/>
      <c r="I6" s="40"/>
      <c r="J6" s="40"/>
      <c r="K6" s="40"/>
      <c r="L6" s="58"/>
      <c r="M6" s="40"/>
      <c r="N6" s="40"/>
      <c r="O6" s="40"/>
      <c r="P6" s="40"/>
      <c r="S6" s="40"/>
      <c r="T6" s="19"/>
      <c r="U6" s="40"/>
      <c r="V6" s="40" t="s">
        <v>149</v>
      </c>
      <c r="W6" s="40"/>
      <c r="X6" s="40" t="s">
        <v>143</v>
      </c>
      <c r="Y6" s="40"/>
      <c r="Z6" s="40"/>
      <c r="AA6" s="40"/>
      <c r="AB6" s="189"/>
      <c r="AC6" s="41"/>
      <c r="AD6" s="41"/>
      <c r="AE6" s="41"/>
      <c r="AF6" s="18"/>
      <c r="AG6" s="40"/>
      <c r="AH6" s="18"/>
      <c r="AI6" s="18"/>
      <c r="AJ6" s="40"/>
      <c r="AL6" s="17"/>
    </row>
    <row r="7" spans="1:39" ht="21.75" customHeight="1">
      <c r="A7" s="105"/>
      <c r="B7" s="105"/>
      <c r="C7" s="105"/>
      <c r="D7" s="189"/>
      <c r="E7" s="191"/>
      <c r="F7" s="40"/>
      <c r="G7" s="40"/>
      <c r="H7" s="40"/>
      <c r="I7" s="40"/>
      <c r="J7" s="40" t="s">
        <v>144</v>
      </c>
      <c r="K7" s="40"/>
      <c r="L7" s="58"/>
      <c r="M7" s="40"/>
      <c r="N7" s="40"/>
      <c r="O7" s="40"/>
      <c r="P7" s="40"/>
      <c r="S7" s="40"/>
      <c r="T7" s="19" t="s">
        <v>149</v>
      </c>
      <c r="U7" s="40"/>
      <c r="V7" s="40" t="s">
        <v>211</v>
      </c>
      <c r="W7" s="40"/>
      <c r="X7" s="40" t="s">
        <v>146</v>
      </c>
      <c r="Y7" s="40"/>
      <c r="Z7" s="40"/>
      <c r="AA7" s="40"/>
      <c r="AB7" s="189"/>
      <c r="AC7" s="41"/>
      <c r="AD7" s="41"/>
      <c r="AE7" s="41"/>
      <c r="AF7" s="18"/>
      <c r="AG7" s="40"/>
      <c r="AH7" s="18"/>
      <c r="AI7" s="18"/>
      <c r="AJ7" s="40"/>
      <c r="AL7" s="17"/>
    </row>
    <row r="8" spans="1:39" ht="21.75" customHeight="1">
      <c r="A8" s="105"/>
      <c r="B8" s="105"/>
      <c r="C8" s="105"/>
      <c r="D8" s="189"/>
      <c r="E8" s="191"/>
      <c r="F8" s="40"/>
      <c r="G8" s="40"/>
      <c r="H8" s="40"/>
      <c r="I8" s="40"/>
      <c r="J8" s="40" t="s">
        <v>147</v>
      </c>
      <c r="K8" s="40"/>
      <c r="L8" s="58" t="s">
        <v>148</v>
      </c>
      <c r="M8" s="40"/>
      <c r="N8" s="40"/>
      <c r="O8" s="40"/>
      <c r="P8" s="40"/>
      <c r="S8" s="40"/>
      <c r="T8" s="19" t="s">
        <v>211</v>
      </c>
      <c r="U8" s="40"/>
      <c r="V8" s="40" t="s">
        <v>150</v>
      </c>
      <c r="W8" s="40"/>
      <c r="X8" s="40" t="s">
        <v>151</v>
      </c>
      <c r="Y8" s="40"/>
      <c r="Z8" s="40" t="s">
        <v>152</v>
      </c>
      <c r="AA8" s="40"/>
      <c r="AB8" s="189" t="s">
        <v>80</v>
      </c>
      <c r="AC8" s="41"/>
      <c r="AD8" s="41"/>
      <c r="AE8" s="41"/>
      <c r="AF8" s="18"/>
      <c r="AG8" s="40"/>
      <c r="AH8" s="18"/>
      <c r="AI8" s="18"/>
      <c r="AJ8" s="40"/>
      <c r="AL8" s="17"/>
    </row>
    <row r="9" spans="1:39" ht="21.75" customHeight="1">
      <c r="A9" s="105"/>
      <c r="B9" s="105"/>
      <c r="C9" s="105"/>
      <c r="D9" s="189" t="s">
        <v>63</v>
      </c>
      <c r="E9" s="191"/>
      <c r="F9" s="40"/>
      <c r="G9" s="40"/>
      <c r="H9" s="40"/>
      <c r="I9" s="40"/>
      <c r="J9" s="40" t="s">
        <v>153</v>
      </c>
      <c r="K9" s="40"/>
      <c r="L9" s="74" t="s">
        <v>154</v>
      </c>
      <c r="M9" s="40"/>
      <c r="N9" s="40"/>
      <c r="O9" s="40"/>
      <c r="P9" s="1" t="s">
        <v>74</v>
      </c>
      <c r="S9" s="40"/>
      <c r="T9" s="19" t="s">
        <v>150</v>
      </c>
      <c r="U9" s="40"/>
      <c r="V9" s="19" t="s">
        <v>155</v>
      </c>
      <c r="W9" s="40"/>
      <c r="X9" s="19" t="s">
        <v>156</v>
      </c>
      <c r="Y9" s="40"/>
      <c r="Z9" s="40" t="s">
        <v>157</v>
      </c>
      <c r="AA9" s="40"/>
      <c r="AB9" s="189" t="s">
        <v>158</v>
      </c>
      <c r="AC9" s="41"/>
      <c r="AD9" s="18"/>
      <c r="AE9" s="41"/>
      <c r="AF9" s="124" t="s">
        <v>159</v>
      </c>
      <c r="AG9" s="40"/>
      <c r="AH9" s="18" t="s">
        <v>160</v>
      </c>
      <c r="AI9" s="18"/>
      <c r="AJ9" s="40" t="s">
        <v>153</v>
      </c>
      <c r="AL9" s="17"/>
    </row>
    <row r="10" spans="1:39" ht="21.75" customHeight="1">
      <c r="A10" s="105"/>
      <c r="B10" s="105"/>
      <c r="C10" s="105"/>
      <c r="D10" s="40" t="s">
        <v>161</v>
      </c>
      <c r="E10" s="40"/>
      <c r="F10" s="40" t="s">
        <v>162</v>
      </c>
      <c r="G10" s="40"/>
      <c r="H10" s="40"/>
      <c r="I10" s="40"/>
      <c r="J10" s="40" t="s">
        <v>163</v>
      </c>
      <c r="K10" s="40"/>
      <c r="L10" s="40" t="s">
        <v>164</v>
      </c>
      <c r="M10" s="40"/>
      <c r="N10" s="40" t="s">
        <v>165</v>
      </c>
      <c r="O10" s="40"/>
      <c r="P10" s="40" t="s">
        <v>166</v>
      </c>
      <c r="R10" s="40" t="s">
        <v>167</v>
      </c>
      <c r="S10" s="40"/>
      <c r="T10" s="123" t="s">
        <v>168</v>
      </c>
      <c r="U10" s="40"/>
      <c r="V10" s="123" t="s">
        <v>169</v>
      </c>
      <c r="W10" s="40"/>
      <c r="X10" s="123" t="s">
        <v>170</v>
      </c>
      <c r="Y10" s="40"/>
      <c r="Z10" s="40" t="s">
        <v>171</v>
      </c>
      <c r="AA10" s="40"/>
      <c r="AB10" s="40" t="s">
        <v>172</v>
      </c>
      <c r="AC10" s="40"/>
      <c r="AD10" s="19"/>
      <c r="AE10" s="40"/>
      <c r="AF10" s="123" t="s">
        <v>173</v>
      </c>
      <c r="AG10" s="40"/>
      <c r="AH10" s="19" t="s">
        <v>174</v>
      </c>
      <c r="AI10" s="18"/>
      <c r="AJ10" s="40" t="s">
        <v>175</v>
      </c>
      <c r="AL10" s="40" t="s">
        <v>160</v>
      </c>
    </row>
    <row r="11" spans="1:39" ht="21.75" customHeight="1">
      <c r="A11" s="106"/>
      <c r="B11" s="107"/>
      <c r="C11" s="107"/>
      <c r="D11" s="42" t="s">
        <v>176</v>
      </c>
      <c r="E11" s="40"/>
      <c r="F11" s="42" t="s">
        <v>177</v>
      </c>
      <c r="G11" s="40"/>
      <c r="H11" s="26" t="s">
        <v>178</v>
      </c>
      <c r="I11" s="40"/>
      <c r="J11" s="42" t="s">
        <v>179</v>
      </c>
      <c r="K11" s="40"/>
      <c r="L11" s="42" t="s">
        <v>180</v>
      </c>
      <c r="M11" s="40"/>
      <c r="N11" s="42" t="s">
        <v>181</v>
      </c>
      <c r="O11" s="40"/>
      <c r="P11" s="42" t="s">
        <v>182</v>
      </c>
      <c r="R11" s="42" t="s">
        <v>183</v>
      </c>
      <c r="S11" s="40"/>
      <c r="T11" s="20" t="s">
        <v>8</v>
      </c>
      <c r="U11" s="40"/>
      <c r="V11" s="26" t="s">
        <v>184</v>
      </c>
      <c r="W11" s="40"/>
      <c r="X11" s="26" t="s">
        <v>185</v>
      </c>
      <c r="Y11" s="40"/>
      <c r="Z11" s="42" t="s">
        <v>186</v>
      </c>
      <c r="AA11" s="40"/>
      <c r="AB11" s="42" t="s">
        <v>62</v>
      </c>
      <c r="AC11" s="40"/>
      <c r="AD11" s="125" t="s">
        <v>80</v>
      </c>
      <c r="AE11" s="40"/>
      <c r="AF11" s="20" t="s">
        <v>187</v>
      </c>
      <c r="AG11" s="40"/>
      <c r="AH11" s="125" t="s">
        <v>188</v>
      </c>
      <c r="AI11" s="18"/>
      <c r="AJ11" s="42" t="s">
        <v>189</v>
      </c>
      <c r="AL11" s="42" t="s">
        <v>174</v>
      </c>
    </row>
    <row r="12" spans="1:39" ht="21.5" customHeight="1">
      <c r="A12" s="106"/>
      <c r="B12" s="106"/>
      <c r="C12" s="106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L12" s="107"/>
    </row>
    <row r="13" spans="1:39" ht="22">
      <c r="A13" s="75" t="s">
        <v>212</v>
      </c>
      <c r="B13" s="75"/>
      <c r="C13" s="75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L13" s="53"/>
    </row>
    <row r="14" spans="1:39" s="192" customFormat="1" ht="20.5" customHeight="1">
      <c r="A14" s="75" t="s">
        <v>213</v>
      </c>
      <c r="B14" s="75"/>
      <c r="C14" s="75"/>
      <c r="D14" s="100">
        <v>8611242</v>
      </c>
      <c r="E14" s="97"/>
      <c r="F14" s="100">
        <v>57298909</v>
      </c>
      <c r="G14" s="100"/>
      <c r="H14" s="100">
        <v>3470021</v>
      </c>
      <c r="I14" s="97"/>
      <c r="J14" s="100">
        <v>4809941</v>
      </c>
      <c r="K14" s="97"/>
      <c r="L14" s="100">
        <v>-5159</v>
      </c>
      <c r="M14" s="97"/>
      <c r="N14" s="100">
        <v>929166</v>
      </c>
      <c r="O14" s="97"/>
      <c r="P14" s="100">
        <v>119893131</v>
      </c>
      <c r="R14" s="100">
        <v>-8997459</v>
      </c>
      <c r="S14" s="97"/>
      <c r="T14" s="100">
        <v>24833380</v>
      </c>
      <c r="U14" s="97"/>
      <c r="V14" s="100">
        <v>-1435975</v>
      </c>
      <c r="W14" s="91"/>
      <c r="X14" s="100">
        <v>2449580</v>
      </c>
      <c r="Y14" s="91"/>
      <c r="Z14" s="100">
        <v>-34919990</v>
      </c>
      <c r="AA14" s="97"/>
      <c r="AB14" s="100">
        <f>SUM(T14:Z14)</f>
        <v>-9073005</v>
      </c>
      <c r="AC14" s="97"/>
      <c r="AD14" s="100">
        <f>SUM(D14:R14,AB14)</f>
        <v>176936787</v>
      </c>
      <c r="AE14" s="97"/>
      <c r="AF14" s="100">
        <v>15000000</v>
      </c>
      <c r="AG14" s="49"/>
      <c r="AH14" s="100">
        <f>SUM(AD14:AF14)</f>
        <v>191936787</v>
      </c>
      <c r="AI14" s="49"/>
      <c r="AJ14" s="100">
        <v>70241781</v>
      </c>
      <c r="AL14" s="100">
        <f>SUM(AH14:AJ14)</f>
        <v>262178568</v>
      </c>
      <c r="AM14" s="204"/>
    </row>
    <row r="15" spans="1:39" s="192" customFormat="1" ht="20.5" customHeight="1">
      <c r="A15" s="216" t="s">
        <v>192</v>
      </c>
      <c r="B15" s="75"/>
      <c r="C15" s="75"/>
      <c r="D15" s="100"/>
      <c r="E15" s="97"/>
      <c r="F15" s="100"/>
      <c r="G15" s="100"/>
      <c r="H15" s="100"/>
      <c r="I15" s="97"/>
      <c r="J15" s="100"/>
      <c r="K15" s="97"/>
      <c r="L15" s="100"/>
      <c r="M15" s="97"/>
      <c r="N15" s="100"/>
      <c r="O15" s="97"/>
      <c r="P15" s="100"/>
      <c r="R15" s="100"/>
      <c r="S15" s="97"/>
      <c r="T15" s="100"/>
      <c r="U15" s="97"/>
      <c r="V15" s="100"/>
      <c r="W15" s="91"/>
      <c r="X15" s="100"/>
      <c r="Y15" s="91"/>
      <c r="Z15" s="100"/>
      <c r="AA15" s="97"/>
      <c r="AB15" s="100"/>
      <c r="AC15" s="97"/>
      <c r="AD15" s="100"/>
      <c r="AE15" s="97"/>
      <c r="AF15" s="100"/>
      <c r="AG15" s="49"/>
      <c r="AH15" s="100"/>
      <c r="AI15" s="49"/>
      <c r="AJ15" s="100"/>
      <c r="AL15" s="100"/>
      <c r="AM15" s="204"/>
    </row>
    <row r="16" spans="1:39" s="4" customFormat="1" ht="20.5" customHeight="1">
      <c r="A16" s="76" t="s">
        <v>196</v>
      </c>
      <c r="B16" s="50"/>
      <c r="C16" s="50"/>
      <c r="D16" s="97"/>
      <c r="E16" s="96"/>
      <c r="F16" s="97"/>
      <c r="G16" s="97"/>
      <c r="H16" s="97"/>
      <c r="I16" s="96"/>
      <c r="J16" s="97"/>
      <c r="K16" s="97"/>
      <c r="L16" s="97"/>
      <c r="M16" s="97"/>
      <c r="N16" s="97"/>
      <c r="O16" s="97"/>
      <c r="P16" s="97"/>
      <c r="S16" s="96"/>
      <c r="T16" s="97"/>
      <c r="U16" s="96"/>
      <c r="V16" s="97"/>
      <c r="W16" s="91"/>
      <c r="X16" s="97"/>
      <c r="Y16" s="91"/>
      <c r="Z16" s="97"/>
      <c r="AA16" s="96"/>
      <c r="AB16" s="97"/>
      <c r="AC16" s="97"/>
      <c r="AD16" s="97"/>
      <c r="AE16" s="97"/>
      <c r="AF16" s="97"/>
      <c r="AG16" s="54"/>
      <c r="AH16" s="90"/>
      <c r="AI16" s="49"/>
      <c r="AJ16" s="90"/>
      <c r="AK16" s="192"/>
      <c r="AL16" s="53"/>
    </row>
    <row r="17" spans="1:40" s="4" customFormat="1" ht="20.5" customHeight="1">
      <c r="A17" s="138" t="s">
        <v>197</v>
      </c>
      <c r="B17" s="50"/>
      <c r="C17" s="50"/>
      <c r="D17" s="97"/>
      <c r="E17" s="96"/>
      <c r="F17" s="97"/>
      <c r="G17" s="97"/>
      <c r="H17" s="97"/>
      <c r="I17" s="96"/>
      <c r="J17" s="97"/>
      <c r="K17" s="97"/>
      <c r="L17" s="97"/>
      <c r="M17" s="97"/>
      <c r="N17" s="97"/>
      <c r="O17" s="97"/>
      <c r="P17" s="97"/>
      <c r="S17" s="96"/>
      <c r="T17" s="97"/>
      <c r="U17" s="96"/>
      <c r="V17" s="97"/>
      <c r="W17" s="91"/>
      <c r="X17" s="97"/>
      <c r="Y17" s="91"/>
      <c r="Z17" s="97"/>
      <c r="AA17" s="96"/>
      <c r="AB17" s="97"/>
      <c r="AC17" s="97"/>
      <c r="AD17" s="97"/>
      <c r="AE17" s="97"/>
      <c r="AF17" s="97"/>
      <c r="AG17" s="54"/>
      <c r="AH17" s="90"/>
      <c r="AI17" s="49"/>
      <c r="AJ17" s="90"/>
      <c r="AK17" s="192"/>
      <c r="AL17" s="53"/>
    </row>
    <row r="18" spans="1:40" s="4" customFormat="1" ht="20.5" customHeight="1">
      <c r="A18" s="138" t="s">
        <v>198</v>
      </c>
      <c r="B18" s="50"/>
      <c r="C18" s="50"/>
      <c r="D18" s="90">
        <v>0</v>
      </c>
      <c r="E18" s="94"/>
      <c r="F18" s="90">
        <v>0</v>
      </c>
      <c r="G18" s="90"/>
      <c r="H18" s="90">
        <v>0</v>
      </c>
      <c r="I18" s="90"/>
      <c r="J18" s="90">
        <v>44103</v>
      </c>
      <c r="K18" s="90"/>
      <c r="L18" s="90">
        <v>0</v>
      </c>
      <c r="M18" s="90"/>
      <c r="N18" s="90">
        <v>0</v>
      </c>
      <c r="O18" s="90"/>
      <c r="P18" s="90">
        <v>0</v>
      </c>
      <c r="R18" s="90">
        <v>0</v>
      </c>
      <c r="S18" s="90"/>
      <c r="T18" s="90">
        <v>0</v>
      </c>
      <c r="U18" s="90"/>
      <c r="V18" s="90">
        <v>0</v>
      </c>
      <c r="W18" s="90"/>
      <c r="X18" s="90">
        <v>0</v>
      </c>
      <c r="Y18" s="90"/>
      <c r="Z18" s="90">
        <v>0</v>
      </c>
      <c r="AA18" s="90"/>
      <c r="AB18" s="214">
        <f>SUM(T18:Z18)</f>
        <v>0</v>
      </c>
      <c r="AC18" s="90"/>
      <c r="AD18" s="144">
        <f>AB18+SUM(D18:R18)</f>
        <v>44103</v>
      </c>
      <c r="AE18" s="90"/>
      <c r="AF18" s="90">
        <v>0</v>
      </c>
      <c r="AG18" s="90"/>
      <c r="AH18" s="90">
        <f>SUM(AD18:AF18)</f>
        <v>44103</v>
      </c>
      <c r="AI18" s="90"/>
      <c r="AJ18" s="90">
        <v>-44103</v>
      </c>
      <c r="AK18" s="193"/>
      <c r="AL18" s="90">
        <f>SUM(AH18:AJ18)</f>
        <v>0</v>
      </c>
    </row>
    <row r="19" spans="1:40" s="4" customFormat="1" ht="20.5" customHeight="1">
      <c r="A19" s="138" t="s">
        <v>199</v>
      </c>
      <c r="B19" s="50"/>
      <c r="C19" s="50"/>
      <c r="D19" s="90">
        <v>0</v>
      </c>
      <c r="E19" s="94"/>
      <c r="F19" s="90">
        <v>0</v>
      </c>
      <c r="G19" s="90"/>
      <c r="H19" s="90">
        <v>0</v>
      </c>
      <c r="I19" s="90"/>
      <c r="J19" s="90">
        <v>-33021</v>
      </c>
      <c r="K19" s="90"/>
      <c r="L19" s="90">
        <v>0</v>
      </c>
      <c r="M19" s="90"/>
      <c r="N19" s="90">
        <v>0</v>
      </c>
      <c r="O19" s="90"/>
      <c r="P19" s="90">
        <v>0</v>
      </c>
      <c r="R19" s="90">
        <v>0</v>
      </c>
      <c r="S19" s="90"/>
      <c r="T19" s="90">
        <v>0</v>
      </c>
      <c r="U19" s="90"/>
      <c r="V19" s="90">
        <v>0</v>
      </c>
      <c r="W19" s="90"/>
      <c r="X19" s="90">
        <v>0</v>
      </c>
      <c r="Y19" s="90"/>
      <c r="Z19" s="90">
        <v>0</v>
      </c>
      <c r="AA19" s="90"/>
      <c r="AB19" s="214">
        <f t="shared" ref="AB19:AB20" si="0">SUM(T19:Z19)</f>
        <v>0</v>
      </c>
      <c r="AC19" s="90"/>
      <c r="AD19" s="144">
        <f>AB19+SUM(D19:R19)</f>
        <v>-33021</v>
      </c>
      <c r="AE19" s="90"/>
      <c r="AF19" s="90">
        <v>0</v>
      </c>
      <c r="AG19" s="90"/>
      <c r="AH19" s="90">
        <f>SUM(AD19:AF19)</f>
        <v>-33021</v>
      </c>
      <c r="AI19" s="90"/>
      <c r="AJ19" s="90">
        <v>0</v>
      </c>
      <c r="AK19" s="193"/>
      <c r="AL19" s="90">
        <f>SUM(AH19:AJ19)</f>
        <v>-33021</v>
      </c>
      <c r="AM19" s="192"/>
    </row>
    <row r="20" spans="1:40" s="4" customFormat="1" ht="20.5" customHeight="1">
      <c r="A20" s="138" t="s">
        <v>200</v>
      </c>
      <c r="B20" s="50"/>
      <c r="C20" s="50"/>
      <c r="D20" s="95">
        <v>0</v>
      </c>
      <c r="E20" s="94"/>
      <c r="F20" s="95">
        <v>0</v>
      </c>
      <c r="G20" s="90"/>
      <c r="H20" s="95">
        <v>0</v>
      </c>
      <c r="I20" s="94"/>
      <c r="J20" s="95">
        <v>0</v>
      </c>
      <c r="K20" s="94"/>
      <c r="L20" s="95">
        <v>0</v>
      </c>
      <c r="M20" s="94"/>
      <c r="N20" s="95">
        <v>0</v>
      </c>
      <c r="O20" s="94"/>
      <c r="P20" s="95">
        <v>0</v>
      </c>
      <c r="R20" s="95">
        <v>0</v>
      </c>
      <c r="S20" s="57"/>
      <c r="T20" s="95">
        <v>0</v>
      </c>
      <c r="U20" s="94"/>
      <c r="V20" s="95">
        <v>0</v>
      </c>
      <c r="W20" s="78"/>
      <c r="X20" s="95">
        <v>0</v>
      </c>
      <c r="Y20" s="78"/>
      <c r="Z20" s="95">
        <v>0</v>
      </c>
      <c r="AA20" s="57"/>
      <c r="AB20" s="101">
        <f t="shared" si="0"/>
        <v>0</v>
      </c>
      <c r="AC20" s="57"/>
      <c r="AD20" s="101">
        <f>AB20+SUM(D20:R20)</f>
        <v>0</v>
      </c>
      <c r="AE20" s="57"/>
      <c r="AF20" s="95">
        <v>0</v>
      </c>
      <c r="AG20" s="57"/>
      <c r="AH20" s="101">
        <f>SUM(AD20:AF20)</f>
        <v>0</v>
      </c>
      <c r="AI20" s="90"/>
      <c r="AJ20" s="95">
        <v>52848</v>
      </c>
      <c r="AK20" s="193"/>
      <c r="AL20" s="101">
        <f>SUM(AH20:AJ20)</f>
        <v>52848</v>
      </c>
    </row>
    <row r="21" spans="1:40" s="4" customFormat="1" ht="20.5" customHeight="1">
      <c r="A21" s="77" t="s">
        <v>201</v>
      </c>
      <c r="B21" s="50"/>
      <c r="C21" s="50"/>
      <c r="D21" s="98">
        <f>SUM(D16:D20)</f>
        <v>0</v>
      </c>
      <c r="E21" s="96"/>
      <c r="F21" s="98">
        <f>SUM(F16:F20)</f>
        <v>0</v>
      </c>
      <c r="G21" s="100"/>
      <c r="H21" s="98">
        <f>SUM(H16:H20)</f>
        <v>0</v>
      </c>
      <c r="I21" s="96"/>
      <c r="J21" s="98">
        <f>SUM(J16:J20)</f>
        <v>11082</v>
      </c>
      <c r="K21" s="97"/>
      <c r="L21" s="98">
        <f>SUM(L16:L20)</f>
        <v>0</v>
      </c>
      <c r="M21" s="97"/>
      <c r="N21" s="98">
        <f>SUM(N16:N20)</f>
        <v>0</v>
      </c>
      <c r="O21" s="97"/>
      <c r="P21" s="98">
        <f>SUM(P16:P20)</f>
        <v>0</v>
      </c>
      <c r="R21" s="98">
        <f>SUM(R16:R20)</f>
        <v>0</v>
      </c>
      <c r="S21" s="96"/>
      <c r="T21" s="98">
        <f>SUM(T16:T20)</f>
        <v>0</v>
      </c>
      <c r="U21" s="96"/>
      <c r="V21" s="98">
        <f>SUM(V16:V20)</f>
        <v>0</v>
      </c>
      <c r="W21" s="91"/>
      <c r="X21" s="98">
        <f>SUM(X16:X20)</f>
        <v>0</v>
      </c>
      <c r="Y21" s="91"/>
      <c r="Z21" s="98">
        <f>SUM(Z16:Z20)</f>
        <v>0</v>
      </c>
      <c r="AA21" s="96"/>
      <c r="AB21" s="98">
        <f>SUM(AB16:AB20)</f>
        <v>0</v>
      </c>
      <c r="AC21" s="97"/>
      <c r="AD21" s="98">
        <f>AB21+SUM(D21:R21)</f>
        <v>11082</v>
      </c>
      <c r="AE21" s="97"/>
      <c r="AF21" s="98">
        <f>SUM(AF16:AF20)</f>
        <v>0</v>
      </c>
      <c r="AG21" s="54"/>
      <c r="AH21" s="98">
        <f>SUM(AH16:AH20)</f>
        <v>11082</v>
      </c>
      <c r="AI21" s="49"/>
      <c r="AJ21" s="98">
        <f>SUM(AJ16:AJ20)</f>
        <v>8745</v>
      </c>
      <c r="AK21" s="192"/>
      <c r="AL21" s="98">
        <f>SUM(AL16:AL20)</f>
        <v>19827</v>
      </c>
    </row>
    <row r="22" spans="1:40" s="4" customFormat="1" ht="20.5" customHeight="1">
      <c r="A22" s="50" t="s">
        <v>202</v>
      </c>
      <c r="B22" s="50"/>
      <c r="C22" s="50"/>
      <c r="D22" s="98">
        <f>SUM(D21)</f>
        <v>0</v>
      </c>
      <c r="E22" s="49"/>
      <c r="F22" s="98">
        <f>SUM(F21)</f>
        <v>0</v>
      </c>
      <c r="G22" s="100"/>
      <c r="H22" s="98">
        <f>SUM(H21)</f>
        <v>0</v>
      </c>
      <c r="I22" s="49"/>
      <c r="J22" s="98">
        <f>SUM(J21)</f>
        <v>11082</v>
      </c>
      <c r="K22" s="97"/>
      <c r="L22" s="98">
        <f>SUM(L21)</f>
        <v>0</v>
      </c>
      <c r="M22" s="97"/>
      <c r="N22" s="98">
        <f>SUM(N21)</f>
        <v>0</v>
      </c>
      <c r="O22" s="97"/>
      <c r="P22" s="98">
        <f>SUM(P21)</f>
        <v>0</v>
      </c>
      <c r="R22" s="98">
        <f>SUM(R21)</f>
        <v>0</v>
      </c>
      <c r="S22" s="49"/>
      <c r="T22" s="98">
        <f>SUM(T21)</f>
        <v>0</v>
      </c>
      <c r="U22" s="49"/>
      <c r="V22" s="98">
        <f>SUM(V21)</f>
        <v>0</v>
      </c>
      <c r="W22" s="47"/>
      <c r="X22" s="98">
        <f>SUM(X21)</f>
        <v>0</v>
      </c>
      <c r="Y22" s="47"/>
      <c r="Z22" s="98">
        <f>SUM(Z21)</f>
        <v>0</v>
      </c>
      <c r="AA22" s="49"/>
      <c r="AB22" s="98">
        <f>SUM(AB21)</f>
        <v>0</v>
      </c>
      <c r="AC22" s="49"/>
      <c r="AD22" s="98">
        <f>SUM(AD21)</f>
        <v>11082</v>
      </c>
      <c r="AE22" s="97"/>
      <c r="AF22" s="98">
        <f>SUM(AF21)</f>
        <v>0</v>
      </c>
      <c r="AG22" s="49"/>
      <c r="AH22" s="98">
        <f>SUM(AH21)</f>
        <v>11082</v>
      </c>
      <c r="AI22" s="49"/>
      <c r="AJ22" s="98">
        <f>SUM(AJ21)</f>
        <v>8745</v>
      </c>
      <c r="AK22" s="192"/>
      <c r="AL22" s="98">
        <f>SUM(AL21)</f>
        <v>19827</v>
      </c>
    </row>
    <row r="23" spans="1:40" s="4" customFormat="1" ht="20.5" customHeight="1">
      <c r="A23" s="50" t="s">
        <v>203</v>
      </c>
      <c r="B23" s="50"/>
      <c r="C23" s="50"/>
      <c r="D23" s="97"/>
      <c r="E23" s="49"/>
      <c r="F23" s="97"/>
      <c r="G23" s="97"/>
      <c r="H23" s="97"/>
      <c r="I23" s="49"/>
      <c r="J23" s="97"/>
      <c r="K23" s="97"/>
      <c r="L23" s="97"/>
      <c r="M23" s="97"/>
      <c r="N23" s="97"/>
      <c r="O23" s="97"/>
      <c r="P23" s="97"/>
      <c r="S23" s="49"/>
      <c r="T23" s="97"/>
      <c r="U23" s="49"/>
      <c r="V23" s="97"/>
      <c r="W23" s="47"/>
      <c r="X23" s="97"/>
      <c r="Y23" s="47"/>
      <c r="Z23" s="97"/>
      <c r="AA23" s="49"/>
      <c r="AB23" s="97"/>
      <c r="AC23" s="49"/>
      <c r="AD23" s="94"/>
      <c r="AE23" s="97"/>
      <c r="AF23" s="97"/>
      <c r="AG23" s="49"/>
      <c r="AH23" s="90"/>
      <c r="AI23" s="49"/>
      <c r="AJ23" s="53"/>
      <c r="AK23" s="192"/>
      <c r="AL23" s="53"/>
    </row>
    <row r="24" spans="1:40" s="48" customFormat="1" ht="20.5" customHeight="1">
      <c r="A24" s="45" t="s">
        <v>204</v>
      </c>
      <c r="B24" s="45"/>
      <c r="C24" s="45"/>
      <c r="D24" s="90">
        <v>0</v>
      </c>
      <c r="E24" s="94"/>
      <c r="F24" s="90">
        <v>0</v>
      </c>
      <c r="G24" s="90"/>
      <c r="H24" s="90">
        <v>0</v>
      </c>
      <c r="I24" s="90"/>
      <c r="J24" s="90">
        <v>0</v>
      </c>
      <c r="K24" s="90"/>
      <c r="L24" s="90">
        <v>0</v>
      </c>
      <c r="M24" s="90"/>
      <c r="N24" s="90">
        <v>0</v>
      </c>
      <c r="O24" s="90"/>
      <c r="P24" s="90">
        <v>6945465</v>
      </c>
      <c r="R24" s="90">
        <v>0</v>
      </c>
      <c r="S24" s="90"/>
      <c r="T24" s="90">
        <v>0</v>
      </c>
      <c r="U24" s="90"/>
      <c r="V24" s="90">
        <v>0</v>
      </c>
      <c r="W24" s="90"/>
      <c r="X24" s="90">
        <v>0</v>
      </c>
      <c r="Y24" s="90"/>
      <c r="Z24" s="90">
        <v>0</v>
      </c>
      <c r="AA24" s="90"/>
      <c r="AB24" s="214">
        <f>SUM(T24:Z24)</f>
        <v>0</v>
      </c>
      <c r="AC24" s="90"/>
      <c r="AD24" s="90">
        <f>AB24+SUM(D24:R24)</f>
        <v>6945465</v>
      </c>
      <c r="AE24" s="97"/>
      <c r="AF24" s="90">
        <v>0</v>
      </c>
      <c r="AG24" s="90"/>
      <c r="AH24" s="144">
        <f>SUM(AD24:AF24)</f>
        <v>6945465</v>
      </c>
      <c r="AI24" s="90"/>
      <c r="AJ24" s="90">
        <v>1672942</v>
      </c>
      <c r="AK24" s="193"/>
      <c r="AL24" s="144">
        <f>SUM(AH24:AJ24)</f>
        <v>8618407</v>
      </c>
      <c r="AM24" s="208"/>
      <c r="AN24" s="208"/>
    </row>
    <row r="25" spans="1:40" s="48" customFormat="1" ht="20.5" customHeight="1">
      <c r="A25" s="45" t="s">
        <v>205</v>
      </c>
      <c r="B25" s="45"/>
      <c r="C25" s="45"/>
      <c r="D25" s="214"/>
      <c r="E25" s="94"/>
      <c r="F25" s="214"/>
      <c r="G25" s="94"/>
      <c r="H25" s="214"/>
      <c r="I25" s="94"/>
      <c r="J25" s="214"/>
      <c r="K25" s="94"/>
      <c r="L25" s="214"/>
      <c r="M25" s="94"/>
      <c r="N25" s="214"/>
      <c r="O25" s="94"/>
      <c r="P25" s="93"/>
      <c r="R25" s="214"/>
      <c r="S25" s="46"/>
      <c r="T25" s="214"/>
      <c r="U25" s="94"/>
      <c r="V25" s="214"/>
      <c r="W25" s="89"/>
      <c r="X25" s="214"/>
      <c r="Y25" s="89"/>
      <c r="Z25" s="214"/>
      <c r="AA25" s="94"/>
      <c r="AB25" s="214"/>
      <c r="AC25" s="46"/>
      <c r="AD25" s="90"/>
      <c r="AE25" s="46"/>
      <c r="AF25" s="214"/>
      <c r="AG25" s="46"/>
      <c r="AH25" s="144"/>
      <c r="AI25" s="46"/>
      <c r="AJ25" s="90"/>
      <c r="AK25" s="193"/>
      <c r="AL25" s="144"/>
    </row>
    <row r="26" spans="1:40" s="48" customFormat="1" ht="20.5" customHeight="1">
      <c r="A26" s="45" t="s">
        <v>214</v>
      </c>
      <c r="B26" s="45"/>
      <c r="C26" s="45"/>
      <c r="D26" s="90">
        <v>0</v>
      </c>
      <c r="E26" s="94"/>
      <c r="F26" s="90">
        <v>0</v>
      </c>
      <c r="G26" s="90"/>
      <c r="H26" s="90">
        <v>0</v>
      </c>
      <c r="I26" s="94"/>
      <c r="J26" s="90">
        <v>0</v>
      </c>
      <c r="K26" s="94"/>
      <c r="L26" s="90">
        <v>0</v>
      </c>
      <c r="M26" s="94"/>
      <c r="N26" s="90">
        <v>0</v>
      </c>
      <c r="O26" s="94"/>
      <c r="P26" s="90">
        <v>-9417</v>
      </c>
      <c r="R26" s="90">
        <v>0</v>
      </c>
      <c r="S26" s="46"/>
      <c r="T26" s="90">
        <v>0</v>
      </c>
      <c r="U26" s="90"/>
      <c r="V26" s="90">
        <v>0</v>
      </c>
      <c r="W26" s="90"/>
      <c r="X26" s="90">
        <v>0</v>
      </c>
      <c r="Y26" s="90"/>
      <c r="Z26" s="90">
        <v>0</v>
      </c>
      <c r="AA26" s="90"/>
      <c r="AB26" s="214">
        <f>SUM(T26:Z26)</f>
        <v>0</v>
      </c>
      <c r="AC26" s="90"/>
      <c r="AD26" s="90">
        <f>AB26+SUM(D26:R26)</f>
        <v>-9417</v>
      </c>
      <c r="AE26" s="46"/>
      <c r="AF26" s="90">
        <v>0</v>
      </c>
      <c r="AG26" s="46"/>
      <c r="AH26" s="144">
        <f>SUM(AD26:AF26)</f>
        <v>-9417</v>
      </c>
      <c r="AI26" s="46"/>
      <c r="AJ26" s="90">
        <v>264</v>
      </c>
      <c r="AK26" s="193"/>
      <c r="AL26" s="144">
        <f>SUM(AH26:AJ26)</f>
        <v>-9153</v>
      </c>
    </row>
    <row r="27" spans="1:40" s="48" customFormat="1" ht="20.5" customHeight="1">
      <c r="A27" s="45" t="s">
        <v>207</v>
      </c>
      <c r="B27" s="45"/>
      <c r="C27" s="45"/>
      <c r="D27" s="95">
        <v>0</v>
      </c>
      <c r="E27" s="94"/>
      <c r="F27" s="95">
        <v>0</v>
      </c>
      <c r="G27" s="90"/>
      <c r="H27" s="95">
        <v>0</v>
      </c>
      <c r="I27" s="94"/>
      <c r="J27" s="95">
        <v>0</v>
      </c>
      <c r="K27" s="94"/>
      <c r="L27" s="95">
        <v>0</v>
      </c>
      <c r="M27" s="94"/>
      <c r="N27" s="95">
        <v>0</v>
      </c>
      <c r="O27" s="94"/>
      <c r="P27" s="95">
        <v>0</v>
      </c>
      <c r="R27" s="95">
        <v>0</v>
      </c>
      <c r="S27" s="94"/>
      <c r="T27" s="95">
        <v>-56591</v>
      </c>
      <c r="U27" s="94"/>
      <c r="V27" s="95">
        <v>256178</v>
      </c>
      <c r="W27" s="81"/>
      <c r="X27" s="95">
        <v>-89071</v>
      </c>
      <c r="Y27" s="81"/>
      <c r="Z27" s="95">
        <v>5343652</v>
      </c>
      <c r="AA27" s="46"/>
      <c r="AB27" s="214">
        <f>SUM(T27:Z27)</f>
        <v>5454168</v>
      </c>
      <c r="AC27" s="90"/>
      <c r="AD27" s="95">
        <f>AB27+SUM(D27:R27)</f>
        <v>5454168</v>
      </c>
      <c r="AE27" s="46"/>
      <c r="AF27" s="95">
        <v>0</v>
      </c>
      <c r="AG27" s="46"/>
      <c r="AH27" s="101">
        <f>SUM(AD27:AF27)</f>
        <v>5454168</v>
      </c>
      <c r="AI27" s="46"/>
      <c r="AJ27" s="95">
        <v>1028175</v>
      </c>
      <c r="AK27" s="193"/>
      <c r="AL27" s="101">
        <f>SUM(AH27:AJ27)</f>
        <v>6482343</v>
      </c>
    </row>
    <row r="28" spans="1:40" s="4" customFormat="1" ht="20.5" customHeight="1">
      <c r="A28" s="50" t="s">
        <v>208</v>
      </c>
      <c r="B28" s="50"/>
      <c r="C28" s="50"/>
      <c r="D28" s="110">
        <f>SUM(D23:D27)</f>
        <v>0</v>
      </c>
      <c r="E28" s="97"/>
      <c r="F28" s="110">
        <f>SUM(F23:F27)</f>
        <v>0</v>
      </c>
      <c r="G28" s="100"/>
      <c r="H28" s="110">
        <f>SUM(H23:H27)</f>
        <v>0</v>
      </c>
      <c r="I28" s="97"/>
      <c r="J28" s="110">
        <f>SUM(J23:J27)</f>
        <v>0</v>
      </c>
      <c r="K28" s="97"/>
      <c r="L28" s="110">
        <f>SUM(L23:L27)</f>
        <v>0</v>
      </c>
      <c r="M28" s="97"/>
      <c r="N28" s="110">
        <f>SUM(N23:N27)</f>
        <v>0</v>
      </c>
      <c r="O28" s="97"/>
      <c r="P28" s="110">
        <f>SUM(P23:P27)</f>
        <v>6936048</v>
      </c>
      <c r="R28" s="110">
        <f>SUM(R23:R27)</f>
        <v>0</v>
      </c>
      <c r="S28" s="51"/>
      <c r="T28" s="110">
        <f>SUM(T23:T27)</f>
        <v>-56591</v>
      </c>
      <c r="U28" s="97"/>
      <c r="V28" s="110">
        <f>SUM(V23:V27)</f>
        <v>256178</v>
      </c>
      <c r="W28" s="56"/>
      <c r="X28" s="110">
        <f>SUM(X23:X27)</f>
        <v>-89071</v>
      </c>
      <c r="Y28" s="56"/>
      <c r="Z28" s="110">
        <f>SUM(Z23:Z27)</f>
        <v>5343652</v>
      </c>
      <c r="AA28" s="51"/>
      <c r="AB28" s="110">
        <f>SUM(T28:Z28)</f>
        <v>5454168</v>
      </c>
      <c r="AC28" s="51"/>
      <c r="AD28" s="98">
        <f>SUM(AD23:AD27)</f>
        <v>12390216</v>
      </c>
      <c r="AE28" s="51"/>
      <c r="AF28" s="110">
        <v>0</v>
      </c>
      <c r="AG28" s="51"/>
      <c r="AH28" s="110">
        <f>SUM(AD28:AF28)</f>
        <v>12390216</v>
      </c>
      <c r="AI28" s="51"/>
      <c r="AJ28" s="110">
        <f>SUM(AJ23:AJ27)</f>
        <v>2701381</v>
      </c>
      <c r="AK28" s="192"/>
      <c r="AL28" s="110">
        <f>SUM(AH28:AJ28)</f>
        <v>15091597</v>
      </c>
      <c r="AM28" s="139"/>
    </row>
    <row r="29" spans="1:40" s="48" customFormat="1" ht="20.5" customHeight="1">
      <c r="A29" s="45" t="s">
        <v>209</v>
      </c>
      <c r="B29" s="120"/>
      <c r="C29" s="45"/>
      <c r="D29" s="95">
        <v>0</v>
      </c>
      <c r="E29" s="94"/>
      <c r="F29" s="95">
        <v>0</v>
      </c>
      <c r="G29" s="90"/>
      <c r="H29" s="95">
        <v>0</v>
      </c>
      <c r="I29" s="94"/>
      <c r="J29" s="95">
        <v>0</v>
      </c>
      <c r="K29" s="94"/>
      <c r="L29" s="95">
        <v>0</v>
      </c>
      <c r="M29" s="94"/>
      <c r="N29" s="95">
        <v>0</v>
      </c>
      <c r="O29" s="94"/>
      <c r="P29" s="95">
        <v>-372578</v>
      </c>
      <c r="R29" s="95">
        <v>0</v>
      </c>
      <c r="S29" s="57"/>
      <c r="T29" s="95">
        <v>0</v>
      </c>
      <c r="U29" s="94"/>
      <c r="V29" s="95">
        <v>0</v>
      </c>
      <c r="W29" s="78"/>
      <c r="X29" s="95">
        <v>0</v>
      </c>
      <c r="Y29" s="78"/>
      <c r="Z29" s="95">
        <v>0</v>
      </c>
      <c r="AA29" s="57"/>
      <c r="AB29" s="95">
        <f>SUM(T29:Z29)</f>
        <v>0</v>
      </c>
      <c r="AC29" s="57"/>
      <c r="AD29" s="95">
        <f>(AB29)+SUM(D29:P29)</f>
        <v>-372578</v>
      </c>
      <c r="AE29" s="57"/>
      <c r="AF29" s="95">
        <v>0</v>
      </c>
      <c r="AG29" s="57"/>
      <c r="AH29" s="95">
        <f>SUM(AD29:AF29)</f>
        <v>-372578</v>
      </c>
      <c r="AI29" s="90"/>
      <c r="AJ29" s="95">
        <v>0</v>
      </c>
      <c r="AK29" s="193"/>
      <c r="AL29" s="95">
        <f>SUM(AH29:AJ29)</f>
        <v>-372578</v>
      </c>
    </row>
    <row r="30" spans="1:40" s="192" customFormat="1" ht="20.5" customHeight="1" thickBot="1">
      <c r="A30" s="75" t="s">
        <v>215</v>
      </c>
      <c r="B30" s="75"/>
      <c r="C30" s="75"/>
      <c r="D30" s="52">
        <f>D14+D28+D22+D29</f>
        <v>8611242</v>
      </c>
      <c r="E30" s="55"/>
      <c r="F30" s="52">
        <f>F14+F28+F22+F29</f>
        <v>57298909</v>
      </c>
      <c r="G30" s="55"/>
      <c r="H30" s="52">
        <f>H14+H28+H22+H29</f>
        <v>3470021</v>
      </c>
      <c r="I30" s="55"/>
      <c r="J30" s="52">
        <f>J14+J28+J22+J29</f>
        <v>4821023</v>
      </c>
      <c r="K30" s="55"/>
      <c r="L30" s="52">
        <f>L14+L28+L22+L29</f>
        <v>-5159</v>
      </c>
      <c r="M30" s="55"/>
      <c r="N30" s="52">
        <f>N14+N28+N22+N29</f>
        <v>929166</v>
      </c>
      <c r="O30" s="55"/>
      <c r="P30" s="52">
        <f>P14+P28+P22+P29</f>
        <v>126456601</v>
      </c>
      <c r="R30" s="52">
        <f>R14+R28+R22+R29</f>
        <v>-8997459</v>
      </c>
      <c r="S30" s="55"/>
      <c r="T30" s="52">
        <f>T14+T28+T22+T29</f>
        <v>24776789</v>
      </c>
      <c r="U30" s="55"/>
      <c r="V30" s="52">
        <f>V14+V28+V22+V29</f>
        <v>-1179797</v>
      </c>
      <c r="W30" s="55"/>
      <c r="X30" s="52">
        <f>X14+X28+X22+X29</f>
        <v>2360509</v>
      </c>
      <c r="Y30" s="55"/>
      <c r="Z30" s="52">
        <f>Z14+Z28+Z22+Z29</f>
        <v>-29576338</v>
      </c>
      <c r="AA30" s="55"/>
      <c r="AB30" s="52">
        <f>AB14+AB28+AB22+AB29</f>
        <v>-3618837</v>
      </c>
      <c r="AC30" s="55"/>
      <c r="AD30" s="52">
        <f>AD14+AD28+AD22+AD29</f>
        <v>188965507</v>
      </c>
      <c r="AE30" s="55"/>
      <c r="AF30" s="52">
        <f>AF14+AF28+AF22+AF29</f>
        <v>15000000</v>
      </c>
      <c r="AG30" s="55"/>
      <c r="AH30" s="52">
        <f>AH14+AH28+AH22+AH29</f>
        <v>203965507</v>
      </c>
      <c r="AI30" s="53"/>
      <c r="AJ30" s="52">
        <f>AJ14+AJ28+AJ22+AJ29</f>
        <v>72951907</v>
      </c>
      <c r="AL30" s="52">
        <f>AL14+AL28+AL22+AL29</f>
        <v>276917414</v>
      </c>
    </row>
    <row r="31" spans="1:40" ht="21.25" customHeight="1" thickTop="1"/>
    <row r="32" spans="1:40" ht="21.25" customHeight="1">
      <c r="D32" s="116"/>
      <c r="F32" s="116"/>
      <c r="H32" s="116"/>
      <c r="J32" s="116"/>
      <c r="L32" s="116"/>
      <c r="N32" s="116"/>
      <c r="P32" s="116"/>
      <c r="R32" s="116"/>
      <c r="AB32" s="116"/>
      <c r="AD32" s="116"/>
      <c r="AF32" s="116"/>
      <c r="AH32" s="116"/>
      <c r="AJ32" s="116"/>
      <c r="AL32" s="116"/>
    </row>
  </sheetData>
  <mergeCells count="2">
    <mergeCell ref="D4:AJ4"/>
    <mergeCell ref="T5:AB5"/>
  </mergeCells>
  <pageMargins left="0.8" right="0.43" top="0.48" bottom="0.5" header="0.5" footer="0.5"/>
  <pageSetup paperSize="9" scale="45" firstPageNumber="12" orientation="landscape" useFirstPageNumber="1" r:id="rId1"/>
  <headerFooter alignWithMargins="0">
    <oddFooter>&amp;L  หมายเหตุประกอบงบการเงินเป็นส่วนหนึ่งของงบการเงินนี้
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33"/>
  <sheetViews>
    <sheetView view="pageBreakPreview" topLeftCell="A4" zoomScale="55" zoomScaleNormal="100" zoomScaleSheetLayoutView="55" workbookViewId="0">
      <selection activeCell="L13" sqref="L13"/>
    </sheetView>
  </sheetViews>
  <sheetFormatPr defaultColWidth="9.09765625" defaultRowHeight="22.65" customHeight="1"/>
  <cols>
    <col min="1" max="1" width="61.59765625" style="29" bestFit="1" customWidth="1"/>
    <col min="2" max="2" width="9.59765625" style="29" bestFit="1" customWidth="1"/>
    <col min="3" max="3" width="2.69921875" style="29" customWidth="1"/>
    <col min="4" max="4" width="16.69921875" style="29" customWidth="1"/>
    <col min="5" max="5" width="2.09765625" style="29" customWidth="1"/>
    <col min="6" max="6" width="16.69921875" style="29" customWidth="1"/>
    <col min="7" max="7" width="2.09765625" style="29" customWidth="1"/>
    <col min="8" max="8" width="16.69921875" style="29" customWidth="1"/>
    <col min="9" max="9" width="2.09765625" style="29" customWidth="1"/>
    <col min="10" max="10" width="18.09765625" style="29" customWidth="1"/>
    <col min="11" max="11" width="2.09765625" style="29" customWidth="1"/>
    <col min="12" max="12" width="16.69921875" style="29" customWidth="1"/>
    <col min="13" max="13" width="2.09765625" style="29" customWidth="1"/>
    <col min="14" max="14" width="16.69921875" style="29" customWidth="1"/>
    <col min="15" max="15" width="1.3984375" style="29" customWidth="1"/>
    <col min="16" max="16" width="16.69921875" style="29" customWidth="1"/>
    <col min="17" max="17" width="2.09765625" style="29" customWidth="1"/>
    <col min="18" max="18" width="16.69921875" style="29" customWidth="1"/>
    <col min="19" max="19" width="2.09765625" style="29" customWidth="1"/>
    <col min="20" max="20" width="16.69921875" style="29" customWidth="1"/>
    <col min="21" max="21" width="2.09765625" style="29" customWidth="1"/>
    <col min="22" max="22" width="16.69921875" style="29" customWidth="1"/>
    <col min="23" max="23" width="2.09765625" style="29" customWidth="1"/>
    <col min="24" max="24" width="16.69921875" style="29" customWidth="1"/>
    <col min="25" max="25" width="2.09765625" style="29" customWidth="1"/>
    <col min="26" max="26" width="16.69921875" style="29" customWidth="1"/>
    <col min="27" max="27" width="2.09765625" style="29" customWidth="1"/>
    <col min="28" max="28" width="16.69921875" style="29" customWidth="1"/>
    <col min="29" max="29" width="11.59765625" style="29" bestFit="1" customWidth="1"/>
    <col min="30" max="16384" width="9.09765625" style="29"/>
  </cols>
  <sheetData>
    <row r="1" spans="1:28" ht="24.75" customHeight="1">
      <c r="A1" s="217" t="s">
        <v>216</v>
      </c>
      <c r="B1" s="217"/>
      <c r="C1" s="217"/>
      <c r="D1" s="62"/>
      <c r="E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S1" s="217"/>
      <c r="U1" s="217"/>
      <c r="W1" s="217"/>
      <c r="AA1" s="217"/>
    </row>
    <row r="2" spans="1:28" ht="24.75" customHeight="1">
      <c r="A2" s="217" t="s">
        <v>142</v>
      </c>
      <c r="B2" s="217"/>
      <c r="C2" s="217"/>
      <c r="D2" s="62"/>
      <c r="E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S2" s="217"/>
      <c r="U2" s="217"/>
      <c r="W2" s="217"/>
      <c r="AA2" s="217"/>
    </row>
    <row r="3" spans="1:28" ht="21.75" customHeight="1">
      <c r="A3" s="126"/>
      <c r="B3" s="126"/>
      <c r="C3" s="126"/>
      <c r="D3" s="62"/>
      <c r="E3" s="126"/>
      <c r="F3" s="191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91"/>
      <c r="S3" s="126"/>
      <c r="T3" s="191"/>
      <c r="U3" s="126"/>
      <c r="V3" s="191"/>
      <c r="W3" s="126"/>
      <c r="X3" s="191"/>
      <c r="Y3" s="191"/>
      <c r="Z3" s="191"/>
      <c r="AA3" s="126"/>
      <c r="AB3" s="39" t="s">
        <v>2</v>
      </c>
    </row>
    <row r="4" spans="1:28" ht="21.75" customHeight="1">
      <c r="A4" s="38"/>
      <c r="B4" s="38"/>
      <c r="C4" s="38"/>
      <c r="D4" s="226" t="s">
        <v>4</v>
      </c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</row>
    <row r="5" spans="1:28" ht="21.75" customHeight="1">
      <c r="A5" s="38"/>
      <c r="B5" s="38"/>
      <c r="C5" s="38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234" t="s">
        <v>79</v>
      </c>
      <c r="S5" s="234"/>
      <c r="T5" s="234"/>
      <c r="U5" s="234"/>
      <c r="V5" s="234"/>
      <c r="W5" s="234"/>
      <c r="X5" s="234"/>
      <c r="Y5" s="74"/>
      <c r="Z5" s="74"/>
      <c r="AA5" s="64"/>
      <c r="AB5" s="17"/>
    </row>
    <row r="6" spans="1:28" ht="21.75" customHeight="1">
      <c r="A6" s="40"/>
      <c r="B6" s="40"/>
      <c r="C6" s="40"/>
      <c r="D6" s="40"/>
      <c r="E6" s="40"/>
      <c r="F6" s="40"/>
      <c r="G6" s="64"/>
      <c r="H6" s="64"/>
      <c r="I6" s="64"/>
      <c r="J6" s="74"/>
      <c r="K6" s="64"/>
      <c r="L6" s="64"/>
      <c r="M6" s="64"/>
      <c r="N6" s="127"/>
      <c r="O6" s="127"/>
      <c r="P6" s="127"/>
      <c r="Q6" s="64"/>
      <c r="R6" s="19"/>
      <c r="S6" s="19"/>
      <c r="T6" s="40"/>
      <c r="U6" s="19"/>
      <c r="V6" s="74" t="s">
        <v>149</v>
      </c>
      <c r="W6" s="19"/>
      <c r="X6" s="189"/>
      <c r="Y6" s="189"/>
      <c r="Z6" s="58"/>
      <c r="AA6" s="40"/>
      <c r="AB6" s="17"/>
    </row>
    <row r="7" spans="1:28" ht="21.75" customHeight="1">
      <c r="A7" s="40"/>
      <c r="B7" s="40"/>
      <c r="C7" s="40"/>
      <c r="D7" s="40"/>
      <c r="E7" s="40"/>
      <c r="F7" s="40"/>
      <c r="G7" s="64"/>
      <c r="H7" s="64"/>
      <c r="I7" s="64"/>
      <c r="J7" s="74"/>
      <c r="K7" s="64"/>
      <c r="L7" s="64"/>
      <c r="M7" s="64"/>
      <c r="N7" s="127"/>
      <c r="O7" s="127"/>
      <c r="P7" s="127"/>
      <c r="Q7" s="64"/>
      <c r="R7" s="19"/>
      <c r="S7" s="19"/>
      <c r="T7" s="40" t="s">
        <v>143</v>
      </c>
      <c r="U7" s="19"/>
      <c r="V7" s="189" t="s">
        <v>146</v>
      </c>
      <c r="W7" s="19"/>
      <c r="X7" s="189"/>
      <c r="Y7" s="189"/>
      <c r="Z7" s="58"/>
      <c r="AA7" s="40"/>
      <c r="AB7" s="17"/>
    </row>
    <row r="8" spans="1:28" ht="21.75" customHeight="1">
      <c r="A8" s="40"/>
      <c r="B8" s="40"/>
      <c r="C8" s="40"/>
      <c r="D8" s="64"/>
      <c r="E8" s="64"/>
      <c r="F8" s="64"/>
      <c r="G8" s="64"/>
      <c r="H8" s="64"/>
      <c r="I8" s="64"/>
      <c r="J8" s="58" t="s">
        <v>148</v>
      </c>
      <c r="K8" s="64"/>
      <c r="L8" s="64"/>
      <c r="M8" s="64"/>
      <c r="N8" s="64"/>
      <c r="O8" s="64"/>
      <c r="P8" s="64"/>
      <c r="Q8" s="64"/>
      <c r="R8" s="64"/>
      <c r="S8" s="19"/>
      <c r="T8" s="40" t="s">
        <v>150</v>
      </c>
      <c r="U8" s="19"/>
      <c r="V8" s="189" t="s">
        <v>151</v>
      </c>
      <c r="W8" s="19"/>
      <c r="X8" s="58" t="s">
        <v>80</v>
      </c>
      <c r="Y8" s="58"/>
      <c r="Z8" s="58"/>
      <c r="AA8" s="40"/>
      <c r="AB8" s="17"/>
    </row>
    <row r="9" spans="1:28" ht="21.75" customHeight="1">
      <c r="A9" s="40"/>
      <c r="B9" s="40"/>
      <c r="C9" s="40"/>
      <c r="D9" s="40" t="s">
        <v>63</v>
      </c>
      <c r="E9" s="40"/>
      <c r="F9" s="40"/>
      <c r="G9" s="64"/>
      <c r="H9" s="64"/>
      <c r="I9" s="64"/>
      <c r="J9" s="74" t="s">
        <v>154</v>
      </c>
      <c r="K9" s="64"/>
      <c r="L9" s="64"/>
      <c r="M9" s="64"/>
      <c r="N9" s="127" t="s">
        <v>74</v>
      </c>
      <c r="O9" s="127"/>
      <c r="P9" s="127"/>
      <c r="Q9" s="64"/>
      <c r="R9" s="123" t="s">
        <v>217</v>
      </c>
      <c r="S9" s="19"/>
      <c r="T9" s="189" t="s">
        <v>155</v>
      </c>
      <c r="U9" s="19"/>
      <c r="V9" s="189" t="s">
        <v>156</v>
      </c>
      <c r="W9" s="19"/>
      <c r="X9" s="189" t="s">
        <v>158</v>
      </c>
      <c r="Y9" s="189"/>
      <c r="Z9" s="58" t="s">
        <v>159</v>
      </c>
      <c r="AA9" s="40"/>
      <c r="AB9" s="17"/>
    </row>
    <row r="10" spans="1:28" ht="21.75" customHeight="1">
      <c r="A10" s="40"/>
      <c r="B10" s="40"/>
      <c r="C10" s="40"/>
      <c r="D10" s="40" t="s">
        <v>161</v>
      </c>
      <c r="E10" s="40"/>
      <c r="F10" s="40" t="s">
        <v>162</v>
      </c>
      <c r="G10" s="40"/>
      <c r="H10" s="40"/>
      <c r="I10" s="40"/>
      <c r="J10" s="40" t="s">
        <v>164</v>
      </c>
      <c r="K10" s="40"/>
      <c r="L10" s="40" t="s">
        <v>165</v>
      </c>
      <c r="M10" s="40"/>
      <c r="N10" s="40" t="s">
        <v>166</v>
      </c>
      <c r="O10" s="40"/>
      <c r="P10" s="40" t="s">
        <v>167</v>
      </c>
      <c r="Q10" s="40"/>
      <c r="R10" s="19" t="s">
        <v>218</v>
      </c>
      <c r="S10" s="19"/>
      <c r="T10" s="189" t="s">
        <v>169</v>
      </c>
      <c r="U10" s="19"/>
      <c r="V10" s="40" t="s">
        <v>170</v>
      </c>
      <c r="W10" s="19"/>
      <c r="X10" s="40" t="s">
        <v>172</v>
      </c>
      <c r="Y10" s="40"/>
      <c r="Z10" s="189" t="s">
        <v>173</v>
      </c>
      <c r="AA10" s="40"/>
      <c r="AB10" s="40" t="s">
        <v>160</v>
      </c>
    </row>
    <row r="11" spans="1:28" ht="21.75" customHeight="1">
      <c r="A11" s="121"/>
      <c r="B11" s="107"/>
      <c r="C11" s="107"/>
      <c r="D11" s="42" t="s">
        <v>176</v>
      </c>
      <c r="E11" s="121"/>
      <c r="F11" s="42" t="s">
        <v>219</v>
      </c>
      <c r="G11" s="121"/>
      <c r="H11" s="26" t="s">
        <v>178</v>
      </c>
      <c r="I11" s="108"/>
      <c r="J11" s="42" t="s">
        <v>180</v>
      </c>
      <c r="K11" s="121"/>
      <c r="L11" s="42" t="s">
        <v>181</v>
      </c>
      <c r="M11" s="121"/>
      <c r="N11" s="42" t="s">
        <v>182</v>
      </c>
      <c r="O11" s="40"/>
      <c r="P11" s="42" t="s">
        <v>183</v>
      </c>
      <c r="Q11" s="121"/>
      <c r="R11" s="20" t="s">
        <v>8</v>
      </c>
      <c r="S11" s="19"/>
      <c r="T11" s="42" t="s">
        <v>184</v>
      </c>
      <c r="U11" s="19"/>
      <c r="V11" s="42" t="s">
        <v>185</v>
      </c>
      <c r="W11" s="19"/>
      <c r="X11" s="42" t="s">
        <v>62</v>
      </c>
      <c r="Y11" s="40"/>
      <c r="Z11" s="42" t="s">
        <v>187</v>
      </c>
      <c r="AA11" s="121"/>
      <c r="AB11" s="42" t="s">
        <v>174</v>
      </c>
    </row>
    <row r="12" spans="1:28" ht="21.75" customHeight="1">
      <c r="A12" s="121"/>
      <c r="B12" s="107"/>
      <c r="C12" s="107"/>
      <c r="D12" s="40"/>
      <c r="E12" s="121"/>
      <c r="F12" s="40"/>
      <c r="G12" s="121"/>
      <c r="H12" s="108"/>
      <c r="I12" s="108"/>
      <c r="J12" s="40"/>
      <c r="K12" s="121"/>
      <c r="L12" s="40"/>
      <c r="M12" s="121"/>
      <c r="N12" s="40"/>
      <c r="O12" s="40"/>
      <c r="P12" s="40"/>
      <c r="Q12" s="121"/>
      <c r="R12" s="18"/>
      <c r="S12" s="19"/>
      <c r="T12" s="40"/>
      <c r="U12" s="19"/>
      <c r="V12" s="40"/>
      <c r="W12" s="19"/>
      <c r="X12" s="40"/>
      <c r="Y12" s="40"/>
      <c r="Z12" s="40"/>
      <c r="AA12" s="121"/>
      <c r="AB12" s="40"/>
    </row>
    <row r="13" spans="1:28" ht="22.65" customHeight="1">
      <c r="A13" s="75" t="s">
        <v>190</v>
      </c>
      <c r="B13" s="75"/>
      <c r="C13" s="25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 ht="22.65" customHeight="1">
      <c r="A14" s="109" t="s">
        <v>191</v>
      </c>
      <c r="B14" s="109"/>
      <c r="C14" s="25"/>
      <c r="D14" s="100">
        <v>8611242</v>
      </c>
      <c r="E14" s="22"/>
      <c r="F14" s="100">
        <v>56408882</v>
      </c>
      <c r="G14" s="22"/>
      <c r="H14" s="100">
        <v>3470021</v>
      </c>
      <c r="I14" s="22"/>
      <c r="J14" s="100">
        <v>490423</v>
      </c>
      <c r="K14" s="22"/>
      <c r="L14" s="100">
        <v>929166</v>
      </c>
      <c r="M14" s="22"/>
      <c r="N14" s="100">
        <v>53255089</v>
      </c>
      <c r="O14" s="100"/>
      <c r="P14" s="100">
        <v>0</v>
      </c>
      <c r="Q14" s="22"/>
      <c r="R14" s="100">
        <v>2821928</v>
      </c>
      <c r="S14" s="22"/>
      <c r="T14" s="100">
        <v>-58374</v>
      </c>
      <c r="U14" s="22"/>
      <c r="V14" s="100">
        <v>410167</v>
      </c>
      <c r="W14" s="22"/>
      <c r="X14" s="100">
        <f>R14+V14+T14</f>
        <v>3173721</v>
      </c>
      <c r="Y14" s="100"/>
      <c r="Z14" s="100">
        <v>15000000</v>
      </c>
      <c r="AA14" s="22"/>
      <c r="AB14" s="100">
        <f>SUM(D14:N14,X14:Z14)</f>
        <v>141338544</v>
      </c>
    </row>
    <row r="15" spans="1:28" ht="22.65" customHeight="1">
      <c r="A15" s="25" t="s">
        <v>203</v>
      </c>
      <c r="B15" s="25"/>
      <c r="C15" s="25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97"/>
      <c r="T15" s="21"/>
      <c r="U15" s="97"/>
      <c r="V15" s="21"/>
      <c r="W15" s="97"/>
      <c r="X15" s="21"/>
      <c r="Y15" s="21"/>
      <c r="Z15" s="22"/>
      <c r="AA15" s="21"/>
      <c r="AB15" s="99"/>
    </row>
    <row r="16" spans="1:28" ht="22.65" customHeight="1">
      <c r="A16" s="27" t="s">
        <v>220</v>
      </c>
      <c r="B16" s="27"/>
      <c r="C16" s="104"/>
      <c r="D16" s="90">
        <v>0</v>
      </c>
      <c r="E16" s="59"/>
      <c r="F16" s="90">
        <v>0</v>
      </c>
      <c r="G16" s="59"/>
      <c r="H16" s="90">
        <v>0</v>
      </c>
      <c r="I16" s="94"/>
      <c r="J16" s="90">
        <v>0</v>
      </c>
      <c r="K16" s="59"/>
      <c r="L16" s="90">
        <v>0</v>
      </c>
      <c r="M16" s="94"/>
      <c r="N16" s="90">
        <v>-683080</v>
      </c>
      <c r="O16" s="90"/>
      <c r="P16" s="90">
        <v>0</v>
      </c>
      <c r="Q16" s="59"/>
      <c r="R16" s="90">
        <v>0</v>
      </c>
      <c r="S16" s="94"/>
      <c r="T16" s="90">
        <v>0</v>
      </c>
      <c r="U16" s="94"/>
      <c r="V16" s="90">
        <v>0</v>
      </c>
      <c r="W16" s="94"/>
      <c r="X16" s="90">
        <f>R16+V16+T16</f>
        <v>0</v>
      </c>
      <c r="Y16" s="90"/>
      <c r="Z16" s="144">
        <v>0</v>
      </c>
      <c r="AA16" s="59"/>
      <c r="AB16" s="90">
        <f>SUM(D16:N16,X16:Z16)</f>
        <v>-683080</v>
      </c>
    </row>
    <row r="17" spans="1:29" ht="22.65" customHeight="1">
      <c r="A17" s="27" t="s">
        <v>205</v>
      </c>
      <c r="B17" s="27"/>
      <c r="C17" s="104"/>
      <c r="D17" s="90"/>
      <c r="E17" s="115"/>
      <c r="F17" s="90"/>
      <c r="G17" s="115"/>
      <c r="H17" s="90"/>
      <c r="I17" s="94"/>
      <c r="J17" s="90"/>
      <c r="K17" s="115"/>
      <c r="L17" s="90"/>
      <c r="M17" s="94"/>
      <c r="N17" s="90"/>
      <c r="O17" s="90"/>
      <c r="P17" s="90"/>
      <c r="Q17" s="115"/>
      <c r="R17" s="90"/>
      <c r="S17" s="94"/>
      <c r="T17" s="90"/>
      <c r="U17" s="94"/>
      <c r="V17" s="90"/>
      <c r="W17" s="94"/>
      <c r="X17" s="90"/>
      <c r="Y17" s="90"/>
      <c r="Z17" s="144"/>
      <c r="AA17" s="115"/>
      <c r="AB17" s="90"/>
    </row>
    <row r="18" spans="1:29" ht="22.65" customHeight="1">
      <c r="A18" s="27" t="s">
        <v>206</v>
      </c>
      <c r="B18" s="27"/>
      <c r="C18" s="104"/>
      <c r="D18" s="90">
        <v>0</v>
      </c>
      <c r="E18" s="115"/>
      <c r="F18" s="90">
        <v>0</v>
      </c>
      <c r="G18" s="115"/>
      <c r="H18" s="90">
        <v>0</v>
      </c>
      <c r="I18" s="94"/>
      <c r="J18" s="90">
        <v>0</v>
      </c>
      <c r="K18" s="115"/>
      <c r="L18" s="90">
        <v>0</v>
      </c>
      <c r="M18" s="94"/>
      <c r="N18" s="90">
        <v>-157348</v>
      </c>
      <c r="O18" s="90"/>
      <c r="P18" s="90">
        <v>0</v>
      </c>
      <c r="Q18" s="115"/>
      <c r="R18" s="90">
        <v>0</v>
      </c>
      <c r="S18" s="94"/>
      <c r="T18" s="90">
        <v>0</v>
      </c>
      <c r="U18" s="94"/>
      <c r="V18" s="90">
        <v>0</v>
      </c>
      <c r="W18" s="94"/>
      <c r="X18" s="90">
        <f>R18+V18+T18</f>
        <v>0</v>
      </c>
      <c r="Y18" s="90"/>
      <c r="Z18" s="144">
        <v>0</v>
      </c>
      <c r="AA18" s="115"/>
      <c r="AB18" s="90">
        <f>SUM(D18:N18,X18:Z18)</f>
        <v>-157348</v>
      </c>
    </row>
    <row r="19" spans="1:29" ht="22.65" customHeight="1">
      <c r="A19" s="45" t="s">
        <v>207</v>
      </c>
      <c r="B19" s="27"/>
      <c r="C19" s="104"/>
      <c r="D19" s="95">
        <v>0</v>
      </c>
      <c r="E19" s="115"/>
      <c r="F19" s="95">
        <v>0</v>
      </c>
      <c r="G19" s="115"/>
      <c r="H19" s="95">
        <v>0</v>
      </c>
      <c r="I19" s="94"/>
      <c r="J19" s="95">
        <v>0</v>
      </c>
      <c r="K19" s="115"/>
      <c r="L19" s="95">
        <v>0</v>
      </c>
      <c r="M19" s="94"/>
      <c r="N19" s="95">
        <v>0</v>
      </c>
      <c r="O19" s="90"/>
      <c r="P19" s="95">
        <v>0</v>
      </c>
      <c r="Q19" s="115"/>
      <c r="R19" s="95">
        <v>2269579</v>
      </c>
      <c r="S19" s="94"/>
      <c r="T19" s="95">
        <v>-49342</v>
      </c>
      <c r="U19" s="94"/>
      <c r="V19" s="95">
        <v>0</v>
      </c>
      <c r="W19" s="94"/>
      <c r="X19" s="95">
        <f>R19+V19+T19</f>
        <v>2220237</v>
      </c>
      <c r="Y19" s="90"/>
      <c r="Z19" s="95">
        <v>0</v>
      </c>
      <c r="AA19" s="115"/>
      <c r="AB19" s="95">
        <f>SUM(D19:N19,X19:Z19)</f>
        <v>2220237</v>
      </c>
    </row>
    <row r="20" spans="1:29" ht="22.65" customHeight="1">
      <c r="A20" s="50" t="s">
        <v>208</v>
      </c>
      <c r="B20" s="50"/>
      <c r="C20" s="25"/>
      <c r="D20" s="98">
        <f>SUM(D16)</f>
        <v>0</v>
      </c>
      <c r="E20" s="21"/>
      <c r="F20" s="98">
        <f>SUM(F16)</f>
        <v>0</v>
      </c>
      <c r="G20" s="21"/>
      <c r="H20" s="98">
        <f>SUM(H16)</f>
        <v>0</v>
      </c>
      <c r="I20" s="21"/>
      <c r="J20" s="98">
        <f>SUM(J16)</f>
        <v>0</v>
      </c>
      <c r="K20" s="21"/>
      <c r="L20" s="98">
        <f>SUM(L16)</f>
        <v>0</v>
      </c>
      <c r="M20" s="21"/>
      <c r="N20" s="98">
        <f>SUM(N16:N19)</f>
        <v>-840428</v>
      </c>
      <c r="O20" s="100"/>
      <c r="P20" s="98">
        <f>SUM(P16)</f>
        <v>0</v>
      </c>
      <c r="Q20" s="21"/>
      <c r="R20" s="98">
        <f>SUM(R16:R19)</f>
        <v>2269579</v>
      </c>
      <c r="S20" s="21"/>
      <c r="T20" s="98">
        <f>SUM(T16:T19)</f>
        <v>-49342</v>
      </c>
      <c r="U20" s="21"/>
      <c r="V20" s="98">
        <f>SUM(V16:V19)</f>
        <v>0</v>
      </c>
      <c r="W20" s="21"/>
      <c r="X20" s="98">
        <f>SUM(X16:X19)</f>
        <v>2220237</v>
      </c>
      <c r="Y20" s="100"/>
      <c r="Z20" s="98">
        <f>SUM(Z16:Z19)</f>
        <v>0</v>
      </c>
      <c r="AA20" s="21"/>
      <c r="AB20" s="98">
        <f>SUM(D20:N20,X20:Z20)</f>
        <v>1379809</v>
      </c>
    </row>
    <row r="21" spans="1:29" ht="22.65" customHeight="1">
      <c r="A21" s="27" t="s">
        <v>209</v>
      </c>
      <c r="B21" s="113"/>
      <c r="C21" s="25"/>
      <c r="D21" s="101">
        <v>0</v>
      </c>
      <c r="E21" s="59"/>
      <c r="F21" s="101">
        <v>0</v>
      </c>
      <c r="G21" s="59"/>
      <c r="H21" s="101">
        <v>0</v>
      </c>
      <c r="I21" s="21"/>
      <c r="J21" s="95">
        <v>0</v>
      </c>
      <c r="K21" s="21"/>
      <c r="L21" s="101">
        <v>0</v>
      </c>
      <c r="M21" s="21"/>
      <c r="N21" s="101">
        <v>-374630</v>
      </c>
      <c r="O21" s="144"/>
      <c r="P21" s="101">
        <v>0</v>
      </c>
      <c r="Q21" s="21"/>
      <c r="R21" s="95">
        <v>0</v>
      </c>
      <c r="S21" s="21"/>
      <c r="T21" s="95">
        <v>0</v>
      </c>
      <c r="U21" s="21"/>
      <c r="V21" s="95">
        <v>0</v>
      </c>
      <c r="W21" s="21"/>
      <c r="X21" s="95">
        <f>R21+V21+T21</f>
        <v>0</v>
      </c>
      <c r="Y21" s="100"/>
      <c r="Z21" s="95">
        <v>0</v>
      </c>
      <c r="AA21" s="21"/>
      <c r="AB21" s="95">
        <f>SUM(D21:N21,X21:Z21)</f>
        <v>-374630</v>
      </c>
    </row>
    <row r="22" spans="1:29" ht="22.65" customHeight="1" thickBot="1">
      <c r="A22" s="25" t="s">
        <v>210</v>
      </c>
      <c r="B22" s="25"/>
      <c r="C22" s="25"/>
      <c r="D22" s="111">
        <f>SUM(D14)+SUM(D21:D21)</f>
        <v>8611242</v>
      </c>
      <c r="E22" s="21"/>
      <c r="F22" s="111">
        <f>SUM(F14)+SUM(F21:F21)</f>
        <v>56408882</v>
      </c>
      <c r="G22" s="21"/>
      <c r="H22" s="111">
        <f>SUM(H14)+SUM(H21:H21)</f>
        <v>3470021</v>
      </c>
      <c r="I22" s="21"/>
      <c r="J22" s="111">
        <f>SUM(J14)+SUM(J21:J21)</f>
        <v>490423</v>
      </c>
      <c r="K22" s="21"/>
      <c r="L22" s="111">
        <f>SUM(L14)+SUM(L21:L21)</f>
        <v>929166</v>
      </c>
      <c r="M22" s="21"/>
      <c r="N22" s="111">
        <f>SUM(N14)+SUM(N20:N21)</f>
        <v>52040031</v>
      </c>
      <c r="O22" s="122"/>
      <c r="P22" s="218">
        <f>SUM(P14)+SUM(P20:P21)</f>
        <v>0</v>
      </c>
      <c r="Q22" s="21"/>
      <c r="R22" s="111">
        <f>SUM(R14)+SUM(R20:R21)</f>
        <v>5091507</v>
      </c>
      <c r="S22" s="21"/>
      <c r="T22" s="111">
        <f>SUM(T14)+SUM(T20:T21)</f>
        <v>-107716</v>
      </c>
      <c r="U22" s="21"/>
      <c r="V22" s="111">
        <f>SUM(V14)+SUM(V20:V21)</f>
        <v>410167</v>
      </c>
      <c r="W22" s="21"/>
      <c r="X22" s="111">
        <f>SUM(X14)+SUM(X20:X21)</f>
        <v>5393958</v>
      </c>
      <c r="Y22" s="122"/>
      <c r="Z22" s="111">
        <f>SUM(Z14)+SUM(Z21:Z21)</f>
        <v>15000000</v>
      </c>
      <c r="AA22" s="21"/>
      <c r="AB22" s="111">
        <f>SUM(AB14)+SUM(AB20:AB21)</f>
        <v>142343723</v>
      </c>
    </row>
    <row r="23" spans="1:29" ht="22.65" customHeight="1" thickTop="1">
      <c r="A23" s="25"/>
      <c r="B23" s="25"/>
      <c r="C23" s="25"/>
      <c r="D23" s="122"/>
      <c r="E23" s="21"/>
      <c r="F23" s="122"/>
      <c r="G23" s="21"/>
      <c r="H23" s="122"/>
      <c r="I23" s="21"/>
      <c r="J23" s="122"/>
      <c r="K23" s="21"/>
      <c r="L23" s="122"/>
      <c r="M23" s="21"/>
      <c r="N23" s="122"/>
      <c r="O23" s="122"/>
      <c r="P23" s="122"/>
      <c r="Q23" s="21"/>
      <c r="R23" s="122"/>
      <c r="S23" s="21"/>
      <c r="T23" s="100"/>
      <c r="U23" s="21"/>
      <c r="V23" s="100"/>
      <c r="W23" s="21"/>
      <c r="X23" s="122"/>
      <c r="Y23" s="122"/>
      <c r="Z23" s="122"/>
      <c r="AA23" s="21"/>
      <c r="AB23" s="122"/>
    </row>
    <row r="24" spans="1:29" ht="22.65" customHeight="1">
      <c r="A24" s="75" t="s">
        <v>212</v>
      </c>
      <c r="B24" s="75"/>
      <c r="C24" s="25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9" ht="22.65" customHeight="1">
      <c r="A25" s="109" t="s">
        <v>213</v>
      </c>
      <c r="B25" s="109"/>
      <c r="C25" s="25"/>
      <c r="D25" s="100">
        <v>8611242</v>
      </c>
      <c r="E25" s="22"/>
      <c r="F25" s="100">
        <v>56408882</v>
      </c>
      <c r="G25" s="22"/>
      <c r="H25" s="100">
        <v>3470021</v>
      </c>
      <c r="I25" s="22"/>
      <c r="J25" s="100">
        <v>490423</v>
      </c>
      <c r="K25" s="22"/>
      <c r="L25" s="100">
        <v>929166</v>
      </c>
      <c r="M25" s="22"/>
      <c r="N25" s="100">
        <v>54224986</v>
      </c>
      <c r="O25" s="100"/>
      <c r="P25" s="100">
        <v>-6088210</v>
      </c>
      <c r="Q25" s="22"/>
      <c r="R25" s="100">
        <v>5091507</v>
      </c>
      <c r="S25" s="22"/>
      <c r="T25" s="100">
        <v>-91992</v>
      </c>
      <c r="U25" s="22"/>
      <c r="V25" s="100">
        <v>410167</v>
      </c>
      <c r="W25" s="22"/>
      <c r="X25" s="100">
        <f>R25+V25+T25</f>
        <v>5409682</v>
      </c>
      <c r="Y25" s="100"/>
      <c r="Z25" s="100">
        <v>15000000</v>
      </c>
      <c r="AA25" s="22"/>
      <c r="AB25" s="8">
        <f>SUM(D25:P25,X25:Z25)</f>
        <v>138456192</v>
      </c>
      <c r="AC25" s="219"/>
    </row>
    <row r="26" spans="1:29" ht="22.65" customHeight="1">
      <c r="A26" s="25" t="s">
        <v>203</v>
      </c>
      <c r="B26" s="25"/>
      <c r="C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97"/>
      <c r="T26" s="21"/>
      <c r="U26" s="97"/>
      <c r="V26" s="21"/>
      <c r="W26" s="97"/>
      <c r="X26" s="21"/>
      <c r="Y26" s="21"/>
      <c r="Z26" s="22"/>
      <c r="AA26" s="21"/>
      <c r="AB26" s="99"/>
    </row>
    <row r="27" spans="1:29" ht="22.65" customHeight="1">
      <c r="A27" s="27" t="s">
        <v>220</v>
      </c>
      <c r="B27" s="27"/>
      <c r="C27" s="104"/>
      <c r="D27" s="90">
        <v>0</v>
      </c>
      <c r="E27" s="59"/>
      <c r="F27" s="90">
        <v>0</v>
      </c>
      <c r="G27" s="59"/>
      <c r="H27" s="90">
        <v>0</v>
      </c>
      <c r="I27" s="94"/>
      <c r="J27" s="90">
        <v>0</v>
      </c>
      <c r="K27" s="59"/>
      <c r="L27" s="90">
        <v>0</v>
      </c>
      <c r="M27" s="94"/>
      <c r="N27" s="90">
        <v>-1112224</v>
      </c>
      <c r="O27" s="90"/>
      <c r="P27" s="90">
        <v>0</v>
      </c>
      <c r="Q27" s="59"/>
      <c r="R27" s="90">
        <v>0</v>
      </c>
      <c r="S27" s="94"/>
      <c r="T27" s="90">
        <v>0</v>
      </c>
      <c r="U27" s="94"/>
      <c r="V27" s="90">
        <v>0</v>
      </c>
      <c r="W27" s="94"/>
      <c r="X27" s="90">
        <f>R27+V27+T27</f>
        <v>0</v>
      </c>
      <c r="Y27" s="90"/>
      <c r="Z27" s="90">
        <v>0</v>
      </c>
      <c r="AA27" s="59"/>
      <c r="AB27" s="7">
        <f>SUM(D27:P27,X27:Z27)</f>
        <v>-1112224</v>
      </c>
    </row>
    <row r="28" spans="1:29" ht="22.65" customHeight="1">
      <c r="A28" s="27" t="s">
        <v>205</v>
      </c>
      <c r="B28" s="27"/>
      <c r="C28" s="104"/>
      <c r="D28" s="95">
        <v>0</v>
      </c>
      <c r="E28" s="115"/>
      <c r="F28" s="95">
        <v>0</v>
      </c>
      <c r="G28" s="115"/>
      <c r="H28" s="95">
        <v>0</v>
      </c>
      <c r="I28" s="94"/>
      <c r="J28" s="95">
        <v>0</v>
      </c>
      <c r="K28" s="115"/>
      <c r="L28" s="95">
        <v>0</v>
      </c>
      <c r="M28" s="94"/>
      <c r="N28" s="95">
        <v>0</v>
      </c>
      <c r="O28" s="90"/>
      <c r="P28" s="95">
        <v>0</v>
      </c>
      <c r="Q28" s="115"/>
      <c r="R28" s="95">
        <v>0</v>
      </c>
      <c r="S28" s="94"/>
      <c r="T28" s="95">
        <v>19438</v>
      </c>
      <c r="U28" s="94"/>
      <c r="V28" s="95">
        <v>0</v>
      </c>
      <c r="W28" s="94"/>
      <c r="X28" s="95">
        <f t="shared" ref="X28" si="0">R28+V28+T28</f>
        <v>19438</v>
      </c>
      <c r="Y28" s="90"/>
      <c r="Z28" s="95">
        <v>0</v>
      </c>
      <c r="AA28" s="115"/>
      <c r="AB28" s="23">
        <f t="shared" ref="AB28" si="1">SUM(D28:P28,X28:Z28)</f>
        <v>19438</v>
      </c>
    </row>
    <row r="29" spans="1:29" ht="22.65" customHeight="1">
      <c r="A29" s="50" t="s">
        <v>208</v>
      </c>
      <c r="B29" s="50"/>
      <c r="C29" s="25"/>
      <c r="D29" s="98">
        <f>SUM(D27:D28)</f>
        <v>0</v>
      </c>
      <c r="E29" s="21"/>
      <c r="F29" s="98">
        <f>SUM(F27:F28)</f>
        <v>0</v>
      </c>
      <c r="G29" s="21"/>
      <c r="H29" s="98">
        <f>SUM(H27:H28)</f>
        <v>0</v>
      </c>
      <c r="I29" s="21"/>
      <c r="J29" s="98">
        <f>SUM(J27:J28)</f>
        <v>0</v>
      </c>
      <c r="K29" s="21"/>
      <c r="L29" s="98">
        <f>SUM(L27:L28)</f>
        <v>0</v>
      </c>
      <c r="M29" s="21"/>
      <c r="N29" s="98">
        <f>SUM(N27:N28)</f>
        <v>-1112224</v>
      </c>
      <c r="O29" s="100"/>
      <c r="P29" s="98">
        <f>SUM(P27:P28)</f>
        <v>0</v>
      </c>
      <c r="Q29" s="21"/>
      <c r="R29" s="98">
        <f>SUM(R27:R28)</f>
        <v>0</v>
      </c>
      <c r="S29" s="21"/>
      <c r="T29" s="98">
        <f>SUM(T27:T28)</f>
        <v>19438</v>
      </c>
      <c r="U29" s="21"/>
      <c r="V29" s="98">
        <f>SUM(V27:V28)</f>
        <v>0</v>
      </c>
      <c r="W29" s="21"/>
      <c r="X29" s="98">
        <f>SUM(X27:X28)</f>
        <v>19438</v>
      </c>
      <c r="Y29" s="100"/>
      <c r="Z29" s="98">
        <f>SUM(Z27:Z28)</f>
        <v>0</v>
      </c>
      <c r="AA29" s="21"/>
      <c r="AB29" s="98">
        <f>SUM(D29:N29,X29:Z29)</f>
        <v>-1092786</v>
      </c>
    </row>
    <row r="30" spans="1:29" ht="22.65" customHeight="1">
      <c r="A30" s="45" t="s">
        <v>209</v>
      </c>
      <c r="B30" s="113"/>
      <c r="C30" s="25"/>
      <c r="D30" s="95">
        <v>0</v>
      </c>
      <c r="E30" s="59"/>
      <c r="F30" s="95">
        <v>0</v>
      </c>
      <c r="G30" s="59"/>
      <c r="H30" s="95">
        <v>0</v>
      </c>
      <c r="I30" s="59"/>
      <c r="J30" s="95">
        <v>0</v>
      </c>
      <c r="K30" s="59"/>
      <c r="L30" s="95">
        <v>0</v>
      </c>
      <c r="M30" s="59"/>
      <c r="N30" s="95">
        <v>-372578</v>
      </c>
      <c r="O30" s="90"/>
      <c r="P30" s="95">
        <v>0</v>
      </c>
      <c r="Q30" s="59"/>
      <c r="R30" s="95">
        <v>0</v>
      </c>
      <c r="S30" s="21"/>
      <c r="T30" s="95">
        <v>0</v>
      </c>
      <c r="U30" s="21"/>
      <c r="V30" s="95">
        <v>0</v>
      </c>
      <c r="W30" s="21"/>
      <c r="X30" s="95">
        <f>R30+V30+T30</f>
        <v>0</v>
      </c>
      <c r="Y30" s="100"/>
      <c r="Z30" s="95">
        <v>0</v>
      </c>
      <c r="AA30" s="21"/>
      <c r="AB30" s="95">
        <f>SUM(D30:N30,X30:Z30)</f>
        <v>-372578</v>
      </c>
    </row>
    <row r="31" spans="1:29" ht="22.65" customHeight="1" thickBot="1">
      <c r="A31" s="25" t="s">
        <v>215</v>
      </c>
      <c r="B31" s="25"/>
      <c r="C31" s="25"/>
      <c r="D31" s="111">
        <f>SUM(D25)+SUM(D30:D30)</f>
        <v>8611242</v>
      </c>
      <c r="E31" s="21"/>
      <c r="F31" s="111">
        <f>SUM(F25)+SUM(F30:F30)</f>
        <v>56408882</v>
      </c>
      <c r="G31" s="21"/>
      <c r="H31" s="111">
        <f>SUM(H25)+SUM(H30:H30)</f>
        <v>3470021</v>
      </c>
      <c r="I31" s="21"/>
      <c r="J31" s="111">
        <f>SUM(J25)+SUM(J30:J30)</f>
        <v>490423</v>
      </c>
      <c r="K31" s="21"/>
      <c r="L31" s="111">
        <f>SUM(L25)+SUM(L30:L30)</f>
        <v>929166</v>
      </c>
      <c r="M31" s="21"/>
      <c r="N31" s="111">
        <f>SUM(N25)+SUM(N29:N30)</f>
        <v>52740184</v>
      </c>
      <c r="O31" s="122"/>
      <c r="P31" s="111">
        <f>SUM(P25)+SUM(P29:P30)</f>
        <v>-6088210</v>
      </c>
      <c r="Q31" s="21"/>
      <c r="R31" s="111">
        <f>SUM(R25)+SUM(R29:R30)</f>
        <v>5091507</v>
      </c>
      <c r="S31" s="21"/>
      <c r="T31" s="111">
        <f>SUM(T25)+SUM(T29:T30)</f>
        <v>-72554</v>
      </c>
      <c r="U31" s="21"/>
      <c r="V31" s="111">
        <f>SUM(V25)+SUM(V29:V30)</f>
        <v>410167</v>
      </c>
      <c r="W31" s="21"/>
      <c r="X31" s="111">
        <f>SUM(X25)+SUM(X29:X30)</f>
        <v>5429120</v>
      </c>
      <c r="Y31" s="122"/>
      <c r="Z31" s="111">
        <f>SUM(Z25)+SUM(Z30:Z30)</f>
        <v>15000000</v>
      </c>
      <c r="AA31" s="21"/>
      <c r="AB31" s="111">
        <f>SUM(AB25)+SUM(AB29:AB30)</f>
        <v>136990828</v>
      </c>
    </row>
    <row r="32" spans="1:29" ht="22.65" customHeight="1" thickTop="1"/>
    <row r="33" spans="4:28" ht="22.65" customHeight="1">
      <c r="D33" s="219"/>
      <c r="F33" s="219"/>
      <c r="H33" s="219"/>
      <c r="J33" s="219"/>
      <c r="L33" s="219"/>
      <c r="N33" s="219"/>
      <c r="O33" s="219"/>
      <c r="P33" s="219"/>
      <c r="X33" s="219"/>
      <c r="Z33" s="219"/>
      <c r="AB33" s="219"/>
    </row>
  </sheetData>
  <mergeCells count="2">
    <mergeCell ref="D4:AB4"/>
    <mergeCell ref="R5:X5"/>
  </mergeCells>
  <pageMargins left="0.8" right="0.8" top="0.48" bottom="0.75" header="0.5" footer="0.5"/>
  <pageSetup paperSize="9" scale="47" firstPageNumber="13" orientation="landscape" useFirstPageNumber="1" r:id="rId1"/>
  <headerFooter alignWithMargins="0">
    <oddFooter>&amp;L 
    หมายเหตุประกอบงบการเงินเป็นส่วนหนึ่งของงบการเงินนี้
&amp;C
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139"/>
  <sheetViews>
    <sheetView view="pageBreakPreview" topLeftCell="A10" zoomScale="85" zoomScaleNormal="100" zoomScaleSheetLayoutView="85" workbookViewId="0">
      <selection activeCell="C11" sqref="C11"/>
    </sheetView>
  </sheetViews>
  <sheetFormatPr defaultColWidth="9.09765625" defaultRowHeight="23.25" customHeight="1"/>
  <cols>
    <col min="1" max="1" width="3.3984375" style="191" customWidth="1"/>
    <col min="2" max="2" width="4.09765625" style="191" customWidth="1"/>
    <col min="3" max="3" width="42.59765625" style="191" customWidth="1"/>
    <col min="4" max="4" width="8.3984375" style="190" customWidth="1"/>
    <col min="5" max="5" width="0.8984375" style="191" customWidth="1"/>
    <col min="6" max="6" width="12.69921875" style="191" customWidth="1"/>
    <col min="7" max="7" width="1.09765625" style="191" customWidth="1"/>
    <col min="8" max="8" width="12.69921875" style="191" customWidth="1"/>
    <col min="9" max="9" width="1" style="191" customWidth="1"/>
    <col min="10" max="10" width="12.69921875" style="191" customWidth="1"/>
    <col min="11" max="11" width="1.09765625" style="191" customWidth="1"/>
    <col min="12" max="12" width="12.69921875" style="191" customWidth="1"/>
    <col min="13" max="13" width="10" style="191" bestFit="1" customWidth="1"/>
    <col min="14" max="14" width="10.09765625" style="191" customWidth="1"/>
    <col min="15" max="15" width="9.8984375" style="191" customWidth="1"/>
    <col min="16" max="16384" width="9.09765625" style="191"/>
  </cols>
  <sheetData>
    <row r="1" spans="1:12" ht="22.25" customHeight="1">
      <c r="A1" s="5" t="s">
        <v>0</v>
      </c>
      <c r="C1" s="5"/>
      <c r="D1" s="220"/>
      <c r="E1" s="5"/>
    </row>
    <row r="2" spans="1:12" ht="22.25" customHeight="1">
      <c r="A2" s="5" t="s">
        <v>221</v>
      </c>
      <c r="C2" s="5"/>
      <c r="D2" s="220"/>
      <c r="E2" s="5"/>
    </row>
    <row r="3" spans="1:12" ht="22">
      <c r="A3" s="221"/>
      <c r="B3" s="221"/>
      <c r="C3" s="222"/>
      <c r="D3" s="4"/>
      <c r="E3" s="4"/>
      <c r="L3" s="112" t="s">
        <v>2</v>
      </c>
    </row>
    <row r="4" spans="1:12" ht="22">
      <c r="B4" s="237"/>
      <c r="C4" s="237"/>
      <c r="D4" s="48"/>
      <c r="F4" s="226" t="s">
        <v>3</v>
      </c>
      <c r="G4" s="226"/>
      <c r="H4" s="226"/>
      <c r="I4" s="64"/>
      <c r="J4" s="226" t="s">
        <v>4</v>
      </c>
      <c r="K4" s="226"/>
      <c r="L4" s="226"/>
    </row>
    <row r="5" spans="1:12" s="41" customFormat="1" ht="45.75" customHeight="1">
      <c r="A5" s="189"/>
      <c r="B5" s="189"/>
      <c r="C5" s="189"/>
      <c r="D5" s="193"/>
      <c r="F5" s="236" t="s">
        <v>222</v>
      </c>
      <c r="G5" s="236"/>
      <c r="H5" s="236"/>
      <c r="I5" s="64"/>
      <c r="J5" s="236" t="s">
        <v>222</v>
      </c>
      <c r="K5" s="236"/>
      <c r="L5" s="236"/>
    </row>
    <row r="6" spans="1:12" ht="21.25" customHeight="1">
      <c r="B6" s="237"/>
      <c r="C6" s="237"/>
      <c r="D6" s="190" t="s">
        <v>7</v>
      </c>
      <c r="F6" s="43">
        <v>2564</v>
      </c>
      <c r="G6" s="65"/>
      <c r="H6" s="43">
        <v>2563</v>
      </c>
      <c r="I6" s="189"/>
      <c r="J6" s="43">
        <v>2564</v>
      </c>
      <c r="K6" s="65"/>
      <c r="L6" s="43">
        <v>2563</v>
      </c>
    </row>
    <row r="7" spans="1:12" ht="13.5" customHeight="1">
      <c r="B7" s="223"/>
      <c r="C7" s="223"/>
      <c r="F7" s="189"/>
      <c r="G7" s="65"/>
      <c r="H7" s="189"/>
      <c r="I7" s="189"/>
      <c r="J7" s="189"/>
      <c r="K7" s="65"/>
      <c r="L7" s="189"/>
    </row>
    <row r="8" spans="1:12" ht="22.65" customHeight="1">
      <c r="A8" s="6" t="s">
        <v>223</v>
      </c>
      <c r="B8" s="6"/>
      <c r="D8" s="11"/>
      <c r="E8" s="6"/>
      <c r="F8" s="32"/>
      <c r="G8" s="32"/>
      <c r="H8" s="32"/>
      <c r="I8" s="32"/>
      <c r="J8" s="32"/>
      <c r="K8" s="32"/>
      <c r="L8" s="32"/>
    </row>
    <row r="9" spans="1:12" ht="23.25" customHeight="1">
      <c r="A9" s="48" t="s">
        <v>112</v>
      </c>
      <c r="B9" s="48"/>
      <c r="F9" s="12">
        <v>8618407</v>
      </c>
      <c r="G9" s="12"/>
      <c r="H9" s="12">
        <v>8493728</v>
      </c>
      <c r="I9" s="12"/>
      <c r="J9" s="67">
        <v>-1112224</v>
      </c>
      <c r="K9" s="12"/>
      <c r="L9" s="67">
        <v>-683080</v>
      </c>
    </row>
    <row r="10" spans="1:12" ht="23.25" customHeight="1">
      <c r="A10" s="202" t="s">
        <v>224</v>
      </c>
      <c r="B10" s="202"/>
      <c r="E10" s="202"/>
      <c r="F10" s="12"/>
      <c r="G10" s="12"/>
      <c r="H10" s="12"/>
      <c r="I10" s="12"/>
      <c r="J10" s="67"/>
      <c r="K10" s="12"/>
      <c r="L10" s="67"/>
    </row>
    <row r="11" spans="1:12" ht="23.25" customHeight="1">
      <c r="A11" s="48" t="s">
        <v>225</v>
      </c>
      <c r="B11" s="48"/>
      <c r="F11" s="12">
        <v>5018102</v>
      </c>
      <c r="G11" s="12"/>
      <c r="H11" s="12">
        <v>5032821</v>
      </c>
      <c r="I11" s="12"/>
      <c r="J11" s="67">
        <v>399242</v>
      </c>
      <c r="K11" s="12"/>
      <c r="L11" s="67">
        <v>403524</v>
      </c>
    </row>
    <row r="12" spans="1:12" ht="23.25" customHeight="1">
      <c r="A12" s="48" t="s">
        <v>226</v>
      </c>
      <c r="B12" s="48"/>
      <c r="F12" s="12">
        <v>266163</v>
      </c>
      <c r="G12" s="12"/>
      <c r="H12" s="12">
        <v>343864</v>
      </c>
      <c r="I12" s="12"/>
      <c r="J12" s="67">
        <v>1571</v>
      </c>
      <c r="K12" s="12"/>
      <c r="L12" s="67">
        <v>1685</v>
      </c>
    </row>
    <row r="13" spans="1:12" ht="23.25" customHeight="1">
      <c r="A13" s="48" t="s">
        <v>227</v>
      </c>
      <c r="B13" s="48"/>
      <c r="F13" s="12">
        <v>1483326</v>
      </c>
      <c r="G13" s="12"/>
      <c r="H13" s="12">
        <v>1491550</v>
      </c>
      <c r="I13" s="12"/>
      <c r="J13" s="67">
        <v>22690</v>
      </c>
      <c r="K13" s="12"/>
      <c r="L13" s="67">
        <v>40487</v>
      </c>
    </row>
    <row r="14" spans="1:12" ht="23.25" customHeight="1">
      <c r="A14" s="48" t="s">
        <v>308</v>
      </c>
      <c r="B14" s="48"/>
      <c r="F14" s="12"/>
      <c r="G14" s="12"/>
      <c r="H14" s="12"/>
      <c r="I14" s="12"/>
      <c r="J14" s="67"/>
      <c r="K14" s="12"/>
      <c r="L14" s="67"/>
    </row>
    <row r="15" spans="1:12" ht="23.25" customHeight="1">
      <c r="A15" s="48" t="s">
        <v>306</v>
      </c>
      <c r="B15" s="48"/>
      <c r="D15" s="190">
        <v>12</v>
      </c>
      <c r="F15" s="12">
        <v>41372</v>
      </c>
      <c r="G15" s="12"/>
      <c r="H15" s="12">
        <v>63109</v>
      </c>
      <c r="J15" s="67">
        <v>3548</v>
      </c>
      <c r="L15" s="67">
        <v>14591</v>
      </c>
    </row>
    <row r="16" spans="1:12" ht="23.25" customHeight="1">
      <c r="A16" s="29" t="s">
        <v>318</v>
      </c>
      <c r="B16" s="48"/>
      <c r="F16" s="12">
        <v>-55336</v>
      </c>
      <c r="G16" s="12"/>
      <c r="H16" s="12">
        <v>28963</v>
      </c>
      <c r="I16" s="12"/>
      <c r="J16" s="67">
        <v>-14228</v>
      </c>
      <c r="K16" s="12"/>
      <c r="L16" s="67">
        <v>-41150</v>
      </c>
    </row>
    <row r="17" spans="1:20" ht="23.25" customHeight="1">
      <c r="A17" s="48" t="s">
        <v>92</v>
      </c>
      <c r="B17" s="48"/>
      <c r="F17" s="12">
        <v>-145882</v>
      </c>
      <c r="G17" s="12"/>
      <c r="H17" s="12">
        <v>-217771</v>
      </c>
      <c r="I17" s="12"/>
      <c r="J17" s="67">
        <v>-336916</v>
      </c>
      <c r="K17" s="12"/>
      <c r="L17" s="67">
        <v>-746107</v>
      </c>
    </row>
    <row r="18" spans="1:20" ht="23.25" customHeight="1">
      <c r="A18" s="48" t="s">
        <v>93</v>
      </c>
      <c r="B18" s="48"/>
      <c r="F18" s="69">
        <v>0</v>
      </c>
      <c r="G18" s="12"/>
      <c r="H18" s="12">
        <v>-65849</v>
      </c>
      <c r="I18" s="12"/>
      <c r="J18" s="69">
        <v>0</v>
      </c>
      <c r="K18" s="12"/>
      <c r="L18" s="69">
        <v>0</v>
      </c>
    </row>
    <row r="19" spans="1:20" ht="23.25" customHeight="1">
      <c r="A19" s="48" t="s">
        <v>228</v>
      </c>
      <c r="B19" s="48"/>
      <c r="F19" s="12">
        <v>4098386</v>
      </c>
      <c r="G19" s="12"/>
      <c r="H19" s="12">
        <v>3664912</v>
      </c>
      <c r="I19" s="12"/>
      <c r="J19" s="67">
        <v>1329592</v>
      </c>
      <c r="K19" s="12"/>
      <c r="L19" s="67">
        <v>1123654</v>
      </c>
    </row>
    <row r="20" spans="1:20" ht="23.25" customHeight="1">
      <c r="A20" s="29" t="s">
        <v>91</v>
      </c>
      <c r="B20" s="48"/>
      <c r="F20" s="69">
        <v>0</v>
      </c>
      <c r="G20" s="12"/>
      <c r="H20" s="12">
        <v>-863645</v>
      </c>
      <c r="I20" s="12"/>
      <c r="J20" s="69">
        <v>0</v>
      </c>
      <c r="K20" s="31"/>
      <c r="L20" s="69">
        <v>0</v>
      </c>
    </row>
    <row r="21" spans="1:20" ht="23.25" customHeight="1">
      <c r="A21" s="29" t="s">
        <v>57</v>
      </c>
      <c r="B21" s="48"/>
      <c r="F21" s="12">
        <v>222179</v>
      </c>
      <c r="G21" s="7"/>
      <c r="H21" s="12">
        <v>219627</v>
      </c>
      <c r="I21" s="7"/>
      <c r="J21" s="34">
        <v>58349</v>
      </c>
      <c r="K21" s="7"/>
      <c r="L21" s="34">
        <v>56619</v>
      </c>
    </row>
    <row r="22" spans="1:20" ht="23.25" customHeight="1">
      <c r="A22" s="29" t="s">
        <v>229</v>
      </c>
      <c r="B22" s="48"/>
      <c r="F22" s="10"/>
      <c r="G22" s="7"/>
      <c r="H22" s="10"/>
      <c r="I22" s="7"/>
      <c r="J22" s="34"/>
      <c r="K22" s="7"/>
      <c r="L22" s="34"/>
    </row>
    <row r="23" spans="1:20" ht="23.25" customHeight="1">
      <c r="A23" s="29" t="s">
        <v>230</v>
      </c>
      <c r="B23" s="48"/>
      <c r="F23" s="10"/>
      <c r="G23" s="7"/>
      <c r="H23" s="10"/>
      <c r="I23" s="7"/>
      <c r="J23" s="34"/>
      <c r="K23" s="7"/>
      <c r="L23" s="34"/>
    </row>
    <row r="24" spans="1:20" ht="23.25" customHeight="1">
      <c r="A24" s="29" t="s">
        <v>231</v>
      </c>
      <c r="B24" s="48"/>
      <c r="F24" s="10">
        <v>29421</v>
      </c>
      <c r="G24" s="7"/>
      <c r="H24" s="10">
        <v>82998</v>
      </c>
      <c r="I24" s="7"/>
      <c r="J24" s="34">
        <v>5023</v>
      </c>
      <c r="K24" s="7"/>
      <c r="L24" s="34">
        <v>-1089</v>
      </c>
      <c r="M24" s="196"/>
      <c r="N24" s="17"/>
      <c r="O24" s="17"/>
      <c r="P24" s="17"/>
      <c r="Q24" s="17"/>
      <c r="R24" s="17"/>
      <c r="S24" s="17"/>
      <c r="T24" s="17"/>
    </row>
    <row r="25" spans="1:20" ht="23.25" customHeight="1">
      <c r="A25" s="29" t="s">
        <v>232</v>
      </c>
      <c r="B25" s="48"/>
      <c r="F25" s="10"/>
      <c r="G25" s="7"/>
      <c r="H25" s="10"/>
      <c r="I25" s="7"/>
      <c r="J25" s="69"/>
      <c r="K25" s="7"/>
      <c r="L25" s="69"/>
      <c r="N25" s="17"/>
      <c r="O25" s="17"/>
      <c r="P25" s="17"/>
      <c r="Q25" s="17"/>
      <c r="R25" s="17"/>
      <c r="S25" s="17"/>
      <c r="T25" s="17"/>
    </row>
    <row r="26" spans="1:20" ht="23.25" customHeight="1">
      <c r="A26" s="48" t="s">
        <v>233</v>
      </c>
      <c r="B26" s="48"/>
      <c r="F26" s="10">
        <v>-10283</v>
      </c>
      <c r="G26" s="7"/>
      <c r="H26" s="10">
        <v>21472</v>
      </c>
      <c r="I26" s="7"/>
      <c r="J26" s="69">
        <v>0</v>
      </c>
      <c r="K26" s="7"/>
      <c r="L26" s="69">
        <v>-1420</v>
      </c>
      <c r="N26" s="17"/>
      <c r="O26" s="17"/>
      <c r="P26" s="17"/>
      <c r="Q26" s="17"/>
      <c r="R26" s="17"/>
      <c r="S26" s="17"/>
      <c r="T26" s="17"/>
    </row>
    <row r="27" spans="1:20" ht="23.25" customHeight="1">
      <c r="A27" s="29" t="s">
        <v>234</v>
      </c>
      <c r="B27" s="48"/>
      <c r="F27" s="86">
        <v>-33146</v>
      </c>
      <c r="G27" s="12"/>
      <c r="H27" s="86">
        <v>59742</v>
      </c>
      <c r="I27" s="12"/>
      <c r="J27" s="86">
        <v>-65</v>
      </c>
      <c r="K27" s="12"/>
      <c r="L27" s="86">
        <v>-232358</v>
      </c>
    </row>
    <row r="28" spans="1:20" ht="23.25" customHeight="1">
      <c r="A28" s="29" t="s">
        <v>235</v>
      </c>
      <c r="B28" s="48"/>
      <c r="F28" s="12"/>
      <c r="G28" s="12"/>
      <c r="H28" s="12"/>
      <c r="I28" s="12"/>
      <c r="J28" s="12"/>
      <c r="K28" s="12"/>
      <c r="L28" s="12"/>
    </row>
    <row r="29" spans="1:20" ht="23.25" customHeight="1">
      <c r="A29" s="29" t="s">
        <v>236</v>
      </c>
      <c r="B29" s="48"/>
      <c r="F29" s="7">
        <v>73720</v>
      </c>
      <c r="G29" s="12"/>
      <c r="H29" s="7">
        <v>1761640</v>
      </c>
      <c r="I29" s="12"/>
      <c r="J29" s="69">
        <v>0</v>
      </c>
      <c r="K29" s="12"/>
      <c r="L29" s="69">
        <v>0</v>
      </c>
    </row>
    <row r="30" spans="1:20" ht="23.25" customHeight="1">
      <c r="A30" s="29" t="s">
        <v>103</v>
      </c>
      <c r="B30" s="48"/>
      <c r="F30" s="7">
        <v>-3</v>
      </c>
      <c r="G30" s="12"/>
      <c r="H30" s="7">
        <v>244353</v>
      </c>
      <c r="I30" s="12"/>
      <c r="J30" s="90">
        <v>0</v>
      </c>
      <c r="K30" s="12"/>
      <c r="L30" s="90">
        <v>-19000</v>
      </c>
    </row>
    <row r="31" spans="1:20" ht="23.25" customHeight="1">
      <c r="A31" s="29" t="s">
        <v>237</v>
      </c>
      <c r="B31" s="48"/>
      <c r="F31" s="7"/>
      <c r="G31" s="12"/>
      <c r="H31" s="7"/>
      <c r="I31" s="12"/>
      <c r="J31" s="90"/>
      <c r="K31" s="12"/>
      <c r="L31" s="90"/>
    </row>
    <row r="32" spans="1:20" ht="23.25" customHeight="1">
      <c r="A32" s="29"/>
      <c r="B32" s="48" t="s">
        <v>238</v>
      </c>
      <c r="F32" s="7">
        <v>-1395</v>
      </c>
      <c r="G32" s="12"/>
      <c r="H32" s="69">
        <v>0</v>
      </c>
      <c r="I32" s="12"/>
      <c r="J32" s="69">
        <v>0</v>
      </c>
      <c r="K32" s="12"/>
      <c r="L32" s="69">
        <v>0</v>
      </c>
    </row>
    <row r="33" spans="1:13" ht="23.25" customHeight="1">
      <c r="A33" s="215" t="s">
        <v>107</v>
      </c>
      <c r="D33" s="191"/>
    </row>
    <row r="34" spans="1:13" ht="23.25" customHeight="1">
      <c r="B34" s="215" t="s">
        <v>295</v>
      </c>
      <c r="D34" s="190" t="s">
        <v>108</v>
      </c>
      <c r="F34" s="86">
        <v>-2043065</v>
      </c>
      <c r="G34" s="12"/>
      <c r="H34" s="86">
        <v>-2679854</v>
      </c>
      <c r="I34" s="12"/>
      <c r="J34" s="69">
        <v>0</v>
      </c>
      <c r="K34" s="12"/>
      <c r="L34" s="69">
        <v>0</v>
      </c>
    </row>
    <row r="35" spans="1:13" ht="23.25" customHeight="1">
      <c r="A35" s="29" t="s">
        <v>239</v>
      </c>
      <c r="B35" s="48"/>
      <c r="F35" s="13">
        <v>2117305</v>
      </c>
      <c r="G35" s="12"/>
      <c r="H35" s="13">
        <v>1995729</v>
      </c>
      <c r="I35" s="12"/>
      <c r="J35" s="13">
        <v>-4090</v>
      </c>
      <c r="K35" s="12"/>
      <c r="L35" s="13">
        <v>271434</v>
      </c>
    </row>
    <row r="36" spans="1:13" ht="23.25" customHeight="1">
      <c r="A36" s="48"/>
      <c r="B36" s="48"/>
      <c r="C36" s="48"/>
      <c r="F36" s="12">
        <f>SUM(F9:F35)</f>
        <v>19679271</v>
      </c>
      <c r="G36" s="12"/>
      <c r="H36" s="12">
        <f>SUM(H9:H35)</f>
        <v>19677389</v>
      </c>
      <c r="I36" s="12"/>
      <c r="J36" s="12">
        <f>SUM(J9:J35)</f>
        <v>352492</v>
      </c>
      <c r="K36" s="12"/>
      <c r="L36" s="12">
        <f>SUM(L9:L35)</f>
        <v>187790</v>
      </c>
      <c r="M36" s="224"/>
    </row>
    <row r="37" spans="1:13" ht="21.25" customHeight="1">
      <c r="A37" s="5" t="s">
        <v>0</v>
      </c>
      <c r="C37" s="5"/>
      <c r="D37" s="220"/>
      <c r="E37" s="5"/>
      <c r="J37" s="232"/>
      <c r="K37" s="232"/>
      <c r="L37" s="232"/>
    </row>
    <row r="38" spans="1:13" ht="21.25" customHeight="1">
      <c r="A38" s="5" t="s">
        <v>221</v>
      </c>
      <c r="C38" s="5"/>
      <c r="D38" s="220"/>
      <c r="E38" s="5"/>
      <c r="J38" s="232"/>
      <c r="K38" s="232"/>
      <c r="L38" s="232"/>
    </row>
    <row r="39" spans="1:13" ht="22.65" customHeight="1">
      <c r="A39" s="221"/>
      <c r="B39" s="221"/>
      <c r="C39" s="221"/>
      <c r="D39" s="4"/>
      <c r="E39" s="4"/>
      <c r="L39" s="112" t="s">
        <v>2</v>
      </c>
    </row>
    <row r="40" spans="1:13" ht="22.65" customHeight="1">
      <c r="B40" s="237"/>
      <c r="C40" s="237"/>
      <c r="D40" s="48"/>
      <c r="F40" s="226" t="s">
        <v>3</v>
      </c>
      <c r="G40" s="226"/>
      <c r="H40" s="226"/>
      <c r="I40" s="64"/>
      <c r="J40" s="226" t="s">
        <v>4</v>
      </c>
      <c r="K40" s="226"/>
      <c r="L40" s="226"/>
    </row>
    <row r="41" spans="1:13" ht="22.65" customHeight="1">
      <c r="A41" s="1"/>
      <c r="B41" s="1"/>
      <c r="C41" s="1"/>
      <c r="D41" s="48"/>
      <c r="F41" s="235" t="s">
        <v>240</v>
      </c>
      <c r="G41" s="235"/>
      <c r="H41" s="235"/>
      <c r="I41" s="64"/>
      <c r="J41" s="235" t="s">
        <v>240</v>
      </c>
      <c r="K41" s="235"/>
      <c r="L41" s="235"/>
    </row>
    <row r="42" spans="1:13" s="41" customFormat="1" ht="21.75" customHeight="1">
      <c r="A42" s="189"/>
      <c r="B42" s="189"/>
      <c r="C42" s="189"/>
      <c r="D42" s="193"/>
      <c r="F42" s="236" t="s">
        <v>88</v>
      </c>
      <c r="G42" s="236"/>
      <c r="H42" s="236"/>
      <c r="I42" s="64"/>
      <c r="J42" s="236" t="s">
        <v>88</v>
      </c>
      <c r="K42" s="236"/>
      <c r="L42" s="236"/>
    </row>
    <row r="43" spans="1:13" ht="21.75" customHeight="1">
      <c r="B43" s="237"/>
      <c r="C43" s="237"/>
      <c r="F43" s="43">
        <v>2564</v>
      </c>
      <c r="G43" s="65"/>
      <c r="H43" s="43">
        <v>2563</v>
      </c>
      <c r="I43" s="189"/>
      <c r="J43" s="43">
        <v>2564</v>
      </c>
      <c r="K43" s="65"/>
      <c r="L43" s="43">
        <v>2563</v>
      </c>
    </row>
    <row r="44" spans="1:13" ht="14.5" customHeight="1">
      <c r="B44" s="223"/>
      <c r="C44" s="223"/>
      <c r="F44" s="189"/>
      <c r="G44" s="65"/>
      <c r="H44" s="189"/>
      <c r="I44" s="189"/>
      <c r="J44" s="189"/>
      <c r="K44" s="65"/>
      <c r="L44" s="189"/>
    </row>
    <row r="45" spans="1:13" ht="21.25" customHeight="1">
      <c r="A45" s="6" t="s">
        <v>241</v>
      </c>
      <c r="B45" s="1"/>
      <c r="F45" s="189"/>
      <c r="G45" s="65"/>
      <c r="H45" s="189"/>
      <c r="I45" s="189"/>
      <c r="J45" s="189"/>
      <c r="K45" s="65"/>
      <c r="L45" s="189"/>
    </row>
    <row r="46" spans="1:13" ht="23.25" customHeight="1">
      <c r="A46" s="202" t="s">
        <v>242</v>
      </c>
      <c r="B46" s="48"/>
      <c r="F46" s="12"/>
      <c r="G46" s="12"/>
      <c r="H46" s="12"/>
      <c r="I46" s="12"/>
      <c r="J46" s="12"/>
      <c r="K46" s="12"/>
      <c r="L46" s="12"/>
    </row>
    <row r="47" spans="1:13" ht="21.75" customHeight="1">
      <c r="A47" s="29" t="s">
        <v>12</v>
      </c>
      <c r="F47" s="12">
        <v>-418640</v>
      </c>
      <c r="G47" s="12"/>
      <c r="H47" s="12">
        <v>-296594</v>
      </c>
      <c r="I47" s="12"/>
      <c r="J47" s="12">
        <v>-354656</v>
      </c>
      <c r="K47" s="12"/>
      <c r="L47" s="12">
        <v>-211157</v>
      </c>
    </row>
    <row r="48" spans="1:13" ht="21.75" customHeight="1">
      <c r="A48" s="191" t="s">
        <v>13</v>
      </c>
      <c r="F48" s="12">
        <v>-3933095</v>
      </c>
      <c r="G48" s="12"/>
      <c r="H48" s="12">
        <v>-939573</v>
      </c>
      <c r="I48" s="12"/>
      <c r="J48" s="12">
        <v>206381</v>
      </c>
      <c r="K48" s="12"/>
      <c r="L48" s="12">
        <v>326810</v>
      </c>
    </row>
    <row r="49" spans="1:13" ht="21.75" customHeight="1">
      <c r="A49" s="28" t="s">
        <v>243</v>
      </c>
      <c r="F49" s="12">
        <v>-3133997</v>
      </c>
      <c r="G49" s="12"/>
      <c r="H49" s="12">
        <v>-1927438</v>
      </c>
      <c r="I49" s="12"/>
      <c r="J49" s="12">
        <v>-214363</v>
      </c>
      <c r="K49" s="12"/>
      <c r="L49" s="12">
        <v>-197593</v>
      </c>
    </row>
    <row r="50" spans="1:13" ht="21.75" customHeight="1">
      <c r="A50" s="48" t="s">
        <v>307</v>
      </c>
      <c r="F50" s="12">
        <v>-5668</v>
      </c>
      <c r="G50" s="12"/>
      <c r="H50" s="12">
        <v>-96551</v>
      </c>
      <c r="I50" s="12"/>
      <c r="J50" s="69">
        <v>0</v>
      </c>
      <c r="K50" s="12"/>
      <c r="L50" s="69">
        <v>0</v>
      </c>
    </row>
    <row r="51" spans="1:13" ht="21.75" customHeight="1">
      <c r="A51" s="48" t="s">
        <v>20</v>
      </c>
      <c r="F51" s="12">
        <v>334508</v>
      </c>
      <c r="G51" s="12"/>
      <c r="H51" s="12">
        <v>-397585</v>
      </c>
      <c r="I51" s="12"/>
      <c r="J51" s="12">
        <v>-29101</v>
      </c>
      <c r="K51" s="12"/>
      <c r="L51" s="12">
        <v>4178</v>
      </c>
    </row>
    <row r="52" spans="1:13" ht="21.75" customHeight="1">
      <c r="A52" s="191" t="s">
        <v>35</v>
      </c>
      <c r="F52" s="12">
        <v>123582</v>
      </c>
      <c r="G52" s="12"/>
      <c r="H52" s="12">
        <v>-396170</v>
      </c>
      <c r="I52" s="12"/>
      <c r="J52" s="12">
        <v>610</v>
      </c>
      <c r="K52" s="12"/>
      <c r="L52" s="12">
        <v>3023</v>
      </c>
    </row>
    <row r="53" spans="1:13" ht="21.75" customHeight="1">
      <c r="A53" s="191" t="s">
        <v>244</v>
      </c>
      <c r="F53" s="12">
        <v>3516586</v>
      </c>
      <c r="G53" s="12"/>
      <c r="H53" s="12">
        <v>-1737945</v>
      </c>
      <c r="I53" s="12"/>
      <c r="J53" s="12">
        <v>13852</v>
      </c>
      <c r="K53" s="12"/>
      <c r="L53" s="12">
        <v>-81237</v>
      </c>
    </row>
    <row r="54" spans="1:13" ht="21.75" customHeight="1">
      <c r="A54" s="48" t="s">
        <v>51</v>
      </c>
      <c r="F54" s="32">
        <v>-2034069</v>
      </c>
      <c r="G54" s="32"/>
      <c r="H54" s="32">
        <v>203472</v>
      </c>
      <c r="I54" s="32"/>
      <c r="J54" s="32">
        <v>34406</v>
      </c>
      <c r="K54" s="32"/>
      <c r="L54" s="32">
        <v>70012</v>
      </c>
      <c r="M54" s="12"/>
    </row>
    <row r="55" spans="1:13" ht="21.75" customHeight="1">
      <c r="A55" s="48" t="s">
        <v>314</v>
      </c>
      <c r="F55" s="32">
        <v>-183234</v>
      </c>
      <c r="G55" s="32"/>
      <c r="H55" s="32">
        <v>223261</v>
      </c>
      <c r="I55" s="12"/>
      <c r="J55" s="69">
        <v>0</v>
      </c>
      <c r="K55" s="12"/>
      <c r="L55" s="69">
        <v>0</v>
      </c>
      <c r="M55" s="12"/>
    </row>
    <row r="56" spans="1:13" ht="21.75" customHeight="1">
      <c r="A56" s="29" t="s">
        <v>245</v>
      </c>
      <c r="F56" s="32">
        <v>-13253</v>
      </c>
      <c r="G56" s="32"/>
      <c r="H56" s="32">
        <v>-20371</v>
      </c>
      <c r="I56" s="32"/>
      <c r="J56" s="69">
        <v>0</v>
      </c>
      <c r="K56" s="32"/>
      <c r="L56" s="69">
        <v>0</v>
      </c>
    </row>
    <row r="57" spans="1:13" ht="21.75" customHeight="1">
      <c r="A57" s="191" t="s">
        <v>246</v>
      </c>
      <c r="F57" s="13">
        <v>-2116845</v>
      </c>
      <c r="G57" s="12"/>
      <c r="H57" s="13">
        <v>-1527055</v>
      </c>
      <c r="I57" s="12"/>
      <c r="J57" s="13">
        <v>-3266</v>
      </c>
      <c r="K57" s="102"/>
      <c r="L57" s="13">
        <v>-7420</v>
      </c>
    </row>
    <row r="58" spans="1:13" ht="21.75" customHeight="1">
      <c r="A58" s="4" t="s">
        <v>247</v>
      </c>
      <c r="B58" s="4"/>
      <c r="D58" s="11"/>
      <c r="E58" s="4"/>
      <c r="F58" s="68">
        <f>SUM(F47:F57)+F36</f>
        <v>11815146</v>
      </c>
      <c r="G58" s="15"/>
      <c r="H58" s="68">
        <f>SUM(H47:H57)+H36</f>
        <v>12764840</v>
      </c>
      <c r="I58" s="12"/>
      <c r="J58" s="68">
        <f>SUM(J47:J57)+J36</f>
        <v>6355</v>
      </c>
      <c r="K58" s="15"/>
      <c r="L58" s="68">
        <f>SUM(L47:L57)+L36</f>
        <v>94406</v>
      </c>
    </row>
    <row r="59" spans="1:13" ht="13.65" customHeight="1">
      <c r="A59" s="4"/>
      <c r="B59" s="4"/>
      <c r="D59" s="11"/>
      <c r="E59" s="4"/>
      <c r="F59" s="47"/>
      <c r="G59" s="15"/>
      <c r="H59" s="47"/>
      <c r="I59" s="12"/>
      <c r="J59" s="47"/>
      <c r="K59" s="15"/>
      <c r="L59" s="47"/>
    </row>
    <row r="60" spans="1:13" ht="22.65" customHeight="1">
      <c r="A60" s="6" t="s">
        <v>248</v>
      </c>
      <c r="B60" s="6"/>
      <c r="D60" s="11"/>
      <c r="E60" s="6"/>
      <c r="F60" s="12"/>
      <c r="G60" s="12"/>
      <c r="H60" s="12"/>
      <c r="I60" s="12"/>
      <c r="J60" s="12"/>
      <c r="K60" s="12"/>
      <c r="L60" s="12"/>
    </row>
    <row r="61" spans="1:13" ht="22.65" customHeight="1">
      <c r="A61" s="48" t="s">
        <v>249</v>
      </c>
      <c r="F61" s="32">
        <v>118796</v>
      </c>
      <c r="G61" s="32"/>
      <c r="H61" s="32">
        <v>199283</v>
      </c>
      <c r="I61" s="32"/>
      <c r="J61" s="32">
        <v>335218</v>
      </c>
      <c r="K61" s="32"/>
      <c r="L61" s="32">
        <v>739616</v>
      </c>
    </row>
    <row r="62" spans="1:13" ht="22.65" customHeight="1">
      <c r="A62" s="48" t="s">
        <v>93</v>
      </c>
      <c r="F62" s="90">
        <v>384362</v>
      </c>
      <c r="G62" s="12"/>
      <c r="H62" s="90">
        <v>0</v>
      </c>
      <c r="I62" s="32"/>
      <c r="J62" s="90">
        <v>0</v>
      </c>
      <c r="K62" s="32"/>
      <c r="L62" s="90">
        <v>911120</v>
      </c>
    </row>
    <row r="63" spans="1:13" ht="22.65" customHeight="1">
      <c r="A63" s="48" t="s">
        <v>298</v>
      </c>
      <c r="F63" s="90"/>
      <c r="G63" s="12"/>
      <c r="H63" s="90"/>
      <c r="I63" s="32"/>
      <c r="J63" s="90"/>
      <c r="K63" s="32"/>
      <c r="L63" s="90"/>
    </row>
    <row r="64" spans="1:13" ht="22.65" customHeight="1">
      <c r="A64" s="48" t="s">
        <v>299</v>
      </c>
      <c r="F64" s="90">
        <v>0</v>
      </c>
      <c r="G64" s="12"/>
      <c r="H64" s="90">
        <v>111123</v>
      </c>
      <c r="I64" s="32"/>
      <c r="J64" s="90">
        <v>-7718475</v>
      </c>
      <c r="K64" s="32"/>
      <c r="L64" s="90">
        <v>140000</v>
      </c>
    </row>
    <row r="65" spans="1:12" ht="22.65" customHeight="1">
      <c r="A65" s="48" t="s">
        <v>317</v>
      </c>
      <c r="F65" s="90">
        <v>-867415</v>
      </c>
      <c r="G65" s="12"/>
      <c r="H65" s="90">
        <v>-340073</v>
      </c>
      <c r="I65" s="32"/>
      <c r="J65" s="90">
        <v>0</v>
      </c>
      <c r="K65" s="32"/>
      <c r="L65" s="90">
        <v>0</v>
      </c>
    </row>
    <row r="66" spans="1:12" ht="22.65" customHeight="1">
      <c r="A66" s="29" t="s">
        <v>250</v>
      </c>
      <c r="F66" s="34">
        <v>-73594</v>
      </c>
      <c r="G66" s="12"/>
      <c r="H66" s="34">
        <v>-2629883</v>
      </c>
      <c r="I66" s="32"/>
      <c r="J66" s="81">
        <v>-209300</v>
      </c>
      <c r="K66" s="32"/>
      <c r="L66" s="81">
        <v>-29244</v>
      </c>
    </row>
    <row r="67" spans="1:12" ht="22.65" customHeight="1">
      <c r="A67" s="48" t="s">
        <v>251</v>
      </c>
      <c r="F67" s="214">
        <v>0</v>
      </c>
      <c r="G67" s="32"/>
      <c r="H67" s="10">
        <v>1714540</v>
      </c>
      <c r="I67" s="32"/>
      <c r="J67" s="90">
        <v>0</v>
      </c>
      <c r="K67" s="32"/>
      <c r="L67" s="90">
        <v>0</v>
      </c>
    </row>
    <row r="68" spans="1:12" ht="22.65" customHeight="1">
      <c r="A68" s="29" t="s">
        <v>300</v>
      </c>
      <c r="F68" s="90">
        <v>0</v>
      </c>
      <c r="G68" s="12"/>
      <c r="H68" s="90">
        <v>-12600</v>
      </c>
      <c r="I68" s="12"/>
      <c r="J68" s="90">
        <v>0</v>
      </c>
      <c r="K68" s="12"/>
      <c r="L68" s="90">
        <v>30000</v>
      </c>
    </row>
    <row r="69" spans="1:12" ht="22.65" customHeight="1">
      <c r="A69" s="29" t="s">
        <v>252</v>
      </c>
      <c r="F69" s="103"/>
      <c r="G69" s="103"/>
      <c r="H69" s="103"/>
      <c r="I69" s="103"/>
      <c r="J69" s="103"/>
      <c r="K69" s="103"/>
      <c r="L69" s="103"/>
    </row>
    <row r="70" spans="1:12" ht="22.65" customHeight="1">
      <c r="A70" s="29" t="s">
        <v>253</v>
      </c>
      <c r="F70" s="81">
        <v>-4907055</v>
      </c>
      <c r="G70" s="32"/>
      <c r="H70" s="81">
        <v>-6034200</v>
      </c>
      <c r="I70" s="32"/>
      <c r="J70" s="7">
        <v>-37398</v>
      </c>
      <c r="K70" s="32"/>
      <c r="L70" s="7">
        <v>-99948</v>
      </c>
    </row>
    <row r="71" spans="1:12" ht="22.65" customHeight="1">
      <c r="A71" s="29" t="s">
        <v>254</v>
      </c>
      <c r="D71" s="11"/>
      <c r="E71" s="6"/>
      <c r="F71" s="12"/>
      <c r="G71" s="12"/>
      <c r="H71" s="12"/>
      <c r="I71" s="12"/>
      <c r="J71" s="12"/>
      <c r="K71" s="12"/>
      <c r="L71" s="12"/>
    </row>
    <row r="72" spans="1:12" ht="22.65" customHeight="1">
      <c r="A72" s="29" t="s">
        <v>253</v>
      </c>
      <c r="D72" s="11"/>
      <c r="E72" s="6"/>
      <c r="F72" s="12">
        <v>16755</v>
      </c>
      <c r="G72" s="12"/>
      <c r="H72" s="12">
        <v>558677</v>
      </c>
      <c r="I72" s="12"/>
      <c r="J72" s="12">
        <v>47</v>
      </c>
      <c r="K72" s="12"/>
      <c r="L72" s="12">
        <v>2499</v>
      </c>
    </row>
    <row r="73" spans="1:12" ht="22.65" customHeight="1">
      <c r="A73" s="5" t="s">
        <v>0</v>
      </c>
      <c r="C73" s="5"/>
      <c r="D73" s="220"/>
      <c r="E73" s="5"/>
      <c r="J73" s="232"/>
      <c r="K73" s="232"/>
      <c r="L73" s="232"/>
    </row>
    <row r="74" spans="1:12" ht="22.65" customHeight="1">
      <c r="A74" s="5" t="s">
        <v>221</v>
      </c>
      <c r="C74" s="5"/>
      <c r="D74" s="220"/>
      <c r="E74" s="5"/>
      <c r="J74" s="232"/>
      <c r="K74" s="232"/>
      <c r="L74" s="232"/>
    </row>
    <row r="75" spans="1:12" ht="22.65" customHeight="1">
      <c r="A75" s="221"/>
      <c r="B75" s="221"/>
      <c r="C75" s="221"/>
      <c r="D75" s="4"/>
      <c r="E75" s="4"/>
      <c r="K75" s="206"/>
      <c r="L75" s="112" t="s">
        <v>2</v>
      </c>
    </row>
    <row r="76" spans="1:12" ht="22.65" customHeight="1">
      <c r="B76" s="237"/>
      <c r="C76" s="237"/>
      <c r="D76" s="48"/>
      <c r="F76" s="226" t="s">
        <v>3</v>
      </c>
      <c r="G76" s="226"/>
      <c r="H76" s="226"/>
      <c r="I76" s="64"/>
      <c r="J76" s="226" t="s">
        <v>4</v>
      </c>
      <c r="K76" s="226"/>
      <c r="L76" s="226"/>
    </row>
    <row r="77" spans="1:12" ht="22.65" customHeight="1">
      <c r="A77" s="1"/>
      <c r="B77" s="1"/>
      <c r="C77" s="1"/>
      <c r="D77" s="48"/>
      <c r="F77" s="235" t="s">
        <v>240</v>
      </c>
      <c r="G77" s="235"/>
      <c r="H77" s="235"/>
      <c r="I77" s="64"/>
      <c r="J77" s="235" t="s">
        <v>240</v>
      </c>
      <c r="K77" s="235"/>
      <c r="L77" s="235"/>
    </row>
    <row r="78" spans="1:12" s="41" customFormat="1" ht="22.65" customHeight="1">
      <c r="A78" s="189"/>
      <c r="B78" s="189"/>
      <c r="C78" s="189"/>
      <c r="D78" s="193"/>
      <c r="F78" s="236" t="s">
        <v>88</v>
      </c>
      <c r="G78" s="236"/>
      <c r="H78" s="236"/>
      <c r="I78" s="64"/>
      <c r="J78" s="236" t="s">
        <v>88</v>
      </c>
      <c r="K78" s="236"/>
      <c r="L78" s="236"/>
    </row>
    <row r="79" spans="1:12" ht="22.65" customHeight="1">
      <c r="B79" s="237"/>
      <c r="C79" s="237"/>
      <c r="D79" s="190" t="s">
        <v>7</v>
      </c>
      <c r="F79" s="43">
        <v>2564</v>
      </c>
      <c r="G79" s="65"/>
      <c r="H79" s="43">
        <v>2563</v>
      </c>
      <c r="I79" s="189"/>
      <c r="J79" s="43">
        <v>2564</v>
      </c>
      <c r="K79" s="65"/>
      <c r="L79" s="43">
        <v>2563</v>
      </c>
    </row>
    <row r="80" spans="1:12" ht="15" customHeight="1">
      <c r="A80" s="1"/>
      <c r="B80" s="1"/>
      <c r="C80" s="1"/>
      <c r="F80" s="189"/>
      <c r="G80" s="65"/>
      <c r="H80" s="189"/>
      <c r="I80" s="189"/>
      <c r="J80" s="189"/>
      <c r="K80" s="65"/>
      <c r="L80" s="189"/>
    </row>
    <row r="81" spans="1:12" ht="22.65" customHeight="1">
      <c r="A81" s="6" t="s">
        <v>255</v>
      </c>
      <c r="B81" s="6"/>
      <c r="D81" s="11"/>
      <c r="E81" s="6"/>
      <c r="F81" s="12"/>
      <c r="G81" s="12"/>
      <c r="H81" s="12"/>
      <c r="I81" s="12"/>
      <c r="J81" s="12"/>
      <c r="K81" s="12"/>
      <c r="L81" s="12"/>
    </row>
    <row r="82" spans="1:12" ht="22.65" customHeight="1">
      <c r="A82" s="29" t="s">
        <v>256</v>
      </c>
      <c r="F82" s="12">
        <v>-97135</v>
      </c>
      <c r="G82" s="12"/>
      <c r="H82" s="12">
        <v>-379542</v>
      </c>
      <c r="I82" s="12"/>
      <c r="J82" s="67">
        <v>-851</v>
      </c>
      <c r="K82" s="12"/>
      <c r="L82" s="67">
        <v>-218</v>
      </c>
    </row>
    <row r="83" spans="1:12" ht="22.65" customHeight="1">
      <c r="A83" s="29" t="s">
        <v>257</v>
      </c>
      <c r="F83" s="90">
        <v>10</v>
      </c>
      <c r="G83" s="12"/>
      <c r="H83" s="90">
        <v>109</v>
      </c>
      <c r="I83" s="12"/>
      <c r="J83" s="90">
        <v>11</v>
      </c>
      <c r="K83" s="12"/>
      <c r="L83" s="90">
        <v>56</v>
      </c>
    </row>
    <row r="84" spans="1:12" ht="22.65" customHeight="1">
      <c r="A84" s="29" t="s">
        <v>258</v>
      </c>
      <c r="F84" s="90">
        <v>-7</v>
      </c>
      <c r="G84" s="12"/>
      <c r="H84" s="90">
        <v>0</v>
      </c>
      <c r="I84" s="12"/>
      <c r="J84" s="90">
        <v>0</v>
      </c>
      <c r="K84" s="12"/>
      <c r="L84" s="90">
        <v>0</v>
      </c>
    </row>
    <row r="85" spans="1:12" ht="22.65" customHeight="1">
      <c r="A85" s="4" t="s">
        <v>259</v>
      </c>
      <c r="B85" s="4"/>
      <c r="D85" s="11"/>
      <c r="E85" s="4"/>
      <c r="F85" s="82">
        <f>SUM(F61:F72)+SUM(F82:F84)</f>
        <v>-5425283</v>
      </c>
      <c r="G85" s="15"/>
      <c r="H85" s="82">
        <f>SUM(H61:H72)+SUM(H82:H84)</f>
        <v>-6812566</v>
      </c>
      <c r="I85" s="15"/>
      <c r="J85" s="82">
        <f>SUM(J61:J72)+SUM(J82:J84)</f>
        <v>-7630748</v>
      </c>
      <c r="K85" s="15"/>
      <c r="L85" s="82">
        <f>SUM(L61:L72)+SUM(L82:L84)</f>
        <v>1693881</v>
      </c>
    </row>
    <row r="86" spans="1:12" ht="16.5" customHeight="1">
      <c r="A86" s="1"/>
      <c r="B86" s="1"/>
      <c r="F86" s="189"/>
      <c r="G86" s="65"/>
      <c r="H86" s="189"/>
      <c r="I86" s="189"/>
      <c r="J86" s="189"/>
      <c r="K86" s="65"/>
      <c r="L86" s="189"/>
    </row>
    <row r="87" spans="1:12" ht="22.65" customHeight="1">
      <c r="A87" s="6" t="s">
        <v>260</v>
      </c>
      <c r="B87" s="6"/>
      <c r="D87" s="11"/>
      <c r="E87" s="6"/>
      <c r="F87" s="32"/>
      <c r="G87" s="32"/>
      <c r="H87" s="32"/>
      <c r="I87" s="32"/>
      <c r="J87" s="32"/>
      <c r="K87" s="32"/>
      <c r="L87" s="32"/>
    </row>
    <row r="88" spans="1:12" ht="22.65" customHeight="1">
      <c r="A88" s="225" t="s">
        <v>261</v>
      </c>
      <c r="F88" s="12"/>
      <c r="G88" s="12"/>
      <c r="H88" s="12"/>
      <c r="I88" s="12"/>
      <c r="J88" s="12"/>
      <c r="K88" s="12"/>
      <c r="L88" s="12"/>
    </row>
    <row r="89" spans="1:12" ht="22.65" customHeight="1">
      <c r="A89" s="224" t="s">
        <v>262</v>
      </c>
      <c r="F89" s="12">
        <v>-25678985</v>
      </c>
      <c r="G89" s="12"/>
      <c r="H89" s="12">
        <v>9704008</v>
      </c>
      <c r="I89" s="12"/>
      <c r="J89" s="12">
        <v>-5400000</v>
      </c>
      <c r="K89" s="12"/>
      <c r="L89" s="12">
        <v>-1350000</v>
      </c>
    </row>
    <row r="90" spans="1:12" ht="22.65" customHeight="1">
      <c r="A90" s="29" t="s">
        <v>263</v>
      </c>
      <c r="F90" s="10">
        <v>-12168000</v>
      </c>
      <c r="G90" s="12"/>
      <c r="H90" s="10">
        <v>31752176</v>
      </c>
      <c r="I90" s="32"/>
      <c r="J90" s="10">
        <v>-8288000</v>
      </c>
      <c r="K90" s="32"/>
      <c r="L90" s="10">
        <v>16778747</v>
      </c>
    </row>
    <row r="91" spans="1:12" ht="22.65" customHeight="1">
      <c r="A91" s="48" t="s">
        <v>302</v>
      </c>
      <c r="F91" s="10"/>
      <c r="G91" s="12"/>
      <c r="H91" s="10"/>
      <c r="I91" s="32"/>
      <c r="J91" s="10"/>
      <c r="K91" s="32"/>
      <c r="L91" s="10"/>
    </row>
    <row r="92" spans="1:12" ht="22.65" customHeight="1">
      <c r="A92" s="48" t="s">
        <v>301</v>
      </c>
      <c r="F92" s="90">
        <v>565463</v>
      </c>
      <c r="G92" s="32"/>
      <c r="H92" s="90">
        <v>73556</v>
      </c>
      <c r="I92" s="32"/>
      <c r="J92" s="90">
        <v>-7623954</v>
      </c>
      <c r="K92" s="32"/>
      <c r="L92" s="90">
        <v>-850000</v>
      </c>
    </row>
    <row r="93" spans="1:12" ht="22.65" customHeight="1">
      <c r="A93" s="48" t="s">
        <v>305</v>
      </c>
      <c r="F93" s="90">
        <v>0</v>
      </c>
      <c r="G93" s="32"/>
      <c r="H93" s="90">
        <v>800</v>
      </c>
      <c r="I93" s="32"/>
      <c r="J93" s="90">
        <v>0</v>
      </c>
      <c r="K93" s="32"/>
      <c r="L93" s="90">
        <v>0</v>
      </c>
    </row>
    <row r="94" spans="1:12" ht="22.65" customHeight="1">
      <c r="A94" s="224" t="s">
        <v>264</v>
      </c>
      <c r="F94" s="90">
        <v>-1250418</v>
      </c>
      <c r="G94" s="32"/>
      <c r="H94" s="90">
        <v>-897832</v>
      </c>
      <c r="I94" s="32"/>
      <c r="J94" s="10">
        <v>-97785</v>
      </c>
      <c r="K94" s="32"/>
      <c r="L94" s="10">
        <v>-63348</v>
      </c>
    </row>
    <row r="95" spans="1:12" ht="22.65" customHeight="1">
      <c r="A95" s="48" t="s">
        <v>265</v>
      </c>
      <c r="F95" s="10">
        <v>9928261</v>
      </c>
      <c r="G95" s="12"/>
      <c r="H95" s="10">
        <v>10588817</v>
      </c>
      <c r="I95" s="12"/>
      <c r="J95" s="90">
        <v>0</v>
      </c>
      <c r="K95" s="12"/>
      <c r="L95" s="90">
        <v>0</v>
      </c>
    </row>
    <row r="96" spans="1:12" ht="22.65" customHeight="1">
      <c r="A96" s="48" t="s">
        <v>266</v>
      </c>
      <c r="F96" s="32">
        <v>-6250995</v>
      </c>
      <c r="G96" s="32"/>
      <c r="H96" s="32">
        <v>-6558512</v>
      </c>
      <c r="I96" s="32"/>
      <c r="J96" s="90">
        <v>0</v>
      </c>
      <c r="K96" s="32"/>
      <c r="L96" s="32">
        <v>-259926</v>
      </c>
    </row>
    <row r="97" spans="1:14" ht="22.65" customHeight="1">
      <c r="A97" s="48" t="s">
        <v>267</v>
      </c>
      <c r="D97" s="190">
        <v>9</v>
      </c>
      <c r="F97" s="32">
        <v>30000000</v>
      </c>
      <c r="G97" s="32"/>
      <c r="H97" s="214">
        <v>0</v>
      </c>
      <c r="I97" s="32"/>
      <c r="J97" s="32">
        <v>30000000</v>
      </c>
      <c r="K97" s="32"/>
      <c r="L97" s="90">
        <v>0</v>
      </c>
    </row>
    <row r="98" spans="1:14" ht="22.65" customHeight="1">
      <c r="A98" s="48" t="s">
        <v>268</v>
      </c>
      <c r="F98" s="32">
        <v>-7450000</v>
      </c>
      <c r="G98" s="32"/>
      <c r="H98" s="214">
        <v>0</v>
      </c>
      <c r="I98" s="32"/>
      <c r="J98" s="214">
        <v>0</v>
      </c>
      <c r="K98" s="32"/>
      <c r="L98" s="90">
        <v>0</v>
      </c>
    </row>
    <row r="99" spans="1:14" ht="22.65" customHeight="1">
      <c r="A99" s="29" t="s">
        <v>269</v>
      </c>
      <c r="F99" s="32">
        <v>-43115</v>
      </c>
      <c r="G99" s="32"/>
      <c r="H99" s="32">
        <v>-13603</v>
      </c>
      <c r="I99" s="32"/>
      <c r="J99" s="32">
        <v>-15449</v>
      </c>
      <c r="K99" s="32"/>
      <c r="L99" s="32">
        <v>-9696</v>
      </c>
    </row>
    <row r="100" spans="1:14" ht="22.65" customHeight="1">
      <c r="A100" s="48" t="s">
        <v>270</v>
      </c>
      <c r="F100" s="32">
        <v>-3883947</v>
      </c>
      <c r="G100" s="32"/>
      <c r="H100" s="32">
        <v>-3970947</v>
      </c>
      <c r="I100" s="32"/>
      <c r="J100" s="32">
        <v>-1367853</v>
      </c>
      <c r="K100" s="32"/>
      <c r="L100" s="32">
        <v>-1379828</v>
      </c>
    </row>
    <row r="101" spans="1:14" ht="22.65" customHeight="1">
      <c r="A101" s="29" t="s">
        <v>271</v>
      </c>
      <c r="F101" s="81">
        <v>-37385</v>
      </c>
      <c r="G101" s="32"/>
      <c r="H101" s="81">
        <v>-51505</v>
      </c>
      <c r="I101" s="32"/>
      <c r="J101" s="90">
        <v>0</v>
      </c>
      <c r="K101" s="32"/>
      <c r="L101" s="90">
        <v>0</v>
      </c>
    </row>
    <row r="102" spans="1:14" ht="22.65" customHeight="1">
      <c r="A102" s="29" t="s">
        <v>272</v>
      </c>
      <c r="F102" s="81"/>
      <c r="G102" s="32"/>
      <c r="H102" s="81"/>
      <c r="I102" s="32"/>
      <c r="J102" s="81"/>
      <c r="K102" s="32"/>
      <c r="L102" s="81"/>
    </row>
    <row r="103" spans="1:14" ht="22.65" customHeight="1">
      <c r="A103" s="29" t="s">
        <v>273</v>
      </c>
      <c r="F103" s="90">
        <v>-7</v>
      </c>
      <c r="G103" s="32"/>
      <c r="H103" s="90">
        <v>-2</v>
      </c>
      <c r="I103" s="32"/>
      <c r="J103" s="90">
        <v>-7</v>
      </c>
      <c r="K103" s="32"/>
      <c r="L103" s="90">
        <v>-2</v>
      </c>
    </row>
    <row r="104" spans="1:14" ht="22.65" customHeight="1">
      <c r="A104" s="29" t="s">
        <v>274</v>
      </c>
      <c r="F104" s="90">
        <v>52848</v>
      </c>
      <c r="G104" s="32"/>
      <c r="H104" s="90">
        <v>199257</v>
      </c>
      <c r="I104" s="32"/>
      <c r="J104" s="90">
        <v>0</v>
      </c>
      <c r="K104" s="32"/>
      <c r="L104" s="90">
        <v>0</v>
      </c>
    </row>
    <row r="105" spans="1:14" ht="22.65" customHeight="1">
      <c r="A105" s="29" t="s">
        <v>275</v>
      </c>
      <c r="F105" s="95">
        <v>0</v>
      </c>
      <c r="G105" s="32"/>
      <c r="H105" s="95">
        <v>23403</v>
      </c>
      <c r="I105" s="32"/>
      <c r="J105" s="95">
        <v>0</v>
      </c>
      <c r="K105" s="32"/>
      <c r="L105" s="95">
        <v>0</v>
      </c>
    </row>
    <row r="106" spans="1:14" ht="22.65" customHeight="1">
      <c r="A106" s="4" t="s">
        <v>276</v>
      </c>
      <c r="B106" s="4"/>
      <c r="D106" s="11"/>
      <c r="E106" s="4"/>
      <c r="F106" s="68">
        <f>SUM(F89:F105)</f>
        <v>-16216280</v>
      </c>
      <c r="G106" s="15"/>
      <c r="H106" s="68">
        <f>SUM(H89:H105)</f>
        <v>40849616</v>
      </c>
      <c r="I106" s="15"/>
      <c r="J106" s="68">
        <f>SUM(J89:J105)</f>
        <v>7206952</v>
      </c>
      <c r="K106" s="15"/>
      <c r="L106" s="68">
        <f>SUM(L89:L105)</f>
        <v>12865947</v>
      </c>
    </row>
    <row r="107" spans="1:14" ht="16.5" customHeight="1">
      <c r="A107" s="4"/>
      <c r="B107" s="4"/>
      <c r="C107" s="4"/>
      <c r="D107" s="11"/>
      <c r="E107" s="4"/>
      <c r="F107" s="47"/>
      <c r="G107" s="15"/>
      <c r="H107" s="47"/>
      <c r="I107" s="15"/>
      <c r="J107" s="47"/>
      <c r="K107" s="15"/>
      <c r="L107" s="47"/>
    </row>
    <row r="108" spans="1:14" ht="22.65" customHeight="1">
      <c r="A108" s="5" t="s">
        <v>0</v>
      </c>
      <c r="C108" s="5"/>
      <c r="D108" s="220"/>
      <c r="E108" s="5"/>
      <c r="J108" s="232"/>
      <c r="K108" s="232"/>
      <c r="L108" s="232"/>
    </row>
    <row r="109" spans="1:14" ht="22.65" customHeight="1">
      <c r="A109" s="5" t="s">
        <v>221</v>
      </c>
      <c r="C109" s="5"/>
      <c r="D109" s="220"/>
      <c r="E109" s="5"/>
      <c r="J109" s="232"/>
      <c r="K109" s="232"/>
      <c r="L109" s="232"/>
    </row>
    <row r="110" spans="1:14" ht="22.65" customHeight="1">
      <c r="A110" s="221"/>
      <c r="B110" s="221"/>
      <c r="C110" s="221"/>
      <c r="D110" s="4"/>
      <c r="E110" s="4"/>
      <c r="L110" s="112" t="s">
        <v>2</v>
      </c>
      <c r="N110" s="29"/>
    </row>
    <row r="111" spans="1:14" ht="22.65" customHeight="1">
      <c r="B111" s="237"/>
      <c r="C111" s="237"/>
      <c r="D111" s="48"/>
      <c r="F111" s="226" t="s">
        <v>3</v>
      </c>
      <c r="G111" s="226"/>
      <c r="H111" s="226"/>
      <c r="I111" s="64"/>
      <c r="J111" s="226" t="s">
        <v>4</v>
      </c>
      <c r="K111" s="226"/>
      <c r="L111" s="226"/>
      <c r="N111" s="29"/>
    </row>
    <row r="112" spans="1:14" ht="22.65" customHeight="1">
      <c r="A112" s="1"/>
      <c r="B112" s="1"/>
      <c r="C112" s="1"/>
      <c r="D112" s="48"/>
      <c r="F112" s="235" t="s">
        <v>240</v>
      </c>
      <c r="G112" s="235"/>
      <c r="H112" s="235"/>
      <c r="I112" s="64"/>
      <c r="J112" s="235" t="s">
        <v>240</v>
      </c>
      <c r="K112" s="235"/>
      <c r="L112" s="235"/>
    </row>
    <row r="113" spans="1:15" s="41" customFormat="1" ht="22.65" customHeight="1">
      <c r="A113" s="189"/>
      <c r="B113" s="189"/>
      <c r="C113" s="189"/>
      <c r="D113" s="193"/>
      <c r="F113" s="236" t="s">
        <v>88</v>
      </c>
      <c r="G113" s="236"/>
      <c r="H113" s="236"/>
      <c r="I113" s="64"/>
      <c r="J113" s="236" t="s">
        <v>88</v>
      </c>
      <c r="K113" s="236"/>
      <c r="L113" s="236"/>
    </row>
    <row r="114" spans="1:15" ht="22.65" customHeight="1">
      <c r="B114" s="237"/>
      <c r="C114" s="237"/>
      <c r="F114" s="43">
        <v>2564</v>
      </c>
      <c r="G114" s="65"/>
      <c r="H114" s="43">
        <v>2563</v>
      </c>
      <c r="I114" s="189"/>
      <c r="J114" s="43">
        <v>2564</v>
      </c>
      <c r="K114" s="65"/>
      <c r="L114" s="43">
        <v>2563</v>
      </c>
    </row>
    <row r="115" spans="1:15" ht="16.5" customHeight="1">
      <c r="A115" s="1"/>
      <c r="B115" s="1"/>
      <c r="C115" s="1"/>
      <c r="F115" s="189"/>
      <c r="G115" s="65"/>
      <c r="H115" s="189"/>
      <c r="I115" s="189"/>
      <c r="J115" s="189"/>
      <c r="K115" s="65"/>
      <c r="L115" s="189"/>
    </row>
    <row r="116" spans="1:15" ht="23.25" customHeight="1">
      <c r="A116" s="48" t="s">
        <v>277</v>
      </c>
      <c r="B116" s="4"/>
      <c r="D116" s="11"/>
      <c r="E116" s="4"/>
    </row>
    <row r="117" spans="1:15" ht="23.25" customHeight="1">
      <c r="A117" s="48" t="s">
        <v>278</v>
      </c>
      <c r="B117" s="4"/>
      <c r="D117" s="11"/>
      <c r="E117" s="4"/>
      <c r="F117" s="67">
        <f>F58+F85+F106</f>
        <v>-9826417</v>
      </c>
      <c r="G117" s="67"/>
      <c r="H117" s="67">
        <f>H58+H85+H106</f>
        <v>46801890</v>
      </c>
      <c r="I117" s="67"/>
      <c r="J117" s="67">
        <f>J58+J85+J106</f>
        <v>-417441</v>
      </c>
      <c r="K117" s="67"/>
      <c r="L117" s="67">
        <f>L58+L85+L106</f>
        <v>14654234</v>
      </c>
    </row>
    <row r="118" spans="1:15" ht="23.25" customHeight="1">
      <c r="A118" s="48" t="s">
        <v>279</v>
      </c>
      <c r="B118" s="4"/>
      <c r="D118" s="11"/>
      <c r="E118" s="4"/>
      <c r="F118" s="67"/>
      <c r="G118" s="67"/>
      <c r="H118" s="67"/>
      <c r="I118" s="67"/>
      <c r="J118" s="67"/>
      <c r="K118" s="67"/>
      <c r="L118" s="67"/>
    </row>
    <row r="119" spans="1:15" ht="23.25" customHeight="1">
      <c r="A119" s="48" t="s">
        <v>280</v>
      </c>
      <c r="B119" s="4"/>
      <c r="D119" s="11"/>
      <c r="E119" s="4"/>
      <c r="F119" s="130">
        <v>903512</v>
      </c>
      <c r="G119" s="67"/>
      <c r="H119" s="130">
        <v>1108183</v>
      </c>
      <c r="I119" s="67"/>
      <c r="J119" s="130">
        <v>65</v>
      </c>
      <c r="K119" s="67"/>
      <c r="L119" s="130">
        <v>540</v>
      </c>
    </row>
    <row r="120" spans="1:15" ht="23.25" customHeight="1">
      <c r="A120" s="4" t="s">
        <v>281</v>
      </c>
      <c r="B120" s="4"/>
      <c r="D120" s="11"/>
      <c r="E120" s="4"/>
      <c r="F120" s="47">
        <f>SUM(F117:F119)</f>
        <v>-8922905</v>
      </c>
      <c r="G120" s="47"/>
      <c r="H120" s="47">
        <f>SUM(H117:H119)</f>
        <v>47910073</v>
      </c>
      <c r="I120" s="47"/>
      <c r="J120" s="47">
        <f>SUM(J117:J119)</f>
        <v>-417376</v>
      </c>
      <c r="K120" s="47"/>
      <c r="L120" s="47">
        <f>SUM(L117:L119)</f>
        <v>14654774</v>
      </c>
      <c r="M120" s="41"/>
      <c r="N120" s="41"/>
      <c r="O120" s="41"/>
    </row>
    <row r="121" spans="1:15" s="48" customFormat="1" ht="23.25" customHeight="1">
      <c r="A121" s="48" t="s">
        <v>282</v>
      </c>
      <c r="D121" s="190"/>
      <c r="F121" s="130">
        <v>54406515</v>
      </c>
      <c r="G121" s="67"/>
      <c r="H121" s="130">
        <v>30376585</v>
      </c>
      <c r="I121" s="67"/>
      <c r="J121" s="130">
        <v>2812094</v>
      </c>
      <c r="K121" s="67"/>
      <c r="L121" s="130">
        <v>1062807</v>
      </c>
    </row>
    <row r="122" spans="1:15" ht="23.25" customHeight="1" thickBot="1">
      <c r="A122" s="4" t="s">
        <v>283</v>
      </c>
      <c r="B122" s="4"/>
      <c r="D122" s="11"/>
      <c r="E122" s="4"/>
      <c r="F122" s="14">
        <f>SUM(F120:F121)</f>
        <v>45483610</v>
      </c>
      <c r="G122" s="15"/>
      <c r="H122" s="14">
        <f>SUM(H120:H121)</f>
        <v>78286658</v>
      </c>
      <c r="I122" s="15"/>
      <c r="J122" s="14">
        <f>SUM(J120:J121)</f>
        <v>2394718</v>
      </c>
      <c r="K122" s="15"/>
      <c r="L122" s="14">
        <f>SUM(L120:L121)</f>
        <v>15717581</v>
      </c>
      <c r="M122" s="12"/>
    </row>
    <row r="123" spans="1:15" ht="23.25" customHeight="1" thickTop="1">
      <c r="A123" s="4"/>
      <c r="B123" s="4"/>
      <c r="D123" s="11"/>
      <c r="E123" s="4"/>
      <c r="F123" s="15"/>
      <c r="G123" s="15"/>
      <c r="H123" s="15"/>
      <c r="I123" s="15"/>
      <c r="J123" s="15"/>
      <c r="K123" s="15"/>
      <c r="L123" s="15"/>
    </row>
    <row r="124" spans="1:15" ht="23.25" customHeight="1">
      <c r="A124" s="6" t="s">
        <v>284</v>
      </c>
      <c r="B124" s="6"/>
      <c r="D124" s="11"/>
      <c r="E124" s="6"/>
      <c r="F124" s="32"/>
      <c r="G124" s="32"/>
      <c r="H124" s="32"/>
      <c r="I124" s="32"/>
      <c r="J124" s="32"/>
      <c r="K124" s="32"/>
      <c r="L124" s="32"/>
    </row>
    <row r="125" spans="1:15" ht="23.25" customHeight="1">
      <c r="A125" s="142" t="s">
        <v>285</v>
      </c>
      <c r="B125" s="4" t="s">
        <v>11</v>
      </c>
      <c r="D125" s="11"/>
      <c r="E125" s="4"/>
      <c r="F125" s="12"/>
      <c r="G125" s="12"/>
      <c r="H125" s="12"/>
      <c r="I125" s="32"/>
      <c r="J125" s="12"/>
      <c r="K125" s="32"/>
      <c r="L125" s="12"/>
    </row>
    <row r="126" spans="1:15" ht="23.25" customHeight="1">
      <c r="B126" s="29" t="s">
        <v>286</v>
      </c>
      <c r="F126" s="12"/>
      <c r="G126" s="32"/>
      <c r="H126" s="12"/>
      <c r="I126" s="32"/>
      <c r="J126" s="12"/>
      <c r="K126" s="32"/>
      <c r="L126" s="12"/>
    </row>
    <row r="127" spans="1:15" ht="23.25" customHeight="1">
      <c r="B127" s="29" t="s">
        <v>11</v>
      </c>
      <c r="F127" s="12">
        <v>47961050</v>
      </c>
      <c r="G127" s="32"/>
      <c r="H127" s="12">
        <v>79847140</v>
      </c>
      <c r="I127" s="32"/>
      <c r="J127" s="12">
        <v>2400294</v>
      </c>
      <c r="K127" s="32"/>
      <c r="L127" s="12">
        <v>15720783</v>
      </c>
      <c r="O127" s="7"/>
    </row>
    <row r="128" spans="1:15" ht="23.25" customHeight="1">
      <c r="B128" s="29" t="s">
        <v>287</v>
      </c>
      <c r="F128" s="13">
        <v>-2477440</v>
      </c>
      <c r="G128" s="32"/>
      <c r="H128" s="13">
        <v>-1560482</v>
      </c>
      <c r="I128" s="32"/>
      <c r="J128" s="90">
        <v>-5576</v>
      </c>
      <c r="K128" s="32"/>
      <c r="L128" s="13">
        <v>-3202</v>
      </c>
      <c r="O128" s="7"/>
    </row>
    <row r="129" spans="1:16" ht="23.25" customHeight="1" thickBot="1">
      <c r="B129" s="4" t="s">
        <v>288</v>
      </c>
      <c r="D129" s="11"/>
      <c r="E129" s="4"/>
      <c r="F129" s="14">
        <f>SUM(F127:F128)</f>
        <v>45483610</v>
      </c>
      <c r="G129" s="47"/>
      <c r="H129" s="14">
        <f>SUM(H127:H128)</f>
        <v>78286658</v>
      </c>
      <c r="I129" s="47"/>
      <c r="J129" s="14">
        <f>SUM(J127:J128)</f>
        <v>2394718</v>
      </c>
      <c r="K129" s="47"/>
      <c r="L129" s="14">
        <f>SUM(L127:L128)</f>
        <v>15717581</v>
      </c>
      <c r="M129" s="12"/>
      <c r="N129" s="90"/>
      <c r="O129" s="90"/>
      <c r="P129" s="12"/>
    </row>
    <row r="130" spans="1:16" ht="22.25" customHeight="1" thickTop="1">
      <c r="B130" s="4"/>
      <c r="D130" s="11"/>
      <c r="E130" s="4"/>
      <c r="F130" s="47"/>
      <c r="G130" s="47"/>
      <c r="H130" s="47"/>
      <c r="I130" s="47"/>
      <c r="J130" s="47"/>
      <c r="K130" s="47"/>
      <c r="L130" s="47"/>
    </row>
    <row r="131" spans="1:16" ht="23.25" customHeight="1">
      <c r="A131" s="142" t="s">
        <v>289</v>
      </c>
      <c r="B131" s="134" t="s">
        <v>290</v>
      </c>
      <c r="D131" s="11"/>
      <c r="E131" s="4"/>
      <c r="F131" s="47"/>
      <c r="G131" s="47"/>
      <c r="H131" s="47"/>
      <c r="I131" s="47"/>
      <c r="J131" s="47"/>
      <c r="K131" s="47"/>
      <c r="L131" s="47"/>
    </row>
    <row r="132" spans="1:16" ht="21.25" customHeight="1">
      <c r="A132" s="142"/>
      <c r="D132" s="11"/>
      <c r="E132" s="4"/>
      <c r="F132" s="47"/>
      <c r="G132" s="47"/>
      <c r="H132" s="47"/>
      <c r="I132" s="47"/>
      <c r="J132" s="47"/>
      <c r="K132" s="47"/>
      <c r="L132" s="47"/>
    </row>
    <row r="133" spans="1:16" ht="21.25" customHeight="1">
      <c r="A133" s="195"/>
      <c r="B133" s="48" t="s">
        <v>296</v>
      </c>
      <c r="D133" s="11"/>
      <c r="E133" s="4"/>
      <c r="F133" s="47"/>
      <c r="G133" s="47"/>
      <c r="H133" s="47"/>
      <c r="I133" s="47"/>
      <c r="J133" s="47"/>
      <c r="K133" s="47"/>
      <c r="L133" s="47"/>
    </row>
    <row r="134" spans="1:16" ht="21.65" customHeight="1">
      <c r="B134" s="202" t="s">
        <v>291</v>
      </c>
      <c r="C134" s="202"/>
      <c r="D134" s="203"/>
      <c r="E134" s="203"/>
      <c r="F134" s="203"/>
      <c r="G134" s="203"/>
      <c r="H134" s="203"/>
      <c r="I134" s="203"/>
      <c r="J134" s="203"/>
      <c r="K134" s="203"/>
      <c r="L134" s="203"/>
    </row>
    <row r="135" spans="1:16" ht="8.15" customHeight="1">
      <c r="B135" s="202"/>
      <c r="C135" s="202"/>
      <c r="D135" s="203"/>
      <c r="E135" s="203"/>
      <c r="F135" s="203"/>
      <c r="G135" s="203"/>
      <c r="H135" s="203"/>
      <c r="I135" s="203"/>
      <c r="J135" s="203"/>
      <c r="K135" s="203"/>
      <c r="L135" s="203"/>
    </row>
    <row r="136" spans="1:16" ht="21.5">
      <c r="B136" s="48" t="s">
        <v>316</v>
      </c>
      <c r="C136" s="48"/>
      <c r="D136" s="48"/>
      <c r="E136" s="48"/>
      <c r="F136" s="48"/>
      <c r="G136" s="48"/>
      <c r="H136" s="48"/>
      <c r="I136" s="48"/>
      <c r="J136" s="48"/>
      <c r="K136" s="48"/>
      <c r="L136" s="48"/>
    </row>
    <row r="137" spans="1:16" ht="23.25" customHeight="1">
      <c r="B137" s="48" t="s">
        <v>315</v>
      </c>
      <c r="C137" s="203"/>
    </row>
    <row r="138" spans="1:16" ht="23.25" customHeight="1">
      <c r="B138" s="202" t="s">
        <v>304</v>
      </c>
      <c r="C138" s="203"/>
    </row>
    <row r="139" spans="1:16" ht="23.25" customHeight="1">
      <c r="B139" s="48" t="s">
        <v>292</v>
      </c>
    </row>
  </sheetData>
  <mergeCells count="36">
    <mergeCell ref="B4:C4"/>
    <mergeCell ref="F4:H4"/>
    <mergeCell ref="J4:L4"/>
    <mergeCell ref="F5:H5"/>
    <mergeCell ref="J5:L5"/>
    <mergeCell ref="B6:C6"/>
    <mergeCell ref="J37:L37"/>
    <mergeCell ref="J38:L38"/>
    <mergeCell ref="B79:C79"/>
    <mergeCell ref="B40:C40"/>
    <mergeCell ref="F40:H40"/>
    <mergeCell ref="J40:L40"/>
    <mergeCell ref="F41:H41"/>
    <mergeCell ref="J41:L41"/>
    <mergeCell ref="B114:C114"/>
    <mergeCell ref="F42:H42"/>
    <mergeCell ref="J42:L42"/>
    <mergeCell ref="B43:C43"/>
    <mergeCell ref="J73:L73"/>
    <mergeCell ref="B111:C111"/>
    <mergeCell ref="F111:H111"/>
    <mergeCell ref="J111:L111"/>
    <mergeCell ref="J74:L74"/>
    <mergeCell ref="B76:C76"/>
    <mergeCell ref="F76:H76"/>
    <mergeCell ref="J76:L76"/>
    <mergeCell ref="F77:H77"/>
    <mergeCell ref="J77:L77"/>
    <mergeCell ref="F78:H78"/>
    <mergeCell ref="J78:L78"/>
    <mergeCell ref="J108:L108"/>
    <mergeCell ref="J109:L109"/>
    <mergeCell ref="F112:H112"/>
    <mergeCell ref="J112:L112"/>
    <mergeCell ref="F113:H113"/>
    <mergeCell ref="J113:L113"/>
  </mergeCells>
  <pageMargins left="0.7" right="0.55000000000000004" top="0.48" bottom="0.5" header="0.5" footer="0.5"/>
  <pageSetup paperSize="9" scale="87" firstPageNumber="14" fitToHeight="0" orientation="portrait" useFirstPageNumber="1" r:id="rId1"/>
  <headerFooter alignWithMargins="0">
    <oddFooter>&amp;Lหมายเหตุประกอบงบการเงินเป็นส่วนหนึ่งของงบการเงินนี้
&amp;C&amp;P</oddFooter>
  </headerFooter>
  <rowBreaks count="3" manualBreakCount="3">
    <brk id="36" max="16383" man="1"/>
    <brk id="72" max="16383" man="1"/>
    <brk id="1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BL-3-6</vt:lpstr>
      <vt:lpstr>PL7-10</vt:lpstr>
      <vt:lpstr>CH11</vt:lpstr>
      <vt:lpstr>CH12</vt:lpstr>
      <vt:lpstr>SH13</vt:lpstr>
      <vt:lpstr>CF14-17</vt:lpstr>
      <vt:lpstr>'BL-3-6'!Print_Area</vt:lpstr>
      <vt:lpstr>'CF14-17'!Print_Area</vt:lpstr>
      <vt:lpstr>'CH11'!Print_Area</vt:lpstr>
      <vt:lpstr>'CH12'!Print_Area</vt:lpstr>
      <vt:lpstr>'PL7-10'!Print_Area</vt:lpstr>
      <vt:lpstr>'SH13'!Print_Area</vt:lpstr>
    </vt:vector>
  </TitlesOfParts>
  <Manager/>
  <Company>KPMG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Quarter 1 (Thai) listed - BL-CH-CF Revised 23 May (2)</dc:title>
  <dc:subject/>
  <dc:creator>KPMG</dc:creator>
  <cp:keywords/>
  <dc:description/>
  <cp:lastModifiedBy>Nuttatiya, Chidsin</cp:lastModifiedBy>
  <cp:revision/>
  <cp:lastPrinted>2021-05-12T11:43:30Z</cp:lastPrinted>
  <dcterms:created xsi:type="dcterms:W3CDTF">2006-01-06T08:39:44Z</dcterms:created>
  <dcterms:modified xsi:type="dcterms:W3CDTF">2021-05-13T04:17:38Z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0">
    <vt:lpwstr>Thai</vt:lpwstr>
  </property>
  <property fmtid="{D5CDD505-2E9C-101B-9397-08002B2CF9AE}" pid="3" name="Categories0">
    <vt:lpwstr>Interim Financial Statements Template</vt:lpwstr>
  </property>
  <property fmtid="{D5CDD505-2E9C-101B-9397-08002B2CF9AE}" pid="4" name="SV_QUERY_LIST_4F35BF76-6C0D-4D9B-82B2-816C12CF3733">
    <vt:lpwstr>empty_477D106A-C0D6-4607-AEBD-E2C9D60EA279</vt:lpwstr>
  </property>
</Properties>
</file>