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adee.mek\Desktop\งบQ165\"/>
    </mc:Choice>
  </mc:AlternateContent>
  <bookViews>
    <workbookView xWindow="0" yWindow="0" windowWidth="19200" windowHeight="7310" tabRatio="762"/>
  </bookViews>
  <sheets>
    <sheet name="BL3-6" sheetId="43" r:id="rId1"/>
    <sheet name="PL7-10" sheetId="34" r:id="rId2"/>
    <sheet name="CH11" sheetId="36" r:id="rId3"/>
    <sheet name="CH12" sheetId="44" r:id="rId4"/>
    <sheet name="SH13" sheetId="37" r:id="rId5"/>
    <sheet name="CF14-17" sheetId="42" r:id="rId6"/>
  </sheets>
  <definedNames>
    <definedName name="_xlnm._FilterDatabase" localSheetId="5" hidden="1">'CF14-17'!$F$56:$F$60</definedName>
    <definedName name="_xlnm.Print_Area" localSheetId="5">'CF14-17'!$A$1:$L$128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8" i="42" l="1"/>
  <c r="F108" i="42"/>
  <c r="L53" i="42"/>
  <c r="D31" i="37"/>
  <c r="X14" i="37"/>
  <c r="AB14" i="37" s="1"/>
  <c r="AL32" i="44"/>
  <c r="AH32" i="44"/>
  <c r="AF32" i="44"/>
  <c r="AD32" i="44"/>
  <c r="AB32" i="44"/>
  <c r="D20" i="44"/>
  <c r="AL15" i="44"/>
  <c r="AH15" i="44"/>
  <c r="AD35" i="44"/>
  <c r="AD34" i="44"/>
  <c r="AD31" i="44"/>
  <c r="AD30" i="44"/>
  <c r="AD28" i="44"/>
  <c r="AD24" i="44"/>
  <c r="AD23" i="44"/>
  <c r="AD19" i="44"/>
  <c r="AD14" i="44"/>
  <c r="AB19" i="44"/>
  <c r="AB15" i="44"/>
  <c r="AL31" i="36"/>
  <c r="AH31" i="36"/>
  <c r="AD31" i="36"/>
  <c r="AL30" i="36"/>
  <c r="AJ30" i="36"/>
  <c r="AH30" i="36"/>
  <c r="AF30" i="36"/>
  <c r="AD30" i="36"/>
  <c r="AB30" i="36"/>
  <c r="AD29" i="36"/>
  <c r="AD28" i="36"/>
  <c r="AD26" i="36"/>
  <c r="AD22" i="36"/>
  <c r="AD21" i="36"/>
  <c r="AD20" i="36"/>
  <c r="AH14" i="36"/>
  <c r="AL14" i="36" s="1"/>
  <c r="AB24" i="36"/>
  <c r="AB23" i="36"/>
  <c r="AD23" i="36" l="1"/>
  <c r="AD24" i="36" s="1"/>
  <c r="AD32" i="36" l="1"/>
  <c r="AD16" i="36" l="1"/>
  <c r="AD14" i="36" l="1"/>
  <c r="D88" i="34"/>
  <c r="J74" i="34"/>
  <c r="H74" i="34"/>
  <c r="J61" i="34"/>
  <c r="H61" i="34"/>
  <c r="F61" i="34"/>
  <c r="J88" i="43" l="1"/>
  <c r="H88" i="43"/>
  <c r="D88" i="43"/>
  <c r="D115" i="43"/>
  <c r="D117" i="43" s="1"/>
  <c r="D119" i="43" s="1"/>
  <c r="J117" i="43"/>
  <c r="H117" i="43"/>
  <c r="F117" i="43"/>
  <c r="D20" i="37"/>
  <c r="D16" i="37"/>
  <c r="N16" i="37"/>
  <c r="N20" i="37"/>
  <c r="AB31" i="44"/>
  <c r="AB14" i="36"/>
  <c r="X26" i="37"/>
  <c r="N22" i="37" l="1"/>
  <c r="D22" i="37"/>
  <c r="D121" i="43"/>
  <c r="X15" i="37"/>
  <c r="AB15" i="37" s="1"/>
  <c r="AB16" i="37" s="1"/>
  <c r="F16" i="37"/>
  <c r="H16" i="37"/>
  <c r="J16" i="37"/>
  <c r="L16" i="37"/>
  <c r="P16" i="37"/>
  <c r="R16" i="37"/>
  <c r="T16" i="37"/>
  <c r="V16" i="37"/>
  <c r="Z16" i="37"/>
  <c r="AB26" i="37"/>
  <c r="AB15" i="36"/>
  <c r="AD15" i="36"/>
  <c r="AH15" i="36" s="1"/>
  <c r="AL15" i="36" s="1"/>
  <c r="D16" i="36"/>
  <c r="F16" i="36"/>
  <c r="H16" i="36"/>
  <c r="J16" i="36"/>
  <c r="L16" i="36"/>
  <c r="N16" i="36"/>
  <c r="P16" i="36"/>
  <c r="R16" i="36"/>
  <c r="T16" i="36"/>
  <c r="V16" i="36"/>
  <c r="X16" i="36"/>
  <c r="Z16" i="36"/>
  <c r="AF16" i="36"/>
  <c r="AJ16" i="36"/>
  <c r="AD15" i="44"/>
  <c r="D16" i="44"/>
  <c r="Z27" i="37"/>
  <c r="V27" i="37"/>
  <c r="T27" i="37"/>
  <c r="R27" i="37"/>
  <c r="P27" i="37"/>
  <c r="L27" i="37"/>
  <c r="J27" i="37"/>
  <c r="F27" i="37"/>
  <c r="D27" i="37"/>
  <c r="D34" i="37" s="1"/>
  <c r="N27" i="37"/>
  <c r="H27" i="37"/>
  <c r="AJ16" i="44"/>
  <c r="AF16" i="44"/>
  <c r="Z16" i="44"/>
  <c r="X16" i="44"/>
  <c r="V16" i="44"/>
  <c r="T16" i="44"/>
  <c r="R16" i="44"/>
  <c r="P16" i="44"/>
  <c r="N16" i="44"/>
  <c r="L16" i="44"/>
  <c r="J16" i="44"/>
  <c r="H16" i="44"/>
  <c r="F16" i="44"/>
  <c r="D25" i="44"/>
  <c r="AL31" i="44"/>
  <c r="D107" i="34"/>
  <c r="D16" i="34"/>
  <c r="X16" i="37" l="1"/>
  <c r="AB24" i="44"/>
  <c r="AB23" i="44"/>
  <c r="AB25" i="44" s="1"/>
  <c r="L69" i="42"/>
  <c r="AB35" i="44"/>
  <c r="D28" i="34" l="1"/>
  <c r="AH35" i="44"/>
  <c r="AL35" i="44" s="1"/>
  <c r="D33" i="34" l="1"/>
  <c r="D35" i="34" s="1"/>
  <c r="F69" i="42"/>
  <c r="F97" i="42"/>
  <c r="F120" i="42"/>
  <c r="D26" i="43" l="1"/>
  <c r="D51" i="43"/>
  <c r="D77" i="43"/>
  <c r="D86" i="43"/>
  <c r="D53" i="43" l="1"/>
  <c r="X25" i="37"/>
  <c r="AB25" i="37" s="1"/>
  <c r="AB27" i="37" s="1"/>
  <c r="X27" i="37" l="1"/>
  <c r="AJ23" i="36" l="1"/>
  <c r="Z23" i="36"/>
  <c r="Z24" i="36" s="1"/>
  <c r="X23" i="36"/>
  <c r="X24" i="36" s="1"/>
  <c r="V23" i="36"/>
  <c r="V24" i="36" s="1"/>
  <c r="T23" i="36"/>
  <c r="T24" i="36" s="1"/>
  <c r="R23" i="36"/>
  <c r="R24" i="36" s="1"/>
  <c r="P23" i="36"/>
  <c r="P24" i="36" s="1"/>
  <c r="N23" i="36"/>
  <c r="N24" i="36" s="1"/>
  <c r="L23" i="36"/>
  <c r="L24" i="36" s="1"/>
  <c r="J23" i="36"/>
  <c r="J24" i="36" s="1"/>
  <c r="H23" i="36"/>
  <c r="H24" i="36" s="1"/>
  <c r="F23" i="36"/>
  <c r="F24" i="36" s="1"/>
  <c r="D23" i="36"/>
  <c r="D24" i="36" s="1"/>
  <c r="AJ24" i="36"/>
  <c r="AJ20" i="44" l="1"/>
  <c r="AF20" i="44"/>
  <c r="Z20" i="44"/>
  <c r="X20" i="44"/>
  <c r="V20" i="44"/>
  <c r="T20" i="44"/>
  <c r="R20" i="44"/>
  <c r="P20" i="44"/>
  <c r="N20" i="44"/>
  <c r="L20" i="44"/>
  <c r="J20" i="44"/>
  <c r="H20" i="44"/>
  <c r="F20" i="44"/>
  <c r="AB20" i="44" l="1"/>
  <c r="AD20" i="44"/>
  <c r="AH19" i="44"/>
  <c r="AH20" i="44" l="1"/>
  <c r="AL19" i="44"/>
  <c r="AL20" i="44" s="1"/>
  <c r="L120" i="42" l="1"/>
  <c r="L97" i="42"/>
  <c r="H120" i="42"/>
  <c r="H97" i="42"/>
  <c r="H69" i="42"/>
  <c r="X33" i="37"/>
  <c r="AB33" i="37" s="1"/>
  <c r="Z31" i="37"/>
  <c r="Z34" i="37" s="1"/>
  <c r="V31" i="37"/>
  <c r="V34" i="37" s="1"/>
  <c r="T31" i="37"/>
  <c r="T34" i="37" s="1"/>
  <c r="R31" i="37"/>
  <c r="R34" i="37" s="1"/>
  <c r="P31" i="37"/>
  <c r="P34" i="37" s="1"/>
  <c r="N31" i="37"/>
  <c r="N34" i="37" s="1"/>
  <c r="L31" i="37"/>
  <c r="L34" i="37" s="1"/>
  <c r="J31" i="37"/>
  <c r="J34" i="37" s="1"/>
  <c r="H31" i="37"/>
  <c r="H34" i="37" s="1"/>
  <c r="F31" i="37"/>
  <c r="F34" i="37" s="1"/>
  <c r="X30" i="37"/>
  <c r="AB30" i="37" s="1"/>
  <c r="X29" i="37"/>
  <c r="AB34" i="44"/>
  <c r="AH34" i="44" s="1"/>
  <c r="AL34" i="44" s="1"/>
  <c r="AJ32" i="44"/>
  <c r="Z32" i="44"/>
  <c r="X32" i="44"/>
  <c r="V32" i="44"/>
  <c r="T32" i="44"/>
  <c r="R32" i="44"/>
  <c r="P32" i="44"/>
  <c r="N32" i="44"/>
  <c r="L32" i="44"/>
  <c r="J32" i="44"/>
  <c r="H32" i="44"/>
  <c r="F32" i="44"/>
  <c r="D32" i="44"/>
  <c r="AB30" i="44"/>
  <c r="AL30" i="44" s="1"/>
  <c r="AB28" i="44"/>
  <c r="AJ25" i="44"/>
  <c r="AJ26" i="44" s="1"/>
  <c r="AF25" i="44"/>
  <c r="Z25" i="44"/>
  <c r="Z26" i="44" s="1"/>
  <c r="X25" i="44"/>
  <c r="X26" i="44" s="1"/>
  <c r="V25" i="44"/>
  <c r="V26" i="44" s="1"/>
  <c r="T25" i="44"/>
  <c r="T26" i="44" s="1"/>
  <c r="R25" i="44"/>
  <c r="R26" i="44" s="1"/>
  <c r="P25" i="44"/>
  <c r="P26" i="44" s="1"/>
  <c r="N25" i="44"/>
  <c r="N26" i="44" s="1"/>
  <c r="L25" i="44"/>
  <c r="L26" i="44" s="1"/>
  <c r="J25" i="44"/>
  <c r="J26" i="44" s="1"/>
  <c r="H25" i="44"/>
  <c r="H26" i="44" s="1"/>
  <c r="F25" i="44"/>
  <c r="F26" i="44" s="1"/>
  <c r="D26" i="44"/>
  <c r="AH24" i="44"/>
  <c r="AL24" i="44" s="1"/>
  <c r="AB14" i="44"/>
  <c r="J107" i="34"/>
  <c r="J88" i="34"/>
  <c r="J90" i="34"/>
  <c r="J48" i="34"/>
  <c r="J28" i="34"/>
  <c r="J16" i="34"/>
  <c r="F107" i="34"/>
  <c r="F88" i="34"/>
  <c r="F74" i="34"/>
  <c r="F48" i="34"/>
  <c r="H31" i="42" s="1"/>
  <c r="H53" i="42" s="1"/>
  <c r="F28" i="34"/>
  <c r="F16" i="34"/>
  <c r="J115" i="43"/>
  <c r="J119" i="43" s="1"/>
  <c r="J86" i="43"/>
  <c r="J77" i="43"/>
  <c r="J51" i="43"/>
  <c r="J26" i="43"/>
  <c r="F115" i="43"/>
  <c r="F119" i="43" s="1"/>
  <c r="F121" i="43" s="1"/>
  <c r="F86" i="43"/>
  <c r="F77" i="43"/>
  <c r="F51" i="43"/>
  <c r="F26" i="43"/>
  <c r="H115" i="43"/>
  <c r="H86" i="43"/>
  <c r="H77" i="43"/>
  <c r="H51" i="43"/>
  <c r="H26" i="43"/>
  <c r="F36" i="44" l="1"/>
  <c r="Z36" i="44"/>
  <c r="J36" i="44"/>
  <c r="R36" i="44"/>
  <c r="V36" i="44"/>
  <c r="H119" i="43"/>
  <c r="H36" i="44"/>
  <c r="X36" i="44"/>
  <c r="AB16" i="44"/>
  <c r="AJ36" i="44"/>
  <c r="AH23" i="44"/>
  <c r="AH25" i="44" s="1"/>
  <c r="AH26" i="44" s="1"/>
  <c r="AD25" i="44"/>
  <c r="N36" i="44"/>
  <c r="L36" i="44"/>
  <c r="F53" i="43"/>
  <c r="P36" i="44"/>
  <c r="D36" i="44"/>
  <c r="T36" i="44"/>
  <c r="F90" i="34"/>
  <c r="AF26" i="44"/>
  <c r="AF36" i="44" s="1"/>
  <c r="J53" i="43"/>
  <c r="F33" i="34"/>
  <c r="F35" i="34" s="1"/>
  <c r="J33" i="34"/>
  <c r="J35" i="34" s="1"/>
  <c r="H53" i="43"/>
  <c r="AB29" i="37"/>
  <c r="AB31" i="37" s="1"/>
  <c r="AB34" i="37" s="1"/>
  <c r="X31" i="37"/>
  <c r="X34" i="37" s="1"/>
  <c r="F91" i="34"/>
  <c r="H111" i="42"/>
  <c r="H113" i="42" s="1"/>
  <c r="AH28" i="44"/>
  <c r="AL28" i="44" s="1"/>
  <c r="AB26" i="44"/>
  <c r="F88" i="43"/>
  <c r="J121" i="43"/>
  <c r="AL23" i="44" l="1"/>
  <c r="AL25" i="44" s="1"/>
  <c r="AL26" i="44" s="1"/>
  <c r="H121" i="43"/>
  <c r="AB36" i="44"/>
  <c r="AH14" i="44"/>
  <c r="AL14" i="44" s="1"/>
  <c r="AD16" i="44"/>
  <c r="J91" i="34"/>
  <c r="L31" i="42"/>
  <c r="L108" i="42" s="1"/>
  <c r="L111" i="42" s="1"/>
  <c r="L113" i="42" s="1"/>
  <c r="L20" i="37"/>
  <c r="L22" i="37" s="1"/>
  <c r="J20" i="37"/>
  <c r="J22" i="37" s="1"/>
  <c r="H20" i="37"/>
  <c r="H22" i="37" s="1"/>
  <c r="F20" i="37"/>
  <c r="F22" i="37" s="1"/>
  <c r="D30" i="36"/>
  <c r="D32" i="36" s="1"/>
  <c r="Z20" i="37"/>
  <c r="Z22" i="37" s="1"/>
  <c r="AB21" i="36"/>
  <c r="AB22" i="36"/>
  <c r="AB20" i="36"/>
  <c r="D48" i="34"/>
  <c r="AL16" i="44" l="1"/>
  <c r="AL36" i="44" s="1"/>
  <c r="AH16" i="44"/>
  <c r="AH36" i="44" s="1"/>
  <c r="AD26" i="44"/>
  <c r="AD36" i="44" s="1"/>
  <c r="AB26" i="36" l="1"/>
  <c r="AH20" i="36"/>
  <c r="AH21" i="36"/>
  <c r="AL21" i="36" s="1"/>
  <c r="AH22" i="36"/>
  <c r="AL22" i="36" s="1"/>
  <c r="AB28" i="36"/>
  <c r="AH28" i="36" s="1"/>
  <c r="AL28" i="36" s="1"/>
  <c r="AB29" i="36"/>
  <c r="AH29" i="36" s="1"/>
  <c r="AL29" i="36" s="1"/>
  <c r="AL20" i="36" l="1"/>
  <c r="AL23" i="36" s="1"/>
  <c r="AL24" i="36" s="1"/>
  <c r="AH23" i="36"/>
  <c r="AH24" i="36" s="1"/>
  <c r="AH26" i="36"/>
  <c r="AL26" i="36" s="1"/>
  <c r="X19" i="37" l="1"/>
  <c r="AB19" i="37" s="1"/>
  <c r="X18" i="37"/>
  <c r="X20" i="37" l="1"/>
  <c r="P20" i="37"/>
  <c r="P22" i="37" s="1"/>
  <c r="AB16" i="36" l="1"/>
  <c r="R30" i="36"/>
  <c r="R32" i="36" s="1"/>
  <c r="J69" i="42" l="1"/>
  <c r="AL16" i="36" l="1"/>
  <c r="AH16" i="36"/>
  <c r="D74" i="34"/>
  <c r="D90" i="34" s="1"/>
  <c r="J120" i="42" l="1"/>
  <c r="V30" i="36" l="1"/>
  <c r="V32" i="36" s="1"/>
  <c r="P30" i="36"/>
  <c r="P32" i="36" s="1"/>
  <c r="AB31" i="36"/>
  <c r="X21" i="37"/>
  <c r="T20" i="37"/>
  <c r="T22" i="37" s="1"/>
  <c r="AB21" i="37" l="1"/>
  <c r="X22" i="37"/>
  <c r="H88" i="34"/>
  <c r="V20" i="37"/>
  <c r="V22" i="37" s="1"/>
  <c r="R20" i="37"/>
  <c r="R22" i="37" s="1"/>
  <c r="H28" i="34" l="1"/>
  <c r="H16" i="34" l="1"/>
  <c r="J97" i="42"/>
  <c r="H33" i="34" l="1"/>
  <c r="H35" i="34" s="1"/>
  <c r="H48" i="34" s="1"/>
  <c r="AF23" i="36"/>
  <c r="AF24" i="36" s="1"/>
  <c r="AF32" i="36" s="1"/>
  <c r="AB18" i="37" l="1"/>
  <c r="AB20" i="37" s="1"/>
  <c r="Z30" i="36"/>
  <c r="Z32" i="36" s="1"/>
  <c r="X30" i="36"/>
  <c r="X32" i="36" s="1"/>
  <c r="T30" i="36"/>
  <c r="T32" i="36" s="1"/>
  <c r="N30" i="36"/>
  <c r="N32" i="36" s="1"/>
  <c r="L30" i="36"/>
  <c r="L32" i="36" s="1"/>
  <c r="J30" i="36"/>
  <c r="J32" i="36" s="1"/>
  <c r="H30" i="36"/>
  <c r="H32" i="36" s="1"/>
  <c r="F30" i="36"/>
  <c r="F32" i="36" s="1"/>
  <c r="AJ32" i="36"/>
  <c r="H90" i="34"/>
  <c r="AB22" i="37" l="1"/>
  <c r="AB32" i="36"/>
  <c r="H91" i="34" l="1"/>
  <c r="H107" i="34" s="1"/>
  <c r="J31" i="42"/>
  <c r="J53" i="42" s="1"/>
  <c r="AH32" i="36"/>
  <c r="D61" i="34"/>
  <c r="J108" i="42" l="1"/>
  <c r="J111" i="42" s="1"/>
  <c r="J113" i="42" s="1"/>
  <c r="D91" i="34"/>
  <c r="F31" i="42"/>
  <c r="F53" i="42" s="1"/>
  <c r="F111" i="42" s="1"/>
  <c r="F113" i="42" s="1"/>
  <c r="AL32" i="36"/>
</calcChain>
</file>

<file path=xl/sharedStrings.xml><?xml version="1.0" encoding="utf-8"?>
<sst xmlns="http://schemas.openxmlformats.org/spreadsheetml/2006/main" count="610" uniqueCount="322">
  <si>
    <t>บริษัท เจริญโภคภัณฑ์อาหาร จำกัด (มหาชน) และบริษัทย่อย</t>
  </si>
  <si>
    <t>งบแสดงฐานะการเงิน</t>
  </si>
  <si>
    <t>(หน่วย: พันบาท)</t>
  </si>
  <si>
    <t>งบการเงินรวม</t>
  </si>
  <si>
    <t>งบการเงินเฉพาะกิจการ</t>
  </si>
  <si>
    <t>31 มีนาคม</t>
  </si>
  <si>
    <t>31 ธันวาคม</t>
  </si>
  <si>
    <t>หมายเหตุ</t>
  </si>
  <si>
    <t>สินทรัพย์</t>
  </si>
  <si>
    <t>(ไม่ได้ตรวจสอบ)</t>
  </si>
  <si>
    <t xml:space="preserve">สินทรัพย์หมุนเวียน </t>
  </si>
  <si>
    <t>เงินสดและรายการเทียบเท่าเงินสด</t>
  </si>
  <si>
    <t xml:space="preserve">ลูกหนี้การค้าและลูกหนี้อื่น </t>
  </si>
  <si>
    <t>เงินให้กู้ยืมระยะสั้นแก่กิจการที่เกี่ยวข้องกัน</t>
  </si>
  <si>
    <t>เงินให้กู้ยืมระยะยาวแก่กิจการที่เกี่ยวข้องกัน</t>
  </si>
  <si>
    <t xml:space="preserve">   ที่ถึงกำหนดรับชำระภายในหนึ่งปี</t>
  </si>
  <si>
    <t>สินค้าคงเหลือ</t>
  </si>
  <si>
    <t>สินทรัพย์ชีวภาพส่วนที่หมุนเวียน</t>
  </si>
  <si>
    <t>สินทรัพย์ทางการเงินหมุนเวียนอื่น</t>
  </si>
  <si>
    <t>เงินฝากสถาบันการเงินที่มีข้อจำกัด</t>
  </si>
  <si>
    <t xml:space="preserve">   ในการเบิกใช้</t>
  </si>
  <si>
    <t>เงินจ่ายล่วงหน้าค่าสินค้า</t>
  </si>
  <si>
    <t>ค่าใช้จ่ายจ่ายล่วงหน้า</t>
  </si>
  <si>
    <t>เงินปันผลค้างรับ</t>
  </si>
  <si>
    <t>สินทรัพย์หมุนเวียนอื่น</t>
  </si>
  <si>
    <t>สินทรัพย์ไม่หมุนเวียนที่จัดประเภทเป็น</t>
  </si>
  <si>
    <t xml:space="preserve">   สินทรัพย์ที่ถือไว้เพื่อขาย</t>
  </si>
  <si>
    <t>รวมสินทรัพย์หมุนเวียน</t>
  </si>
  <si>
    <t>สินทรัพย์ (ต่อ)</t>
  </si>
  <si>
    <t>สินทรัพย์ไม่หมุนเวียน</t>
  </si>
  <si>
    <t>เงินลงทุนในตราสารทุน</t>
  </si>
  <si>
    <t>เงินลงทุนในบริษัทย่อย</t>
  </si>
  <si>
    <t>เงินลงทุนในบริษัทร่วม</t>
  </si>
  <si>
    <t>เงินลงทุนในการร่วมค้า</t>
  </si>
  <si>
    <t>อสังหาริมทรัพย์เพื่อการลงทุน</t>
  </si>
  <si>
    <t xml:space="preserve">ที่ดิน อาคารและอุปกรณ์ </t>
  </si>
  <si>
    <t>สินทรัพย์สิทธิการใช้</t>
  </si>
  <si>
    <t>ค่าความนิยม</t>
  </si>
  <si>
    <t xml:space="preserve">สินทรัพย์ไม่มีตัวตนอื่น </t>
  </si>
  <si>
    <t>สินทรัพย์ชีวภาพส่วนที่ไม่หมุนเวียน</t>
  </si>
  <si>
    <t xml:space="preserve">สินทรัพย์ภาษีเงินได้รอการตัดบัญชี  </t>
  </si>
  <si>
    <t>สินทรัพย์ทางการเงินไม่หมุนเวียนอื่น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</si>
  <si>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</si>
  <si>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</si>
  <si>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</si>
  <si>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</si>
  <si>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</si>
  <si>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เงินเบิกเกินบัญชีและเงินกู้ยืมระยะสั้น</t>
  </si>
  <si>
    <t xml:space="preserve">   จากสถาบันการเงิน </t>
  </si>
  <si>
    <t>ตั๋วแลกเงิน</t>
  </si>
  <si>
    <t>เจ้าหนี้การค้าและเจ้าหนี้อื่น</t>
  </si>
  <si>
    <t>ค่าใช้จ่ายค้างจ่าย</t>
  </si>
  <si>
    <t>ส่วนของหนี้สินระยะยาวที่ถึงกำหนดชำระ</t>
  </si>
  <si>
    <t xml:space="preserve">   ภายในหนึ่งปี</t>
  </si>
  <si>
    <t>ส่วนของหนี้สินตามสัญญาเช่า</t>
  </si>
  <si>
    <t xml:space="preserve">   ที่ถึงกำหนดชำระภายในหนึ่งปี</t>
  </si>
  <si>
    <t>เงินกู้ยืมระยะสั้นจากกิจการที่เกี่ยวข้องกัน</t>
  </si>
  <si>
    <t>ภาษีเงินได้นิติบุคคลค้างจ่าย</t>
  </si>
  <si>
    <t>หนี้สินทางการเงินหมุนเวียนอื่น</t>
  </si>
  <si>
    <t>หนี้สินหมุนเวียนอื่น</t>
  </si>
  <si>
    <t>รวมหนี้สินหมุนเวียน</t>
  </si>
  <si>
    <t xml:space="preserve">หนี้สินไม่หมุนเวียน </t>
  </si>
  <si>
    <t>หนี้สินระยะยาว</t>
  </si>
  <si>
    <t>หนี้สินตามสัญญาเช่า</t>
  </si>
  <si>
    <t xml:space="preserve">หนี้สินภาษีเงินได้รอการตัดบัญชี  </t>
  </si>
  <si>
    <t>ประมาณการหนี้สินสำหรับผลประโยชน์พนักงาน</t>
  </si>
  <si>
    <t xml:space="preserve">ประมาณการหนี้สินและอื่นๆ </t>
  </si>
  <si>
    <t>หนี้สินทางการเงินไม่หมุนเวียนอื่น</t>
  </si>
  <si>
    <t>รวมหนี้สินไม่หมุนเวียน</t>
  </si>
  <si>
    <t>รวมหนี้สิน</t>
  </si>
  <si>
    <t>หนี้สินและส่วนของผู้ถือหุ้น (ต่อ)</t>
  </si>
  <si>
    <t>ส่วนของผู้ถือหุ้น</t>
  </si>
  <si>
    <t>ทุนเรือนหุ้น</t>
  </si>
  <si>
    <r>
      <t xml:space="preserve">   ทุนจดทะเบียน </t>
    </r>
    <r>
      <rPr>
        <i/>
        <sz val="15"/>
        <rFont val="Angsana New"/>
        <family val="1"/>
      </rPr>
      <t>(หุ้นสามัญ มูลค่า 1 บาทต่อหุ้น)</t>
    </r>
  </si>
  <si>
    <t xml:space="preserve">   ทุนที่ออกและชำระแล้ว </t>
  </si>
  <si>
    <t xml:space="preserve">      (หุ้นสามัญ มูลค่า 1 บาทต่อหุ้น)</t>
  </si>
  <si>
    <t>ส่วนเกินมูลค่าหุ้น</t>
  </si>
  <si>
    <t xml:space="preserve">   ส่วนเกินมูลค่าหุ้นสามัญ</t>
  </si>
  <si>
    <t xml:space="preserve">   ส่วนเกินทุนอื่น</t>
  </si>
  <si>
    <t>ส่วนเกินทุนจากการเปลี่ยนแปลงส่วนได้เสีย</t>
  </si>
  <si>
    <t xml:space="preserve">   ในบริษัทย่อยและบริษัทร่วม</t>
  </si>
  <si>
    <t>ส่วนเกินทุนจากรายการกับกิจการ</t>
  </si>
  <si>
    <t xml:space="preserve">   ภายใต้การควบคุมเดียวกัน</t>
  </si>
  <si>
    <t>กำไรสะสม</t>
  </si>
  <si>
    <t xml:space="preserve">   จัดสรรแล้ว</t>
  </si>
  <si>
    <t xml:space="preserve">      ทุนสำรองตามกฎหมาย</t>
  </si>
  <si>
    <t xml:space="preserve">   ยังไม่ได้จัดสรร</t>
  </si>
  <si>
    <t>หุ้นทุนซื้อคืน</t>
  </si>
  <si>
    <t>องค์ประกอบอื่นของส่วนของผู้ถือหุ้น</t>
  </si>
  <si>
    <t>รวม</t>
  </si>
  <si>
    <t>หุ้นกู้ด้อยสิทธิที่มีลักษณะคล้ายทุน</t>
  </si>
  <si>
    <t>รวมส่วนของผู้ถือหุ้นของบริษัท</t>
  </si>
  <si>
    <t>ส่วนได้เสียที่ไม่มีอำนาจควบคุม</t>
  </si>
  <si>
    <t>รวมส่วนของผู้ถือหุ้น</t>
  </si>
  <si>
    <t>รวมหนี้สินและส่วนของผู้ถือหุ้น</t>
  </si>
  <si>
    <t>งบกำไรขาดทุน (ไม่ได้ตรวจสอบ)</t>
  </si>
  <si>
    <t>สำหรับงวดสามเดือนสิ้นสุด</t>
  </si>
  <si>
    <t>วันที่ 31 มีนาคม</t>
  </si>
  <si>
    <t xml:space="preserve">รายได้ </t>
  </si>
  <si>
    <t>รายได้จากการขายสินค้า</t>
  </si>
  <si>
    <t>กำไรจากการขายเงินลงทุน</t>
  </si>
  <si>
    <t>รายได้ดอกเบี้ย</t>
  </si>
  <si>
    <t>เงินปันผลรับ</t>
  </si>
  <si>
    <t>กำไรจากอัตราแลกเปลี่ยนสุทธิ</t>
  </si>
  <si>
    <t>รายได้อื่น</t>
  </si>
  <si>
    <t>รวมรายได้</t>
  </si>
  <si>
    <t xml:space="preserve">ค่าใช้จ่าย </t>
  </si>
  <si>
    <t>ต้นทุนขายสินค้า</t>
  </si>
  <si>
    <t>ต้นทุนในการจัดจำหน่าย</t>
  </si>
  <si>
    <t>ค่าใช้จ่ายในการบริหาร</t>
  </si>
  <si>
    <t>(กำไร) ขาดทุนจากการเปลี่ยนแปลงมูลค่า</t>
  </si>
  <si>
    <t xml:space="preserve">   ยุติธรรมของสินทรัพย์ชีวภาพ</t>
  </si>
  <si>
    <t>(กลับรายการ) ขาดทุนจากการด้อยค่า</t>
  </si>
  <si>
    <t>ขาดทุนจากอัตราแลกเปลี่ยนสุทธิ</t>
  </si>
  <si>
    <t>ต้นทุนทางการเงินของหนี้สินตามสัญญาเช่า</t>
  </si>
  <si>
    <t>ต้นทุนทางการเงินอื่น</t>
  </si>
  <si>
    <t>รวมค่าใช้จ่าย</t>
  </si>
  <si>
    <t xml:space="preserve">ส่วนแบ่งกำไร (ขาดทุน) จากเงินลงทุนในบริษัทร่วม </t>
  </si>
  <si>
    <t xml:space="preserve">   และการร่วมค้าตามวิธีส่วนได้เสีย</t>
  </si>
  <si>
    <t>กำไร (ขาดทุน) ก่อนค่าใช้จ่าย</t>
  </si>
  <si>
    <t xml:space="preserve">   (รายได้) ภาษีเงินได้</t>
  </si>
  <si>
    <t xml:space="preserve">ค่าใช้จ่าย (รายได้) ภาษีเงินได้ </t>
  </si>
  <si>
    <t>กำไร (ขาดทุน) สำหรับงวด</t>
  </si>
  <si>
    <t>การแบ่งปันกำไร (ขาดทุน)</t>
  </si>
  <si>
    <t xml:space="preserve">   ส่วนที่เป็นของบริษัทใหญ่</t>
  </si>
  <si>
    <t xml:space="preserve">   ส่วนที่เป็นของส่วนได้เสียที่ไม่มีอำนาจควบคุม</t>
  </si>
  <si>
    <r>
      <t xml:space="preserve">กำไร (ขาดทุน) ต่อหุ้นขั้นพื้นฐาน </t>
    </r>
    <r>
      <rPr>
        <b/>
        <i/>
        <sz val="15"/>
        <rFont val="Angsana New"/>
        <family val="1"/>
      </rPr>
      <t>(บาท)</t>
    </r>
  </si>
  <si>
    <r>
      <t xml:space="preserve">กำไร (ขาดทุน) ต่อหุ้นปรับลด </t>
    </r>
    <r>
      <rPr>
        <b/>
        <i/>
        <sz val="15"/>
        <rFont val="Angsana New"/>
        <family val="1"/>
      </rPr>
      <t>(บาท)</t>
    </r>
  </si>
  <si>
    <t>งบกำไรขาดทุนเบ็ดเสร็จ (ไม่ได้ตรวจสอบ)</t>
  </si>
  <si>
    <t>กำไรขาดทุนเบ็ดเสร็จอื่น</t>
  </si>
  <si>
    <t>รายการที่อาจถูกจัดประเภทใหม่</t>
  </si>
  <si>
    <t xml:space="preserve">   ไว้ในกำไรหรือขาดทุนในภายหลัง</t>
  </si>
  <si>
    <t>ผลต่างของอัตราแลกเปลี่ยนจากการ</t>
  </si>
  <si>
    <t xml:space="preserve">   แปลงค่างบการเงิน</t>
  </si>
  <si>
    <t>ผลกำไรจากการป้องกันความเสี่ยงกระแสเงินสด</t>
  </si>
  <si>
    <t>ส่วนแบ่งกำไรขาดทุนเบ็ดเสร็จอื่นของบริษัทร่วม</t>
  </si>
  <si>
    <t>ภาษีเงินได้ของรายการที่อาจถูกจัดประเภทใหม่</t>
  </si>
  <si>
    <t xml:space="preserve">   ไว้ในกำไรหรือขาดทุนในภายหลัง </t>
  </si>
  <si>
    <t>รวมรายการที่อาจถูกจัดประเภทใหม่ไว้ใน</t>
  </si>
  <si>
    <t xml:space="preserve">   กำไรหรือขาดทุนในภายหลัง</t>
  </si>
  <si>
    <t>รายการที่จะไม่ถูกจัดประเภทใหม่</t>
  </si>
  <si>
    <t>ผลกำไร (ขาดทุน) จากเงินลงทุนในตราสารทุนที่วัดมูลค่า</t>
  </si>
  <si>
    <t xml:space="preserve">  ยุติธรรมผ่านกำไรขาดทุนเบ็ดเสร็จอื่น</t>
  </si>
  <si>
    <t>ผลกำไร (ขาดทุน) จากการวัดมูลค่าใหม่ของ</t>
  </si>
  <si>
    <t xml:space="preserve">   ผลประโยชน์พนักงานที่กำหนดไว้</t>
  </si>
  <si>
    <t>ผลกำไรจากการตีราคาสินทรัพย์ใหม่</t>
  </si>
  <si>
    <t>ส่วนแบ่งกำไร (ขาดทุน) เบ็ดเสร็จอื่นของบริษัทร่วม</t>
  </si>
  <si>
    <t xml:space="preserve">   ตามวิธีส่วนได้เสีย</t>
  </si>
  <si>
    <t>ภาษีเงินได้ของรายการที่จะไม่ถูกจัดประเภทใหม่</t>
  </si>
  <si>
    <t>รวมรายการที่จะไม่ถูกจัดประเภทใหม่ไว้ใน</t>
  </si>
  <si>
    <t>กำไร (ขาดทุน) เบ็ดเสร็จอื่นสำหรับงวด</t>
  </si>
  <si>
    <t xml:space="preserve">   - สุทธิจากภาษี</t>
  </si>
  <si>
    <t>กำไร (ขาดทุน) เบ็ดเสร็จรวมสำหรับงวด</t>
  </si>
  <si>
    <t>การแบ่งปันกำไร (ขาดทุน) เบ็ดเสร็จรวม</t>
  </si>
  <si>
    <t>งบแสดงการเปลี่ยนแปลงส่วนของผู้ถือหุ้น (ไม่ได้ตรวจสอบ)</t>
  </si>
  <si>
    <t>ผลกำไร</t>
  </si>
  <si>
    <t>ผลกำไร (ขาดทุน)</t>
  </si>
  <si>
    <t>ส่วนเกินทุนจาก</t>
  </si>
  <si>
    <t>ส่วนเกินทุน</t>
  </si>
  <si>
    <t>(ขาดทุน)</t>
  </si>
  <si>
    <t>จากเงินลงทุนใน</t>
  </si>
  <si>
    <t>การเปลี่ยนแปลง</t>
  </si>
  <si>
    <t>จากรายการ</t>
  </si>
  <si>
    <t>จากการ</t>
  </si>
  <si>
    <t>ตราสารทุนที่</t>
  </si>
  <si>
    <t>ผลต่างของ</t>
  </si>
  <si>
    <t>ส่วนได้เสีย</t>
  </si>
  <si>
    <t>กับกิจการภาย</t>
  </si>
  <si>
    <t>ป้องกัน</t>
  </si>
  <si>
    <t>วัดมูลค่ายุติธรรม</t>
  </si>
  <si>
    <t>อัตราแลกเปลี่ยน</t>
  </si>
  <si>
    <t>องค์ประกอบอื่น</t>
  </si>
  <si>
    <t>หุ้นกู้ด้อยสิทธิ</t>
  </si>
  <si>
    <t>รวมส่วนของ</t>
  </si>
  <si>
    <t>ที่ออกและ</t>
  </si>
  <si>
    <t>ส่วนเกิน</t>
  </si>
  <si>
    <t>ในบริษัทย่อย</t>
  </si>
  <si>
    <t>ใต้การควบคุม</t>
  </si>
  <si>
    <t>ทุนสำรอง</t>
  </si>
  <si>
    <t>ยังไม่ได้</t>
  </si>
  <si>
    <t>หุ้นทุน</t>
  </si>
  <si>
    <t>ตีราคา</t>
  </si>
  <si>
    <t>ความเสี่ยง</t>
  </si>
  <si>
    <t>ผ่านกำไรขาดทุน</t>
  </si>
  <si>
    <t>จากการแปลงค่า</t>
  </si>
  <si>
    <t>ของ</t>
  </si>
  <si>
    <t>ที่มีลักษณะ</t>
  </si>
  <si>
    <t>ผู้ถือหุ้น</t>
  </si>
  <si>
    <t>ที่ไม่มีอำนาจ</t>
  </si>
  <si>
    <t xml:space="preserve">ชำระแล้ว </t>
  </si>
  <si>
    <t>มูลค่าหุ้นสามัญ</t>
  </si>
  <si>
    <t>ส่วนเกินทุนอื่น</t>
  </si>
  <si>
    <t>และบริษัทร่วม</t>
  </si>
  <si>
    <t>เดียวกัน</t>
  </si>
  <si>
    <t>ตามกฎหมาย</t>
  </si>
  <si>
    <t>จัดสรร</t>
  </si>
  <si>
    <t xml:space="preserve">ซื้อคืน </t>
  </si>
  <si>
    <t>กระแสเงินสด</t>
  </si>
  <si>
    <t>เบ็ดเสร็จอื่น</t>
  </si>
  <si>
    <t>งบการเงิน</t>
  </si>
  <si>
    <t>คล้ายทุน</t>
  </si>
  <si>
    <t>ของบริษัท</t>
  </si>
  <si>
    <t>ควบคุม</t>
  </si>
  <si>
    <t>สำหรับงวดสามเดือนสิ้นสุดวันที่ 31 มีนาคม 2564</t>
  </si>
  <si>
    <t>ยอดคงเหลือ ณ วันที่ 1 มกราคม 2564</t>
  </si>
  <si>
    <t>รายการกับผู้ถือหุ้นที่บันทึกโดยตรงเข้าส่วนของผู้ถือหุ้น</t>
  </si>
  <si>
    <t xml:space="preserve">   การเปลี่ยนแปลงในส่วนได้เสียของบริษัทย่อยและบริษัทร่วม</t>
  </si>
  <si>
    <t xml:space="preserve">   การเปลี่ยนแปลงในส่วนได้เสียในบริษัทย่อย</t>
  </si>
  <si>
    <t xml:space="preserve">      โดยอำนาจควบคุมไม่เปลี่ยนแปลง</t>
  </si>
  <si>
    <t xml:space="preserve">   การเปลี่ยนแปลงในส่วนได้เสียในบริษัทร่วม</t>
  </si>
  <si>
    <t xml:space="preserve">   บริษัทย่อยออกหุ้นเพิ่มทุน</t>
  </si>
  <si>
    <t xml:space="preserve">   รวมการเปลี่ยนแปลงในส่วนได้เสียของบริษัทย่อยและบริษัทร่วม</t>
  </si>
  <si>
    <t>รวมรายการกับผู้ถือหุ้นที่บันทึกโดยตรงเข้าส่วนของผู้ถือหุ้น</t>
  </si>
  <si>
    <t>กำไรขาดทุนเบ็ดเสร็จสำหรับงวด</t>
  </si>
  <si>
    <t xml:space="preserve">   กำไร</t>
  </si>
  <si>
    <t xml:space="preserve">   กำไรขาดทุนเบ็ดเสร็จอื่น</t>
  </si>
  <si>
    <t xml:space="preserve">     - ผลกำไร (ขาดทุน) จากการวัดมูลค่าใหม่ของผลประโยชน์พนักงานที่กำหนดไว้</t>
  </si>
  <si>
    <t xml:space="preserve">     - อื่นๆ </t>
  </si>
  <si>
    <t>รวมกำไรขาดทุนเบ็ดเสร็จสำหรับงวด</t>
  </si>
  <si>
    <t>ดอกเบี้ยจ่ายและค่าใช้จ่ายอื่นสำหรับหุ้นกู้ด้อยสิทธิที่มีลักษณะคล้ายทุน</t>
  </si>
  <si>
    <t>ยอดคงเหลือ ณ วันที่ 31 มีนาคม 2564</t>
  </si>
  <si>
    <t>สำหรับงวดสามเดือนสิ้นสุดวันที่ 31 มีนาคม 2565</t>
  </si>
  <si>
    <t>ยอดคงเหลือ ณ วันที่ 1 มกราคม 2565</t>
  </si>
  <si>
    <t xml:space="preserve">   การจัดสรรส่วนทุนให้ผู้ถือหุ้น</t>
  </si>
  <si>
    <t xml:space="preserve">   เงินปันผลจ่าย</t>
  </si>
  <si>
    <t xml:space="preserve">   รวมการจัดสรรส่วนทุนให้ผู้ถือหุ้น</t>
  </si>
  <si>
    <t>โอนไปกำไรสะสม</t>
  </si>
  <si>
    <t>ยอดคงเหลือ ณ วันที่ 31 มีนาคม 2565</t>
  </si>
  <si>
    <t>บริษัท เจริญโภคภัณฑ์อาหาร จำกัด  (มหาชน) และบริษัทย่อย</t>
  </si>
  <si>
    <t>จากรายการกับ</t>
  </si>
  <si>
    <t>ผลกำไรจาก</t>
  </si>
  <si>
    <t>กิจการภายใต้</t>
  </si>
  <si>
    <t>การตีราคา</t>
  </si>
  <si>
    <t xml:space="preserve"> มูลค่าหุ้นสามัญ</t>
  </si>
  <si>
    <t>การควบคุมเดียวกัน</t>
  </si>
  <si>
    <t xml:space="preserve">   ขาดทุน</t>
  </si>
  <si>
    <t>งบกระแสเงินสด (ไม่ได้ตรวจสอบ)</t>
  </si>
  <si>
    <t xml:space="preserve">   สำหรับงวดสามเดือนสิ้นสุด วันที่ 31 มีนาคม</t>
  </si>
  <si>
    <t>กระแสเงินสดจากกิจกรรมดำเนินงาน</t>
  </si>
  <si>
    <t>ปรับรายการที่กระทบกำไรเป็นเงินสดรับ (จ่าย)</t>
  </si>
  <si>
    <t>ค่าเสื่อมราคา</t>
  </si>
  <si>
    <t>ค่าตัดจำหน่าย</t>
  </si>
  <si>
    <t>ค่าเสื่อมราคาของสินทรัพย์ชีวภาพ</t>
  </si>
  <si>
    <t>(กลับรายการ) ผลขาดทุนด้านเครดิตที่คาดว่าจะเกิดขึ้นและ</t>
  </si>
  <si>
    <t xml:space="preserve">   หนี้สูญของลูกหนี้การค้าและลูกหนี้อื่น</t>
  </si>
  <si>
    <t>กลับรายการผลขาดทุนจากการปรับลดมูลค่าสินค้าคงเหลือ</t>
  </si>
  <si>
    <t>ต้นทุนทางการเงิน</t>
  </si>
  <si>
    <t>ขาดทุนจากการขายและตัดจำหน่าย</t>
  </si>
  <si>
    <t xml:space="preserve">   ที่ดิน อาคาร และอุปกรณ์ และสินทรัพย์สิทธิการใช้ </t>
  </si>
  <si>
    <t>(กำไร) ขาดทุนจากอัตราแลกเปลี่ยนที่ยังไม่เกิดขึ้นจริง</t>
  </si>
  <si>
    <t>(กำไร) ขาดทุนจากการเปลี่ยนแปลงมูลค่ายุติธรรม</t>
  </si>
  <si>
    <t xml:space="preserve">   ของสินทรัพย์ชีวภาพ</t>
  </si>
  <si>
    <t xml:space="preserve">ส่วนแบ่ง (กำไร) ขาดทุนจากเงินลงทุนในบริษัทร่วม </t>
  </si>
  <si>
    <t>ค่าใช้จ่าย (รายได้) ภาษีเงินได้</t>
  </si>
  <si>
    <t xml:space="preserve">   สำหรับงวดสามเดือนสิ้นสุด </t>
  </si>
  <si>
    <t>กระแสเงินสดจากกิจกรรมดำเนินงาน (ต่อ)</t>
  </si>
  <si>
    <t>การเปลี่ยนแปลงในสินทรัพย์และหนี้สินดำเนินงาน</t>
  </si>
  <si>
    <t>สินทรัพย์ชีวภาพ</t>
  </si>
  <si>
    <t>สินทรัพย์ทางการเงินอื่น</t>
  </si>
  <si>
    <t xml:space="preserve">เจ้าหนี้การค้าและเจ้าหนี้อื่น </t>
  </si>
  <si>
    <t>หนี้สินทางการเงินอื่น</t>
  </si>
  <si>
    <t>จ่ายผลประโยชน์พนักงาน</t>
  </si>
  <si>
    <t>จ่ายภาษีเงินได้</t>
  </si>
  <si>
    <t>กระแสเงินสดสุทธิได้มาจากกิจกรรมดำเนินงาน</t>
  </si>
  <si>
    <t>กระแสเงินสดจากกิจกรรมลงทุน</t>
  </si>
  <si>
    <t>ดอกเบี้ยรับ</t>
  </si>
  <si>
    <t>เงินสดรับ (จ่าย) จากการให้กู้ยืมระยะสั้นแก่กิจการที่เกี่ยวข้องกัน</t>
  </si>
  <si>
    <t>เงินสดจ่ายจากสินทรัพย์ทางการเงินอื่น</t>
  </si>
  <si>
    <t>เงินสดจ่ายเพื่อซื้อเงินลงทุน</t>
  </si>
  <si>
    <t>เงินสดรับจากการขายเงินลงทุน</t>
  </si>
  <si>
    <t>เงินสดรับ (จ่าย) จากการให้กู้ยืมระยะยาวแก่กิจการที่เกี่ยวข้องกัน</t>
  </si>
  <si>
    <t>เงินสดรับจากการขายที่ดิน อาคารและอุปกรณ์</t>
  </si>
  <si>
    <t xml:space="preserve">เงินสดจ่ายเพื่อซื้อสินทรัพย์ไม่มีตัวตนอื่น </t>
  </si>
  <si>
    <t xml:space="preserve">เงินสดรับจากการขายสินทรัพย์ไม่มีตัวตนอื่น </t>
  </si>
  <si>
    <t>เงินสดจ่ายค่าสินทรัพย์สิทธิการใช้</t>
  </si>
  <si>
    <t>กระแสเงินสดสุทธิใช้ไปในกิจกรรมลงทุน</t>
  </si>
  <si>
    <t>กระแสเงินสดจากกิจกรรมจัดหาเงิน</t>
  </si>
  <si>
    <t>เงินสดรับจาก (จ่ายเพื่อชำระคืน) เงินกู้ยืมระยะสั้น</t>
  </si>
  <si>
    <t xml:space="preserve">   จากสถาบันการเงิน</t>
  </si>
  <si>
    <t xml:space="preserve">เงินสดรับจาก (จ่ายเพื่อชำระคืน) ตั๋วแลกเงิน </t>
  </si>
  <si>
    <t>เงินสดรับจาก (จ่ายเพื่อชำระคืน) เงินกู้ยืมระยะสั้นจาก</t>
  </si>
  <si>
    <t xml:space="preserve">   กิจการที่เกี่ยวข้องกัน</t>
  </si>
  <si>
    <t>เงินสดจ่ายเพื่อชำระหนี้สินตามสัญญาเช่า</t>
  </si>
  <si>
    <t>เงินสดรับจากเงินกู้ยืมระยะยาวจากสถาบันการเงิน</t>
  </si>
  <si>
    <t>เงินสดจ่ายเพื่อชำระเงินกู้ยืมระยะยาวจากสถาบันการเงิน</t>
  </si>
  <si>
    <t>เงินสดรับจากการออกหุ้นกู้</t>
  </si>
  <si>
    <t>เงินสดจ่ายเพื่อชำระคืนหุ้นกู้</t>
  </si>
  <si>
    <t>เงินสดรับจากการออกหุ้นกู้ด้อยสิทธิที่มีลักษณะคล้ายทุน</t>
  </si>
  <si>
    <t>เงินสดจ่ายเพื่อชำระคืนหุ้นกู้ด้อยสิทธิที่มีลักษณะคล้ายทุน</t>
  </si>
  <si>
    <t>เงินสดจ่ายชำระต้นทุนธุรกรรมทางการเงิน</t>
  </si>
  <si>
    <t>ดอกเบี้ยจ่าย</t>
  </si>
  <si>
    <t>เงินปันผลจ่ายให้ส่วนได้เสียที่ไม่มีอำนาจควบคุม</t>
  </si>
  <si>
    <t>จ่ายเงินปันผลของบริษัทสุทธิจากส่วนที่เป็นของหุ้นทุนซื้อคืน</t>
  </si>
  <si>
    <t>เงินสดรับจากการออกหุ้นสามัญเพิ่มทุน</t>
  </si>
  <si>
    <t>เงินสดจ่ายให้ส่วนได้เสียที่ไม่มีอำนาจควบคุม</t>
  </si>
  <si>
    <t>กระแสเงินสดสุทธิได้มาจาก (ใช้ไปใน) กิจกรรมจัดหาเงิน</t>
  </si>
  <si>
    <t xml:space="preserve">เงินสดและรายการเทียบเท่าเงินสดเพิ่มขึ้น (ลดลง) สุทธิ </t>
  </si>
  <si>
    <t xml:space="preserve">   ก่อนผลกระทบของอัตราแลกเปลี่ยน  </t>
  </si>
  <si>
    <t>ผลกระทบของอัตราแลกเปลี่ยนที่มีต่อเงินสดและรายการ</t>
  </si>
  <si>
    <t xml:space="preserve">   เทียบเท่าเงินสด</t>
  </si>
  <si>
    <t>เงินสดและรายการเทียบเท่าเงินสดเพิ่มขึ้น (ลดลง) สุทธิ</t>
  </si>
  <si>
    <t>เงินสดและรายการเทียบเท่าเงินสด ณ 1 มกราคม</t>
  </si>
  <si>
    <t>เงินสดและรายการเทียบเท่าเงินสด ณ 31 มีนาคม</t>
  </si>
  <si>
    <t>ข้อมูลงบกระแสเงินสดเปิดเผยเพิ่มเติม</t>
  </si>
  <si>
    <t>1.</t>
  </si>
  <si>
    <t>ประกอบด้วย</t>
  </si>
  <si>
    <t>เงินเบิกเกินบัญชี</t>
  </si>
  <si>
    <t>สุทธิ</t>
  </si>
  <si>
    <t>2.</t>
  </si>
  <si>
    <t>รายการที่ไม่ใช่เงินสด</t>
  </si>
  <si>
    <t xml:space="preserve">2.1   
</t>
  </si>
  <si>
    <t xml:space="preserve">   - สุทธิจากภาษีเงินได้</t>
  </si>
  <si>
    <t xml:space="preserve">   ผลกระทบจากการเปลี่ยนแปลงนโยบายทางบัญชี (สุทธิทางภาษี)</t>
  </si>
  <si>
    <t xml:space="preserve">ยอดคงเหลือ ณ วันที่ 31 ธันวาคม 2564 ตามที่รายงานในงวดก่อน </t>
  </si>
  <si>
    <t xml:space="preserve">ยอดคงเหลือ ณ วันที่ 31 ธันวาคม 2563 ตามที่รายงานในงวดก่อน </t>
  </si>
  <si>
    <t xml:space="preserve">ดอกเบี้ยจ่ายและค่าใช้จ่ายอื่นสำหรับหุ้นกู้ด้อยสิทธิที่มีลักษณะคล้ายทุน </t>
  </si>
  <si>
    <t>เงินสดจ่ายเพื่อซื้อที่ดิน อาคารและอุปกรณ์ และอสังหาริมทรัพย์</t>
  </si>
  <si>
    <t xml:space="preserve">   เพื่อการลงทุน</t>
  </si>
  <si>
    <r>
      <t xml:space="preserve"> ณ วันที่ 31 มีนาคม 2565 กลุ่มบริษัทมีเงินปันผลค้างรับเป็นจำนวนเงิน 172 ล้านบาท</t>
    </r>
    <r>
      <rPr>
        <i/>
        <sz val="15"/>
        <rFont val="Angsana New"/>
        <family val="1"/>
      </rPr>
      <t xml:space="preserve"> (2564: 3,532 ล้านบาท)</t>
    </r>
  </si>
  <si>
    <t xml:space="preserve"> ในระหว่างงวดสามเดือนสิ้นสุดวันที่ 31 มีนาคม 2565 บริษัทชำระค่าหุ้นเพิ่มทุนใน C.P. Foods International Limited ซึ่งเป็นบริษัทย่อย</t>
  </si>
  <si>
    <t xml:space="preserve"> ที่บริษัทถือหุ้นทางตรงในสัดส่วนร้อยละ  100.00  จำนวน  213,600,000  หุ้น   ด้วยเงินปันผลรับจากบริษัทย่อยแห่งหนึ่งเป็นจำนวนเงิน </t>
  </si>
  <si>
    <t xml:space="preserve"> 7,171 ล้านบาท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</si>
</sst>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\ ;\(#,##0\)"/>
    <numFmt numFmtId="166" formatCode="_(&quot;฿&quot;* #,##0.00_);_(&quot;฿&quot;* \(#,##0.00\);_(&quot;฿&quot;* &quot;-&quot;??_);_(@_)"/>
    <numFmt numFmtId="167" formatCode="#,##0.00\ ;\(#,##0.00\)"/>
    <numFmt numFmtId="168" formatCode="_-* #,##0.00_-;\-* #,##0.00_-;_-* &quot;-&quot;??_-;_-@_-"/>
  </numFmts>
  <fonts count="27">
    <font>
      <sz val="15"/>
      <name val="Angsana New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b/>
      <i/>
      <sz val="15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6"/>
      <color indexed="8"/>
      <name val="Angsana New"/>
      <family val="1"/>
    </font>
    <font>
      <sz val="17"/>
      <name val="Angsana New"/>
      <family val="1"/>
    </font>
    <font>
      <b/>
      <sz val="17"/>
      <color indexed="8"/>
      <name val="Angsana New"/>
      <family val="1"/>
    </font>
    <font>
      <sz val="16"/>
      <name val="Angsana New"/>
      <family val="1"/>
    </font>
    <font>
      <i/>
      <sz val="15"/>
      <color indexed="8"/>
      <name val="Angsana New"/>
      <family val="1"/>
    </font>
    <font>
      <b/>
      <i/>
      <sz val="15"/>
      <color indexed="8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sz val="10"/>
      <name val="Arial"/>
      <family val="2"/>
    </font>
    <font>
      <b/>
      <i/>
      <sz val="16"/>
      <name val="Angsana New"/>
      <family val="1"/>
    </font>
    <font>
      <sz val="14"/>
      <name val="Cordia New"/>
      <family val="2"/>
    </font>
    <font>
      <sz val="11"/>
      <color theme="1"/>
      <name val="Calibri"/>
      <family val="2"/>
      <scheme val="minor"/>
    </font>
    <font>
      <b/>
      <sz val="15"/>
      <color rgb="FFFF0000"/>
      <name val="Angsana New"/>
      <family val="1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</font>
    <font>
      <sz val="14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" fillId="0" borderId="0"/>
    <xf numFmtId="0" fontId="21" fillId="0" borderId="0"/>
    <xf numFmtId="0" fontId="5" fillId="0" borderId="0"/>
    <xf numFmtId="0" fontId="24" fillId="0" borderId="0"/>
    <xf numFmtId="0" fontId="2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0" xfId="0" applyFont="1"/>
    <xf numFmtId="0" fontId="8" fillId="0" borderId="0" xfId="0" applyFont="1"/>
    <xf numFmtId="164" fontId="5" fillId="0" borderId="0" xfId="1" applyNumberFormat="1" applyFont="1" applyFill="1" applyAlignment="1"/>
    <xf numFmtId="164" fontId="6" fillId="0" borderId="0" xfId="1" applyNumberFormat="1" applyFont="1" applyFill="1" applyAlignment="1"/>
    <xf numFmtId="164" fontId="5" fillId="0" borderId="0" xfId="1" applyNumberFormat="1" applyFont="1" applyFill="1" applyAlignment="1">
      <alignment horizontal="right"/>
    </xf>
    <xf numFmtId="0" fontId="8" fillId="0" borderId="0" xfId="0" applyFont="1" applyAlignment="1">
      <alignment horizontal="center"/>
    </xf>
    <xf numFmtId="165" fontId="5" fillId="0" borderId="0" xfId="0" applyNumberFormat="1" applyFont="1"/>
    <xf numFmtId="165" fontId="6" fillId="0" borderId="2" xfId="0" applyNumberFormat="1" applyFont="1" applyBorder="1"/>
    <xf numFmtId="165" fontId="6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right"/>
    </xf>
    <xf numFmtId="164" fontId="5" fillId="0" borderId="1" xfId="1" applyNumberFormat="1" applyFont="1" applyFill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1" applyNumberFormat="1" applyFont="1" applyFill="1" applyAlignment="1"/>
    <xf numFmtId="49" fontId="0" fillId="0" borderId="0" xfId="0" applyNumberFormat="1"/>
    <xf numFmtId="164" fontId="0" fillId="0" borderId="0" xfId="1" applyNumberFormat="1" applyFont="1" applyFill="1" applyAlignment="1">
      <alignment horizontal="right"/>
    </xf>
    <xf numFmtId="49" fontId="11" fillId="0" borderId="0" xfId="0" applyNumberFormat="1" applyFont="1"/>
    <xf numFmtId="0" fontId="12" fillId="0" borderId="0" xfId="0" applyFont="1"/>
    <xf numFmtId="0" fontId="13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0" xfId="0" applyFont="1"/>
    <xf numFmtId="165" fontId="9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0" fillId="0" borderId="0" xfId="0" applyFont="1"/>
    <xf numFmtId="164" fontId="10" fillId="0" borderId="0" xfId="0" applyNumberFormat="1" applyFont="1" applyAlignment="1">
      <alignment horizontal="center"/>
    </xf>
    <xf numFmtId="165" fontId="10" fillId="0" borderId="3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4" fontId="6" fillId="0" borderId="0" xfId="0" applyNumberFormat="1" applyFont="1"/>
    <xf numFmtId="164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49" fontId="4" fillId="0" borderId="0" xfId="0" applyNumberFormat="1" applyFont="1"/>
    <xf numFmtId="0" fontId="18" fillId="0" borderId="0" xfId="0" applyFont="1" applyAlignment="1">
      <alignment horizontal="center"/>
    </xf>
    <xf numFmtId="0" fontId="14" fillId="0" borderId="0" xfId="0" applyFont="1"/>
    <xf numFmtId="49" fontId="5" fillId="0" borderId="0" xfId="0" applyNumberFormat="1" applyFont="1"/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/>
    <xf numFmtId="165" fontId="0" fillId="0" borderId="0" xfId="0" applyNumberFormat="1"/>
    <xf numFmtId="165" fontId="6" fillId="0" borderId="1" xfId="0" applyNumberFormat="1" applyFont="1" applyBorder="1"/>
    <xf numFmtId="41" fontId="0" fillId="0" borderId="0" xfId="1" applyNumberFormat="1" applyFont="1" applyFill="1" applyAlignment="1">
      <alignment horizontal="right"/>
    </xf>
    <xf numFmtId="41" fontId="0" fillId="0" borderId="1" xfId="1" applyNumberFormat="1" applyFont="1" applyFill="1" applyBorder="1" applyAlignment="1">
      <alignment horizontal="right"/>
    </xf>
    <xf numFmtId="37" fontId="5" fillId="0" borderId="0" xfId="0" applyNumberFormat="1" applyFont="1"/>
    <xf numFmtId="49" fontId="10" fillId="0" borderId="0" xfId="0" applyNumberFormat="1" applyFont="1"/>
    <xf numFmtId="164" fontId="0" fillId="0" borderId="0" xfId="0" applyNumberFormat="1"/>
    <xf numFmtId="49" fontId="8" fillId="0" borderId="0" xfId="0" applyNumberFormat="1" applyFont="1"/>
    <xf numFmtId="165" fontId="6" fillId="0" borderId="4" xfId="0" applyNumberFormat="1" applyFont="1" applyBorder="1"/>
    <xf numFmtId="165" fontId="6" fillId="0" borderId="3" xfId="0" applyNumberFormat="1" applyFont="1" applyBorder="1"/>
    <xf numFmtId="37" fontId="5" fillId="0" borderId="1" xfId="0" applyNumberFormat="1" applyFont="1" applyBorder="1"/>
    <xf numFmtId="165" fontId="0" fillId="0" borderId="1" xfId="0" applyNumberFormat="1" applyBorder="1"/>
    <xf numFmtId="43" fontId="5" fillId="0" borderId="0" xfId="3" applyFont="1" applyFill="1" applyBorder="1" applyAlignment="1">
      <alignment horizontal="right"/>
    </xf>
    <xf numFmtId="41" fontId="5" fillId="0" borderId="0" xfId="3" applyNumberFormat="1" applyFont="1" applyFill="1" applyBorder="1" applyAlignment="1">
      <alignment horizontal="right"/>
    </xf>
    <xf numFmtId="43" fontId="6" fillId="0" borderId="0" xfId="3" applyFont="1" applyFill="1" applyBorder="1" applyAlignment="1">
      <alignment horizontal="right"/>
    </xf>
    <xf numFmtId="164" fontId="9" fillId="0" borderId="0" xfId="3" applyNumberFormat="1" applyFont="1" applyFill="1" applyBorder="1" applyAlignment="1">
      <alignment horizontal="right"/>
    </xf>
    <xf numFmtId="43" fontId="9" fillId="0" borderId="0" xfId="3" applyFont="1" applyFill="1" applyBorder="1" applyAlignment="1">
      <alignment horizontal="right"/>
    </xf>
    <xf numFmtId="41" fontId="5" fillId="0" borderId="1" xfId="3" applyNumberFormat="1" applyFont="1" applyFill="1" applyBorder="1" applyAlignment="1">
      <alignment horizontal="right"/>
    </xf>
    <xf numFmtId="43" fontId="10" fillId="0" borderId="0" xfId="3" applyFont="1" applyFill="1" applyAlignment="1">
      <alignment horizontal="right"/>
    </xf>
    <xf numFmtId="43" fontId="10" fillId="0" borderId="0" xfId="3" applyFont="1" applyFill="1" applyBorder="1" applyAlignment="1">
      <alignment horizontal="right"/>
    </xf>
    <xf numFmtId="41" fontId="6" fillId="0" borderId="1" xfId="3" applyNumberFormat="1" applyFont="1" applyFill="1" applyBorder="1" applyAlignment="1">
      <alignment horizontal="right"/>
    </xf>
    <xf numFmtId="164" fontId="10" fillId="0" borderId="0" xfId="3" applyNumberFormat="1" applyFont="1" applyFill="1" applyBorder="1" applyAlignment="1">
      <alignment horizontal="right"/>
    </xf>
    <xf numFmtId="41" fontId="6" fillId="0" borderId="0" xfId="3" applyNumberFormat="1" applyFont="1" applyFill="1" applyBorder="1" applyAlignment="1">
      <alignment horizontal="right"/>
    </xf>
    <xf numFmtId="41" fontId="0" fillId="0" borderId="1" xfId="3" applyNumberFormat="1" applyFont="1" applyFill="1" applyBorder="1" applyAlignment="1">
      <alignment horizontal="righ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/>
    <xf numFmtId="0" fontId="1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41" fontId="6" fillId="0" borderId="4" xfId="3" applyNumberFormat="1" applyFont="1" applyFill="1" applyBorder="1" applyAlignment="1">
      <alignment horizontal="right"/>
    </xf>
    <xf numFmtId="164" fontId="6" fillId="0" borderId="3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/>
    <xf numFmtId="164" fontId="6" fillId="0" borderId="2" xfId="0" applyNumberFormat="1" applyFont="1" applyBorder="1"/>
    <xf numFmtId="164" fontId="6" fillId="0" borderId="0" xfId="1" applyNumberFormat="1" applyFont="1" applyFill="1" applyBorder="1" applyAlignment="1">
      <alignment horizontal="right"/>
    </xf>
    <xf numFmtId="0" fontId="17" fillId="0" borderId="0" xfId="0" applyFont="1"/>
    <xf numFmtId="41" fontId="5" fillId="0" borderId="0" xfId="1" applyNumberFormat="1" applyFont="1" applyFill="1" applyAlignment="1">
      <alignment horizontal="right"/>
    </xf>
    <xf numFmtId="164" fontId="0" fillId="0" borderId="1" xfId="1" applyNumberFormat="1" applyFont="1" applyFill="1" applyBorder="1" applyAlignment="1">
      <alignment horizontal="right"/>
    </xf>
    <xf numFmtId="41" fontId="6" fillId="0" borderId="1" xfId="1" applyNumberFormat="1" applyFont="1" applyFill="1" applyBorder="1" applyAlignment="1">
      <alignment horizontal="right"/>
    </xf>
    <xf numFmtId="164" fontId="6" fillId="0" borderId="5" xfId="1" applyNumberFormat="1" applyFont="1" applyFill="1" applyBorder="1" applyAlignment="1"/>
    <xf numFmtId="167" fontId="6" fillId="0" borderId="0" xfId="0" applyNumberFormat="1" applyFont="1"/>
    <xf numFmtId="0" fontId="0" fillId="0" borderId="1" xfId="0" applyBorder="1"/>
    <xf numFmtId="49" fontId="6" fillId="0" borderId="0" xfId="0" applyNumberFormat="1" applyFont="1" applyAlignment="1">
      <alignment horizontal="left"/>
    </xf>
    <xf numFmtId="41" fontId="5" fillId="0" borderId="1" xfId="1" applyNumberFormat="1" applyFont="1" applyFill="1" applyBorder="1" applyAlignment="1">
      <alignment horizontal="right"/>
    </xf>
    <xf numFmtId="41" fontId="0" fillId="0" borderId="0" xfId="3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67" fontId="6" fillId="0" borderId="3" xfId="0" applyNumberFormat="1" applyFont="1" applyBorder="1" applyAlignment="1">
      <alignment vertical="center"/>
    </xf>
    <xf numFmtId="44" fontId="0" fillId="0" borderId="0" xfId="0" applyNumberFormat="1" applyAlignment="1">
      <alignment horizontal="right"/>
    </xf>
    <xf numFmtId="165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5" fontId="5" fillId="0" borderId="1" xfId="0" applyNumberFormat="1" applyFont="1" applyBorder="1"/>
    <xf numFmtId="41" fontId="5" fillId="0" borderId="0" xfId="1" applyNumberFormat="1" applyFont="1" applyFill="1" applyBorder="1" applyAlignment="1">
      <alignment horizontal="right"/>
    </xf>
    <xf numFmtId="41" fontId="6" fillId="0" borderId="2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/>
    <xf numFmtId="164" fontId="5" fillId="0" borderId="0" xfId="1" quotePrefix="1" applyNumberFormat="1" applyFont="1" applyFill="1" applyAlignment="1">
      <alignment horizontal="right"/>
    </xf>
    <xf numFmtId="164" fontId="9" fillId="0" borderId="0" xfId="1" applyNumberFormat="1" applyFont="1" applyFill="1" applyAlignment="1"/>
    <xf numFmtId="0" fontId="7" fillId="0" borderId="0" xfId="0" applyFont="1"/>
    <xf numFmtId="41" fontId="0" fillId="0" borderId="0" xfId="1" applyNumberFormat="1" applyFont="1" applyAlignment="1">
      <alignment horizontal="right"/>
    </xf>
    <xf numFmtId="164" fontId="7" fillId="0" borderId="0" xfId="3" applyNumberFormat="1" applyFont="1" applyFill="1" applyAlignment="1"/>
    <xf numFmtId="49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1" fontId="0" fillId="0" borderId="0" xfId="3" applyNumberFormat="1" applyFont="1" applyFill="1" applyAlignment="1">
      <alignment horizontal="right"/>
    </xf>
    <xf numFmtId="0" fontId="11" fillId="0" borderId="0" xfId="0" applyFont="1"/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1" fontId="0" fillId="0" borderId="0" xfId="1" applyNumberFormat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164" fontId="0" fillId="0" borderId="1" xfId="1" applyNumberFormat="1" applyFont="1" applyFill="1" applyBorder="1" applyAlignment="1"/>
    <xf numFmtId="164" fontId="6" fillId="0" borderId="3" xfId="1" applyNumberFormat="1" applyFont="1" applyFill="1" applyBorder="1" applyAlignment="1"/>
    <xf numFmtId="164" fontId="6" fillId="0" borderId="1" xfId="1" applyNumberFormat="1" applyFont="1" applyFill="1" applyBorder="1" applyAlignment="1">
      <alignment horizontal="right"/>
    </xf>
    <xf numFmtId="165" fontId="5" fillId="0" borderId="3" xfId="0" applyNumberFormat="1" applyFont="1" applyBorder="1"/>
    <xf numFmtId="164" fontId="5" fillId="0" borderId="3" xfId="1" applyNumberFormat="1" applyFont="1" applyFill="1" applyBorder="1" applyAlignment="1"/>
    <xf numFmtId="49" fontId="7" fillId="0" borderId="0" xfId="0" applyNumberFormat="1" applyFont="1"/>
    <xf numFmtId="165" fontId="5" fillId="0" borderId="0" xfId="1" applyNumberFormat="1" applyFont="1" applyFill="1" applyBorder="1" applyAlignment="1"/>
    <xf numFmtId="165" fontId="9" fillId="0" borderId="0" xfId="1" applyNumberFormat="1" applyFont="1" applyFill="1" applyBorder="1" applyAlignment="1"/>
    <xf numFmtId="165" fontId="0" fillId="0" borderId="0" xfId="1" applyNumberFormat="1" applyFont="1" applyFill="1" applyBorder="1" applyAlignment="1"/>
    <xf numFmtId="164" fontId="6" fillId="0" borderId="0" xfId="1" applyNumberFormat="1" applyFont="1" applyFill="1" applyAlignment="1">
      <alignment horizontal="right"/>
    </xf>
    <xf numFmtId="164" fontId="0" fillId="0" borderId="1" xfId="0" applyNumberFormat="1" applyBorder="1"/>
    <xf numFmtId="49" fontId="0" fillId="0" borderId="0" xfId="0" applyNumberFormat="1" applyAlignment="1">
      <alignment horizontal="center"/>
    </xf>
    <xf numFmtId="43" fontId="0" fillId="0" borderId="0" xfId="1" applyFont="1" applyFill="1" applyAlignment="1">
      <alignment horizontal="right"/>
    </xf>
    <xf numFmtId="164" fontId="7" fillId="0" borderId="0" xfId="3" applyNumberFormat="1" applyFont="1" applyFill="1" applyAlignment="1">
      <alignment horizontal="right"/>
    </xf>
    <xf numFmtId="49" fontId="16" fillId="0" borderId="0" xfId="0" applyNumberFormat="1" applyFont="1"/>
    <xf numFmtId="0" fontId="16" fillId="0" borderId="0" xfId="0" applyFont="1"/>
    <xf numFmtId="0" fontId="8" fillId="0" borderId="0" xfId="0" applyFont="1" applyAlignment="1">
      <alignment horizontal="left"/>
    </xf>
    <xf numFmtId="41" fontId="6" fillId="0" borderId="0" xfId="3" applyNumberFormat="1" applyFont="1" applyFill="1" applyAlignment="1">
      <alignment horizontal="right"/>
    </xf>
    <xf numFmtId="43" fontId="6" fillId="0" borderId="0" xfId="3" applyFont="1" applyFill="1" applyAlignment="1">
      <alignment horizontal="right"/>
    </xf>
    <xf numFmtId="41" fontId="0" fillId="0" borderId="1" xfId="1" applyNumberFormat="1" applyFont="1" applyBorder="1" applyAlignment="1">
      <alignment horizontal="right"/>
    </xf>
    <xf numFmtId="41" fontId="6" fillId="0" borderId="0" xfId="1" applyNumberFormat="1" applyFont="1" applyAlignment="1">
      <alignment horizontal="right"/>
    </xf>
    <xf numFmtId="41" fontId="6" fillId="0" borderId="2" xfId="1" applyNumberFormat="1" applyFont="1" applyBorder="1" applyAlignment="1">
      <alignment horizontal="right"/>
    </xf>
    <xf numFmtId="41" fontId="0" fillId="0" borderId="0" xfId="3" applyNumberFormat="1" applyFont="1" applyAlignment="1">
      <alignment horizontal="right"/>
    </xf>
    <xf numFmtId="41" fontId="0" fillId="0" borderId="1" xfId="3" applyNumberFormat="1" applyFont="1" applyBorder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43" fontId="9" fillId="0" borderId="0" xfId="3" applyFont="1" applyAlignment="1">
      <alignment horizontal="right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quotePrefix="1"/>
    <xf numFmtId="41" fontId="6" fillId="0" borderId="5" xfId="3" applyNumberFormat="1" applyFont="1" applyFill="1" applyBorder="1" applyAlignment="1">
      <alignment horizontal="right"/>
    </xf>
    <xf numFmtId="0" fontId="0" fillId="0" borderId="0" xfId="0" applyFont="1"/>
    <xf numFmtId="43" fontId="0" fillId="0" borderId="0" xfId="3" applyFont="1" applyFill="1" applyBorder="1" applyAlignment="1">
      <alignment horizontal="right"/>
    </xf>
    <xf numFmtId="43" fontId="0" fillId="0" borderId="0" xfId="3" applyFont="1" applyAlignment="1">
      <alignment horizontal="right"/>
    </xf>
    <xf numFmtId="41" fontId="6" fillId="0" borderId="4" xfId="3" applyNumberFormat="1" applyFont="1" applyBorder="1" applyAlignment="1">
      <alignment horizontal="right"/>
    </xf>
    <xf numFmtId="0" fontId="15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right"/>
    </xf>
    <xf numFmtId="41" fontId="5" fillId="0" borderId="0" xfId="3" applyNumberFormat="1" applyFont="1" applyAlignment="1">
      <alignment horizontal="right"/>
    </xf>
    <xf numFmtId="165" fontId="0" fillId="0" borderId="0" xfId="0" applyNumberFormat="1" applyFill="1"/>
    <xf numFmtId="41" fontId="5" fillId="0" borderId="4" xfId="3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/>
    </xf>
    <xf numFmtId="164" fontId="7" fillId="0" borderId="0" xfId="3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9">
    <cellStyle name="Comma" xfId="1" builtinId="3"/>
    <cellStyle name="Comma 2" xfId="2"/>
    <cellStyle name="Comma 2 2" xfId="3"/>
    <cellStyle name="Comma 2 2 14" xfId="4"/>
    <cellStyle name="Comma 2 3" xfId="13"/>
    <cellStyle name="Comma 3" xfId="5"/>
    <cellStyle name="Comma 3 2" xfId="15"/>
    <cellStyle name="Comma 3 3" xfId="18"/>
    <cellStyle name="Comma 4" xfId="17"/>
    <cellStyle name="Comma 5" xfId="12"/>
    <cellStyle name="Currency 2" xfId="6"/>
    <cellStyle name="Normal" xfId="0" builtinId="0"/>
    <cellStyle name="Normal 116" xfId="14"/>
    <cellStyle name="Normal 2" xfId="7"/>
    <cellStyle name="Normal 3" xfId="10"/>
    <cellStyle name="Normal 3 2" xfId="16"/>
    <cellStyle name="Normal 4" xfId="11"/>
    <cellStyle name="Normal 5" xfId="8"/>
    <cellStyle name="Normal 68" xfId="9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view="pageBreakPreview" zoomScaleNormal="82" zoomScaleSheetLayoutView="100" workbookViewId="0">
      <selection activeCell="F9" sqref="F9"/>
    </sheetView>
  </sheetViews>
  <sheetFormatPr defaultColWidth="9.09765625" defaultRowHeight="21.5"/>
  <cols>
    <col min="1" max="1" width="42.3984375" style="47" customWidth="1"/>
    <col min="2" max="2" width="8.8984375" style="2" customWidth="1"/>
    <col min="3" max="3" width="1.09765625" style="3" customWidth="1"/>
    <col min="4" max="4" width="14.09765625" style="3" customWidth="1"/>
    <col min="5" max="5" width="1" style="3" customWidth="1"/>
    <col min="6" max="6" width="13.59765625" style="3" customWidth="1"/>
    <col min="7" max="7" width="1" style="3" customWidth="1"/>
    <col min="8" max="8" width="14.09765625" style="3" customWidth="1"/>
    <col min="9" max="9" width="1" style="3" customWidth="1"/>
    <col min="10" max="10" width="13.59765625" style="3" customWidth="1"/>
    <col min="11" max="16384" width="9.09765625" style="3"/>
  </cols>
  <sheetData>
    <row r="1" spans="1:10" ht="22.5" customHeight="1">
      <c r="A1" s="44" t="s">
        <v>0</v>
      </c>
    </row>
    <row r="2" spans="1:10" ht="22.5" customHeight="1">
      <c r="A2" s="44" t="s">
        <v>1</v>
      </c>
    </row>
    <row r="3" spans="1:10" ht="22.5" customHeight="1">
      <c r="A3" s="50"/>
      <c r="J3" s="133" t="s">
        <v>2</v>
      </c>
    </row>
    <row r="4" spans="1:10" ht="22.5" customHeight="1">
      <c r="C4" s="2"/>
      <c r="D4" s="161" t="s">
        <v>3</v>
      </c>
      <c r="E4" s="161"/>
      <c r="F4" s="161"/>
      <c r="G4" s="48"/>
      <c r="H4" s="161" t="s">
        <v>4</v>
      </c>
      <c r="I4" s="161"/>
      <c r="J4" s="161"/>
    </row>
    <row r="5" spans="1:10">
      <c r="C5" s="49"/>
      <c r="D5" s="42" t="s">
        <v>5</v>
      </c>
      <c r="E5" s="1"/>
      <c r="F5" s="42" t="s">
        <v>6</v>
      </c>
      <c r="G5" s="1"/>
      <c r="H5" s="42" t="s">
        <v>5</v>
      </c>
      <c r="I5" s="1"/>
      <c r="J5" s="42" t="s">
        <v>6</v>
      </c>
    </row>
    <row r="6" spans="1:10">
      <c r="B6" s="2" t="s">
        <v>7</v>
      </c>
      <c r="C6" s="49"/>
      <c r="D6" s="1">
        <v>2565</v>
      </c>
      <c r="E6" s="49"/>
      <c r="F6" s="1">
        <v>2564</v>
      </c>
      <c r="G6" s="1"/>
      <c r="H6" s="1">
        <v>2565</v>
      </c>
      <c r="I6" s="49"/>
      <c r="J6" s="1">
        <v>2564</v>
      </c>
    </row>
    <row r="7" spans="1:10" ht="23">
      <c r="A7" s="44" t="s">
        <v>8</v>
      </c>
      <c r="B7" s="3"/>
      <c r="C7" s="49"/>
      <c r="D7" s="117" t="s">
        <v>9</v>
      </c>
      <c r="E7" s="49"/>
      <c r="F7" s="32"/>
      <c r="G7" s="1"/>
      <c r="H7" s="117" t="s">
        <v>9</v>
      </c>
      <c r="I7" s="49"/>
      <c r="J7" s="32"/>
    </row>
    <row r="8" spans="1:10" ht="22.5" customHeight="1">
      <c r="A8" s="44"/>
      <c r="C8" s="49"/>
      <c r="D8" s="1"/>
      <c r="E8" s="49"/>
      <c r="F8" s="1"/>
      <c r="G8" s="1"/>
      <c r="H8" s="1"/>
      <c r="I8" s="49"/>
      <c r="J8" s="1"/>
    </row>
    <row r="9" spans="1:10" ht="22.5" customHeight="1">
      <c r="A9" s="58" t="s">
        <v>10</v>
      </c>
      <c r="C9" s="11"/>
      <c r="D9" s="11"/>
      <c r="E9" s="11"/>
      <c r="F9" s="11"/>
      <c r="G9" s="11"/>
      <c r="H9" s="11"/>
      <c r="I9" s="11"/>
      <c r="J9" s="11"/>
    </row>
    <row r="10" spans="1:10" ht="22.5" customHeight="1">
      <c r="A10" s="47" t="s">
        <v>11</v>
      </c>
      <c r="C10" s="11"/>
      <c r="D10" s="11">
        <v>25702945</v>
      </c>
      <c r="E10" s="11"/>
      <c r="F10" s="11">
        <v>36686058</v>
      </c>
      <c r="G10" s="11"/>
      <c r="H10" s="7">
        <v>4844348</v>
      </c>
      <c r="I10" s="11"/>
      <c r="J10" s="7">
        <v>2678546</v>
      </c>
    </row>
    <row r="11" spans="1:10" ht="22.5" customHeight="1">
      <c r="A11" s="47" t="s">
        <v>12</v>
      </c>
      <c r="B11" s="2">
        <v>9</v>
      </c>
      <c r="C11" s="11"/>
      <c r="D11" s="11">
        <v>40008215</v>
      </c>
      <c r="E11" s="11"/>
      <c r="F11" s="11">
        <v>38470747</v>
      </c>
      <c r="G11" s="11"/>
      <c r="H11" s="7">
        <v>3451233</v>
      </c>
      <c r="I11" s="11"/>
      <c r="J11" s="7">
        <v>3425089</v>
      </c>
    </row>
    <row r="12" spans="1:10" ht="22.5" customHeight="1">
      <c r="A12" s="24" t="s">
        <v>13</v>
      </c>
      <c r="B12" s="2">
        <v>3</v>
      </c>
      <c r="C12" s="11"/>
      <c r="D12" s="118">
        <v>0</v>
      </c>
      <c r="E12" s="11"/>
      <c r="F12" s="103">
        <v>0</v>
      </c>
      <c r="G12" s="11"/>
      <c r="H12" s="7">
        <v>1870109</v>
      </c>
      <c r="I12" s="11"/>
      <c r="J12" s="7">
        <v>6876278</v>
      </c>
    </row>
    <row r="13" spans="1:10" ht="22.5" customHeight="1">
      <c r="A13" s="24" t="s">
        <v>14</v>
      </c>
      <c r="C13" s="11"/>
      <c r="D13" s="103"/>
      <c r="E13" s="11"/>
      <c r="F13" s="103"/>
      <c r="G13" s="11"/>
      <c r="H13" s="7"/>
      <c r="I13" s="11"/>
      <c r="J13" s="7"/>
    </row>
    <row r="14" spans="1:10" ht="22.5" customHeight="1">
      <c r="A14" t="s">
        <v>15</v>
      </c>
      <c r="B14" s="2">
        <v>3</v>
      </c>
      <c r="C14" s="11"/>
      <c r="D14" s="103">
        <v>0</v>
      </c>
      <c r="E14" s="11"/>
      <c r="F14" s="103">
        <v>12263</v>
      </c>
      <c r="G14" s="11"/>
      <c r="H14" s="103">
        <v>0</v>
      </c>
      <c r="I14" s="11"/>
      <c r="J14" s="103">
        <v>0</v>
      </c>
    </row>
    <row r="15" spans="1:10" ht="22.5" customHeight="1">
      <c r="A15" s="19" t="s">
        <v>16</v>
      </c>
      <c r="C15" s="11"/>
      <c r="D15" s="11">
        <v>73556856</v>
      </c>
      <c r="E15" s="11"/>
      <c r="F15" s="11">
        <v>73431469</v>
      </c>
      <c r="G15" s="11"/>
      <c r="H15" s="7">
        <v>2675420</v>
      </c>
      <c r="I15" s="11"/>
      <c r="J15" s="7">
        <v>2784343</v>
      </c>
    </row>
    <row r="16" spans="1:10" ht="22.5" customHeight="1">
      <c r="A16" s="22" t="s">
        <v>17</v>
      </c>
      <c r="C16" s="11"/>
      <c r="D16" s="11">
        <v>48490440</v>
      </c>
      <c r="E16" s="11"/>
      <c r="F16" s="11">
        <v>47955121</v>
      </c>
      <c r="G16" s="11"/>
      <c r="H16" s="7">
        <v>888427</v>
      </c>
      <c r="I16" s="11"/>
      <c r="J16" s="7">
        <v>789100</v>
      </c>
    </row>
    <row r="17" spans="1:10" ht="22.5" customHeight="1">
      <c r="A17" s="22" t="s">
        <v>18</v>
      </c>
      <c r="B17" s="2">
        <v>9</v>
      </c>
      <c r="C17" s="11"/>
      <c r="D17" s="11">
        <v>3118098</v>
      </c>
      <c r="E17" s="11"/>
      <c r="F17" s="11">
        <v>3593865</v>
      </c>
      <c r="G17" s="11"/>
      <c r="H17" s="103">
        <v>9236</v>
      </c>
      <c r="I17" s="11"/>
      <c r="J17" s="103">
        <v>7</v>
      </c>
    </row>
    <row r="18" spans="1:10" ht="22.5" customHeight="1">
      <c r="A18" s="19" t="s">
        <v>19</v>
      </c>
      <c r="C18" s="11"/>
      <c r="D18" s="11"/>
      <c r="E18" s="11"/>
      <c r="F18" s="11"/>
      <c r="G18" s="11"/>
      <c r="H18" s="103"/>
      <c r="I18" s="11"/>
      <c r="J18" s="103"/>
    </row>
    <row r="19" spans="1:10" ht="22.5" customHeight="1">
      <c r="A19" s="22" t="s">
        <v>20</v>
      </c>
      <c r="C19" s="11"/>
      <c r="D19" s="11">
        <v>221017</v>
      </c>
      <c r="E19" s="11"/>
      <c r="F19" s="11">
        <v>274394</v>
      </c>
      <c r="G19" s="11"/>
      <c r="H19" s="118">
        <v>0</v>
      </c>
      <c r="I19" s="11"/>
      <c r="J19" s="118">
        <v>0</v>
      </c>
    </row>
    <row r="20" spans="1:10" ht="22.5" customHeight="1">
      <c r="A20" s="19" t="s">
        <v>21</v>
      </c>
      <c r="C20" s="11"/>
      <c r="D20" s="11">
        <v>4815839</v>
      </c>
      <c r="E20" s="11"/>
      <c r="F20" s="11">
        <v>5662990</v>
      </c>
      <c r="G20" s="11"/>
      <c r="H20" s="103">
        <v>0</v>
      </c>
      <c r="I20" s="11"/>
      <c r="J20" s="103">
        <v>0</v>
      </c>
    </row>
    <row r="21" spans="1:10" ht="22.5" customHeight="1">
      <c r="A21" s="19" t="s">
        <v>22</v>
      </c>
      <c r="C21" s="11"/>
      <c r="D21" s="11">
        <v>2698677</v>
      </c>
      <c r="E21" s="11"/>
      <c r="F21" s="11">
        <v>2403458</v>
      </c>
      <c r="G21" s="11"/>
      <c r="H21" s="7">
        <v>202607</v>
      </c>
      <c r="I21" s="11"/>
      <c r="J21" s="7">
        <v>231813</v>
      </c>
    </row>
    <row r="22" spans="1:10" ht="22.5" customHeight="1">
      <c r="A22" s="22" t="s">
        <v>23</v>
      </c>
      <c r="B22" s="2">
        <v>3</v>
      </c>
      <c r="C22" s="11"/>
      <c r="D22" s="11">
        <v>172420</v>
      </c>
      <c r="E22" s="11"/>
      <c r="F22" s="11">
        <v>171566</v>
      </c>
      <c r="G22" s="11"/>
      <c r="H22" s="103">
        <v>0</v>
      </c>
      <c r="I22" s="11"/>
      <c r="J22" s="103">
        <v>0</v>
      </c>
    </row>
    <row r="23" spans="1:10" ht="22.5" customHeight="1">
      <c r="A23" s="19" t="s">
        <v>24</v>
      </c>
      <c r="C23" s="11"/>
      <c r="D23" s="43">
        <v>7459634</v>
      </c>
      <c r="E23" s="11"/>
      <c r="F23" s="43">
        <v>7872561</v>
      </c>
      <c r="G23" s="11"/>
      <c r="H23" s="105">
        <v>85127</v>
      </c>
      <c r="I23" s="11"/>
      <c r="J23" s="105">
        <v>53206</v>
      </c>
    </row>
    <row r="24" spans="1:10" ht="22.5" customHeight="1">
      <c r="A24" s="22" t="s">
        <v>25</v>
      </c>
      <c r="C24" s="11"/>
      <c r="D24" s="100"/>
      <c r="E24" s="11"/>
      <c r="F24" s="100"/>
      <c r="G24" s="11"/>
      <c r="H24" s="105"/>
      <c r="I24" s="11"/>
      <c r="J24" s="105"/>
    </row>
    <row r="25" spans="1:10" ht="22.5" customHeight="1">
      <c r="A25" s="22" t="s">
        <v>26</v>
      </c>
      <c r="C25" s="11"/>
      <c r="D25" s="94">
        <v>40933</v>
      </c>
      <c r="E25" s="119"/>
      <c r="F25" s="94">
        <v>15739</v>
      </c>
      <c r="G25" s="11"/>
      <c r="H25" s="94">
        <v>0</v>
      </c>
      <c r="I25" s="11"/>
      <c r="J25" s="94">
        <v>0</v>
      </c>
    </row>
    <row r="26" spans="1:10" s="4" customFormat="1" ht="22.5" customHeight="1">
      <c r="A26" s="50" t="s">
        <v>27</v>
      </c>
      <c r="B26" s="10"/>
      <c r="C26" s="13"/>
      <c r="D26" s="83">
        <f>SUM(D10:D25)</f>
        <v>206285074</v>
      </c>
      <c r="E26" s="13"/>
      <c r="F26" s="83">
        <f>SUM(F10:F25)</f>
        <v>216550231</v>
      </c>
      <c r="G26" s="13"/>
      <c r="H26" s="83">
        <f>SUM(H10:H25)</f>
        <v>14026507</v>
      </c>
      <c r="I26" s="13"/>
      <c r="J26" s="83">
        <f>SUM(J10:J25)</f>
        <v>16838382</v>
      </c>
    </row>
    <row r="27" spans="1:10" s="4" customFormat="1" ht="22.5" customHeight="1">
      <c r="A27" s="50"/>
      <c r="B27" s="10"/>
      <c r="C27" s="13"/>
      <c r="D27" s="13"/>
      <c r="E27" s="13"/>
      <c r="F27" s="13"/>
      <c r="G27" s="13"/>
      <c r="H27" s="13"/>
      <c r="I27" s="13"/>
      <c r="J27" s="13"/>
    </row>
    <row r="28" spans="1:10" ht="22.5" customHeight="1">
      <c r="A28" s="44" t="s">
        <v>0</v>
      </c>
    </row>
    <row r="29" spans="1:10" ht="22.5" customHeight="1">
      <c r="A29" s="44" t="s">
        <v>1</v>
      </c>
    </row>
    <row r="30" spans="1:10" ht="22.5" customHeight="1">
      <c r="A30" s="50"/>
      <c r="J30" s="133" t="s">
        <v>2</v>
      </c>
    </row>
    <row r="31" spans="1:10" ht="22.5" customHeight="1">
      <c r="C31" s="2"/>
      <c r="D31" s="161" t="s">
        <v>3</v>
      </c>
      <c r="E31" s="161"/>
      <c r="F31" s="161"/>
      <c r="G31" s="48"/>
      <c r="H31" s="161" t="s">
        <v>4</v>
      </c>
      <c r="I31" s="161"/>
      <c r="J31" s="161"/>
    </row>
    <row r="32" spans="1:10" ht="22.5" customHeight="1">
      <c r="A32" s="3"/>
      <c r="B32" s="3"/>
      <c r="C32" s="49"/>
      <c r="D32" s="42" t="s">
        <v>5</v>
      </c>
      <c r="E32" s="1"/>
      <c r="F32" s="42" t="s">
        <v>6</v>
      </c>
      <c r="G32" s="1"/>
      <c r="H32" s="42" t="s">
        <v>5</v>
      </c>
      <c r="I32" s="1"/>
      <c r="J32" s="42" t="s">
        <v>6</v>
      </c>
    </row>
    <row r="33" spans="1:10" ht="22.5" customHeight="1">
      <c r="B33" s="2" t="s">
        <v>7</v>
      </c>
      <c r="C33" s="49"/>
      <c r="D33" s="1">
        <v>2565</v>
      </c>
      <c r="E33" s="49"/>
      <c r="F33" s="1">
        <v>2564</v>
      </c>
      <c r="G33" s="1"/>
      <c r="H33" s="1">
        <v>2565</v>
      </c>
      <c r="I33" s="49"/>
      <c r="J33" s="1">
        <v>2564</v>
      </c>
    </row>
    <row r="34" spans="1:10" ht="22.5" customHeight="1">
      <c r="A34" s="44" t="s">
        <v>28</v>
      </c>
      <c r="B34" s="3"/>
      <c r="C34" s="49"/>
      <c r="D34" s="117" t="s">
        <v>9</v>
      </c>
      <c r="E34" s="49"/>
      <c r="F34" s="32"/>
      <c r="G34" s="1"/>
      <c r="H34" s="117" t="s">
        <v>9</v>
      </c>
      <c r="I34" s="49"/>
      <c r="J34" s="32"/>
    </row>
    <row r="35" spans="1:10" ht="22.5" customHeight="1">
      <c r="A35" s="44"/>
      <c r="C35" s="49"/>
      <c r="D35" s="1"/>
      <c r="E35" s="49"/>
      <c r="F35" s="1"/>
      <c r="G35" s="1"/>
      <c r="H35" s="1"/>
      <c r="I35" s="49"/>
      <c r="J35" s="1"/>
    </row>
    <row r="36" spans="1:10" ht="22.5" customHeight="1">
      <c r="A36" s="58" t="s">
        <v>29</v>
      </c>
      <c r="C36" s="11"/>
      <c r="D36" s="11"/>
      <c r="E36" s="11"/>
      <c r="F36" s="11"/>
      <c r="G36" s="11"/>
      <c r="H36" s="11"/>
      <c r="I36" s="11"/>
      <c r="J36" s="11"/>
    </row>
    <row r="37" spans="1:10" ht="22.5" customHeight="1">
      <c r="A37" s="24" t="s">
        <v>30</v>
      </c>
      <c r="B37" s="2">
        <v>9</v>
      </c>
      <c r="C37" s="11"/>
      <c r="D37" s="105">
        <v>14246916</v>
      </c>
      <c r="E37" s="11"/>
      <c r="F37" s="105">
        <v>13034063</v>
      </c>
      <c r="G37" s="11"/>
      <c r="H37" s="11">
        <v>774000</v>
      </c>
      <c r="I37" s="11"/>
      <c r="J37" s="11">
        <v>761000</v>
      </c>
    </row>
    <row r="38" spans="1:10" ht="22.5" customHeight="1">
      <c r="A38" s="24" t="s">
        <v>31</v>
      </c>
      <c r="B38" s="2">
        <v>4</v>
      </c>
      <c r="C38" s="11"/>
      <c r="D38" s="103">
        <v>0</v>
      </c>
      <c r="E38" s="11"/>
      <c r="F38" s="103">
        <v>0</v>
      </c>
      <c r="G38" s="11"/>
      <c r="H38" s="100">
        <v>240130379</v>
      </c>
      <c r="I38" s="11"/>
      <c r="J38" s="100">
        <v>228979533</v>
      </c>
    </row>
    <row r="39" spans="1:10" ht="22.5" customHeight="1">
      <c r="A39" s="101" t="s">
        <v>32</v>
      </c>
      <c r="B39" s="2">
        <v>4</v>
      </c>
      <c r="C39" s="11"/>
      <c r="D39" s="105">
        <v>231923685</v>
      </c>
      <c r="E39" s="11"/>
      <c r="F39" s="105">
        <v>230428252</v>
      </c>
      <c r="G39" s="11"/>
      <c r="H39" s="11">
        <v>160125</v>
      </c>
      <c r="I39" s="11"/>
      <c r="J39" s="11">
        <v>1645869</v>
      </c>
    </row>
    <row r="40" spans="1:10" ht="22.5" customHeight="1">
      <c r="A40" s="24" t="s">
        <v>33</v>
      </c>
      <c r="C40" s="11"/>
      <c r="D40" s="105">
        <v>22169408</v>
      </c>
      <c r="E40" s="11"/>
      <c r="F40" s="105">
        <v>22411734</v>
      </c>
      <c r="G40" s="11"/>
      <c r="H40" s="9">
        <v>4360381</v>
      </c>
      <c r="I40" s="11"/>
      <c r="J40" s="9">
        <v>4360381</v>
      </c>
    </row>
    <row r="41" spans="1:10" ht="22.5" customHeight="1">
      <c r="A41" s="24" t="s">
        <v>14</v>
      </c>
      <c r="B41" s="2">
        <v>3</v>
      </c>
      <c r="C41" s="11"/>
      <c r="D41" s="103">
        <v>0</v>
      </c>
      <c r="E41" s="11"/>
      <c r="F41" s="103">
        <v>36788</v>
      </c>
      <c r="G41" s="11"/>
      <c r="H41" s="11">
        <v>4650000</v>
      </c>
      <c r="I41" s="11"/>
      <c r="J41" s="11">
        <v>570000</v>
      </c>
    </row>
    <row r="42" spans="1:10" ht="22.5" customHeight="1">
      <c r="A42" s="24" t="s">
        <v>34</v>
      </c>
      <c r="B42" s="2">
        <v>2</v>
      </c>
      <c r="C42" s="11"/>
      <c r="D42" s="7">
        <v>5082506</v>
      </c>
      <c r="E42" s="11"/>
      <c r="F42" s="7">
        <v>5082471</v>
      </c>
      <c r="G42" s="11"/>
      <c r="H42" s="9">
        <v>2068929</v>
      </c>
      <c r="I42" s="11"/>
      <c r="J42" s="9">
        <v>2068929</v>
      </c>
    </row>
    <row r="43" spans="1:10" ht="22.5" customHeight="1">
      <c r="A43" s="24" t="s">
        <v>35</v>
      </c>
      <c r="B43" s="2">
        <v>5</v>
      </c>
      <c r="C43" s="100"/>
      <c r="D43" s="7">
        <v>228753598</v>
      </c>
      <c r="E43" s="100"/>
      <c r="F43" s="7">
        <v>230507342</v>
      </c>
      <c r="G43" s="100"/>
      <c r="H43" s="11">
        <v>15505411</v>
      </c>
      <c r="I43" s="100"/>
      <c r="J43" s="11">
        <v>15787495</v>
      </c>
    </row>
    <row r="44" spans="1:10" ht="22.5" customHeight="1">
      <c r="A44" s="24" t="s">
        <v>36</v>
      </c>
      <c r="C44" s="11"/>
      <c r="D44" s="7">
        <v>34407111</v>
      </c>
      <c r="E44" s="11"/>
      <c r="F44" s="7">
        <v>34663569</v>
      </c>
      <c r="G44" s="11"/>
      <c r="H44" s="103">
        <v>346644</v>
      </c>
      <c r="I44" s="11"/>
      <c r="J44" s="103">
        <v>372529</v>
      </c>
    </row>
    <row r="45" spans="1:10" ht="22.5" customHeight="1">
      <c r="A45" s="24" t="s">
        <v>37</v>
      </c>
      <c r="C45" s="100"/>
      <c r="D45" s="7">
        <v>59746622</v>
      </c>
      <c r="E45" s="100"/>
      <c r="F45" s="7">
        <v>60816718</v>
      </c>
      <c r="G45" s="100"/>
      <c r="H45" s="103">
        <v>0</v>
      </c>
      <c r="I45" s="11"/>
      <c r="J45" s="103">
        <v>0</v>
      </c>
    </row>
    <row r="46" spans="1:10" ht="22.5" customHeight="1">
      <c r="A46" s="24" t="s">
        <v>38</v>
      </c>
      <c r="C46" s="11"/>
      <c r="D46" s="7">
        <v>13431167</v>
      </c>
      <c r="E46" s="11"/>
      <c r="F46" s="7">
        <v>13649484</v>
      </c>
      <c r="G46" s="11"/>
      <c r="H46" s="106">
        <v>21042</v>
      </c>
      <c r="I46" s="11"/>
      <c r="J46" s="106">
        <v>19194</v>
      </c>
    </row>
    <row r="47" spans="1:10" ht="22.5" customHeight="1">
      <c r="A47" s="22" t="s">
        <v>39</v>
      </c>
      <c r="C47" s="100"/>
      <c r="D47" s="7">
        <v>10427272</v>
      </c>
      <c r="E47" s="100"/>
      <c r="F47" s="7">
        <v>9958123</v>
      </c>
      <c r="G47" s="100"/>
      <c r="H47" s="103">
        <v>0</v>
      </c>
      <c r="I47" s="11"/>
      <c r="J47" s="103">
        <v>0</v>
      </c>
    </row>
    <row r="48" spans="1:10" ht="22.5" customHeight="1">
      <c r="A48" s="47" t="s">
        <v>40</v>
      </c>
      <c r="C48" s="11"/>
      <c r="D48" s="7">
        <v>5041479</v>
      </c>
      <c r="E48" s="11"/>
      <c r="F48" s="7">
        <v>4729748</v>
      </c>
      <c r="G48" s="11"/>
      <c r="H48" s="11">
        <v>1503815</v>
      </c>
      <c r="I48" s="11"/>
      <c r="J48" s="11">
        <v>1238375</v>
      </c>
    </row>
    <row r="49" spans="1:10" ht="22.5" customHeight="1">
      <c r="A49" s="22" t="s">
        <v>41</v>
      </c>
      <c r="B49" s="2">
        <v>9</v>
      </c>
      <c r="C49" s="7"/>
      <c r="D49" s="103">
        <v>1391119</v>
      </c>
      <c r="E49" s="7"/>
      <c r="F49" s="103">
        <v>143614</v>
      </c>
      <c r="G49" s="7"/>
      <c r="H49" s="103">
        <v>150013</v>
      </c>
      <c r="I49" s="11"/>
      <c r="J49" s="103">
        <v>143614</v>
      </c>
    </row>
    <row r="50" spans="1:10" ht="22.5" customHeight="1">
      <c r="A50" s="47" t="s">
        <v>42</v>
      </c>
      <c r="C50" s="11"/>
      <c r="D50" s="120">
        <v>4214567</v>
      </c>
      <c r="E50" s="11"/>
      <c r="F50" s="120">
        <v>3560201</v>
      </c>
      <c r="G50" s="11"/>
      <c r="H50" s="102">
        <v>145254</v>
      </c>
      <c r="I50" s="11"/>
      <c r="J50" s="102">
        <v>268070</v>
      </c>
    </row>
    <row r="51" spans="1:10" s="4" customFormat="1" ht="22.5" customHeight="1">
      <c r="A51" s="50" t="s">
        <v>43</v>
      </c>
      <c r="B51" s="10"/>
      <c r="C51" s="13"/>
      <c r="D51" s="83">
        <f>SUM(D37:D50)</f>
        <v>630835450</v>
      </c>
      <c r="E51" s="13"/>
      <c r="F51" s="83">
        <f>SUM(F37:F50)</f>
        <v>629022107</v>
      </c>
      <c r="G51" s="13"/>
      <c r="H51" s="83">
        <f>SUM(H37:H50)</f>
        <v>269815993</v>
      </c>
      <c r="I51" s="13"/>
      <c r="J51" s="83">
        <f>SUM(J37:J50)</f>
        <v>256214989</v>
      </c>
    </row>
    <row r="52" spans="1:10" s="4" customFormat="1" ht="22.5" customHeight="1">
      <c r="A52" s="50"/>
      <c r="B52" s="10"/>
      <c r="C52" s="13"/>
      <c r="D52" s="13"/>
      <c r="E52" s="13"/>
      <c r="F52" s="13"/>
      <c r="G52" s="13"/>
      <c r="H52" s="13"/>
      <c r="I52" s="13"/>
      <c r="J52" s="13"/>
    </row>
    <row r="53" spans="1:10" s="4" customFormat="1" ht="22.5" customHeight="1" thickBot="1">
      <c r="A53" s="50" t="s">
        <v>44</v>
      </c>
      <c r="B53" s="10"/>
      <c r="C53" s="13"/>
      <c r="D53" s="121">
        <f>D26+D51</f>
        <v>837120524</v>
      </c>
      <c r="E53" s="13"/>
      <c r="F53" s="121">
        <f>F26+F51</f>
        <v>845572338</v>
      </c>
      <c r="G53" s="13"/>
      <c r="H53" s="121">
        <f>H26+H51</f>
        <v>283842500</v>
      </c>
      <c r="I53" s="13"/>
      <c r="J53" s="121">
        <f>J26+J51</f>
        <v>273053371</v>
      </c>
    </row>
    <row r="54" spans="1:10" s="4" customFormat="1" ht="22.5" customHeight="1" thickTop="1">
      <c r="A54" s="50"/>
      <c r="B54" s="10"/>
      <c r="C54" s="13"/>
      <c r="D54" s="13"/>
      <c r="E54" s="13"/>
      <c r="F54" s="13"/>
      <c r="G54" s="13"/>
      <c r="H54" s="13"/>
      <c r="I54" s="13"/>
      <c r="J54" s="13"/>
    </row>
    <row r="55" spans="1:10" ht="22.5" customHeight="1">
      <c r="A55" s="44" t="s">
        <v>0</v>
      </c>
    </row>
    <row r="56" spans="1:10" ht="22.5" customHeight="1">
      <c r="A56" s="44" t="s">
        <v>1</v>
      </c>
    </row>
    <row r="57" spans="1:10" ht="22.5" customHeight="1">
      <c r="A57" s="50"/>
      <c r="J57" s="133" t="s">
        <v>2</v>
      </c>
    </row>
    <row r="58" spans="1:10" ht="22.5" customHeight="1">
      <c r="C58" s="2"/>
      <c r="D58" s="161" t="s">
        <v>3</v>
      </c>
      <c r="E58" s="161"/>
      <c r="F58" s="161"/>
      <c r="G58" s="48"/>
      <c r="H58" s="161" t="s">
        <v>4</v>
      </c>
      <c r="I58" s="161"/>
      <c r="J58" s="161"/>
    </row>
    <row r="59" spans="1:10" ht="22.5" customHeight="1">
      <c r="A59" s="3"/>
      <c r="B59" s="3"/>
      <c r="C59" s="49"/>
      <c r="D59" s="42" t="s">
        <v>5</v>
      </c>
      <c r="E59" s="1"/>
      <c r="F59" s="42" t="s">
        <v>6</v>
      </c>
      <c r="G59" s="1"/>
      <c r="H59" s="42" t="s">
        <v>5</v>
      </c>
      <c r="I59" s="1"/>
      <c r="J59" s="42" t="s">
        <v>6</v>
      </c>
    </row>
    <row r="60" spans="1:10" ht="22.5" customHeight="1">
      <c r="B60" s="2" t="s">
        <v>7</v>
      </c>
      <c r="C60" s="49"/>
      <c r="D60" s="1">
        <v>2565</v>
      </c>
      <c r="E60" s="49"/>
      <c r="F60" s="1">
        <v>2564</v>
      </c>
      <c r="G60" s="1"/>
      <c r="H60" s="1">
        <v>2565</v>
      </c>
      <c r="I60" s="49"/>
      <c r="J60" s="1">
        <v>2564</v>
      </c>
    </row>
    <row r="61" spans="1:10" ht="22.5" customHeight="1">
      <c r="A61" s="44" t="s">
        <v>45</v>
      </c>
      <c r="B61" s="3"/>
      <c r="C61" s="49"/>
      <c r="D61" s="117" t="s">
        <v>9</v>
      </c>
      <c r="E61" s="49"/>
      <c r="F61" s="32"/>
      <c r="G61" s="1"/>
      <c r="H61" s="117" t="s">
        <v>9</v>
      </c>
      <c r="I61" s="49"/>
      <c r="J61" s="32"/>
    </row>
    <row r="62" spans="1:10" ht="22.5" customHeight="1">
      <c r="D62" s="42"/>
      <c r="F62" s="42"/>
      <c r="G62" s="1"/>
      <c r="H62" s="42"/>
      <c r="J62" s="42"/>
    </row>
    <row r="63" spans="1:10" ht="22.5" customHeight="1">
      <c r="A63" s="58" t="s">
        <v>46</v>
      </c>
      <c r="C63" s="11"/>
      <c r="D63" s="11"/>
      <c r="E63" s="11"/>
      <c r="F63" s="11"/>
      <c r="G63" s="11"/>
      <c r="H63" s="11"/>
      <c r="I63" s="11"/>
      <c r="J63" s="11"/>
    </row>
    <row r="64" spans="1:10" ht="22.5" customHeight="1">
      <c r="A64" s="47" t="s">
        <v>47</v>
      </c>
      <c r="C64" s="55"/>
      <c r="D64" s="55"/>
      <c r="E64" s="55"/>
      <c r="F64" s="55"/>
      <c r="G64" s="55"/>
      <c r="H64" s="55"/>
      <c r="I64" s="55"/>
      <c r="J64" s="55"/>
    </row>
    <row r="65" spans="1:10" ht="22.5" customHeight="1">
      <c r="A65" s="24" t="s">
        <v>48</v>
      </c>
      <c r="C65" s="11"/>
      <c r="D65" s="107">
        <v>76990787</v>
      </c>
      <c r="E65" s="11"/>
      <c r="F65" s="107">
        <v>70991804</v>
      </c>
      <c r="G65" s="11"/>
      <c r="H65" s="103">
        <v>0</v>
      </c>
      <c r="I65" s="11"/>
      <c r="J65" s="103">
        <v>0</v>
      </c>
    </row>
    <row r="66" spans="1:10" ht="22.5" customHeight="1">
      <c r="A66" s="24" t="s">
        <v>49</v>
      </c>
      <c r="C66" s="11"/>
      <c r="D66" s="107">
        <v>20970068</v>
      </c>
      <c r="E66" s="11"/>
      <c r="F66" s="107">
        <v>17964321</v>
      </c>
      <c r="G66" s="11"/>
      <c r="H66" s="107">
        <v>7485390</v>
      </c>
      <c r="I66" s="11"/>
      <c r="J66" s="107">
        <v>8487944</v>
      </c>
    </row>
    <row r="67" spans="1:10" ht="22.5" customHeight="1">
      <c r="A67" s="47" t="s">
        <v>50</v>
      </c>
      <c r="C67" s="11"/>
      <c r="D67" s="7">
        <v>45628906</v>
      </c>
      <c r="E67" s="11"/>
      <c r="F67" s="7">
        <v>44371714</v>
      </c>
      <c r="G67" s="11"/>
      <c r="H67" s="11">
        <v>1104869</v>
      </c>
      <c r="I67" s="11"/>
      <c r="J67" s="11">
        <v>1147644</v>
      </c>
    </row>
    <row r="68" spans="1:10" ht="22.5" customHeight="1">
      <c r="A68" s="47" t="s">
        <v>51</v>
      </c>
      <c r="C68" s="11"/>
      <c r="D68" s="9">
        <v>11982578</v>
      </c>
      <c r="E68" s="11"/>
      <c r="F68" s="9">
        <v>12234209</v>
      </c>
      <c r="G68" s="11"/>
      <c r="H68" s="11">
        <v>431893</v>
      </c>
      <c r="I68" s="11"/>
      <c r="J68" s="11">
        <v>161986</v>
      </c>
    </row>
    <row r="69" spans="1:10" ht="22.5" customHeight="1">
      <c r="A69" s="24" t="s">
        <v>52</v>
      </c>
      <c r="C69" s="11"/>
      <c r="E69" s="11"/>
      <c r="G69" s="11"/>
      <c r="H69" s="87"/>
      <c r="I69" s="11"/>
      <c r="J69" s="87"/>
    </row>
    <row r="70" spans="1:10" ht="22.5" customHeight="1">
      <c r="A70" s="24" t="s">
        <v>53</v>
      </c>
      <c r="B70" s="2">
        <v>9</v>
      </c>
      <c r="C70" s="11"/>
      <c r="D70" s="7">
        <v>46945032</v>
      </c>
      <c r="E70" s="11"/>
      <c r="F70" s="7">
        <v>39064753</v>
      </c>
      <c r="G70" s="11"/>
      <c r="H70" s="87">
        <v>15461360</v>
      </c>
      <c r="I70" s="11"/>
      <c r="J70" s="87">
        <v>12283186</v>
      </c>
    </row>
    <row r="71" spans="1:10" ht="22.5" customHeight="1">
      <c r="A71" s="24" t="s">
        <v>54</v>
      </c>
      <c r="C71" s="11"/>
      <c r="E71" s="11"/>
      <c r="G71" s="11"/>
      <c r="H71" s="87"/>
      <c r="I71" s="11"/>
      <c r="J71" s="87"/>
    </row>
    <row r="72" spans="1:10" ht="22.5" customHeight="1">
      <c r="A72" s="24" t="s">
        <v>55</v>
      </c>
      <c r="C72" s="11"/>
      <c r="D72" s="7">
        <v>4531495</v>
      </c>
      <c r="E72" s="11"/>
      <c r="F72" s="7">
        <v>4439143</v>
      </c>
      <c r="G72" s="11"/>
      <c r="H72" s="87">
        <v>148173</v>
      </c>
      <c r="I72" s="11"/>
      <c r="J72" s="87">
        <v>145712</v>
      </c>
    </row>
    <row r="73" spans="1:10" ht="22.5" customHeight="1">
      <c r="A73" s="24" t="s">
        <v>56</v>
      </c>
      <c r="B73" s="2">
        <v>3</v>
      </c>
      <c r="C73" s="11"/>
      <c r="D73" s="103">
        <v>1789679</v>
      </c>
      <c r="E73" s="11"/>
      <c r="F73" s="103">
        <v>1456136</v>
      </c>
      <c r="G73" s="11"/>
      <c r="H73" s="103">
        <v>5900000</v>
      </c>
      <c r="I73" s="11"/>
      <c r="J73" s="103">
        <v>0</v>
      </c>
    </row>
    <row r="74" spans="1:10" ht="22.5" customHeight="1">
      <c r="A74" s="24" t="s">
        <v>57</v>
      </c>
      <c r="C74" s="11"/>
      <c r="D74" s="7">
        <v>2068206</v>
      </c>
      <c r="E74" s="11"/>
      <c r="F74" s="7">
        <v>1726944</v>
      </c>
      <c r="G74" s="11"/>
      <c r="H74" s="103">
        <v>0</v>
      </c>
      <c r="I74" s="11"/>
      <c r="J74" s="103">
        <v>0</v>
      </c>
    </row>
    <row r="75" spans="1:10" ht="22.5" customHeight="1">
      <c r="A75" s="24" t="s">
        <v>58</v>
      </c>
      <c r="B75" s="2">
        <v>9</v>
      </c>
      <c r="C75" s="11"/>
      <c r="D75" s="7">
        <v>68231</v>
      </c>
      <c r="E75" s="11"/>
      <c r="F75" s="7">
        <v>169135</v>
      </c>
      <c r="G75" s="11"/>
      <c r="H75" s="103">
        <v>14747</v>
      </c>
      <c r="I75" s="11"/>
      <c r="J75" s="103">
        <v>63952</v>
      </c>
    </row>
    <row r="76" spans="1:10" ht="22.5" customHeight="1">
      <c r="A76" s="47" t="s">
        <v>59</v>
      </c>
      <c r="C76" s="11"/>
      <c r="D76" s="18">
        <v>10510487</v>
      </c>
      <c r="E76" s="11"/>
      <c r="F76" s="18">
        <v>11509815</v>
      </c>
      <c r="G76" s="11"/>
      <c r="H76" s="94">
        <v>1532017</v>
      </c>
      <c r="I76" s="11"/>
      <c r="J76" s="94">
        <v>1669245</v>
      </c>
    </row>
    <row r="77" spans="1:10" s="4" customFormat="1" ht="22.5" customHeight="1">
      <c r="A77" s="50" t="s">
        <v>60</v>
      </c>
      <c r="B77" s="10"/>
      <c r="C77" s="13"/>
      <c r="D77" s="83">
        <f>SUM(D65:D76)</f>
        <v>221485469</v>
      </c>
      <c r="E77" s="13"/>
      <c r="F77" s="83">
        <f>SUM(F65:F76)</f>
        <v>203927974</v>
      </c>
      <c r="G77" s="13"/>
      <c r="H77" s="83">
        <f>SUM(H65:H76)</f>
        <v>32078449</v>
      </c>
      <c r="I77" s="13"/>
      <c r="J77" s="83">
        <f>SUM(J65:J76)</f>
        <v>23959669</v>
      </c>
    </row>
    <row r="78" spans="1:10" ht="22.5" customHeight="1">
      <c r="C78" s="11"/>
      <c r="D78" s="11"/>
      <c r="E78" s="11"/>
      <c r="F78" s="11"/>
      <c r="G78" s="11"/>
      <c r="H78" s="11"/>
      <c r="I78" s="11"/>
      <c r="J78" s="11"/>
    </row>
    <row r="79" spans="1:10" ht="22.5" customHeight="1">
      <c r="A79" s="58" t="s">
        <v>61</v>
      </c>
      <c r="C79" s="11"/>
      <c r="D79" s="11"/>
      <c r="E79" s="11"/>
      <c r="F79" s="11"/>
      <c r="G79" s="11"/>
      <c r="H79" s="11"/>
      <c r="I79" s="11"/>
      <c r="J79" s="11"/>
    </row>
    <row r="80" spans="1:10" ht="22.5" customHeight="1">
      <c r="A80" s="24" t="s">
        <v>62</v>
      </c>
      <c r="B80" s="2">
        <v>9</v>
      </c>
      <c r="C80" s="11"/>
      <c r="D80" s="11">
        <v>303505739</v>
      </c>
      <c r="E80" s="11"/>
      <c r="F80" s="11">
        <v>301239870</v>
      </c>
      <c r="G80" s="11"/>
      <c r="H80" s="105">
        <v>110409132</v>
      </c>
      <c r="I80" s="11"/>
      <c r="J80" s="105">
        <v>113607461</v>
      </c>
    </row>
    <row r="81" spans="1:10" ht="22.5" customHeight="1">
      <c r="A81" s="24" t="s">
        <v>63</v>
      </c>
      <c r="C81" s="11"/>
      <c r="D81" s="11">
        <v>29238936</v>
      </c>
      <c r="E81" s="11"/>
      <c r="F81" s="11">
        <v>29460702</v>
      </c>
      <c r="G81" s="11"/>
      <c r="H81" s="105">
        <v>184365</v>
      </c>
      <c r="I81" s="11"/>
      <c r="J81" s="105">
        <v>225143</v>
      </c>
    </row>
    <row r="82" spans="1:10" ht="22.5" customHeight="1">
      <c r="A82" s="47" t="s">
        <v>64</v>
      </c>
      <c r="C82" s="11"/>
      <c r="D82" s="159">
        <v>8928656</v>
      </c>
      <c r="E82" s="11"/>
      <c r="F82" s="51">
        <v>8944759</v>
      </c>
      <c r="G82" s="11"/>
      <c r="H82" s="103">
        <v>0</v>
      </c>
      <c r="I82" s="99"/>
      <c r="J82" s="103">
        <v>0</v>
      </c>
    </row>
    <row r="83" spans="1:10" ht="22.5" customHeight="1">
      <c r="A83" s="24" t="s">
        <v>65</v>
      </c>
      <c r="C83" s="11"/>
      <c r="D83" s="11">
        <v>9661933</v>
      </c>
      <c r="E83" s="11"/>
      <c r="F83" s="11">
        <v>9556316</v>
      </c>
      <c r="G83" s="11"/>
      <c r="H83" s="103">
        <v>2751913</v>
      </c>
      <c r="I83" s="11"/>
      <c r="J83" s="103">
        <v>2703958</v>
      </c>
    </row>
    <row r="84" spans="1:10" ht="22.5" customHeight="1">
      <c r="A84" s="47" t="s">
        <v>66</v>
      </c>
      <c r="C84" s="11"/>
      <c r="D84" s="82">
        <v>2452136</v>
      </c>
      <c r="E84" s="11"/>
      <c r="F84" s="82">
        <v>2574360</v>
      </c>
      <c r="G84" s="11"/>
      <c r="H84" s="103">
        <v>0</v>
      </c>
      <c r="I84" s="105"/>
      <c r="J84" s="103">
        <v>0</v>
      </c>
    </row>
    <row r="85" spans="1:10" ht="22.5" customHeight="1">
      <c r="A85" s="24" t="s">
        <v>67</v>
      </c>
      <c r="B85" s="2">
        <v>9</v>
      </c>
      <c r="C85" s="11"/>
      <c r="D85" s="81">
        <v>141192</v>
      </c>
      <c r="E85" s="11"/>
      <c r="F85" s="81">
        <v>230483</v>
      </c>
      <c r="G85" s="11"/>
      <c r="H85" s="94">
        <v>0</v>
      </c>
      <c r="I85" s="105"/>
      <c r="J85" s="94">
        <v>0</v>
      </c>
    </row>
    <row r="86" spans="1:10" s="4" customFormat="1" ht="22.5" customHeight="1">
      <c r="A86" s="50" t="s">
        <v>68</v>
      </c>
      <c r="B86" s="10"/>
      <c r="C86" s="13"/>
      <c r="D86" s="83">
        <f>SUM(D80:D85)</f>
        <v>353928592</v>
      </c>
      <c r="E86" s="13"/>
      <c r="F86" s="83">
        <f>SUM(F80:F85)</f>
        <v>352006490</v>
      </c>
      <c r="G86" s="13"/>
      <c r="H86" s="122">
        <f>SUM(H80:H85)</f>
        <v>113345410</v>
      </c>
      <c r="I86" s="17"/>
      <c r="J86" s="122">
        <f>SUM(J80:J85)</f>
        <v>116536562</v>
      </c>
    </row>
    <row r="87" spans="1:10" s="4" customFormat="1" ht="22.5" customHeight="1">
      <c r="A87" s="50"/>
      <c r="B87" s="10"/>
      <c r="C87" s="13"/>
      <c r="D87" s="13"/>
      <c r="E87" s="13"/>
      <c r="F87" s="13"/>
      <c r="G87" s="13"/>
      <c r="H87" s="13"/>
      <c r="I87" s="13"/>
      <c r="J87" s="13"/>
    </row>
    <row r="88" spans="1:10" s="4" customFormat="1" ht="22.5" customHeight="1">
      <c r="A88" s="50" t="s">
        <v>69</v>
      </c>
      <c r="B88" s="10"/>
      <c r="C88" s="13"/>
      <c r="D88" s="83">
        <f>SUM(D77+D86)</f>
        <v>575414061</v>
      </c>
      <c r="E88" s="13"/>
      <c r="F88" s="83">
        <f>SUM(F77+F86)</f>
        <v>555934464</v>
      </c>
      <c r="G88" s="13"/>
      <c r="H88" s="83">
        <f>SUM(H77+H86)</f>
        <v>145423859</v>
      </c>
      <c r="I88" s="13"/>
      <c r="J88" s="83">
        <f>SUM(J77+J86)</f>
        <v>140496231</v>
      </c>
    </row>
    <row r="89" spans="1:10" ht="22.5" customHeight="1">
      <c r="A89" s="44" t="s">
        <v>0</v>
      </c>
      <c r="B89" s="45"/>
      <c r="C89" s="46"/>
      <c r="D89" s="46"/>
      <c r="E89" s="46"/>
      <c r="F89" s="46"/>
      <c r="G89" s="46"/>
      <c r="H89" s="46"/>
      <c r="I89" s="46"/>
      <c r="J89" s="46"/>
    </row>
    <row r="90" spans="1:10" ht="22.5" customHeight="1">
      <c r="A90" s="44" t="s">
        <v>1</v>
      </c>
      <c r="B90" s="45"/>
      <c r="C90" s="46"/>
      <c r="D90" s="46"/>
      <c r="E90" s="46"/>
      <c r="F90" s="46"/>
      <c r="G90" s="46"/>
      <c r="H90" s="46"/>
      <c r="I90" s="46"/>
      <c r="J90" s="46"/>
    </row>
    <row r="91" spans="1:10" ht="22.5" customHeight="1">
      <c r="A91" s="50"/>
      <c r="J91" s="133" t="s">
        <v>2</v>
      </c>
    </row>
    <row r="92" spans="1:10" ht="22.5" customHeight="1">
      <c r="C92" s="2"/>
      <c r="D92" s="161" t="s">
        <v>3</v>
      </c>
      <c r="E92" s="161"/>
      <c r="F92" s="161"/>
      <c r="G92" s="48"/>
      <c r="H92" s="161" t="s">
        <v>4</v>
      </c>
      <c r="I92" s="161"/>
      <c r="J92" s="161"/>
    </row>
    <row r="93" spans="1:10" ht="22.5" customHeight="1">
      <c r="A93" s="3"/>
      <c r="B93" s="3"/>
      <c r="C93" s="49"/>
      <c r="D93" s="42" t="s">
        <v>5</v>
      </c>
      <c r="E93" s="1"/>
      <c r="F93" s="42" t="s">
        <v>6</v>
      </c>
      <c r="G93" s="1"/>
      <c r="H93" s="42" t="s">
        <v>5</v>
      </c>
      <c r="I93" s="1"/>
      <c r="J93" s="42" t="s">
        <v>6</v>
      </c>
    </row>
    <row r="94" spans="1:10" ht="22.5" customHeight="1">
      <c r="B94" s="2" t="s">
        <v>7</v>
      </c>
      <c r="C94" s="49"/>
      <c r="D94" s="1">
        <v>2565</v>
      </c>
      <c r="E94" s="49"/>
      <c r="F94" s="1">
        <v>2564</v>
      </c>
      <c r="G94" s="1"/>
      <c r="H94" s="1">
        <v>2565</v>
      </c>
      <c r="I94" s="49"/>
      <c r="J94" s="1">
        <v>2564</v>
      </c>
    </row>
    <row r="95" spans="1:10" ht="22.5" customHeight="1">
      <c r="A95" s="44" t="s">
        <v>70</v>
      </c>
      <c r="B95" s="3"/>
      <c r="C95" s="49"/>
      <c r="D95" s="117" t="s">
        <v>9</v>
      </c>
      <c r="E95" s="49"/>
      <c r="F95" s="32"/>
      <c r="G95" s="1"/>
      <c r="H95" s="117" t="s">
        <v>9</v>
      </c>
      <c r="I95" s="49"/>
      <c r="J95" s="32"/>
    </row>
    <row r="96" spans="1:10" ht="22.5" customHeight="1">
      <c r="D96" s="42"/>
      <c r="F96" s="42"/>
      <c r="G96" s="1"/>
      <c r="H96" s="42"/>
      <c r="J96" s="42"/>
    </row>
    <row r="97" spans="1:10" ht="22.5" customHeight="1">
      <c r="A97" s="58" t="s">
        <v>71</v>
      </c>
      <c r="C97" s="55"/>
      <c r="D97" s="55"/>
      <c r="E97" s="55"/>
      <c r="F97" s="55"/>
      <c r="G97" s="55"/>
      <c r="H97" s="55"/>
      <c r="I97" s="55"/>
      <c r="J97" s="55"/>
    </row>
    <row r="98" spans="1:10" ht="22.5" customHeight="1">
      <c r="A98" s="47" t="s">
        <v>72</v>
      </c>
      <c r="C98" s="55"/>
      <c r="D98" s="55"/>
      <c r="E98" s="55"/>
      <c r="F98" s="55"/>
      <c r="G98" s="55"/>
      <c r="H98" s="55"/>
      <c r="I98" s="55"/>
      <c r="J98" s="55"/>
    </row>
    <row r="99" spans="1:10" ht="22.5" customHeight="1" thickBot="1">
      <c r="A99" s="24" t="s">
        <v>73</v>
      </c>
      <c r="C99" s="11"/>
      <c r="D99" s="123">
        <v>9291530</v>
      </c>
      <c r="E99" s="11"/>
      <c r="F99" s="123">
        <v>9291530</v>
      </c>
      <c r="G99" s="11"/>
      <c r="H99" s="124">
        <v>9291530</v>
      </c>
      <c r="I99" s="11"/>
      <c r="J99" s="124">
        <v>9291530</v>
      </c>
    </row>
    <row r="100" spans="1:10" ht="22.5" customHeight="1" thickTop="1">
      <c r="A100" s="24" t="s">
        <v>74</v>
      </c>
      <c r="C100" s="11"/>
      <c r="D100" s="7"/>
      <c r="E100" s="11"/>
      <c r="F100" s="7"/>
      <c r="G100" s="11"/>
      <c r="H100" s="9"/>
      <c r="I100" s="11"/>
      <c r="J100" s="9"/>
    </row>
    <row r="101" spans="1:10" ht="22.5" customHeight="1">
      <c r="A101" s="125" t="s">
        <v>75</v>
      </c>
      <c r="C101" s="11"/>
      <c r="D101" s="7">
        <v>8611242</v>
      </c>
      <c r="E101" s="11"/>
      <c r="F101" s="7">
        <v>8611242</v>
      </c>
      <c r="G101" s="11"/>
      <c r="H101" s="9">
        <v>8611242</v>
      </c>
      <c r="I101" s="11"/>
      <c r="J101" s="9">
        <v>8611242</v>
      </c>
    </row>
    <row r="102" spans="1:10" ht="22.5" customHeight="1">
      <c r="A102" s="47" t="s">
        <v>76</v>
      </c>
      <c r="C102" s="126"/>
      <c r="D102" s="127"/>
      <c r="E102" s="126"/>
      <c r="F102" s="127"/>
      <c r="G102" s="126"/>
      <c r="H102" s="126"/>
      <c r="I102" s="126"/>
      <c r="J102" s="126"/>
    </row>
    <row r="103" spans="1:10" ht="22.5" customHeight="1">
      <c r="A103" s="47" t="s">
        <v>77</v>
      </c>
      <c r="C103" s="11"/>
      <c r="D103" s="107">
        <v>57298909</v>
      </c>
      <c r="E103" s="11"/>
      <c r="F103" s="107">
        <v>57298909</v>
      </c>
      <c r="G103" s="11"/>
      <c r="H103" s="7">
        <v>56408882</v>
      </c>
      <c r="I103" s="11"/>
      <c r="J103" s="7">
        <v>56408882</v>
      </c>
    </row>
    <row r="104" spans="1:10" ht="22.5" customHeight="1">
      <c r="A104" s="24" t="s">
        <v>78</v>
      </c>
      <c r="C104" s="11"/>
      <c r="D104" s="107">
        <v>3582872</v>
      </c>
      <c r="E104" s="11"/>
      <c r="F104" s="107">
        <v>3582872</v>
      </c>
      <c r="G104" s="11"/>
      <c r="H104" s="9">
        <v>3470021</v>
      </c>
      <c r="I104" s="11"/>
      <c r="J104" s="9">
        <v>3470021</v>
      </c>
    </row>
    <row r="105" spans="1:10" ht="22.5" customHeight="1">
      <c r="A105" s="24" t="s">
        <v>79</v>
      </c>
      <c r="C105" s="11"/>
      <c r="D105" s="107"/>
      <c r="E105" s="11"/>
      <c r="F105" s="107"/>
      <c r="G105" s="11"/>
      <c r="H105" s="11"/>
      <c r="I105" s="11"/>
      <c r="J105" s="11"/>
    </row>
    <row r="106" spans="1:10" ht="22.5" customHeight="1">
      <c r="A106" s="24" t="s">
        <v>80</v>
      </c>
      <c r="C106" s="11"/>
      <c r="D106" s="107">
        <v>4515190</v>
      </c>
      <c r="E106" s="11"/>
      <c r="F106" s="107">
        <v>5458941</v>
      </c>
      <c r="G106" s="11"/>
      <c r="H106" s="103">
        <v>0</v>
      </c>
      <c r="I106" s="126"/>
      <c r="J106" s="103">
        <v>0</v>
      </c>
    </row>
    <row r="107" spans="1:10" ht="22.5" customHeight="1">
      <c r="A107" s="24" t="s">
        <v>81</v>
      </c>
      <c r="C107" s="11"/>
      <c r="D107" s="107"/>
      <c r="E107" s="11"/>
      <c r="F107" s="107"/>
      <c r="G107" s="11"/>
      <c r="H107" s="11"/>
      <c r="I107" s="11"/>
      <c r="J107" s="11"/>
    </row>
    <row r="108" spans="1:10" ht="22.5" customHeight="1">
      <c r="A108" s="24" t="s">
        <v>82</v>
      </c>
      <c r="C108" s="11"/>
      <c r="D108" s="126">
        <v>-9917</v>
      </c>
      <c r="E108" s="11"/>
      <c r="F108" s="126">
        <v>-9917</v>
      </c>
      <c r="G108" s="11"/>
      <c r="H108" s="9">
        <v>490423</v>
      </c>
      <c r="I108" s="11"/>
      <c r="J108" s="9">
        <v>490423</v>
      </c>
    </row>
    <row r="109" spans="1:10" ht="22.5" customHeight="1">
      <c r="A109" s="47" t="s">
        <v>83</v>
      </c>
      <c r="C109" s="11"/>
      <c r="D109" s="107"/>
      <c r="E109" s="11"/>
      <c r="F109" s="107"/>
      <c r="G109" s="11"/>
      <c r="H109" s="11"/>
      <c r="I109" s="11"/>
      <c r="J109" s="11"/>
    </row>
    <row r="110" spans="1:10" ht="22.5" customHeight="1">
      <c r="A110" s="47" t="s">
        <v>84</v>
      </c>
      <c r="C110" s="11"/>
      <c r="D110" s="107"/>
      <c r="E110" s="11"/>
      <c r="F110" s="107"/>
      <c r="G110" s="11"/>
      <c r="H110" s="11"/>
      <c r="I110" s="11"/>
      <c r="J110" s="11"/>
    </row>
    <row r="111" spans="1:10" ht="22.5" customHeight="1">
      <c r="A111" s="47" t="s">
        <v>85</v>
      </c>
      <c r="C111" s="11"/>
      <c r="D111" s="7">
        <v>929166</v>
      </c>
      <c r="E111" s="11"/>
      <c r="F111" s="7">
        <v>929166</v>
      </c>
      <c r="G111" s="11"/>
      <c r="H111" s="7">
        <v>929166</v>
      </c>
      <c r="I111" s="11"/>
      <c r="J111" s="7">
        <v>929166</v>
      </c>
    </row>
    <row r="112" spans="1:10" ht="22.5" customHeight="1">
      <c r="A112" s="47" t="s">
        <v>86</v>
      </c>
      <c r="C112" s="11"/>
      <c r="D112" s="107">
        <v>130254233</v>
      </c>
      <c r="E112" s="11"/>
      <c r="F112" s="107">
        <v>127749010</v>
      </c>
      <c r="G112" s="11"/>
      <c r="H112" s="105">
        <v>54188840</v>
      </c>
      <c r="I112" s="11"/>
      <c r="J112" s="105">
        <v>48369402</v>
      </c>
    </row>
    <row r="113" spans="1:10" ht="22.5" customHeight="1">
      <c r="A113" s="24" t="s">
        <v>87</v>
      </c>
      <c r="C113" s="126"/>
      <c r="D113" s="128">
        <v>-10332356</v>
      </c>
      <c r="E113" s="126"/>
      <c r="F113" s="128">
        <v>-10332356</v>
      </c>
      <c r="G113" s="126"/>
      <c r="H113" s="103">
        <v>-6244707</v>
      </c>
      <c r="I113" s="126"/>
      <c r="J113" s="103">
        <v>-6244707</v>
      </c>
    </row>
    <row r="114" spans="1:10" ht="22.5" customHeight="1">
      <c r="A114" s="24" t="s">
        <v>88</v>
      </c>
      <c r="C114" s="11"/>
      <c r="D114" s="18">
        <v>9388167</v>
      </c>
      <c r="E114" s="11"/>
      <c r="F114" s="18">
        <v>9279320</v>
      </c>
      <c r="G114" s="11"/>
      <c r="H114" s="102">
        <v>5564774</v>
      </c>
      <c r="I114" s="11"/>
      <c r="J114" s="102">
        <v>5522711</v>
      </c>
    </row>
    <row r="115" spans="1:10" s="4" customFormat="1" ht="22.5" customHeight="1">
      <c r="A115" s="50" t="s">
        <v>89</v>
      </c>
      <c r="B115" s="10"/>
      <c r="C115" s="13"/>
      <c r="D115" s="129">
        <f>SUM(D100:D114)</f>
        <v>204237506</v>
      </c>
      <c r="E115" s="13"/>
      <c r="F115" s="129">
        <f>SUM(F100:F114)</f>
        <v>202567187</v>
      </c>
      <c r="G115" s="13"/>
      <c r="H115" s="8">
        <f>SUM(H100:H114)</f>
        <v>123418641</v>
      </c>
      <c r="I115" s="13"/>
      <c r="J115" s="8">
        <f>SUM(J100:J114)</f>
        <v>117557140</v>
      </c>
    </row>
    <row r="116" spans="1:10" customFormat="1" ht="22.5" customHeight="1">
      <c r="A116" s="24" t="s">
        <v>90</v>
      </c>
      <c r="B116" s="2">
        <v>6</v>
      </c>
      <c r="C116" s="51"/>
      <c r="D116" s="130">
        <v>15000000</v>
      </c>
      <c r="E116" s="51"/>
      <c r="F116" s="130">
        <v>15000000</v>
      </c>
      <c r="G116" s="51"/>
      <c r="H116" s="62">
        <v>15000000</v>
      </c>
      <c r="I116" s="51"/>
      <c r="J116" s="62">
        <v>15000000</v>
      </c>
    </row>
    <row r="117" spans="1:10" s="4" customFormat="1" ht="22.5" customHeight="1">
      <c r="A117" s="50" t="s">
        <v>91</v>
      </c>
      <c r="B117" s="10"/>
      <c r="C117" s="13"/>
      <c r="D117" s="8">
        <f>SUM(D115:D116)</f>
        <v>219237506</v>
      </c>
      <c r="E117" s="13"/>
      <c r="F117" s="8">
        <f>SUM(F115:F116)</f>
        <v>217567187</v>
      </c>
      <c r="G117" s="13"/>
      <c r="H117" s="8">
        <f>SUM(H115:H116)</f>
        <v>138418641</v>
      </c>
      <c r="I117" s="13"/>
      <c r="J117" s="8">
        <f>SUM(J115:J116)</f>
        <v>132557140</v>
      </c>
    </row>
    <row r="118" spans="1:10" ht="22.5" customHeight="1">
      <c r="A118" s="47" t="s">
        <v>92</v>
      </c>
      <c r="C118" s="11"/>
      <c r="D118" s="18">
        <v>42468957</v>
      </c>
      <c r="E118" s="11"/>
      <c r="F118" s="18">
        <v>72070687</v>
      </c>
      <c r="G118" s="11"/>
      <c r="H118" s="94">
        <v>0</v>
      </c>
      <c r="I118" s="11"/>
      <c r="J118" s="94">
        <v>0</v>
      </c>
    </row>
    <row r="119" spans="1:10" s="4" customFormat="1" ht="22.5" customHeight="1">
      <c r="A119" s="50" t="s">
        <v>93</v>
      </c>
      <c r="B119" s="2"/>
      <c r="C119" s="13"/>
      <c r="D119" s="83">
        <f>SUM(D117:D118)</f>
        <v>261706463</v>
      </c>
      <c r="E119" s="13"/>
      <c r="F119" s="83">
        <f>SUM(F117:F118)</f>
        <v>289637874</v>
      </c>
      <c r="G119" s="13"/>
      <c r="H119" s="83">
        <f>SUM(H117:H118)</f>
        <v>138418641</v>
      </c>
      <c r="I119" s="13"/>
      <c r="J119" s="83">
        <f>SUM(J117:J118)</f>
        <v>132557140</v>
      </c>
    </row>
    <row r="120" spans="1:10" ht="22.5" customHeight="1">
      <c r="A120" s="50"/>
      <c r="C120" s="11"/>
      <c r="D120" s="14"/>
      <c r="E120" s="11"/>
      <c r="F120" s="14"/>
      <c r="G120" s="11"/>
      <c r="H120" s="11"/>
      <c r="I120" s="11"/>
      <c r="J120" s="11"/>
    </row>
    <row r="121" spans="1:10" ht="22.5" customHeight="1" thickBot="1">
      <c r="A121" s="50" t="s">
        <v>94</v>
      </c>
      <c r="C121" s="13"/>
      <c r="D121" s="121">
        <f>D88+D119</f>
        <v>837120524</v>
      </c>
      <c r="E121" s="13"/>
      <c r="F121" s="121">
        <f>F88+F119</f>
        <v>845572338</v>
      </c>
      <c r="G121" s="13"/>
      <c r="H121" s="121">
        <f>H88+H119</f>
        <v>283842500</v>
      </c>
      <c r="I121" s="13"/>
      <c r="J121" s="121">
        <f>J88+J119</f>
        <v>273053371</v>
      </c>
    </row>
    <row r="122" spans="1:10" ht="22.5" customHeight="1" thickTop="1"/>
  </sheetData>
  <mergeCells count="8">
    <mergeCell ref="D92:F92"/>
    <mergeCell ref="H92:J92"/>
    <mergeCell ref="D58:F58"/>
    <mergeCell ref="H58:J58"/>
    <mergeCell ref="D4:F4"/>
    <mergeCell ref="H4:J4"/>
    <mergeCell ref="D31:F31"/>
    <mergeCell ref="H31:J31"/>
  </mergeCells>
  <pageMargins left="0.7" right="0.7" top="0.48" bottom="0.5" header="0.5" footer="0.5"/>
  <pageSetup paperSize="9" scale="90" firstPageNumber="3" orientation="portrait" useFirstPageNumber="1" r:id="rId1"/>
  <headerFooter>
    <oddFooter>&amp;Lหมายเหตุประกอบงบการเงินเป็นส่วนหนึ่งของงบการเงินระหว่างกาลนี้
&amp;C&amp;P</oddFooter>
  </headerFooter>
  <rowBreaks count="3" manualBreakCount="3">
    <brk id="27" max="16383" man="1"/>
    <brk id="54" max="16383" man="1"/>
    <brk id="88" max="16383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view="pageBreakPreview" zoomScale="90" zoomScaleNormal="60" zoomScaleSheetLayoutView="66" workbookViewId="0">
      <selection activeCell="A13" sqref="A13"/>
    </sheetView>
  </sheetViews>
  <sheetFormatPr defaultColWidth="9.09765625" defaultRowHeight="23.25" customHeight="1"/>
  <cols>
    <col min="1" max="1" width="43.09765625" style="47" customWidth="1"/>
    <col min="2" max="2" width="8" style="2" customWidth="1"/>
    <col min="3" max="3" width="1" style="3" customWidth="1"/>
    <col min="4" max="4" width="13.8984375" style="3" customWidth="1"/>
    <col min="5" max="5" width="1" style="3" customWidth="1"/>
    <col min="6" max="6" width="13.8984375" style="3" customWidth="1"/>
    <col min="7" max="7" width="1" style="3" customWidth="1"/>
    <col min="8" max="8" width="14.59765625" style="3" customWidth="1"/>
    <col min="9" max="9" width="1" style="3" customWidth="1"/>
    <col min="10" max="10" width="14.59765625" style="3" customWidth="1"/>
    <col min="11" max="16384" width="9.09765625" style="3"/>
  </cols>
  <sheetData>
    <row r="1" spans="1:10" ht="23.25" customHeight="1">
      <c r="A1" s="44" t="s">
        <v>0</v>
      </c>
      <c r="B1" s="45"/>
      <c r="C1" s="46"/>
      <c r="D1" s="46"/>
      <c r="E1" s="46"/>
      <c r="F1" s="46"/>
      <c r="G1" s="46"/>
      <c r="H1" s="164"/>
      <c r="I1" s="164"/>
      <c r="J1" s="164"/>
    </row>
    <row r="2" spans="1:10" ht="23.25" customHeight="1">
      <c r="A2" s="44" t="s">
        <v>95</v>
      </c>
      <c r="B2" s="45"/>
      <c r="C2" s="46"/>
      <c r="D2" s="46"/>
      <c r="E2" s="46"/>
      <c r="F2" s="46"/>
      <c r="G2" s="46"/>
      <c r="H2" s="164"/>
      <c r="I2" s="164"/>
      <c r="J2" s="164"/>
    </row>
    <row r="3" spans="1:10" ht="23.25" customHeight="1">
      <c r="A3" s="5"/>
      <c r="B3" s="5"/>
      <c r="C3" s="46"/>
      <c r="D3" s="46"/>
      <c r="E3" s="46"/>
      <c r="F3" s="46"/>
      <c r="G3" s="46"/>
      <c r="H3" s="46"/>
      <c r="I3" s="165" t="s">
        <v>2</v>
      </c>
      <c r="J3" s="165"/>
    </row>
    <row r="4" spans="1:10" ht="23.25" customHeight="1">
      <c r="C4" s="2"/>
      <c r="D4" s="161" t="s">
        <v>3</v>
      </c>
      <c r="E4" s="161"/>
      <c r="F4" s="161"/>
      <c r="G4" s="48"/>
      <c r="H4" s="161" t="s">
        <v>4</v>
      </c>
      <c r="I4" s="161"/>
      <c r="J4" s="161"/>
    </row>
    <row r="5" spans="1:10" ht="23.25" customHeight="1">
      <c r="C5" s="2"/>
      <c r="D5" s="167" t="s">
        <v>96</v>
      </c>
      <c r="E5" s="167"/>
      <c r="F5" s="167"/>
      <c r="G5" s="48"/>
      <c r="H5" s="167" t="s">
        <v>96</v>
      </c>
      <c r="I5" s="167"/>
      <c r="J5" s="167"/>
    </row>
    <row r="6" spans="1:10" ht="23.25" customHeight="1">
      <c r="C6" s="2"/>
      <c r="D6" s="162" t="s">
        <v>97</v>
      </c>
      <c r="E6" s="162"/>
      <c r="F6" s="162"/>
      <c r="G6" s="48"/>
      <c r="H6" s="162" t="s">
        <v>97</v>
      </c>
      <c r="I6" s="162"/>
      <c r="J6" s="162"/>
    </row>
    <row r="7" spans="1:10" ht="23.25" customHeight="1">
      <c r="B7" s="2" t="s">
        <v>7</v>
      </c>
      <c r="C7" s="49"/>
      <c r="D7" s="32">
        <v>2565</v>
      </c>
      <c r="E7" s="49"/>
      <c r="F7" s="32">
        <v>2564</v>
      </c>
      <c r="G7" s="1"/>
      <c r="H7" s="32">
        <v>2565</v>
      </c>
      <c r="I7" s="49"/>
      <c r="J7" s="32">
        <v>2564</v>
      </c>
    </row>
    <row r="8" spans="1:10" ht="23.25" customHeight="1">
      <c r="C8" s="49"/>
      <c r="D8" s="1"/>
      <c r="E8" s="49"/>
      <c r="F8" s="1"/>
      <c r="G8" s="1"/>
      <c r="H8" s="1"/>
      <c r="I8" s="49"/>
      <c r="J8" s="1"/>
    </row>
    <row r="9" spans="1:10" ht="23.25" customHeight="1">
      <c r="A9" s="58" t="s">
        <v>98</v>
      </c>
      <c r="B9" s="2">
        <v>3</v>
      </c>
      <c r="C9" s="11"/>
      <c r="D9" s="11"/>
      <c r="E9" s="11"/>
      <c r="F9" s="11"/>
      <c r="G9" s="11"/>
      <c r="H9" s="11"/>
      <c r="I9" s="11"/>
      <c r="J9" s="11"/>
    </row>
    <row r="10" spans="1:10" ht="23.25" customHeight="1">
      <c r="A10" s="47" t="s">
        <v>99</v>
      </c>
      <c r="B10" s="2">
        <v>7</v>
      </c>
      <c r="C10" s="11"/>
      <c r="D10" s="55">
        <v>138887012</v>
      </c>
      <c r="E10" s="11"/>
      <c r="F10" s="55">
        <v>119345907</v>
      </c>
      <c r="G10" s="11"/>
      <c r="H10" s="11">
        <v>6607832</v>
      </c>
      <c r="I10" s="11"/>
      <c r="J10" s="11">
        <v>5804657</v>
      </c>
    </row>
    <row r="11" spans="1:10" ht="23.25" customHeight="1">
      <c r="A11" s="47" t="s">
        <v>100</v>
      </c>
      <c r="B11" s="2">
        <v>4</v>
      </c>
      <c r="C11" s="11"/>
      <c r="D11" s="109">
        <v>1595495</v>
      </c>
      <c r="E11" s="11"/>
      <c r="F11" s="109">
        <v>0</v>
      </c>
      <c r="G11" s="11"/>
      <c r="H11" s="53">
        <v>143147</v>
      </c>
      <c r="I11" s="11"/>
      <c r="J11" s="53">
        <v>0</v>
      </c>
    </row>
    <row r="12" spans="1:10" ht="23.25" customHeight="1">
      <c r="A12" s="24" t="s">
        <v>101</v>
      </c>
      <c r="C12" s="11"/>
      <c r="D12" s="55">
        <v>173159</v>
      </c>
      <c r="E12" s="11"/>
      <c r="F12" s="55">
        <v>145882</v>
      </c>
      <c r="G12" s="11"/>
      <c r="H12" s="7">
        <v>123212</v>
      </c>
      <c r="I12" s="11"/>
      <c r="J12" s="7">
        <v>336916</v>
      </c>
    </row>
    <row r="13" spans="1:10" ht="23.25" customHeight="1">
      <c r="A13" s="19" t="s">
        <v>102</v>
      </c>
      <c r="C13" s="11"/>
      <c r="D13" s="109">
        <v>0</v>
      </c>
      <c r="E13" s="11"/>
      <c r="F13" s="109">
        <v>0</v>
      </c>
      <c r="G13" s="11"/>
      <c r="H13" s="53">
        <v>7171470</v>
      </c>
      <c r="I13" s="11"/>
      <c r="J13" s="53">
        <v>0</v>
      </c>
    </row>
    <row r="14" spans="1:10" ht="23.25" customHeight="1">
      <c r="A14" s="22" t="s">
        <v>103</v>
      </c>
      <c r="C14" s="11"/>
      <c r="D14" s="109">
        <v>0</v>
      </c>
      <c r="E14" s="11"/>
      <c r="F14" s="55">
        <v>5662</v>
      </c>
      <c r="G14" s="11"/>
      <c r="H14" s="53">
        <v>0</v>
      </c>
      <c r="I14" s="11"/>
      <c r="J14" s="53">
        <v>5394</v>
      </c>
    </row>
    <row r="15" spans="1:10" ht="23.25" customHeight="1">
      <c r="A15" s="47" t="s">
        <v>104</v>
      </c>
      <c r="C15" s="11"/>
      <c r="D15" s="55">
        <v>512544</v>
      </c>
      <c r="E15" s="11"/>
      <c r="F15" s="55">
        <v>595543</v>
      </c>
      <c r="G15" s="11"/>
      <c r="H15" s="53">
        <v>52291</v>
      </c>
      <c r="I15" s="11"/>
      <c r="J15" s="53">
        <v>20</v>
      </c>
    </row>
    <row r="16" spans="1:10" s="4" customFormat="1" ht="23.25" customHeight="1">
      <c r="A16" s="50" t="s">
        <v>105</v>
      </c>
      <c r="B16" s="10"/>
      <c r="C16" s="13"/>
      <c r="D16" s="59">
        <f>SUM(D10:D15)</f>
        <v>141168210</v>
      </c>
      <c r="E16" s="13"/>
      <c r="F16" s="59">
        <f>SUM(F10:F15)</f>
        <v>120092994</v>
      </c>
      <c r="G16" s="13"/>
      <c r="H16" s="59">
        <f>SUM(H10:H15)</f>
        <v>14097952</v>
      </c>
      <c r="I16" s="13"/>
      <c r="J16" s="59">
        <f>SUM(J10:J15)</f>
        <v>6146987</v>
      </c>
    </row>
    <row r="17" spans="1:10" ht="10.4" customHeight="1">
      <c r="A17" s="166"/>
      <c r="B17" s="166"/>
      <c r="C17" s="11"/>
      <c r="D17" s="11"/>
      <c r="E17" s="11"/>
      <c r="F17" s="11"/>
      <c r="G17" s="11"/>
      <c r="H17" s="11"/>
      <c r="I17" s="11"/>
      <c r="J17" s="11"/>
    </row>
    <row r="18" spans="1:10" ht="23.25" customHeight="1">
      <c r="A18" s="58" t="s">
        <v>106</v>
      </c>
      <c r="B18" s="2">
        <v>3</v>
      </c>
      <c r="C18" s="11"/>
      <c r="D18" s="11"/>
      <c r="E18" s="11"/>
      <c r="F18" s="11"/>
      <c r="G18" s="11"/>
      <c r="H18" s="11"/>
      <c r="I18" s="11"/>
      <c r="J18" s="11"/>
    </row>
    <row r="19" spans="1:10" ht="23.25" customHeight="1">
      <c r="A19" s="47" t="s">
        <v>107</v>
      </c>
      <c r="C19" s="11"/>
      <c r="D19" s="55">
        <v>121096366</v>
      </c>
      <c r="E19" s="11"/>
      <c r="F19" s="55">
        <v>95554590</v>
      </c>
      <c r="G19" s="11"/>
      <c r="H19" s="11">
        <v>6029941</v>
      </c>
      <c r="I19" s="11"/>
      <c r="J19" s="11">
        <v>5177557</v>
      </c>
    </row>
    <row r="20" spans="1:10" ht="23.25" customHeight="1">
      <c r="A20" s="24" t="s">
        <v>108</v>
      </c>
      <c r="C20" s="11"/>
      <c r="D20" s="55">
        <v>4946859</v>
      </c>
      <c r="E20" s="11"/>
      <c r="F20" s="55">
        <v>4730305</v>
      </c>
      <c r="G20" s="11"/>
      <c r="H20" s="11">
        <v>196195</v>
      </c>
      <c r="I20" s="11"/>
      <c r="J20" s="11">
        <v>213604</v>
      </c>
    </row>
    <row r="21" spans="1:10" ht="23.25" customHeight="1">
      <c r="A21" s="47" t="s">
        <v>109</v>
      </c>
      <c r="C21" s="11"/>
      <c r="D21" s="55">
        <v>7177179</v>
      </c>
      <c r="E21" s="11"/>
      <c r="F21" s="55">
        <v>6953632</v>
      </c>
      <c r="G21" s="11"/>
      <c r="H21" s="11">
        <v>616214</v>
      </c>
      <c r="I21" s="11"/>
      <c r="J21" s="11">
        <v>542548</v>
      </c>
    </row>
    <row r="22" spans="1:10" ht="23.25" customHeight="1">
      <c r="A22" s="24" t="s">
        <v>110</v>
      </c>
      <c r="C22" s="11"/>
      <c r="E22" s="11"/>
      <c r="G22" s="11"/>
      <c r="H22" s="11"/>
      <c r="I22" s="11"/>
      <c r="J22" s="11"/>
    </row>
    <row r="23" spans="1:10" ht="23.25" customHeight="1">
      <c r="A23" s="24" t="s">
        <v>111</v>
      </c>
      <c r="C23" s="11"/>
      <c r="D23" s="82">
        <v>-1098061</v>
      </c>
      <c r="E23" s="11"/>
      <c r="F23" s="82">
        <v>73720</v>
      </c>
      <c r="G23" s="11"/>
      <c r="H23" s="53">
        <v>0</v>
      </c>
      <c r="I23" s="11"/>
      <c r="J23" s="53">
        <v>0</v>
      </c>
    </row>
    <row r="24" spans="1:10" ht="23.25" customHeight="1">
      <c r="A24" s="24" t="s">
        <v>112</v>
      </c>
      <c r="C24" s="11"/>
      <c r="D24" s="87">
        <v>44829</v>
      </c>
      <c r="E24" s="11"/>
      <c r="F24" s="87">
        <v>-10286</v>
      </c>
      <c r="G24" s="11"/>
      <c r="H24" s="53">
        <v>0</v>
      </c>
      <c r="I24" s="11"/>
      <c r="J24" s="53">
        <v>0</v>
      </c>
    </row>
    <row r="25" spans="1:10" ht="23.25" customHeight="1">
      <c r="A25" s="24" t="s">
        <v>113</v>
      </c>
      <c r="C25" s="11"/>
      <c r="D25" s="87">
        <v>41197</v>
      </c>
      <c r="E25" s="11"/>
      <c r="F25" s="87">
        <v>0</v>
      </c>
      <c r="G25" s="11"/>
      <c r="H25" s="53">
        <v>15278</v>
      </c>
      <c r="I25" s="11"/>
      <c r="J25" s="53">
        <v>0</v>
      </c>
    </row>
    <row r="26" spans="1:10" ht="23.25" customHeight="1">
      <c r="A26" s="24" t="s">
        <v>114</v>
      </c>
      <c r="C26" s="11"/>
      <c r="D26" s="53">
        <v>681391</v>
      </c>
      <c r="E26" s="11"/>
      <c r="F26" s="53">
        <v>629296</v>
      </c>
      <c r="G26" s="11"/>
      <c r="H26" s="53">
        <v>3021</v>
      </c>
      <c r="I26" s="11"/>
      <c r="J26" s="53">
        <v>3438</v>
      </c>
    </row>
    <row r="27" spans="1:10" ht="23.25" customHeight="1">
      <c r="A27" s="24" t="s">
        <v>115</v>
      </c>
      <c r="B27"/>
      <c r="D27" s="81">
        <v>3787771</v>
      </c>
      <c r="F27" s="81">
        <v>3469090</v>
      </c>
      <c r="G27" s="103"/>
      <c r="H27" s="94">
        <v>1244859</v>
      </c>
      <c r="I27" s="103"/>
      <c r="J27" s="94">
        <v>1326154</v>
      </c>
    </row>
    <row r="28" spans="1:10" s="4" customFormat="1" ht="23.25" customHeight="1">
      <c r="A28" s="50" t="s">
        <v>116</v>
      </c>
      <c r="B28" s="10"/>
      <c r="C28" s="13"/>
      <c r="D28" s="52">
        <f>SUM(D19:D27)</f>
        <v>136677531</v>
      </c>
      <c r="E28" s="13"/>
      <c r="F28" s="52">
        <f>SUM(F19:F27)</f>
        <v>111400347</v>
      </c>
      <c r="G28" s="13"/>
      <c r="H28" s="52">
        <f>SUM(H19:H27)</f>
        <v>8105508</v>
      </c>
      <c r="I28" s="13"/>
      <c r="J28" s="52">
        <f>SUM(J19:J27)</f>
        <v>7263301</v>
      </c>
    </row>
    <row r="29" spans="1:10" ht="8.75" customHeight="1">
      <c r="A29" s="166"/>
      <c r="B29" s="166"/>
      <c r="C29" s="11"/>
      <c r="D29" s="11"/>
      <c r="E29" s="11"/>
      <c r="F29" s="11"/>
      <c r="G29" s="11"/>
      <c r="H29" s="11"/>
      <c r="I29" s="11"/>
      <c r="J29" s="11"/>
    </row>
    <row r="30" spans="1:10" ht="23.25" customHeight="1">
      <c r="A30" s="24" t="s">
        <v>117</v>
      </c>
      <c r="C30" s="11"/>
      <c r="D30" s="11"/>
      <c r="F30" s="11"/>
    </row>
    <row r="31" spans="1:10" ht="23.25" customHeight="1">
      <c r="A31" s="24" t="s">
        <v>118</v>
      </c>
      <c r="C31" s="11"/>
      <c r="D31" s="61">
        <v>-336419</v>
      </c>
      <c r="E31" s="11"/>
      <c r="F31" s="61">
        <v>2043065</v>
      </c>
      <c r="G31" s="11"/>
      <c r="H31" s="54">
        <v>0</v>
      </c>
      <c r="I31" s="11"/>
      <c r="J31" s="54">
        <v>0</v>
      </c>
    </row>
    <row r="32" spans="1:10" ht="23.25" customHeight="1">
      <c r="A32" s="50" t="s">
        <v>119</v>
      </c>
      <c r="C32" s="11"/>
    </row>
    <row r="33" spans="1:10" ht="23.25" customHeight="1">
      <c r="A33" s="50" t="s">
        <v>120</v>
      </c>
      <c r="C33" s="11"/>
      <c r="D33" s="13">
        <f>D16-D28+D31</f>
        <v>4154260</v>
      </c>
      <c r="E33" s="11"/>
      <c r="F33" s="13">
        <f>F16-F28+F31</f>
        <v>10735712</v>
      </c>
      <c r="G33" s="13"/>
      <c r="H33" s="13">
        <f>H16-H28+H31</f>
        <v>5992444</v>
      </c>
      <c r="I33" s="13"/>
      <c r="J33" s="13">
        <f>J16-J28+J31</f>
        <v>-1116314</v>
      </c>
    </row>
    <row r="34" spans="1:10" ht="23.25" customHeight="1">
      <c r="A34" s="24" t="s">
        <v>121</v>
      </c>
      <c r="C34" s="11"/>
      <c r="D34" s="18">
        <v>1158160</v>
      </c>
      <c r="E34" s="11"/>
      <c r="F34" s="18">
        <v>2117305</v>
      </c>
      <c r="G34" s="11"/>
      <c r="H34" s="88">
        <v>-239071</v>
      </c>
      <c r="I34" s="11"/>
      <c r="J34" s="88">
        <v>-4090</v>
      </c>
    </row>
    <row r="35" spans="1:10" ht="23.25" customHeight="1" thickBot="1">
      <c r="A35" s="50" t="s">
        <v>122</v>
      </c>
      <c r="C35" s="13"/>
      <c r="D35" s="60">
        <f>D33-D34</f>
        <v>2996100</v>
      </c>
      <c r="E35" s="13"/>
      <c r="F35" s="60">
        <f>F33-F34</f>
        <v>8618407</v>
      </c>
      <c r="G35" s="13"/>
      <c r="H35" s="60">
        <f>H33-H34</f>
        <v>6231515</v>
      </c>
      <c r="I35" s="13"/>
      <c r="J35" s="60">
        <f>J33-J34</f>
        <v>-1112224</v>
      </c>
    </row>
    <row r="36" spans="1:10" ht="8.15" customHeight="1" thickTop="1">
      <c r="A36" s="50"/>
      <c r="C36" s="13"/>
      <c r="D36" s="13"/>
      <c r="E36" s="13"/>
      <c r="F36" s="13"/>
      <c r="G36" s="13"/>
      <c r="H36" s="13"/>
      <c r="I36" s="13"/>
      <c r="J36" s="13"/>
    </row>
    <row r="37" spans="1:10" ht="23.25" customHeight="1">
      <c r="A37" s="44" t="s">
        <v>0</v>
      </c>
      <c r="B37" s="45"/>
      <c r="C37" s="46"/>
      <c r="D37" s="46"/>
      <c r="E37" s="46"/>
      <c r="F37" s="46"/>
      <c r="G37" s="46"/>
      <c r="H37" s="164"/>
      <c r="I37" s="164"/>
      <c r="J37" s="164"/>
    </row>
    <row r="38" spans="1:10" ht="23.25" customHeight="1">
      <c r="A38" s="44" t="s">
        <v>95</v>
      </c>
      <c r="B38" s="45"/>
      <c r="C38" s="46"/>
      <c r="D38" s="46"/>
      <c r="E38" s="46"/>
      <c r="F38" s="46"/>
      <c r="G38" s="46"/>
      <c r="H38" s="164"/>
      <c r="I38" s="164"/>
      <c r="J38" s="164"/>
    </row>
    <row r="39" spans="1:10" ht="23.25" customHeight="1">
      <c r="A39" s="5"/>
      <c r="B39" s="5"/>
      <c r="C39" s="46"/>
      <c r="D39" s="46"/>
      <c r="E39" s="46"/>
      <c r="F39" s="46"/>
      <c r="G39" s="46"/>
      <c r="H39" s="46"/>
      <c r="I39" s="165" t="s">
        <v>2</v>
      </c>
      <c r="J39" s="165"/>
    </row>
    <row r="40" spans="1:10" ht="23.25" customHeight="1">
      <c r="C40" s="2"/>
      <c r="D40" s="161" t="s">
        <v>3</v>
      </c>
      <c r="E40" s="161"/>
      <c r="F40" s="161"/>
      <c r="G40" s="48"/>
      <c r="H40" s="161" t="s">
        <v>4</v>
      </c>
      <c r="I40" s="161"/>
      <c r="J40" s="161"/>
    </row>
    <row r="41" spans="1:10" ht="23.25" customHeight="1">
      <c r="C41" s="2"/>
      <c r="D41" s="162" t="s">
        <v>96</v>
      </c>
      <c r="E41" s="163"/>
      <c r="F41" s="163"/>
      <c r="G41" s="48"/>
      <c r="H41" s="162" t="s">
        <v>96</v>
      </c>
      <c r="I41" s="163"/>
      <c r="J41" s="163"/>
    </row>
    <row r="42" spans="1:10" ht="23.25" customHeight="1">
      <c r="C42" s="2"/>
      <c r="D42" s="162" t="s">
        <v>97</v>
      </c>
      <c r="E42" s="162"/>
      <c r="F42" s="162"/>
      <c r="G42" s="48"/>
      <c r="H42" s="162" t="s">
        <v>97</v>
      </c>
      <c r="I42" s="162"/>
      <c r="J42" s="162"/>
    </row>
    <row r="43" spans="1:10" ht="23.25" customHeight="1">
      <c r="B43" s="2" t="s">
        <v>7</v>
      </c>
      <c r="C43" s="49"/>
      <c r="D43" s="32">
        <v>2565</v>
      </c>
      <c r="E43" s="49"/>
      <c r="F43" s="32">
        <v>2564</v>
      </c>
      <c r="G43" s="1"/>
      <c r="H43" s="32">
        <v>2565</v>
      </c>
      <c r="I43" s="49"/>
      <c r="J43" s="32">
        <v>2564</v>
      </c>
    </row>
    <row r="44" spans="1:10" ht="23.25" customHeight="1">
      <c r="C44" s="49"/>
      <c r="D44" s="1"/>
      <c r="E44" s="49"/>
      <c r="F44" s="1"/>
      <c r="G44" s="1"/>
      <c r="H44" s="1"/>
      <c r="I44" s="49"/>
      <c r="J44" s="1"/>
    </row>
    <row r="45" spans="1:10" ht="23.25" customHeight="1">
      <c r="A45" s="50" t="s">
        <v>123</v>
      </c>
      <c r="C45" s="11"/>
      <c r="D45" s="11"/>
      <c r="E45" s="11"/>
      <c r="F45" s="11"/>
      <c r="G45" s="11"/>
      <c r="H45" s="11"/>
      <c r="I45" s="11"/>
      <c r="J45" s="11"/>
    </row>
    <row r="46" spans="1:10" ht="23.25" customHeight="1">
      <c r="A46" s="24" t="s">
        <v>124</v>
      </c>
      <c r="C46" s="11"/>
      <c r="D46" s="11">
        <v>2842049</v>
      </c>
      <c r="E46" s="11"/>
      <c r="F46" s="11">
        <v>6945465</v>
      </c>
      <c r="G46" s="11"/>
      <c r="H46" s="53">
        <v>6231515</v>
      </c>
      <c r="I46" s="51"/>
      <c r="J46" s="53">
        <v>-1112224</v>
      </c>
    </row>
    <row r="47" spans="1:10" ht="23.25" customHeight="1">
      <c r="A47" s="24" t="s">
        <v>125</v>
      </c>
      <c r="C47" s="11"/>
      <c r="D47" s="62">
        <v>154051</v>
      </c>
      <c r="E47" s="11"/>
      <c r="F47" s="62">
        <v>1672942</v>
      </c>
      <c r="G47" s="11"/>
      <c r="H47" s="54">
        <v>0</v>
      </c>
      <c r="I47" s="11"/>
      <c r="J47" s="54">
        <v>0</v>
      </c>
    </row>
    <row r="48" spans="1:10" ht="23.25" customHeight="1" thickBot="1">
      <c r="A48" s="50" t="s">
        <v>122</v>
      </c>
      <c r="C48" s="13"/>
      <c r="D48" s="12">
        <f>SUM(D46,D47)</f>
        <v>2996100</v>
      </c>
      <c r="E48" s="13"/>
      <c r="F48" s="12">
        <f>SUM(F46,F47)</f>
        <v>8618407</v>
      </c>
      <c r="G48" s="13"/>
      <c r="H48" s="12">
        <f>SUM(H46,H47)</f>
        <v>6231515</v>
      </c>
      <c r="I48" s="13"/>
      <c r="J48" s="12">
        <f>SUM(J46,J47)</f>
        <v>-1112224</v>
      </c>
    </row>
    <row r="49" spans="1:10" ht="23.25" customHeight="1" thickTop="1">
      <c r="A49" s="50"/>
      <c r="C49" s="13"/>
      <c r="D49" s="13"/>
      <c r="E49" s="13"/>
      <c r="F49" s="13"/>
      <c r="G49" s="13"/>
      <c r="H49" s="13"/>
      <c r="I49" s="13"/>
      <c r="J49" s="13"/>
    </row>
    <row r="50" spans="1:10" s="112" customFormat="1" ht="23.15" customHeight="1" thickBot="1">
      <c r="A50" s="111" t="s">
        <v>126</v>
      </c>
      <c r="B50" s="96">
        <v>8</v>
      </c>
      <c r="C50" s="97"/>
      <c r="D50" s="98">
        <v>0.34</v>
      </c>
      <c r="E50" s="97"/>
      <c r="F50" s="98">
        <v>0.85</v>
      </c>
      <c r="G50" s="97"/>
      <c r="H50" s="98">
        <v>0.72</v>
      </c>
      <c r="I50" s="97"/>
      <c r="J50" s="98">
        <v>-0.15</v>
      </c>
    </row>
    <row r="51" spans="1:10" s="112" customFormat="1" ht="23.15" customHeight="1" thickTop="1" thickBot="1">
      <c r="A51" s="111" t="s">
        <v>127</v>
      </c>
      <c r="B51" s="96">
        <v>8</v>
      </c>
      <c r="C51" s="97"/>
      <c r="D51" s="98">
        <v>0.34</v>
      </c>
      <c r="E51" s="97"/>
      <c r="F51" s="98">
        <v>0.83</v>
      </c>
      <c r="G51" s="97"/>
      <c r="H51" s="98">
        <v>0.7</v>
      </c>
      <c r="I51" s="97"/>
      <c r="J51" s="98">
        <v>-0.15</v>
      </c>
    </row>
    <row r="52" spans="1:10" ht="23.25" customHeight="1" thickTop="1">
      <c r="A52" s="50"/>
      <c r="C52" s="11"/>
      <c r="D52" s="91"/>
      <c r="E52" s="11"/>
      <c r="F52" s="91"/>
      <c r="G52" s="11"/>
      <c r="H52" s="91"/>
      <c r="I52" s="11"/>
      <c r="J52" s="91"/>
    </row>
    <row r="53" spans="1:10" ht="23.25" customHeight="1">
      <c r="A53" s="44" t="s">
        <v>0</v>
      </c>
      <c r="B53" s="45"/>
      <c r="C53" s="46"/>
      <c r="D53" s="46"/>
      <c r="E53" s="46"/>
      <c r="F53" s="46"/>
      <c r="G53" s="46"/>
      <c r="H53" s="164"/>
      <c r="I53" s="164"/>
      <c r="J53" s="164"/>
    </row>
    <row r="54" spans="1:10" ht="23.25" customHeight="1">
      <c r="A54" s="44" t="s">
        <v>128</v>
      </c>
      <c r="B54" s="45"/>
      <c r="C54" s="46"/>
      <c r="D54" s="46"/>
      <c r="E54" s="46"/>
      <c r="F54" s="46"/>
      <c r="G54" s="46"/>
      <c r="H54" s="164"/>
      <c r="I54" s="164"/>
      <c r="J54" s="164"/>
    </row>
    <row r="55" spans="1:10" ht="21.75" customHeight="1">
      <c r="A55" s="5"/>
      <c r="B55" s="5"/>
      <c r="C55" s="46"/>
      <c r="D55" s="46"/>
      <c r="E55" s="46"/>
      <c r="F55" s="46"/>
      <c r="G55" s="46"/>
      <c r="H55" s="46"/>
      <c r="I55" s="165" t="s">
        <v>2</v>
      </c>
      <c r="J55" s="165"/>
    </row>
    <row r="56" spans="1:10" ht="21.75" customHeight="1">
      <c r="C56" s="2"/>
      <c r="D56" s="161" t="s">
        <v>3</v>
      </c>
      <c r="E56" s="161"/>
      <c r="F56" s="161"/>
      <c r="G56" s="48"/>
      <c r="H56" s="161" t="s">
        <v>4</v>
      </c>
      <c r="I56" s="161"/>
      <c r="J56" s="161"/>
    </row>
    <row r="57" spans="1:10" ht="25.5" customHeight="1">
      <c r="C57" s="2"/>
      <c r="D57" s="162" t="s">
        <v>96</v>
      </c>
      <c r="E57" s="163"/>
      <c r="F57" s="163"/>
      <c r="G57" s="48"/>
      <c r="H57" s="162" t="s">
        <v>96</v>
      </c>
      <c r="I57" s="163"/>
      <c r="J57" s="163"/>
    </row>
    <row r="58" spans="1:10" ht="21.75" customHeight="1">
      <c r="C58" s="2"/>
      <c r="D58" s="162" t="s">
        <v>97</v>
      </c>
      <c r="E58" s="162"/>
      <c r="F58" s="162"/>
      <c r="G58" s="48"/>
      <c r="H58" s="162" t="s">
        <v>97</v>
      </c>
      <c r="I58" s="162"/>
      <c r="J58" s="162"/>
    </row>
    <row r="59" spans="1:10" ht="21.75" customHeight="1">
      <c r="C59" s="49"/>
      <c r="D59" s="32">
        <v>2565</v>
      </c>
      <c r="E59" s="49"/>
      <c r="F59" s="32">
        <v>2564</v>
      </c>
      <c r="G59" s="1"/>
      <c r="H59" s="32">
        <v>2565</v>
      </c>
      <c r="I59" s="49"/>
      <c r="J59" s="32">
        <v>2564</v>
      </c>
    </row>
    <row r="60" spans="1:10" ht="22.5" customHeight="1">
      <c r="D60" s="1"/>
      <c r="E60" s="49"/>
      <c r="F60" s="1"/>
      <c r="G60" s="1"/>
      <c r="H60" s="1"/>
      <c r="I60" s="49"/>
      <c r="J60" s="1"/>
    </row>
    <row r="61" spans="1:10" ht="21.75" customHeight="1">
      <c r="A61" s="50" t="s">
        <v>122</v>
      </c>
      <c r="D61" s="13">
        <f>D48</f>
        <v>2996100</v>
      </c>
      <c r="E61" s="4"/>
      <c r="F61" s="13">
        <f>F48</f>
        <v>8618407</v>
      </c>
      <c r="G61" s="13"/>
      <c r="H61" s="13">
        <f>H48</f>
        <v>6231515</v>
      </c>
      <c r="I61" s="4"/>
      <c r="J61" s="13">
        <f>J48</f>
        <v>-1112224</v>
      </c>
    </row>
    <row r="62" spans="1:10" ht="10.5" customHeight="1"/>
    <row r="63" spans="1:10" ht="21.75" customHeight="1">
      <c r="A63" s="50" t="s">
        <v>129</v>
      </c>
    </row>
    <row r="64" spans="1:10" ht="21.75" customHeight="1">
      <c r="A64" s="58" t="s">
        <v>130</v>
      </c>
    </row>
    <row r="65" spans="1:10" ht="21.75" customHeight="1">
      <c r="A65" s="58" t="s">
        <v>131</v>
      </c>
    </row>
    <row r="66" spans="1:10" ht="21.75" customHeight="1">
      <c r="A66" s="24" t="s">
        <v>132</v>
      </c>
      <c r="D66" s="7"/>
      <c r="F66" s="7"/>
      <c r="H66" s="53"/>
      <c r="J66" s="53"/>
    </row>
    <row r="67" spans="1:10" ht="23" customHeight="1">
      <c r="A67" s="24" t="s">
        <v>133</v>
      </c>
      <c r="D67" s="7">
        <v>-3466177</v>
      </c>
      <c r="F67" s="7">
        <v>4403704</v>
      </c>
      <c r="H67" s="53">
        <v>0</v>
      </c>
      <c r="J67" s="53">
        <v>0</v>
      </c>
    </row>
    <row r="68" spans="1:10" ht="21.75" customHeight="1">
      <c r="A68" s="24" t="s">
        <v>134</v>
      </c>
      <c r="D68" s="23">
        <v>1575022</v>
      </c>
      <c r="F68" s="23">
        <v>212337</v>
      </c>
      <c r="H68" s="53">
        <v>39579</v>
      </c>
      <c r="J68" s="53">
        <v>24298</v>
      </c>
    </row>
    <row r="69" spans="1:10" ht="21.75" customHeight="1">
      <c r="A69" s="24" t="s">
        <v>135</v>
      </c>
      <c r="D69" s="23"/>
      <c r="F69" s="23"/>
      <c r="H69" s="53"/>
      <c r="J69" s="53"/>
    </row>
    <row r="70" spans="1:10" ht="21.75" customHeight="1">
      <c r="A70" s="24" t="s">
        <v>118</v>
      </c>
      <c r="D70" s="23">
        <v>153312</v>
      </c>
      <c r="F70" s="23">
        <v>1999422</v>
      </c>
      <c r="H70" s="53">
        <v>0</v>
      </c>
      <c r="J70" s="53">
        <v>0</v>
      </c>
    </row>
    <row r="71" spans="1:10" ht="21.5" customHeight="1">
      <c r="A71" s="24" t="s">
        <v>136</v>
      </c>
      <c r="D71" s="7"/>
      <c r="F71" s="7"/>
      <c r="H71" s="53"/>
      <c r="J71" s="53"/>
    </row>
    <row r="72" spans="1:10" ht="21.75" customHeight="1">
      <c r="A72" s="24" t="s">
        <v>137</v>
      </c>
      <c r="D72" s="18">
        <v>-25658</v>
      </c>
      <c r="F72" s="18">
        <v>12592</v>
      </c>
      <c r="H72" s="54">
        <v>-7916</v>
      </c>
      <c r="J72" s="54">
        <v>-4860</v>
      </c>
    </row>
    <row r="73" spans="1:10" ht="21.75" customHeight="1">
      <c r="A73" s="50" t="s">
        <v>138</v>
      </c>
      <c r="B73" s="3"/>
    </row>
    <row r="74" spans="1:10" ht="21.75" customHeight="1">
      <c r="A74" s="50" t="s">
        <v>139</v>
      </c>
      <c r="D74" s="89">
        <f>SUM(D66:D72)</f>
        <v>-1763501</v>
      </c>
      <c r="F74" s="83">
        <f>SUM(F66:F72)</f>
        <v>6628055</v>
      </c>
      <c r="H74" s="83">
        <f>SUM(H66:H72)</f>
        <v>31663</v>
      </c>
      <c r="I74" s="4"/>
      <c r="J74" s="83">
        <f>SUM(J66:J72)</f>
        <v>19438</v>
      </c>
    </row>
    <row r="75" spans="1:10" ht="12.75" customHeight="1">
      <c r="A75" s="3"/>
    </row>
    <row r="76" spans="1:10" ht="21.75" customHeight="1">
      <c r="A76" s="58" t="s">
        <v>140</v>
      </c>
    </row>
    <row r="77" spans="1:10" ht="21.75" customHeight="1">
      <c r="A77" s="58" t="s">
        <v>131</v>
      </c>
    </row>
    <row r="78" spans="1:10" ht="21.75" customHeight="1">
      <c r="A78" s="24" t="s">
        <v>141</v>
      </c>
    </row>
    <row r="79" spans="1:10" ht="21.75" customHeight="1">
      <c r="A79" s="24" t="s">
        <v>142</v>
      </c>
      <c r="D79" s="53">
        <v>1162567</v>
      </c>
      <c r="F79" s="53">
        <v>-97653</v>
      </c>
      <c r="H79" s="53">
        <v>13000</v>
      </c>
      <c r="J79" s="53">
        <v>0</v>
      </c>
    </row>
    <row r="80" spans="1:10" ht="21.75" customHeight="1">
      <c r="A80" s="24" t="s">
        <v>143</v>
      </c>
    </row>
    <row r="81" spans="1:10" ht="21.75" customHeight="1">
      <c r="A81" s="24" t="s">
        <v>144</v>
      </c>
      <c r="D81" s="7">
        <v>624</v>
      </c>
      <c r="F81" s="7">
        <v>-11651</v>
      </c>
      <c r="H81" s="53">
        <v>0</v>
      </c>
      <c r="J81" s="53">
        <v>0</v>
      </c>
    </row>
    <row r="82" spans="1:10" ht="21.75" customHeight="1">
      <c r="A82" s="24" t="s">
        <v>145</v>
      </c>
      <c r="D82" s="53">
        <v>0</v>
      </c>
      <c r="F82" s="7">
        <v>68083</v>
      </c>
      <c r="H82" s="53">
        <v>0</v>
      </c>
      <c r="J82" s="53">
        <v>0</v>
      </c>
    </row>
    <row r="83" spans="1:10" ht="21.75" customHeight="1">
      <c r="A83" s="24" t="s">
        <v>146</v>
      </c>
      <c r="D83" s="7"/>
      <c r="F83" s="7"/>
      <c r="H83" s="53"/>
      <c r="J83" s="53"/>
    </row>
    <row r="84" spans="1:10" ht="21.75" customHeight="1">
      <c r="A84" s="24" t="s">
        <v>147</v>
      </c>
      <c r="D84" s="7">
        <v>145567</v>
      </c>
      <c r="F84" s="7">
        <v>-111461</v>
      </c>
      <c r="H84" s="53">
        <v>0</v>
      </c>
      <c r="J84" s="53">
        <v>0</v>
      </c>
    </row>
    <row r="85" spans="1:10" ht="21.75" customHeight="1">
      <c r="A85" s="24" t="s">
        <v>148</v>
      </c>
      <c r="D85" s="7"/>
      <c r="F85" s="7"/>
      <c r="H85" s="53"/>
      <c r="J85" s="53"/>
    </row>
    <row r="86" spans="1:10" ht="21.75" customHeight="1">
      <c r="A86" s="24" t="s">
        <v>137</v>
      </c>
      <c r="D86" s="18">
        <v>-125666</v>
      </c>
      <c r="F86" s="18">
        <v>-2183</v>
      </c>
      <c r="H86" s="139">
        <v>-2600</v>
      </c>
      <c r="I86" s="109"/>
      <c r="J86" s="54">
        <v>0</v>
      </c>
    </row>
    <row r="87" spans="1:10" ht="21.75" customHeight="1">
      <c r="A87" s="4" t="s">
        <v>149</v>
      </c>
      <c r="B87" s="3"/>
    </row>
    <row r="88" spans="1:10" ht="21.75" customHeight="1">
      <c r="A88" s="50" t="s">
        <v>139</v>
      </c>
      <c r="D88" s="89">
        <f>SUM(D76:D86)</f>
        <v>1183092</v>
      </c>
      <c r="F88" s="89">
        <f>SUM(F76:F86)</f>
        <v>-154865</v>
      </c>
      <c r="H88" s="89">
        <f>SUM(H76:H86)</f>
        <v>10400</v>
      </c>
      <c r="I88" s="4"/>
      <c r="J88" s="89">
        <f>SUM(J76:J86)</f>
        <v>0</v>
      </c>
    </row>
    <row r="89" spans="1:10" ht="21.75" customHeight="1">
      <c r="A89" s="20" t="s">
        <v>150</v>
      </c>
      <c r="D89" s="90"/>
      <c r="F89" s="90"/>
      <c r="H89" s="90"/>
      <c r="J89" s="90"/>
    </row>
    <row r="90" spans="1:10" ht="21.75" customHeight="1">
      <c r="A90" s="20" t="s">
        <v>151</v>
      </c>
      <c r="D90" s="89">
        <f>SUM(D74,D88)</f>
        <v>-580409</v>
      </c>
      <c r="F90" s="89">
        <f>SUM(F74,F88)</f>
        <v>6473190</v>
      </c>
      <c r="H90" s="140">
        <f>SUM(H74,H88)</f>
        <v>42063</v>
      </c>
      <c r="I90" s="4"/>
      <c r="J90" s="83">
        <f>SUM(J74,J88)</f>
        <v>19438</v>
      </c>
    </row>
    <row r="91" spans="1:10" ht="21.75" customHeight="1" thickBot="1">
      <c r="A91" s="20" t="s">
        <v>152</v>
      </c>
      <c r="D91" s="104">
        <f>SUM(D61,D90)</f>
        <v>2415691</v>
      </c>
      <c r="F91" s="104">
        <f>SUM(F61,F90)</f>
        <v>15091597</v>
      </c>
      <c r="H91" s="104">
        <f>SUM(H61,H90)</f>
        <v>6273578</v>
      </c>
      <c r="J91" s="104">
        <f>SUM(J61,J90)</f>
        <v>-1092786</v>
      </c>
    </row>
    <row r="92" spans="1:10" ht="6.75" customHeight="1" thickTop="1"/>
    <row r="93" spans="1:10" ht="19.5" customHeight="1"/>
    <row r="94" spans="1:10" ht="10.5" customHeight="1"/>
    <row r="95" spans="1:10" ht="19.5" customHeight="1"/>
    <row r="96" spans="1:10" ht="23.25" customHeight="1">
      <c r="A96" s="44" t="s">
        <v>0</v>
      </c>
      <c r="B96" s="45"/>
      <c r="C96" s="46"/>
      <c r="D96" s="46"/>
      <c r="E96" s="46"/>
      <c r="F96" s="46"/>
      <c r="G96" s="46"/>
      <c r="H96" s="164"/>
      <c r="I96" s="164"/>
      <c r="J96" s="164"/>
    </row>
    <row r="97" spans="1:10" ht="23.25" customHeight="1">
      <c r="A97" s="44" t="s">
        <v>128</v>
      </c>
      <c r="B97" s="45"/>
      <c r="C97" s="46"/>
      <c r="D97" s="46"/>
      <c r="E97" s="46"/>
      <c r="F97" s="46"/>
      <c r="G97" s="46"/>
      <c r="H97" s="164"/>
      <c r="I97" s="164"/>
      <c r="J97" s="164"/>
    </row>
    <row r="98" spans="1:10" ht="21.75" customHeight="1">
      <c r="A98" s="5"/>
      <c r="B98" s="5"/>
      <c r="C98" s="46"/>
      <c r="D98" s="46"/>
      <c r="E98" s="46"/>
      <c r="F98" s="46"/>
      <c r="G98" s="46"/>
      <c r="H98" s="46"/>
      <c r="I98" s="165" t="s">
        <v>2</v>
      </c>
      <c r="J98" s="165"/>
    </row>
    <row r="99" spans="1:10" ht="21.75" customHeight="1">
      <c r="C99" s="2"/>
      <c r="D99" s="161" t="s">
        <v>3</v>
      </c>
      <c r="E99" s="161"/>
      <c r="F99" s="161"/>
      <c r="G99" s="48"/>
      <c r="H99" s="161" t="s">
        <v>4</v>
      </c>
      <c r="I99" s="161"/>
      <c r="J99" s="161"/>
    </row>
    <row r="100" spans="1:10" ht="27" customHeight="1">
      <c r="C100" s="2"/>
      <c r="D100" s="162" t="s">
        <v>96</v>
      </c>
      <c r="E100" s="163"/>
      <c r="F100" s="163"/>
      <c r="G100" s="48"/>
      <c r="H100" s="162" t="s">
        <v>96</v>
      </c>
      <c r="I100" s="163"/>
      <c r="J100" s="163"/>
    </row>
    <row r="101" spans="1:10" ht="21.75" customHeight="1">
      <c r="C101" s="2"/>
      <c r="D101" s="162" t="s">
        <v>97</v>
      </c>
      <c r="E101" s="162"/>
      <c r="F101" s="162"/>
      <c r="G101" s="48"/>
      <c r="H101" s="162" t="s">
        <v>97</v>
      </c>
      <c r="I101" s="162"/>
      <c r="J101" s="162"/>
    </row>
    <row r="102" spans="1:10" ht="22.5" customHeight="1">
      <c r="C102" s="49"/>
      <c r="D102" s="32">
        <v>2565</v>
      </c>
      <c r="E102" s="49"/>
      <c r="F102" s="32">
        <v>2564</v>
      </c>
      <c r="G102" s="1"/>
      <c r="H102" s="32">
        <v>2565</v>
      </c>
      <c r="I102" s="49"/>
      <c r="J102" s="32">
        <v>2564</v>
      </c>
    </row>
    <row r="103" spans="1:10" ht="22.5" customHeight="1">
      <c r="D103" s="1"/>
      <c r="E103" s="49"/>
      <c r="F103" s="1"/>
      <c r="G103" s="1"/>
      <c r="H103" s="1"/>
      <c r="I103" s="49"/>
      <c r="J103" s="1"/>
    </row>
    <row r="104" spans="1:10" ht="22.5" customHeight="1">
      <c r="A104" s="50" t="s">
        <v>153</v>
      </c>
    </row>
    <row r="105" spans="1:10" ht="22.5" customHeight="1">
      <c r="A105" s="24" t="s">
        <v>124</v>
      </c>
      <c r="D105" s="14">
        <v>2688877</v>
      </c>
      <c r="F105" s="14">
        <v>12390216</v>
      </c>
      <c r="H105" s="14">
        <v>6273578</v>
      </c>
      <c r="I105" s="14"/>
      <c r="J105" s="14">
        <v>-1092786</v>
      </c>
    </row>
    <row r="106" spans="1:10" ht="22.5" customHeight="1">
      <c r="A106" s="24" t="s">
        <v>125</v>
      </c>
      <c r="D106" s="7">
        <v>-273186</v>
      </c>
      <c r="F106" s="7">
        <v>2701381</v>
      </c>
      <c r="H106" s="54">
        <v>0</v>
      </c>
      <c r="J106" s="54">
        <v>0</v>
      </c>
    </row>
    <row r="107" spans="1:10" ht="22.5" customHeight="1" thickBot="1">
      <c r="A107" s="20" t="s">
        <v>152</v>
      </c>
      <c r="D107" s="141">
        <f>SUM(D105:D106)</f>
        <v>2415691</v>
      </c>
      <c r="E107" s="4"/>
      <c r="F107" s="84">
        <f>SUM(F105:F106)</f>
        <v>15091597</v>
      </c>
      <c r="G107" s="40"/>
      <c r="H107" s="141">
        <f>SUM(H105:H106)</f>
        <v>6273578</v>
      </c>
      <c r="I107" s="40"/>
      <c r="J107" s="84">
        <f>SUM(J105:J106)</f>
        <v>-1092786</v>
      </c>
    </row>
    <row r="108" spans="1:10" ht="23.25" customHeight="1" thickTop="1">
      <c r="D108" s="14"/>
      <c r="F108" s="14"/>
      <c r="G108" s="14"/>
      <c r="H108" s="14"/>
      <c r="J108" s="14"/>
    </row>
  </sheetData>
  <mergeCells count="38">
    <mergeCell ref="H53:J53"/>
    <mergeCell ref="H54:J54"/>
    <mergeCell ref="I55:J55"/>
    <mergeCell ref="D42:F42"/>
    <mergeCell ref="H42:J42"/>
    <mergeCell ref="H1:J1"/>
    <mergeCell ref="H2:J2"/>
    <mergeCell ref="D4:F4"/>
    <mergeCell ref="H4:J4"/>
    <mergeCell ref="D5:F5"/>
    <mergeCell ref="H5:J5"/>
    <mergeCell ref="I3:J3"/>
    <mergeCell ref="D6:F6"/>
    <mergeCell ref="H6:J6"/>
    <mergeCell ref="D40:F40"/>
    <mergeCell ref="H40:J40"/>
    <mergeCell ref="D41:F41"/>
    <mergeCell ref="H41:J41"/>
    <mergeCell ref="A17:B17"/>
    <mergeCell ref="A29:B29"/>
    <mergeCell ref="H37:J37"/>
    <mergeCell ref="H38:J38"/>
    <mergeCell ref="I39:J39"/>
    <mergeCell ref="H101:J101"/>
    <mergeCell ref="D101:F101"/>
    <mergeCell ref="H57:J57"/>
    <mergeCell ref="D56:F56"/>
    <mergeCell ref="H56:J56"/>
    <mergeCell ref="D57:F57"/>
    <mergeCell ref="D58:F58"/>
    <mergeCell ref="H58:J58"/>
    <mergeCell ref="H96:J96"/>
    <mergeCell ref="H97:J97"/>
    <mergeCell ref="I98:J98"/>
    <mergeCell ref="D99:F99"/>
    <mergeCell ref="H99:J99"/>
    <mergeCell ref="D100:F100"/>
    <mergeCell ref="H100:J100"/>
  </mergeCells>
  <pageMargins left="0.7" right="0.7" top="0.48" bottom="0.5" header="0.5" footer="0.5"/>
  <pageSetup paperSize="9" scale="87" firstPageNumber="7" fitToHeight="0" orientation="portrait" useFirstPageNumber="1" r:id="rId1"/>
  <headerFooter>
    <oddFooter>&amp;Lหมายเหตุประกอบงบการเงินเป็นส่วนหนึ่งของงบการเงินระหว่างกาลนี้
&amp;C&amp;P</oddFooter>
  </headerFooter>
  <rowBreaks count="3" manualBreakCount="3">
    <brk id="36" max="16383" man="1"/>
    <brk id="52" max="16383" man="1"/>
    <brk id="94" max="9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view="pageBreakPreview" topLeftCell="A19" zoomScale="77" zoomScaleNormal="43" zoomScaleSheetLayoutView="51" workbookViewId="0"/>
  </sheetViews>
  <sheetFormatPr defaultColWidth="9" defaultRowHeight="21.5" customHeight="1"/>
  <cols>
    <col min="1" max="1" width="68" customWidth="1"/>
    <col min="2" max="2" width="9.59765625" bestFit="1" customWidth="1"/>
    <col min="3" max="3" width="0.8984375" customWidth="1"/>
    <col min="4" max="4" width="10.8984375" customWidth="1"/>
    <col min="5" max="5" width="0.69921875" customWidth="1"/>
    <col min="6" max="6" width="12.59765625" customWidth="1"/>
    <col min="7" max="7" width="0.69921875" customWidth="1"/>
    <col min="8" max="8" width="13" bestFit="1" customWidth="1"/>
    <col min="9" max="9" width="1" customWidth="1"/>
    <col min="10" max="10" width="13.09765625" customWidth="1"/>
    <col min="11" max="11" width="0.8984375" customWidth="1"/>
    <col min="12" max="12" width="16.69921875" bestFit="1" customWidth="1"/>
    <col min="13" max="13" width="0.8984375" customWidth="1"/>
    <col min="14" max="14" width="13.09765625" customWidth="1"/>
    <col min="15" max="15" width="0.8984375" customWidth="1"/>
    <col min="16" max="16" width="13.59765625" bestFit="1" customWidth="1"/>
    <col min="17" max="17" width="0.8984375" customWidth="1"/>
    <col min="18" max="18" width="13.59765625" bestFit="1" customWidth="1"/>
    <col min="19" max="19" width="0.8984375" customWidth="1"/>
    <col min="20" max="20" width="12.3984375" bestFit="1" customWidth="1"/>
    <col min="21" max="21" width="0.69921875" customWidth="1"/>
    <col min="22" max="22" width="13.09765625" customWidth="1"/>
    <col min="23" max="23" width="0.69921875" customWidth="1"/>
    <col min="24" max="24" width="14.59765625" customWidth="1"/>
    <col min="25" max="25" width="0.69921875" customWidth="1"/>
    <col min="26" max="26" width="14.09765625" bestFit="1" customWidth="1"/>
    <col min="27" max="27" width="0.59765625" customWidth="1"/>
    <col min="28" max="28" width="13.69921875" customWidth="1"/>
    <col min="29" max="29" width="0.69921875" customWidth="1"/>
    <col min="30" max="30" width="13.09765625" customWidth="1"/>
    <col min="31" max="31" width="0.8984375" customWidth="1"/>
    <col min="32" max="32" width="13.3984375" bestFit="1" customWidth="1"/>
    <col min="33" max="33" width="0.59765625" customWidth="1"/>
    <col min="34" max="34" width="13.59765625" bestFit="1" customWidth="1"/>
    <col min="35" max="35" width="0.59765625" customWidth="1"/>
    <col min="36" max="36" width="12.09765625" bestFit="1" customWidth="1"/>
    <col min="37" max="37" width="0.69921875" customWidth="1"/>
    <col min="38" max="38" width="14.8984375" customWidth="1"/>
  </cols>
  <sheetData>
    <row r="1" spans="1:38" ht="24.75" customHeight="1">
      <c r="A1" s="26" t="s">
        <v>0</v>
      </c>
      <c r="B1" s="26"/>
      <c r="C1" s="26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7"/>
      <c r="U1" s="28"/>
      <c r="V1" s="27"/>
      <c r="W1" s="28"/>
      <c r="X1" s="27"/>
      <c r="Y1" s="28"/>
      <c r="Z1" s="27"/>
      <c r="AA1" s="27"/>
      <c r="AB1" s="27"/>
      <c r="AC1" s="27"/>
      <c r="AD1" s="27"/>
      <c r="AE1" s="27"/>
      <c r="AF1" s="28"/>
      <c r="AG1" s="28"/>
      <c r="AH1" s="28"/>
      <c r="AI1" s="28"/>
      <c r="AJ1" s="27"/>
    </row>
    <row r="2" spans="1:38" ht="24.75" customHeight="1">
      <c r="A2" s="26" t="s">
        <v>154</v>
      </c>
      <c r="B2" s="26"/>
      <c r="C2" s="26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7"/>
      <c r="U2" s="28"/>
      <c r="V2" s="27"/>
      <c r="W2" s="28"/>
      <c r="X2" s="27"/>
      <c r="Y2" s="28"/>
      <c r="Z2" s="27"/>
      <c r="AA2" s="27"/>
      <c r="AB2" s="27"/>
      <c r="AC2" s="27"/>
      <c r="AD2" s="27"/>
      <c r="AE2" s="27"/>
      <c r="AF2" s="28"/>
      <c r="AG2" s="28"/>
      <c r="AH2" s="28"/>
      <c r="AI2" s="28"/>
      <c r="AJ2" s="27"/>
    </row>
    <row r="3" spans="1:38" ht="23.25" customHeight="1">
      <c r="A3" s="26"/>
      <c r="B3" s="26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L3" s="29" t="s">
        <v>2</v>
      </c>
    </row>
    <row r="4" spans="1:38" ht="23.25" customHeight="1">
      <c r="A4" s="26"/>
      <c r="B4" s="26"/>
      <c r="C4" s="26"/>
      <c r="D4" s="161" t="s">
        <v>3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92"/>
      <c r="AL4" s="92"/>
    </row>
    <row r="5" spans="1:38" ht="22">
      <c r="A5" s="50"/>
      <c r="B5" s="50"/>
      <c r="C5" s="5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S5" s="4"/>
      <c r="T5" s="168" t="s">
        <v>88</v>
      </c>
      <c r="U5" s="168"/>
      <c r="V5" s="168"/>
      <c r="W5" s="168"/>
      <c r="X5" s="168"/>
      <c r="Y5" s="168"/>
      <c r="Z5" s="168"/>
      <c r="AA5" s="168"/>
      <c r="AB5" s="168"/>
      <c r="AC5" s="4"/>
      <c r="AD5" s="4"/>
      <c r="AE5" s="4"/>
      <c r="AF5" s="4"/>
      <c r="AG5" s="4"/>
      <c r="AH5" s="4"/>
      <c r="AI5" s="4"/>
      <c r="AJ5" s="4"/>
      <c r="AL5" s="4"/>
    </row>
    <row r="6" spans="1:38" ht="21.75" customHeight="1">
      <c r="A6" s="75"/>
      <c r="B6" s="75"/>
      <c r="C6" s="75"/>
      <c r="D6" s="1"/>
      <c r="E6" s="3"/>
      <c r="F6" s="30"/>
      <c r="G6" s="30"/>
      <c r="H6" s="30"/>
      <c r="I6" s="30"/>
      <c r="J6" s="30"/>
      <c r="K6" s="30"/>
      <c r="L6" s="42"/>
      <c r="M6" s="30"/>
      <c r="N6" s="30"/>
      <c r="O6" s="30"/>
      <c r="P6" s="30"/>
      <c r="S6" s="30"/>
      <c r="T6" s="15"/>
      <c r="U6" s="30"/>
      <c r="V6" s="30" t="s">
        <v>155</v>
      </c>
      <c r="W6" s="30"/>
      <c r="X6" s="30" t="s">
        <v>156</v>
      </c>
      <c r="Y6" s="30"/>
      <c r="Z6" s="30"/>
      <c r="AA6" s="30"/>
      <c r="AB6" s="1"/>
      <c r="AC6" s="3"/>
      <c r="AD6" s="3"/>
      <c r="AE6" s="3"/>
      <c r="AF6" s="15"/>
      <c r="AG6" s="30"/>
      <c r="AH6" s="15"/>
      <c r="AI6" s="15"/>
      <c r="AJ6" s="30"/>
      <c r="AL6" s="14"/>
    </row>
    <row r="7" spans="1:38" ht="21.75" customHeight="1">
      <c r="A7" s="75"/>
      <c r="B7" s="75"/>
      <c r="C7" s="75"/>
      <c r="D7" s="1"/>
      <c r="E7" s="3"/>
      <c r="F7" s="30"/>
      <c r="G7" s="30"/>
      <c r="H7" s="30"/>
      <c r="I7" s="30"/>
      <c r="J7" s="30" t="s">
        <v>157</v>
      </c>
      <c r="K7" s="30"/>
      <c r="L7" s="42" t="s">
        <v>158</v>
      </c>
      <c r="M7" s="30"/>
      <c r="N7" s="30"/>
      <c r="O7" s="30"/>
      <c r="P7" s="30"/>
      <c r="S7" s="30"/>
      <c r="T7" s="15" t="s">
        <v>155</v>
      </c>
      <c r="U7" s="30"/>
      <c r="V7" s="30" t="s">
        <v>159</v>
      </c>
      <c r="W7" s="30"/>
      <c r="X7" s="30" t="s">
        <v>160</v>
      </c>
      <c r="Y7" s="30"/>
      <c r="Z7" s="30"/>
      <c r="AA7" s="30"/>
      <c r="AB7" s="1"/>
      <c r="AC7" s="3"/>
      <c r="AD7" s="3"/>
      <c r="AE7" s="3"/>
      <c r="AF7" s="15"/>
      <c r="AG7" s="30"/>
      <c r="AH7" s="15"/>
      <c r="AI7" s="15"/>
      <c r="AJ7" s="30"/>
      <c r="AL7" s="14"/>
    </row>
    <row r="8" spans="1:38" ht="21.75" customHeight="1">
      <c r="A8" s="75"/>
      <c r="B8" s="75"/>
      <c r="C8" s="75"/>
      <c r="D8" s="1"/>
      <c r="E8" s="3"/>
      <c r="F8" s="30"/>
      <c r="G8" s="30"/>
      <c r="H8" s="30"/>
      <c r="I8" s="30"/>
      <c r="J8" s="30" t="s">
        <v>161</v>
      </c>
      <c r="K8" s="30"/>
      <c r="L8" s="42" t="s">
        <v>162</v>
      </c>
      <c r="M8" s="30"/>
      <c r="N8" s="30"/>
      <c r="O8" s="30"/>
      <c r="P8" s="30"/>
      <c r="S8" s="30"/>
      <c r="T8" s="15" t="s">
        <v>159</v>
      </c>
      <c r="U8" s="30"/>
      <c r="V8" s="30" t="s">
        <v>163</v>
      </c>
      <c r="W8" s="30"/>
      <c r="X8" s="30" t="s">
        <v>164</v>
      </c>
      <c r="Y8" s="30"/>
      <c r="Z8" s="30" t="s">
        <v>165</v>
      </c>
      <c r="AA8" s="30"/>
      <c r="AB8" s="1" t="s">
        <v>89</v>
      </c>
      <c r="AC8" s="3"/>
      <c r="AD8" s="3"/>
      <c r="AE8" s="3"/>
      <c r="AF8" s="15"/>
      <c r="AG8" s="30"/>
      <c r="AH8" s="15"/>
      <c r="AI8" s="15"/>
      <c r="AJ8" s="30"/>
      <c r="AL8" s="14"/>
    </row>
    <row r="9" spans="1:38" ht="21.75" customHeight="1">
      <c r="A9" s="75"/>
      <c r="B9" s="75"/>
      <c r="C9" s="75"/>
      <c r="D9" s="1" t="s">
        <v>72</v>
      </c>
      <c r="E9" s="3"/>
      <c r="F9" s="30"/>
      <c r="G9" s="30"/>
      <c r="H9" s="30"/>
      <c r="I9" s="30"/>
      <c r="J9" s="30" t="s">
        <v>166</v>
      </c>
      <c r="K9" s="30"/>
      <c r="L9" s="42" t="s">
        <v>167</v>
      </c>
      <c r="M9" s="30"/>
      <c r="N9" s="30"/>
      <c r="O9" s="30"/>
      <c r="P9" s="1" t="s">
        <v>83</v>
      </c>
      <c r="S9" s="30"/>
      <c r="T9" s="15" t="s">
        <v>163</v>
      </c>
      <c r="U9" s="30"/>
      <c r="V9" s="15" t="s">
        <v>168</v>
      </c>
      <c r="W9" s="30"/>
      <c r="X9" s="15" t="s">
        <v>169</v>
      </c>
      <c r="Y9" s="30"/>
      <c r="Z9" s="30" t="s">
        <v>170</v>
      </c>
      <c r="AA9" s="30"/>
      <c r="AB9" s="1" t="s">
        <v>171</v>
      </c>
      <c r="AC9" s="3"/>
      <c r="AD9" s="15"/>
      <c r="AE9" s="3"/>
      <c r="AF9" s="78" t="s">
        <v>172</v>
      </c>
      <c r="AG9" s="30"/>
      <c r="AH9" s="15" t="s">
        <v>173</v>
      </c>
      <c r="AI9" s="15"/>
      <c r="AJ9" s="30" t="s">
        <v>166</v>
      </c>
      <c r="AL9" s="14"/>
    </row>
    <row r="10" spans="1:38" ht="21.75" customHeight="1">
      <c r="A10" s="75"/>
      <c r="B10" s="75"/>
      <c r="C10" s="75"/>
      <c r="D10" s="30" t="s">
        <v>174</v>
      </c>
      <c r="E10" s="30"/>
      <c r="F10" s="30" t="s">
        <v>175</v>
      </c>
      <c r="G10" s="30"/>
      <c r="H10" s="30"/>
      <c r="I10" s="30"/>
      <c r="J10" s="30" t="s">
        <v>176</v>
      </c>
      <c r="K10" s="30"/>
      <c r="L10" s="30" t="s">
        <v>177</v>
      </c>
      <c r="M10" s="30"/>
      <c r="N10" s="30" t="s">
        <v>178</v>
      </c>
      <c r="O10" s="30"/>
      <c r="P10" s="30" t="s">
        <v>179</v>
      </c>
      <c r="R10" s="30" t="s">
        <v>180</v>
      </c>
      <c r="S10" s="30"/>
      <c r="T10" s="78" t="s">
        <v>181</v>
      </c>
      <c r="U10" s="30"/>
      <c r="V10" s="78" t="s">
        <v>182</v>
      </c>
      <c r="W10" s="30"/>
      <c r="X10" s="78" t="s">
        <v>183</v>
      </c>
      <c r="Y10" s="30"/>
      <c r="Z10" s="30" t="s">
        <v>184</v>
      </c>
      <c r="AA10" s="30"/>
      <c r="AB10" s="30" t="s">
        <v>185</v>
      </c>
      <c r="AC10" s="30"/>
      <c r="AD10" s="15"/>
      <c r="AE10" s="30"/>
      <c r="AF10" s="78" t="s">
        <v>186</v>
      </c>
      <c r="AG10" s="30"/>
      <c r="AH10" s="15" t="s">
        <v>187</v>
      </c>
      <c r="AI10" s="15"/>
      <c r="AJ10" s="30" t="s">
        <v>188</v>
      </c>
      <c r="AL10" s="30" t="s">
        <v>173</v>
      </c>
    </row>
    <row r="11" spans="1:38" ht="21.75" customHeight="1">
      <c r="A11" s="76"/>
      <c r="B11" s="77" t="s">
        <v>7</v>
      </c>
      <c r="C11" s="77"/>
      <c r="D11" s="31" t="s">
        <v>189</v>
      </c>
      <c r="E11" s="30"/>
      <c r="F11" s="31" t="s">
        <v>190</v>
      </c>
      <c r="G11" s="30"/>
      <c r="H11" s="21" t="s">
        <v>191</v>
      </c>
      <c r="I11" s="30"/>
      <c r="J11" s="31" t="s">
        <v>192</v>
      </c>
      <c r="K11" s="30"/>
      <c r="L11" s="31" t="s">
        <v>193</v>
      </c>
      <c r="M11" s="30"/>
      <c r="N11" s="31" t="s">
        <v>194</v>
      </c>
      <c r="O11" s="30"/>
      <c r="P11" s="31" t="s">
        <v>195</v>
      </c>
      <c r="R11" s="31" t="s">
        <v>196</v>
      </c>
      <c r="S11" s="30"/>
      <c r="T11" s="16" t="s">
        <v>8</v>
      </c>
      <c r="U11" s="30"/>
      <c r="V11" s="21" t="s">
        <v>197</v>
      </c>
      <c r="W11" s="30"/>
      <c r="X11" s="21" t="s">
        <v>198</v>
      </c>
      <c r="Y11" s="30"/>
      <c r="Z11" s="31" t="s">
        <v>199</v>
      </c>
      <c r="AA11" s="30"/>
      <c r="AB11" s="31" t="s">
        <v>71</v>
      </c>
      <c r="AC11" s="30"/>
      <c r="AD11" s="21" t="s">
        <v>89</v>
      </c>
      <c r="AE11" s="30"/>
      <c r="AF11" s="16" t="s">
        <v>200</v>
      </c>
      <c r="AG11" s="30"/>
      <c r="AH11" s="21" t="s">
        <v>201</v>
      </c>
      <c r="AI11" s="15"/>
      <c r="AJ11" s="31" t="s">
        <v>202</v>
      </c>
      <c r="AL11" s="31" t="s">
        <v>187</v>
      </c>
    </row>
    <row r="12" spans="1:38" ht="21.65" customHeight="1">
      <c r="A12" s="76"/>
      <c r="B12" s="76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L12" s="77"/>
    </row>
    <row r="13" spans="1:38" ht="22">
      <c r="A13" s="56" t="s">
        <v>203</v>
      </c>
      <c r="B13" s="56"/>
      <c r="C13" s="56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L13" s="39"/>
    </row>
    <row r="14" spans="1:38" s="4" customFormat="1" ht="20.75" customHeight="1">
      <c r="A14" s="56" t="s">
        <v>314</v>
      </c>
      <c r="B14" s="56"/>
      <c r="C14" s="56"/>
      <c r="D14" s="73">
        <v>8611242</v>
      </c>
      <c r="E14" s="70"/>
      <c r="F14" s="73">
        <v>57298909</v>
      </c>
      <c r="G14" s="73"/>
      <c r="H14" s="73">
        <v>3470021</v>
      </c>
      <c r="I14" s="70"/>
      <c r="J14" s="73">
        <v>4809941</v>
      </c>
      <c r="K14" s="70"/>
      <c r="L14" s="73">
        <v>-5159</v>
      </c>
      <c r="M14" s="70"/>
      <c r="N14" s="73">
        <v>929166</v>
      </c>
      <c r="O14" s="70"/>
      <c r="P14" s="73">
        <v>119893131</v>
      </c>
      <c r="R14" s="73">
        <v>-8997459</v>
      </c>
      <c r="S14" s="70"/>
      <c r="T14" s="73">
        <v>24833380</v>
      </c>
      <c r="U14" s="70"/>
      <c r="V14" s="73">
        <v>-1435975</v>
      </c>
      <c r="W14" s="65"/>
      <c r="X14" s="73">
        <v>2449580</v>
      </c>
      <c r="Y14" s="65"/>
      <c r="Z14" s="73">
        <v>-34919990</v>
      </c>
      <c r="AA14" s="70"/>
      <c r="AB14" s="73">
        <f>SUM(T14:Z14)</f>
        <v>-9073005</v>
      </c>
      <c r="AC14" s="70"/>
      <c r="AD14" s="73">
        <f>SUM(D14:R14,AB14)</f>
        <v>176936787</v>
      </c>
      <c r="AE14" s="70"/>
      <c r="AF14" s="73">
        <v>15000000</v>
      </c>
      <c r="AG14" s="35"/>
      <c r="AH14" s="73">
        <f>SUM(AD14:AF14)</f>
        <v>191936787</v>
      </c>
      <c r="AI14" s="35"/>
      <c r="AJ14" s="73">
        <v>70241781</v>
      </c>
      <c r="AL14" s="73">
        <f>SUM(AH14:AJ14)</f>
        <v>262178568</v>
      </c>
    </row>
    <row r="15" spans="1:38" s="4" customFormat="1" ht="20.75" customHeight="1">
      <c r="A15" s="76" t="s">
        <v>312</v>
      </c>
      <c r="B15" s="96">
        <v>2</v>
      </c>
      <c r="C15" s="56"/>
      <c r="D15" s="142">
        <v>0</v>
      </c>
      <c r="E15" s="146"/>
      <c r="F15" s="142">
        <v>0</v>
      </c>
      <c r="G15" s="142"/>
      <c r="H15" s="142">
        <v>0</v>
      </c>
      <c r="I15" s="146"/>
      <c r="J15" s="142">
        <v>0</v>
      </c>
      <c r="K15" s="146"/>
      <c r="L15" s="142">
        <v>0</v>
      </c>
      <c r="M15" s="146"/>
      <c r="N15" s="142">
        <v>0</v>
      </c>
      <c r="O15" s="146"/>
      <c r="P15" s="142">
        <v>2500197</v>
      </c>
      <c r="Q15"/>
      <c r="R15" s="142">
        <v>0</v>
      </c>
      <c r="S15" s="146"/>
      <c r="T15" s="142">
        <v>0</v>
      </c>
      <c r="U15" s="146"/>
      <c r="V15" s="142">
        <v>0</v>
      </c>
      <c r="W15" s="154"/>
      <c r="X15" s="142">
        <v>0</v>
      </c>
      <c r="Y15" s="154"/>
      <c r="Z15" s="142">
        <v>0</v>
      </c>
      <c r="AA15" s="146"/>
      <c r="AB15" s="142">
        <f>SUM(T15:Z15)</f>
        <v>0</v>
      </c>
      <c r="AC15" s="146"/>
      <c r="AD15" s="142">
        <f>SUM(D15:R15,AB15)</f>
        <v>2500197</v>
      </c>
      <c r="AE15" s="146"/>
      <c r="AF15" s="142">
        <v>0</v>
      </c>
      <c r="AG15" s="34"/>
      <c r="AH15" s="142">
        <f>SUM(AD15:AF15)</f>
        <v>2500197</v>
      </c>
      <c r="AI15" s="34"/>
      <c r="AJ15" s="142">
        <v>823</v>
      </c>
      <c r="AK15"/>
      <c r="AL15" s="142">
        <f>SUM(AH15:AJ15)</f>
        <v>2501020</v>
      </c>
    </row>
    <row r="16" spans="1:38" s="4" customFormat="1" ht="20.75" customHeight="1">
      <c r="A16" s="56" t="s">
        <v>204</v>
      </c>
      <c r="B16" s="56"/>
      <c r="C16" s="56"/>
      <c r="D16" s="155">
        <f>SUM(D14:D15)</f>
        <v>8611242</v>
      </c>
      <c r="E16" s="70"/>
      <c r="F16" s="155">
        <f>SUM(F14:F15)</f>
        <v>57298909</v>
      </c>
      <c r="G16" s="73"/>
      <c r="H16" s="155">
        <f>SUM(H14:H15)</f>
        <v>3470021</v>
      </c>
      <c r="I16" s="70"/>
      <c r="J16" s="155">
        <f>SUM(J14:J15)</f>
        <v>4809941</v>
      </c>
      <c r="K16" s="70"/>
      <c r="L16" s="155">
        <f>SUM(L14:L15)</f>
        <v>-5159</v>
      </c>
      <c r="M16" s="70"/>
      <c r="N16" s="155">
        <f>SUM(N14:N15)</f>
        <v>929166</v>
      </c>
      <c r="O16" s="70"/>
      <c r="P16" s="155">
        <f>SUM(P14:P15)</f>
        <v>122393328</v>
      </c>
      <c r="R16" s="155">
        <f>SUM(R14:R15)</f>
        <v>-8997459</v>
      </c>
      <c r="S16" s="70"/>
      <c r="T16" s="155">
        <f>SUM(T14:T15)</f>
        <v>24833380</v>
      </c>
      <c r="U16" s="70"/>
      <c r="V16" s="155">
        <f>SUM(V14:V15)</f>
        <v>-1435975</v>
      </c>
      <c r="W16" s="65"/>
      <c r="X16" s="155">
        <f>SUM(X14:X15)</f>
        <v>2449580</v>
      </c>
      <c r="Y16" s="65"/>
      <c r="Z16" s="155">
        <f>SUM(Z14:Z15)</f>
        <v>-34919990</v>
      </c>
      <c r="AA16" s="70"/>
      <c r="AB16" s="155">
        <f>SUM(AB14:AB15)</f>
        <v>-9073005</v>
      </c>
      <c r="AC16" s="70"/>
      <c r="AD16" s="155">
        <f>SUM(AD14:AD15)</f>
        <v>179436984</v>
      </c>
      <c r="AE16" s="70"/>
      <c r="AF16" s="155">
        <f>SUM(AF14:AF15)</f>
        <v>15000000</v>
      </c>
      <c r="AG16" s="35"/>
      <c r="AH16" s="155">
        <f>SUM(AH14:AH15)</f>
        <v>194436984</v>
      </c>
      <c r="AI16" s="35"/>
      <c r="AJ16" s="155">
        <f>SUM(AJ14:AJ15)</f>
        <v>70242604</v>
      </c>
      <c r="AL16" s="155">
        <f>SUM(AL14:AL15)</f>
        <v>264679588</v>
      </c>
    </row>
    <row r="17" spans="1:38" s="4" customFormat="1" ht="20.75" customHeight="1">
      <c r="A17" s="4" t="s">
        <v>205</v>
      </c>
      <c r="B17" s="56"/>
      <c r="C17" s="56"/>
      <c r="D17" s="73"/>
      <c r="E17" s="70"/>
      <c r="F17" s="73"/>
      <c r="G17" s="73"/>
      <c r="H17" s="73"/>
      <c r="I17" s="70"/>
      <c r="J17" s="73"/>
      <c r="K17" s="70"/>
      <c r="L17" s="73"/>
      <c r="M17" s="70"/>
      <c r="N17" s="73"/>
      <c r="O17" s="70"/>
      <c r="P17" s="73"/>
      <c r="R17" s="73"/>
      <c r="S17" s="70"/>
      <c r="T17" s="73"/>
      <c r="U17" s="70"/>
      <c r="V17" s="73"/>
      <c r="W17" s="65"/>
      <c r="X17" s="73"/>
      <c r="Y17" s="65"/>
      <c r="Z17" s="73"/>
      <c r="AA17" s="70"/>
      <c r="AB17" s="73"/>
      <c r="AC17" s="70"/>
      <c r="AD17" s="73"/>
      <c r="AE17" s="70"/>
      <c r="AF17" s="73"/>
      <c r="AG17" s="35"/>
      <c r="AH17" s="73"/>
      <c r="AI17" s="35"/>
      <c r="AJ17" s="73"/>
      <c r="AL17" s="73"/>
    </row>
    <row r="18" spans="1:38" s="4" customFormat="1" ht="20.75" customHeight="1">
      <c r="A18" s="134" t="s">
        <v>206</v>
      </c>
      <c r="B18" s="56"/>
      <c r="C18" s="56"/>
      <c r="D18" s="70"/>
      <c r="E18" s="69"/>
      <c r="F18" s="70"/>
      <c r="G18" s="70"/>
      <c r="H18" s="70"/>
      <c r="I18" s="69"/>
      <c r="J18" s="70"/>
      <c r="K18" s="70"/>
      <c r="L18" s="70"/>
      <c r="M18" s="70"/>
      <c r="N18" s="70"/>
      <c r="O18" s="70"/>
      <c r="P18" s="70"/>
      <c r="S18" s="69"/>
      <c r="T18" s="70"/>
      <c r="U18" s="69"/>
      <c r="V18" s="70"/>
      <c r="W18" s="65"/>
      <c r="X18" s="70"/>
      <c r="Y18" s="65"/>
      <c r="Z18" s="70"/>
      <c r="AA18" s="69"/>
      <c r="AB18" s="70"/>
      <c r="AC18" s="70"/>
      <c r="AD18" s="70"/>
      <c r="AE18" s="70"/>
      <c r="AF18" s="70"/>
      <c r="AG18" s="35"/>
      <c r="AH18" s="64"/>
      <c r="AI18" s="35"/>
      <c r="AJ18" s="64"/>
      <c r="AL18" s="39"/>
    </row>
    <row r="19" spans="1:38" s="4" customFormat="1" ht="20.75" customHeight="1">
      <c r="A19" s="76" t="s">
        <v>207</v>
      </c>
      <c r="B19" s="56"/>
      <c r="C19" s="56"/>
      <c r="D19" s="70"/>
      <c r="E19" s="69"/>
      <c r="F19" s="70"/>
      <c r="G19" s="70"/>
      <c r="H19" s="70"/>
      <c r="I19" s="69"/>
      <c r="J19" s="70"/>
      <c r="K19" s="70"/>
      <c r="L19" s="70"/>
      <c r="M19" s="70"/>
      <c r="N19" s="70"/>
      <c r="O19" s="70"/>
      <c r="P19" s="70"/>
      <c r="S19" s="69"/>
      <c r="T19" s="70"/>
      <c r="U19" s="69"/>
      <c r="V19" s="70"/>
      <c r="W19" s="65"/>
      <c r="X19" s="70"/>
      <c r="Y19" s="65"/>
      <c r="Z19" s="70"/>
      <c r="AA19" s="69"/>
      <c r="AB19" s="70"/>
      <c r="AC19" s="70"/>
      <c r="AD19" s="70"/>
      <c r="AE19" s="70"/>
      <c r="AF19" s="70"/>
      <c r="AG19" s="35"/>
      <c r="AH19" s="64"/>
      <c r="AI19" s="35"/>
      <c r="AJ19" s="64"/>
      <c r="AL19" s="39"/>
    </row>
    <row r="20" spans="1:38" s="4" customFormat="1" ht="20.75" customHeight="1">
      <c r="A20" s="76" t="s">
        <v>208</v>
      </c>
      <c r="B20" s="36"/>
      <c r="C20" s="36"/>
      <c r="D20" s="64">
        <v>0</v>
      </c>
      <c r="E20" s="67"/>
      <c r="F20" s="64">
        <v>0</v>
      </c>
      <c r="G20" s="64"/>
      <c r="H20" s="64">
        <v>0</v>
      </c>
      <c r="I20" s="64"/>
      <c r="J20" s="64">
        <v>44103</v>
      </c>
      <c r="K20" s="64"/>
      <c r="L20" s="64">
        <v>0</v>
      </c>
      <c r="M20" s="64"/>
      <c r="N20" s="64">
        <v>0</v>
      </c>
      <c r="O20" s="64"/>
      <c r="P20" s="64">
        <v>0</v>
      </c>
      <c r="R20" s="64">
        <v>0</v>
      </c>
      <c r="S20" s="64"/>
      <c r="T20" s="64">
        <v>0</v>
      </c>
      <c r="U20" s="64"/>
      <c r="V20" s="64">
        <v>0</v>
      </c>
      <c r="W20" s="64"/>
      <c r="X20" s="64">
        <v>0</v>
      </c>
      <c r="Y20" s="64"/>
      <c r="Z20" s="64">
        <v>0</v>
      </c>
      <c r="AA20" s="64"/>
      <c r="AB20" s="113">
        <f>SUM(T20:Z20)</f>
        <v>0</v>
      </c>
      <c r="AC20" s="64"/>
      <c r="AD20" s="95">
        <f>SUM(D20:R20,AB20)</f>
        <v>44103</v>
      </c>
      <c r="AE20" s="64"/>
      <c r="AF20" s="64">
        <v>0</v>
      </c>
      <c r="AG20" s="64"/>
      <c r="AH20" s="64">
        <f>SUM(AD20:AF20)</f>
        <v>44103</v>
      </c>
      <c r="AI20" s="64"/>
      <c r="AJ20" s="64">
        <v>-44103</v>
      </c>
      <c r="AK20"/>
      <c r="AL20" s="64">
        <f>SUM(AH20:AJ20)</f>
        <v>0</v>
      </c>
    </row>
    <row r="21" spans="1:38" s="4" customFormat="1" ht="20.75" customHeight="1">
      <c r="A21" s="76" t="s">
        <v>209</v>
      </c>
      <c r="B21" s="36"/>
      <c r="C21" s="36"/>
      <c r="D21" s="64">
        <v>0</v>
      </c>
      <c r="E21" s="67"/>
      <c r="F21" s="64">
        <v>0</v>
      </c>
      <c r="G21" s="64"/>
      <c r="H21" s="64">
        <v>0</v>
      </c>
      <c r="I21" s="64"/>
      <c r="J21" s="64">
        <v>-33021</v>
      </c>
      <c r="K21" s="64"/>
      <c r="L21" s="64">
        <v>0</v>
      </c>
      <c r="M21" s="64"/>
      <c r="N21" s="64">
        <v>0</v>
      </c>
      <c r="O21" s="64"/>
      <c r="P21" s="64">
        <v>0</v>
      </c>
      <c r="R21" s="64">
        <v>0</v>
      </c>
      <c r="S21" s="64"/>
      <c r="T21" s="64">
        <v>0</v>
      </c>
      <c r="U21" s="64"/>
      <c r="V21" s="64">
        <v>0</v>
      </c>
      <c r="W21" s="64"/>
      <c r="X21" s="64">
        <v>0</v>
      </c>
      <c r="Y21" s="64"/>
      <c r="Z21" s="64">
        <v>0</v>
      </c>
      <c r="AA21" s="64"/>
      <c r="AB21" s="113">
        <f t="shared" ref="AB21:AB22" si="0">SUM(T21:Z21)</f>
        <v>0</v>
      </c>
      <c r="AC21" s="64"/>
      <c r="AD21" s="95">
        <f>SUM(D21:R21,AB21)</f>
        <v>-33021</v>
      </c>
      <c r="AE21" s="64"/>
      <c r="AF21" s="64">
        <v>0</v>
      </c>
      <c r="AG21" s="64"/>
      <c r="AH21" s="64">
        <f>SUM(AD21:AF21)</f>
        <v>-33021</v>
      </c>
      <c r="AI21" s="64"/>
      <c r="AJ21" s="64">
        <v>0</v>
      </c>
      <c r="AK21"/>
      <c r="AL21" s="64">
        <f>SUM(AH21:AJ21)</f>
        <v>-33021</v>
      </c>
    </row>
    <row r="22" spans="1:38" s="4" customFormat="1" ht="20.75" customHeight="1">
      <c r="A22" s="76" t="s">
        <v>210</v>
      </c>
      <c r="B22" s="36"/>
      <c r="C22" s="36"/>
      <c r="D22" s="68">
        <v>0</v>
      </c>
      <c r="E22" s="67"/>
      <c r="F22" s="68">
        <v>0</v>
      </c>
      <c r="G22" s="64"/>
      <c r="H22" s="68">
        <v>0</v>
      </c>
      <c r="I22" s="67"/>
      <c r="J22" s="68">
        <v>0</v>
      </c>
      <c r="K22" s="67"/>
      <c r="L22" s="68">
        <v>0</v>
      </c>
      <c r="M22" s="67"/>
      <c r="N22" s="68">
        <v>0</v>
      </c>
      <c r="O22" s="67"/>
      <c r="P22" s="68">
        <v>0</v>
      </c>
      <c r="R22" s="68">
        <v>0</v>
      </c>
      <c r="S22" s="41"/>
      <c r="T22" s="68">
        <v>0</v>
      </c>
      <c r="U22" s="67"/>
      <c r="V22" s="68">
        <v>0</v>
      </c>
      <c r="W22" s="57"/>
      <c r="X22" s="68">
        <v>0</v>
      </c>
      <c r="Y22" s="57"/>
      <c r="Z22" s="68">
        <v>0</v>
      </c>
      <c r="AA22" s="41"/>
      <c r="AB22" s="74">
        <f t="shared" si="0"/>
        <v>0</v>
      </c>
      <c r="AC22" s="41"/>
      <c r="AD22" s="74">
        <f>SUM(D22:R22,AB22)</f>
        <v>0</v>
      </c>
      <c r="AE22" s="41"/>
      <c r="AF22" s="68">
        <v>0</v>
      </c>
      <c r="AG22" s="41"/>
      <c r="AH22" s="74">
        <f>SUM(AD22:AF22)</f>
        <v>0</v>
      </c>
      <c r="AI22" s="64"/>
      <c r="AJ22" s="68">
        <v>52848</v>
      </c>
      <c r="AK22"/>
      <c r="AL22" s="74">
        <f>SUM(AH22:AJ22)</f>
        <v>52848</v>
      </c>
    </row>
    <row r="23" spans="1:38" s="4" customFormat="1" ht="20.75" customHeight="1">
      <c r="A23" s="135" t="s">
        <v>211</v>
      </c>
      <c r="B23" s="36"/>
      <c r="C23" s="36"/>
      <c r="D23" s="71">
        <f>SUM(D18:D22)</f>
        <v>0</v>
      </c>
      <c r="E23" s="69"/>
      <c r="F23" s="71">
        <f>SUM(F18:F22)</f>
        <v>0</v>
      </c>
      <c r="G23" s="73"/>
      <c r="H23" s="71">
        <f>SUM(H18:H22)</f>
        <v>0</v>
      </c>
      <c r="I23" s="69"/>
      <c r="J23" s="71">
        <f>SUM(J18:J22)</f>
        <v>11082</v>
      </c>
      <c r="K23" s="70"/>
      <c r="L23" s="71">
        <f>SUM(L18:L22)</f>
        <v>0</v>
      </c>
      <c r="M23" s="70"/>
      <c r="N23" s="71">
        <f>SUM(N18:N22)</f>
        <v>0</v>
      </c>
      <c r="O23" s="70"/>
      <c r="P23" s="71">
        <f>SUM(P18:P22)</f>
        <v>0</v>
      </c>
      <c r="R23" s="71">
        <f>SUM(R18:R22)</f>
        <v>0</v>
      </c>
      <c r="S23" s="69"/>
      <c r="T23" s="71">
        <f>SUM(T18:T22)</f>
        <v>0</v>
      </c>
      <c r="U23" s="69"/>
      <c r="V23" s="71">
        <f>SUM(V18:V22)</f>
        <v>0</v>
      </c>
      <c r="W23" s="65"/>
      <c r="X23" s="71">
        <f>SUM(X18:X22)</f>
        <v>0</v>
      </c>
      <c r="Y23" s="65"/>
      <c r="Z23" s="71">
        <f>SUM(Z18:Z22)</f>
        <v>0</v>
      </c>
      <c r="AA23" s="69"/>
      <c r="AB23" s="71">
        <f>SUM(AB18:AB22)</f>
        <v>0</v>
      </c>
      <c r="AC23" s="70"/>
      <c r="AD23" s="71">
        <f>SUM(AD18:AD22)</f>
        <v>11082</v>
      </c>
      <c r="AE23" s="70"/>
      <c r="AF23" s="71">
        <f>SUM(AF18:AF22)</f>
        <v>0</v>
      </c>
      <c r="AG23" s="35"/>
      <c r="AH23" s="71">
        <f>SUM(AH18:AH22)</f>
        <v>11082</v>
      </c>
      <c r="AI23" s="35"/>
      <c r="AJ23" s="71">
        <f>SUM(AJ18:AJ22)</f>
        <v>8745</v>
      </c>
      <c r="AL23" s="71">
        <f>SUM(AL18:AL22)</f>
        <v>19827</v>
      </c>
    </row>
    <row r="24" spans="1:38" s="4" customFormat="1" ht="20.75" customHeight="1">
      <c r="A24" s="36" t="s">
        <v>212</v>
      </c>
      <c r="B24" s="36"/>
      <c r="C24" s="36"/>
      <c r="D24" s="71">
        <f>SUM(D23)</f>
        <v>0</v>
      </c>
      <c r="E24" s="35"/>
      <c r="F24" s="71">
        <f>SUM(F23)</f>
        <v>0</v>
      </c>
      <c r="G24" s="73"/>
      <c r="H24" s="71">
        <f>SUM(H23)</f>
        <v>0</v>
      </c>
      <c r="I24" s="35"/>
      <c r="J24" s="71">
        <f>SUM(J23)</f>
        <v>11082</v>
      </c>
      <c r="K24" s="70"/>
      <c r="L24" s="71">
        <f>SUM(L23)</f>
        <v>0</v>
      </c>
      <c r="M24" s="70"/>
      <c r="N24" s="71">
        <f>SUM(N23)</f>
        <v>0</v>
      </c>
      <c r="O24" s="70"/>
      <c r="P24" s="71">
        <f>SUM(P23)</f>
        <v>0</v>
      </c>
      <c r="Q24" s="73"/>
      <c r="R24" s="71">
        <f>SUM(R23)</f>
        <v>0</v>
      </c>
      <c r="S24" s="35"/>
      <c r="T24" s="71">
        <f>SUM(T23)</f>
        <v>0</v>
      </c>
      <c r="U24" s="35"/>
      <c r="V24" s="71">
        <f>SUM(V23)</f>
        <v>0</v>
      </c>
      <c r="W24" s="35"/>
      <c r="X24" s="71">
        <f>SUM(X23)</f>
        <v>0</v>
      </c>
      <c r="Y24" s="13"/>
      <c r="Z24" s="71">
        <f>SUM(Z23)</f>
        <v>0</v>
      </c>
      <c r="AA24" s="35"/>
      <c r="AB24" s="71">
        <f>SUM(AB23)</f>
        <v>0</v>
      </c>
      <c r="AC24" s="35"/>
      <c r="AD24" s="71">
        <f>SUM(AD23)</f>
        <v>11082</v>
      </c>
      <c r="AE24" s="35"/>
      <c r="AF24" s="71">
        <f>SUM(AF23)</f>
        <v>0</v>
      </c>
      <c r="AG24" s="35"/>
      <c r="AH24" s="71">
        <f>SUM(AH23)</f>
        <v>11082</v>
      </c>
      <c r="AI24" s="35"/>
      <c r="AJ24" s="71">
        <f>SUM(AJ23)</f>
        <v>8745</v>
      </c>
      <c r="AK24" s="35"/>
      <c r="AL24" s="71">
        <f>SUM(AL23)</f>
        <v>19827</v>
      </c>
    </row>
    <row r="25" spans="1:38" s="4" customFormat="1" ht="20.75" customHeight="1">
      <c r="A25" s="36" t="s">
        <v>213</v>
      </c>
      <c r="B25" s="36"/>
      <c r="C25" s="36"/>
      <c r="D25" s="70"/>
      <c r="E25" s="35"/>
      <c r="F25" s="70"/>
      <c r="G25" s="70"/>
      <c r="H25" s="70"/>
      <c r="I25" s="35"/>
      <c r="J25" s="70"/>
      <c r="K25" s="70"/>
      <c r="L25" s="70"/>
      <c r="M25" s="70"/>
      <c r="N25" s="70"/>
      <c r="O25" s="70"/>
      <c r="P25" s="70"/>
      <c r="S25" s="35"/>
      <c r="T25" s="70"/>
      <c r="U25" s="35"/>
      <c r="V25" s="70"/>
      <c r="W25" s="13"/>
      <c r="X25" s="70"/>
      <c r="Y25" s="13"/>
      <c r="Z25" s="70"/>
      <c r="AA25" s="35"/>
      <c r="AB25" s="70"/>
      <c r="AC25" s="35"/>
      <c r="AD25" s="67"/>
      <c r="AE25" s="70"/>
      <c r="AF25" s="70"/>
      <c r="AG25" s="35"/>
      <c r="AH25" s="64"/>
      <c r="AI25" s="35"/>
      <c r="AJ25" s="39"/>
      <c r="AL25" s="39"/>
    </row>
    <row r="26" spans="1:38" ht="20.75" customHeight="1">
      <c r="A26" s="33" t="s">
        <v>214</v>
      </c>
      <c r="B26" s="36"/>
      <c r="C26" s="36"/>
      <c r="D26" s="64">
        <v>0</v>
      </c>
      <c r="E26" s="67"/>
      <c r="F26" s="64">
        <v>0</v>
      </c>
      <c r="G26" s="64"/>
      <c r="H26" s="64">
        <v>0</v>
      </c>
      <c r="I26" s="64"/>
      <c r="J26" s="64">
        <v>0</v>
      </c>
      <c r="K26" s="64"/>
      <c r="L26" s="64">
        <v>0</v>
      </c>
      <c r="M26" s="64"/>
      <c r="N26" s="64">
        <v>0</v>
      </c>
      <c r="O26" s="64"/>
      <c r="P26" s="64">
        <v>6945465</v>
      </c>
      <c r="R26" s="64">
        <v>0</v>
      </c>
      <c r="S26" s="64"/>
      <c r="T26" s="64">
        <v>0</v>
      </c>
      <c r="U26" s="64"/>
      <c r="V26" s="64">
        <v>0</v>
      </c>
      <c r="W26" s="64"/>
      <c r="X26" s="64">
        <v>0</v>
      </c>
      <c r="Y26" s="64"/>
      <c r="Z26" s="64">
        <v>0</v>
      </c>
      <c r="AA26" s="64"/>
      <c r="AB26" s="113">
        <f>SUM(T26:Z26)</f>
        <v>0</v>
      </c>
      <c r="AC26" s="64"/>
      <c r="AD26" s="95">
        <f>SUM(D26:R26,AB26)</f>
        <v>6945465</v>
      </c>
      <c r="AE26" s="70"/>
      <c r="AF26" s="64">
        <v>0</v>
      </c>
      <c r="AG26" s="64"/>
      <c r="AH26" s="95">
        <f>SUM(AD26:AF26)</f>
        <v>6945465</v>
      </c>
      <c r="AI26" s="64"/>
      <c r="AJ26" s="64">
        <v>1672942</v>
      </c>
      <c r="AL26" s="95">
        <f>SUM(AH26:AJ26)</f>
        <v>8618407</v>
      </c>
    </row>
    <row r="27" spans="1:38" ht="20.75" customHeight="1">
      <c r="A27" s="33" t="s">
        <v>215</v>
      </c>
      <c r="B27" s="36"/>
      <c r="C27" s="36"/>
      <c r="D27" s="113"/>
      <c r="E27" s="67"/>
      <c r="F27" s="113"/>
      <c r="G27" s="67"/>
      <c r="H27" s="113"/>
      <c r="I27" s="67"/>
      <c r="J27" s="113"/>
      <c r="K27" s="67"/>
      <c r="L27" s="113"/>
      <c r="M27" s="67"/>
      <c r="N27" s="113"/>
      <c r="O27" s="67"/>
      <c r="P27" s="66"/>
      <c r="R27" s="113"/>
      <c r="S27" s="34"/>
      <c r="T27" s="113"/>
      <c r="U27" s="67"/>
      <c r="V27" s="113"/>
      <c r="W27" s="63"/>
      <c r="X27" s="113"/>
      <c r="Y27" s="63"/>
      <c r="Z27" s="113"/>
      <c r="AA27" s="67"/>
      <c r="AB27" s="113"/>
      <c r="AC27" s="34"/>
      <c r="AD27" s="64"/>
      <c r="AE27" s="34"/>
      <c r="AF27" s="113"/>
      <c r="AG27" s="34"/>
      <c r="AH27" s="95"/>
      <c r="AI27" s="34"/>
      <c r="AJ27" s="64"/>
      <c r="AL27" s="95"/>
    </row>
    <row r="28" spans="1:38" ht="20.75" customHeight="1">
      <c r="A28" s="33" t="s">
        <v>216</v>
      </c>
      <c r="B28" s="36"/>
      <c r="C28" s="36"/>
      <c r="D28" s="64">
        <v>0</v>
      </c>
      <c r="E28" s="67"/>
      <c r="F28" s="64">
        <v>0</v>
      </c>
      <c r="G28" s="64"/>
      <c r="H28" s="64">
        <v>0</v>
      </c>
      <c r="I28" s="67"/>
      <c r="J28" s="64">
        <v>0</v>
      </c>
      <c r="K28" s="67"/>
      <c r="L28" s="64">
        <v>0</v>
      </c>
      <c r="M28" s="67"/>
      <c r="N28" s="64">
        <v>0</v>
      </c>
      <c r="O28" s="67"/>
      <c r="P28" s="64">
        <v>-9417</v>
      </c>
      <c r="R28" s="64">
        <v>0</v>
      </c>
      <c r="S28" s="34"/>
      <c r="T28" s="64">
        <v>0</v>
      </c>
      <c r="U28" s="64"/>
      <c r="V28" s="64">
        <v>0</v>
      </c>
      <c r="W28" s="64"/>
      <c r="X28" s="64">
        <v>0</v>
      </c>
      <c r="Y28" s="64"/>
      <c r="Z28" s="64">
        <v>0</v>
      </c>
      <c r="AA28" s="64"/>
      <c r="AB28" s="113">
        <f>SUM(T28:Z28)</f>
        <v>0</v>
      </c>
      <c r="AC28" s="64"/>
      <c r="AD28" s="95">
        <f>SUM(D28:R28,AB28)</f>
        <v>-9417</v>
      </c>
      <c r="AE28" s="34"/>
      <c r="AF28" s="64">
        <v>0</v>
      </c>
      <c r="AG28" s="34"/>
      <c r="AH28" s="95">
        <f>SUM(AD28:AF28)</f>
        <v>-9417</v>
      </c>
      <c r="AI28" s="34"/>
      <c r="AJ28" s="64">
        <v>264</v>
      </c>
      <c r="AL28" s="95">
        <f>SUM(AH28:AJ28)</f>
        <v>-9153</v>
      </c>
    </row>
    <row r="29" spans="1:38" ht="20.75" customHeight="1">
      <c r="A29" s="33" t="s">
        <v>217</v>
      </c>
      <c r="B29" s="33"/>
      <c r="C29" s="33"/>
      <c r="D29" s="68">
        <v>0</v>
      </c>
      <c r="E29" s="67"/>
      <c r="F29" s="68">
        <v>0</v>
      </c>
      <c r="G29" s="64"/>
      <c r="H29" s="68">
        <v>0</v>
      </c>
      <c r="I29" s="67"/>
      <c r="J29" s="68">
        <v>0</v>
      </c>
      <c r="K29" s="67"/>
      <c r="L29" s="68">
        <v>0</v>
      </c>
      <c r="M29" s="67"/>
      <c r="N29" s="68">
        <v>0</v>
      </c>
      <c r="O29" s="67"/>
      <c r="P29" s="68">
        <v>0</v>
      </c>
      <c r="R29" s="68">
        <v>0</v>
      </c>
      <c r="S29" s="67"/>
      <c r="T29" s="68">
        <v>-56591</v>
      </c>
      <c r="U29" s="67"/>
      <c r="V29" s="68">
        <v>256178</v>
      </c>
      <c r="W29" s="51"/>
      <c r="X29" s="68">
        <v>-89071</v>
      </c>
      <c r="Y29" s="51"/>
      <c r="Z29" s="68">
        <v>5343652</v>
      </c>
      <c r="AA29" s="34"/>
      <c r="AB29" s="113">
        <f>SUM(T29:Z29)</f>
        <v>5454168</v>
      </c>
      <c r="AC29" s="64"/>
      <c r="AD29" s="74">
        <f>SUM(D29:R29,AB29)</f>
        <v>5454168</v>
      </c>
      <c r="AE29" s="34"/>
      <c r="AF29" s="68">
        <v>0</v>
      </c>
      <c r="AG29" s="34"/>
      <c r="AH29" s="74">
        <f>SUM(AD29:AF29)</f>
        <v>5454168</v>
      </c>
      <c r="AI29" s="34"/>
      <c r="AJ29" s="68">
        <v>1028175</v>
      </c>
      <c r="AL29" s="74">
        <f>SUM(AH29:AJ29)</f>
        <v>6482343</v>
      </c>
    </row>
    <row r="30" spans="1:38" s="4" customFormat="1" ht="20.75" customHeight="1">
      <c r="A30" s="36" t="s">
        <v>218</v>
      </c>
      <c r="B30" s="33"/>
      <c r="C30" s="33"/>
      <c r="D30" s="79">
        <f>SUM(D25:D29)</f>
        <v>0</v>
      </c>
      <c r="E30" s="70"/>
      <c r="F30" s="79">
        <f>SUM(F25:F29)</f>
        <v>0</v>
      </c>
      <c r="G30" s="73"/>
      <c r="H30" s="79">
        <f>SUM(H25:H29)</f>
        <v>0</v>
      </c>
      <c r="I30" s="70"/>
      <c r="J30" s="79">
        <f>SUM(J25:J29)</f>
        <v>0</v>
      </c>
      <c r="K30" s="70"/>
      <c r="L30" s="79">
        <f>SUM(L25:L29)</f>
        <v>0</v>
      </c>
      <c r="M30" s="70"/>
      <c r="N30" s="79">
        <f>SUM(N25:N29)</f>
        <v>0</v>
      </c>
      <c r="O30" s="70"/>
      <c r="P30" s="79">
        <f>SUM(P25:P29)</f>
        <v>6936048</v>
      </c>
      <c r="R30" s="79">
        <f>SUM(R25:R29)</f>
        <v>0</v>
      </c>
      <c r="S30" s="37"/>
      <c r="T30" s="79">
        <f>SUM(T25:T29)</f>
        <v>-56591</v>
      </c>
      <c r="U30" s="70"/>
      <c r="V30" s="79">
        <f>SUM(V25:V29)</f>
        <v>256178</v>
      </c>
      <c r="W30" s="40"/>
      <c r="X30" s="79">
        <f>SUM(X25:X29)</f>
        <v>-89071</v>
      </c>
      <c r="Y30" s="40"/>
      <c r="Z30" s="79">
        <f>SUM(Z25:Z29)</f>
        <v>5343652</v>
      </c>
      <c r="AA30" s="37"/>
      <c r="AB30" s="79">
        <f>SUM(AB25:AB29)</f>
        <v>5454168</v>
      </c>
      <c r="AC30" s="37"/>
      <c r="AD30" s="71">
        <f>SUM(AD25:AD29)</f>
        <v>12390216</v>
      </c>
      <c r="AE30" s="37"/>
      <c r="AF30" s="71">
        <f>SUM(AF25:AF29)</f>
        <v>0</v>
      </c>
      <c r="AG30" s="37"/>
      <c r="AH30" s="71">
        <f>SUM(AH25:AH29)</f>
        <v>12390216</v>
      </c>
      <c r="AI30" s="37"/>
      <c r="AJ30" s="79">
        <f>SUM(AJ25:AJ29)</f>
        <v>2701381</v>
      </c>
      <c r="AL30" s="79">
        <f>SUM(AL25:AL29)</f>
        <v>15091597</v>
      </c>
    </row>
    <row r="31" spans="1:38" ht="20.75" customHeight="1">
      <c r="A31" s="33" t="s">
        <v>219</v>
      </c>
      <c r="B31" s="77"/>
      <c r="C31" s="33"/>
      <c r="D31" s="68">
        <v>0</v>
      </c>
      <c r="E31" s="67"/>
      <c r="F31" s="68">
        <v>0</v>
      </c>
      <c r="G31" s="64"/>
      <c r="H31" s="68">
        <v>0</v>
      </c>
      <c r="I31" s="67"/>
      <c r="J31" s="68">
        <v>0</v>
      </c>
      <c r="K31" s="67"/>
      <c r="L31" s="68">
        <v>0</v>
      </c>
      <c r="M31" s="67"/>
      <c r="N31" s="68">
        <v>0</v>
      </c>
      <c r="O31" s="67"/>
      <c r="P31" s="68">
        <v>-372578</v>
      </c>
      <c r="R31" s="68">
        <v>0</v>
      </c>
      <c r="S31" s="41"/>
      <c r="T31" s="68">
        <v>0</v>
      </c>
      <c r="U31" s="67"/>
      <c r="V31" s="68">
        <v>0</v>
      </c>
      <c r="W31" s="57"/>
      <c r="X31" s="68">
        <v>0</v>
      </c>
      <c r="Y31" s="57"/>
      <c r="Z31" s="68">
        <v>0</v>
      </c>
      <c r="AA31" s="41"/>
      <c r="AB31" s="68">
        <f>SUM(T31:Z31)</f>
        <v>0</v>
      </c>
      <c r="AC31" s="41"/>
      <c r="AD31" s="74">
        <f>SUM(D31:R31,AB31)</f>
        <v>-372578</v>
      </c>
      <c r="AE31" s="41"/>
      <c r="AF31" s="68">
        <v>0</v>
      </c>
      <c r="AG31" s="41"/>
      <c r="AH31" s="68">
        <f>SUM(AD31:AF31)</f>
        <v>-372578</v>
      </c>
      <c r="AI31" s="64"/>
      <c r="AJ31" s="68">
        <v>0</v>
      </c>
      <c r="AL31" s="68">
        <f>SUM(AH31:AJ31)</f>
        <v>-372578</v>
      </c>
    </row>
    <row r="32" spans="1:38" s="4" customFormat="1" ht="20.75" customHeight="1" thickBot="1">
      <c r="A32" s="56" t="s">
        <v>220</v>
      </c>
      <c r="B32" s="33"/>
      <c r="C32" s="33"/>
      <c r="D32" s="38">
        <f>D16+D30+D24+D31</f>
        <v>8611242</v>
      </c>
      <c r="E32" s="39"/>
      <c r="F32" s="38">
        <f>F16+F30+F24+F31</f>
        <v>57298909</v>
      </c>
      <c r="G32" s="39"/>
      <c r="H32" s="38">
        <f>H16+H30+H24+H31</f>
        <v>3470021</v>
      </c>
      <c r="I32" s="39"/>
      <c r="J32" s="38">
        <f>J16+J30+J24+J31</f>
        <v>4821023</v>
      </c>
      <c r="K32" s="39"/>
      <c r="L32" s="38">
        <f>L16+L30+L24+L31</f>
        <v>-5159</v>
      </c>
      <c r="M32" s="39"/>
      <c r="N32" s="38">
        <f>N16+N30+N24+N31</f>
        <v>929166</v>
      </c>
      <c r="O32" s="39"/>
      <c r="P32" s="38">
        <f>P16+P30+P24+P31</f>
        <v>128956798</v>
      </c>
      <c r="R32" s="38">
        <f>R16+R30+R24+R31</f>
        <v>-8997459</v>
      </c>
      <c r="S32" s="39"/>
      <c r="T32" s="38">
        <f>T16+T30+T24+T31</f>
        <v>24776789</v>
      </c>
      <c r="U32" s="39"/>
      <c r="V32" s="38">
        <f>V16+V30+V24+V31</f>
        <v>-1179797</v>
      </c>
      <c r="W32" s="39"/>
      <c r="X32" s="38">
        <f>X16+X30+X24+X31</f>
        <v>2360509</v>
      </c>
      <c r="Y32" s="39"/>
      <c r="Z32" s="38">
        <f>Z16+Z30+Z24+Z31</f>
        <v>-29576338</v>
      </c>
      <c r="AA32" s="39"/>
      <c r="AB32" s="38">
        <f>AB16+AB30+AB24+AB31</f>
        <v>-3618837</v>
      </c>
      <c r="AC32" s="39"/>
      <c r="AD32" s="38">
        <f>AD16+AD30+AD24+AD31</f>
        <v>191465704</v>
      </c>
      <c r="AE32" s="39"/>
      <c r="AF32" s="38">
        <f>AF16+AF30+AF24+AF31</f>
        <v>15000000</v>
      </c>
      <c r="AG32" s="39"/>
      <c r="AH32" s="38">
        <f>AH16+AH30+AH24+AH31</f>
        <v>206465704</v>
      </c>
      <c r="AI32" s="39"/>
      <c r="AJ32" s="38">
        <f>AJ16+AJ30+AJ24+AJ31</f>
        <v>72952730</v>
      </c>
      <c r="AL32" s="38">
        <f>AL16+AL30+AL24+AL31</f>
        <v>279418434</v>
      </c>
    </row>
    <row r="33" spans="2:3" ht="21.5" customHeight="1" thickTop="1">
      <c r="B33" s="36"/>
      <c r="C33" s="36"/>
    </row>
  </sheetData>
  <mergeCells count="2">
    <mergeCell ref="D4:AJ4"/>
    <mergeCell ref="T5:AB5"/>
  </mergeCells>
  <pageMargins left="0.45" right="0.45" top="0.48" bottom="0.5" header="0.5" footer="0.5"/>
  <pageSetup paperSize="9" scale="47" firstPageNumber="11" orientation="landscape" useFirstPageNumber="1" r:id="rId1"/>
  <headerFooter>
    <oddFooter>&amp;Lหมายเหตุประกอบงบการเงินเป็นส่วนหนึ่งของงบการเงินระหว่างกาลนี้
&amp;C&amp;P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view="pageBreakPreview" zoomScale="57" zoomScaleNormal="44" workbookViewId="0">
      <selection activeCell="F32" sqref="F32"/>
    </sheetView>
  </sheetViews>
  <sheetFormatPr defaultColWidth="9" defaultRowHeight="21.5"/>
  <cols>
    <col min="1" max="1" width="67.8984375" customWidth="1"/>
    <col min="2" max="2" width="9.59765625" bestFit="1" customWidth="1"/>
    <col min="3" max="3" width="0.8984375" customWidth="1"/>
    <col min="4" max="4" width="10.8984375" customWidth="1"/>
    <col min="5" max="5" width="0.69921875" customWidth="1"/>
    <col min="6" max="6" width="12.59765625" customWidth="1"/>
    <col min="7" max="7" width="0.69921875" customWidth="1"/>
    <col min="8" max="8" width="13" bestFit="1" customWidth="1"/>
    <col min="9" max="9" width="0.8984375" customWidth="1"/>
    <col min="10" max="10" width="13.09765625" customWidth="1"/>
    <col min="11" max="11" width="0.8984375" customWidth="1"/>
    <col min="12" max="12" width="16.69921875" bestFit="1" customWidth="1"/>
    <col min="13" max="13" width="0.8984375" customWidth="1"/>
    <col min="14" max="14" width="13.09765625" customWidth="1"/>
    <col min="15" max="15" width="0.8984375" customWidth="1"/>
    <col min="16" max="16" width="13.59765625" bestFit="1" customWidth="1"/>
    <col min="17" max="17" width="0.8984375" customWidth="1"/>
    <col min="18" max="18" width="13.59765625" bestFit="1" customWidth="1"/>
    <col min="19" max="19" width="0.8984375" customWidth="1"/>
    <col min="20" max="20" width="12.3984375" bestFit="1" customWidth="1"/>
    <col min="21" max="21" width="0.69921875" customWidth="1"/>
    <col min="22" max="22" width="13.09765625" customWidth="1"/>
    <col min="23" max="23" width="0.69921875" customWidth="1"/>
    <col min="24" max="24" width="14.59765625" customWidth="1"/>
    <col min="25" max="25" width="0.69921875" customWidth="1"/>
    <col min="26" max="26" width="14.09765625" bestFit="1" customWidth="1"/>
    <col min="27" max="27" width="0.59765625" customWidth="1"/>
    <col min="28" max="28" width="13.69921875" customWidth="1"/>
    <col min="29" max="29" width="0.69921875" customWidth="1"/>
    <col min="30" max="30" width="13.59765625" bestFit="1" customWidth="1"/>
    <col min="31" max="31" width="0.8984375" customWidth="1"/>
    <col min="32" max="32" width="13.3984375" bestFit="1" customWidth="1"/>
    <col min="33" max="33" width="0.59765625" customWidth="1"/>
    <col min="34" max="34" width="13.59765625" bestFit="1" customWidth="1"/>
    <col min="35" max="35" width="0.59765625" customWidth="1"/>
    <col min="36" max="36" width="12.8984375" bestFit="1" customWidth="1"/>
    <col min="37" max="37" width="0.69921875" customWidth="1"/>
    <col min="38" max="38" width="14.8984375" customWidth="1"/>
  </cols>
  <sheetData>
    <row r="1" spans="1:38" ht="24.75" customHeight="1">
      <c r="A1" s="26" t="s">
        <v>0</v>
      </c>
      <c r="B1" s="26"/>
      <c r="C1" s="26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7"/>
      <c r="U1" s="28"/>
      <c r="V1" s="27"/>
      <c r="W1" s="28"/>
      <c r="X1" s="27"/>
      <c r="Y1" s="28"/>
      <c r="Z1" s="27"/>
      <c r="AA1" s="27"/>
      <c r="AB1" s="27"/>
      <c r="AC1" s="27"/>
      <c r="AD1" s="27"/>
      <c r="AE1" s="27"/>
      <c r="AF1" s="28"/>
      <c r="AG1" s="28"/>
      <c r="AH1" s="28"/>
      <c r="AI1" s="28"/>
      <c r="AJ1" s="27"/>
    </row>
    <row r="2" spans="1:38" ht="24.75" customHeight="1">
      <c r="A2" s="26" t="s">
        <v>154</v>
      </c>
      <c r="B2" s="26"/>
      <c r="C2" s="26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7"/>
      <c r="U2" s="28"/>
      <c r="V2" s="27"/>
      <c r="W2" s="28"/>
      <c r="X2" s="27"/>
      <c r="Y2" s="28"/>
      <c r="Z2" s="27"/>
      <c r="AA2" s="27"/>
      <c r="AB2" s="27"/>
      <c r="AC2" s="27"/>
      <c r="AD2" s="27"/>
      <c r="AE2" s="27"/>
      <c r="AF2" s="28"/>
      <c r="AG2" s="28"/>
      <c r="AH2" s="28"/>
      <c r="AI2" s="28"/>
      <c r="AJ2" s="27"/>
    </row>
    <row r="3" spans="1:38" ht="23.25" customHeight="1">
      <c r="A3" s="26"/>
      <c r="B3" s="26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L3" s="29" t="s">
        <v>2</v>
      </c>
    </row>
    <row r="4" spans="1:38" ht="23.25" customHeight="1">
      <c r="A4" s="26"/>
      <c r="B4" s="26"/>
      <c r="C4" s="26"/>
      <c r="D4" s="161" t="s">
        <v>3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92"/>
      <c r="AL4" s="92"/>
    </row>
    <row r="5" spans="1:38" ht="22">
      <c r="A5" s="50"/>
      <c r="B5" s="50"/>
      <c r="C5" s="5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S5" s="4"/>
      <c r="T5" s="168" t="s">
        <v>88</v>
      </c>
      <c r="U5" s="168"/>
      <c r="V5" s="168"/>
      <c r="W5" s="168"/>
      <c r="X5" s="168"/>
      <c r="Y5" s="168"/>
      <c r="Z5" s="168"/>
      <c r="AA5" s="168"/>
      <c r="AB5" s="168"/>
      <c r="AC5" s="4"/>
      <c r="AD5" s="4"/>
      <c r="AE5" s="4"/>
      <c r="AF5" s="4"/>
      <c r="AG5" s="4"/>
      <c r="AH5" s="4"/>
      <c r="AI5" s="4"/>
      <c r="AJ5" s="4"/>
      <c r="AL5" s="4"/>
    </row>
    <row r="6" spans="1:38" ht="21.75" customHeight="1">
      <c r="A6" s="75"/>
      <c r="B6" s="75"/>
      <c r="C6" s="75"/>
      <c r="D6" s="1"/>
      <c r="E6" s="3"/>
      <c r="F6" s="30"/>
      <c r="G6" s="30"/>
      <c r="H6" s="30"/>
      <c r="I6" s="30"/>
      <c r="J6" s="30"/>
      <c r="K6" s="30"/>
      <c r="L6" s="42"/>
      <c r="M6" s="30"/>
      <c r="N6" s="30"/>
      <c r="O6" s="30"/>
      <c r="P6" s="30"/>
      <c r="S6" s="30"/>
      <c r="T6" s="15"/>
      <c r="U6" s="30"/>
      <c r="V6" s="30" t="s">
        <v>155</v>
      </c>
      <c r="W6" s="30"/>
      <c r="X6" s="30" t="s">
        <v>155</v>
      </c>
      <c r="Y6" s="30"/>
      <c r="Z6" s="30"/>
      <c r="AA6" s="30"/>
      <c r="AB6" s="1"/>
      <c r="AC6" s="3"/>
      <c r="AD6" s="3"/>
      <c r="AE6" s="3"/>
      <c r="AF6" s="15"/>
      <c r="AG6" s="30"/>
      <c r="AH6" s="15"/>
      <c r="AI6" s="15"/>
      <c r="AJ6" s="30"/>
      <c r="AL6" s="14"/>
    </row>
    <row r="7" spans="1:38" ht="21.75" customHeight="1">
      <c r="A7" s="75"/>
      <c r="B7" s="75"/>
      <c r="C7" s="75"/>
      <c r="D7" s="1"/>
      <c r="E7" s="3"/>
      <c r="F7" s="30"/>
      <c r="G7" s="30"/>
      <c r="H7" s="30"/>
      <c r="I7" s="30"/>
      <c r="J7" s="30" t="s">
        <v>157</v>
      </c>
      <c r="K7" s="30"/>
      <c r="L7" s="42" t="s">
        <v>158</v>
      </c>
      <c r="M7" s="30"/>
      <c r="N7" s="30"/>
      <c r="O7" s="30"/>
      <c r="P7" s="30"/>
      <c r="S7" s="30"/>
      <c r="T7" s="15" t="s">
        <v>155</v>
      </c>
      <c r="U7" s="30"/>
      <c r="V7" s="30" t="s">
        <v>159</v>
      </c>
      <c r="W7" s="30"/>
      <c r="X7" s="30" t="s">
        <v>160</v>
      </c>
      <c r="Y7" s="30"/>
      <c r="Z7" s="30"/>
      <c r="AA7" s="30"/>
      <c r="AB7" s="1"/>
      <c r="AC7" s="3"/>
      <c r="AD7" s="3"/>
      <c r="AE7" s="3"/>
      <c r="AF7" s="15"/>
      <c r="AG7" s="30"/>
      <c r="AH7" s="15"/>
      <c r="AI7" s="15"/>
      <c r="AJ7" s="30"/>
      <c r="AL7" s="14"/>
    </row>
    <row r="8" spans="1:38" ht="21.75" customHeight="1">
      <c r="A8" s="75"/>
      <c r="B8" s="75"/>
      <c r="C8" s="75"/>
      <c r="D8" s="1"/>
      <c r="E8" s="3"/>
      <c r="F8" s="30"/>
      <c r="G8" s="30"/>
      <c r="H8" s="30"/>
      <c r="I8" s="30"/>
      <c r="J8" s="30" t="s">
        <v>161</v>
      </c>
      <c r="K8" s="30"/>
      <c r="L8" s="42" t="s">
        <v>162</v>
      </c>
      <c r="M8" s="30"/>
      <c r="N8" s="30"/>
      <c r="O8" s="30"/>
      <c r="P8" s="30"/>
      <c r="S8" s="30"/>
      <c r="T8" s="15" t="s">
        <v>159</v>
      </c>
      <c r="U8" s="30"/>
      <c r="V8" s="30" t="s">
        <v>163</v>
      </c>
      <c r="W8" s="30"/>
      <c r="X8" s="30" t="s">
        <v>164</v>
      </c>
      <c r="Y8" s="30"/>
      <c r="Z8" s="30" t="s">
        <v>165</v>
      </c>
      <c r="AA8" s="30"/>
      <c r="AB8" s="1" t="s">
        <v>89</v>
      </c>
      <c r="AC8" s="3"/>
      <c r="AD8" s="3"/>
      <c r="AE8" s="3"/>
      <c r="AF8" s="15"/>
      <c r="AG8" s="30"/>
      <c r="AH8" s="15"/>
      <c r="AI8" s="15"/>
      <c r="AJ8" s="30"/>
      <c r="AL8" s="14"/>
    </row>
    <row r="9" spans="1:38" ht="21.75" customHeight="1">
      <c r="A9" s="75"/>
      <c r="B9" s="75"/>
      <c r="C9" s="75"/>
      <c r="D9" s="1" t="s">
        <v>72</v>
      </c>
      <c r="E9" s="3"/>
      <c r="F9" s="30"/>
      <c r="G9" s="30"/>
      <c r="H9" s="30"/>
      <c r="I9" s="30"/>
      <c r="J9" s="30" t="s">
        <v>166</v>
      </c>
      <c r="K9" s="30"/>
      <c r="L9" s="42" t="s">
        <v>167</v>
      </c>
      <c r="M9" s="30"/>
      <c r="N9" s="30"/>
      <c r="O9" s="30"/>
      <c r="P9" s="1" t="s">
        <v>83</v>
      </c>
      <c r="S9" s="30"/>
      <c r="T9" s="15" t="s">
        <v>163</v>
      </c>
      <c r="U9" s="30"/>
      <c r="V9" s="15" t="s">
        <v>168</v>
      </c>
      <c r="W9" s="30"/>
      <c r="X9" s="15" t="s">
        <v>169</v>
      </c>
      <c r="Y9" s="30"/>
      <c r="Z9" s="30" t="s">
        <v>170</v>
      </c>
      <c r="AA9" s="30"/>
      <c r="AB9" s="1" t="s">
        <v>171</v>
      </c>
      <c r="AC9" s="3"/>
      <c r="AD9" s="15"/>
      <c r="AE9" s="3"/>
      <c r="AF9" s="78" t="s">
        <v>172</v>
      </c>
      <c r="AG9" s="30"/>
      <c r="AH9" s="15" t="s">
        <v>173</v>
      </c>
      <c r="AI9" s="15"/>
      <c r="AJ9" s="30" t="s">
        <v>166</v>
      </c>
      <c r="AL9" s="14"/>
    </row>
    <row r="10" spans="1:38" ht="21.75" customHeight="1">
      <c r="A10" s="75"/>
      <c r="B10" s="75"/>
      <c r="C10" s="75"/>
      <c r="D10" s="30" t="s">
        <v>174</v>
      </c>
      <c r="E10" s="30"/>
      <c r="F10" s="30" t="s">
        <v>175</v>
      </c>
      <c r="G10" s="30"/>
      <c r="H10" s="30"/>
      <c r="I10" s="30"/>
      <c r="J10" s="30" t="s">
        <v>176</v>
      </c>
      <c r="K10" s="30"/>
      <c r="L10" s="30" t="s">
        <v>177</v>
      </c>
      <c r="M10" s="30"/>
      <c r="N10" s="30" t="s">
        <v>178</v>
      </c>
      <c r="O10" s="30"/>
      <c r="P10" s="30" t="s">
        <v>179</v>
      </c>
      <c r="R10" s="30" t="s">
        <v>180</v>
      </c>
      <c r="S10" s="30"/>
      <c r="T10" s="78" t="s">
        <v>181</v>
      </c>
      <c r="U10" s="30"/>
      <c r="V10" s="78" t="s">
        <v>182</v>
      </c>
      <c r="W10" s="30"/>
      <c r="X10" s="78" t="s">
        <v>183</v>
      </c>
      <c r="Y10" s="30"/>
      <c r="Z10" s="30" t="s">
        <v>184</v>
      </c>
      <c r="AA10" s="30"/>
      <c r="AB10" s="30" t="s">
        <v>185</v>
      </c>
      <c r="AC10" s="30"/>
      <c r="AD10" s="15"/>
      <c r="AE10" s="30"/>
      <c r="AF10" s="78" t="s">
        <v>186</v>
      </c>
      <c r="AG10" s="30"/>
      <c r="AH10" s="15" t="s">
        <v>187</v>
      </c>
      <c r="AI10" s="15"/>
      <c r="AJ10" s="30" t="s">
        <v>188</v>
      </c>
      <c r="AL10" s="30" t="s">
        <v>173</v>
      </c>
    </row>
    <row r="11" spans="1:38" ht="21.75" customHeight="1">
      <c r="A11" s="76"/>
      <c r="B11" s="77" t="s">
        <v>7</v>
      </c>
      <c r="C11" s="77"/>
      <c r="D11" s="31" t="s">
        <v>189</v>
      </c>
      <c r="E11" s="30"/>
      <c r="F11" s="31" t="s">
        <v>190</v>
      </c>
      <c r="G11" s="30"/>
      <c r="H11" s="21" t="s">
        <v>191</v>
      </c>
      <c r="I11" s="30"/>
      <c r="J11" s="31" t="s">
        <v>192</v>
      </c>
      <c r="K11" s="30"/>
      <c r="L11" s="31" t="s">
        <v>193</v>
      </c>
      <c r="M11" s="30"/>
      <c r="N11" s="31" t="s">
        <v>194</v>
      </c>
      <c r="O11" s="30"/>
      <c r="P11" s="31" t="s">
        <v>195</v>
      </c>
      <c r="R11" s="31" t="s">
        <v>196</v>
      </c>
      <c r="S11" s="30"/>
      <c r="T11" s="16" t="s">
        <v>8</v>
      </c>
      <c r="U11" s="30"/>
      <c r="V11" s="21" t="s">
        <v>197</v>
      </c>
      <c r="W11" s="30"/>
      <c r="X11" s="21" t="s">
        <v>198</v>
      </c>
      <c r="Y11" s="30"/>
      <c r="Z11" s="31" t="s">
        <v>199</v>
      </c>
      <c r="AA11" s="30"/>
      <c r="AB11" s="31" t="s">
        <v>71</v>
      </c>
      <c r="AC11" s="30"/>
      <c r="AD11" s="21" t="s">
        <v>89</v>
      </c>
      <c r="AE11" s="30"/>
      <c r="AF11" s="16" t="s">
        <v>200</v>
      </c>
      <c r="AG11" s="30"/>
      <c r="AH11" s="21" t="s">
        <v>201</v>
      </c>
      <c r="AI11" s="15"/>
      <c r="AJ11" s="31" t="s">
        <v>202</v>
      </c>
      <c r="AL11" s="31" t="s">
        <v>187</v>
      </c>
    </row>
    <row r="12" spans="1:38" ht="21.65" customHeight="1">
      <c r="A12" s="76"/>
      <c r="B12" s="76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L12" s="77"/>
    </row>
    <row r="13" spans="1:38" ht="22">
      <c r="A13" s="56" t="s">
        <v>221</v>
      </c>
      <c r="B13" s="56"/>
      <c r="C13" s="56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L13" s="39"/>
    </row>
    <row r="14" spans="1:38" s="4" customFormat="1" ht="20.75" customHeight="1">
      <c r="A14" s="56" t="s">
        <v>313</v>
      </c>
      <c r="B14" s="56"/>
      <c r="C14" s="56"/>
      <c r="D14" s="73">
        <v>8611242</v>
      </c>
      <c r="E14" s="70"/>
      <c r="F14" s="73">
        <v>57298909</v>
      </c>
      <c r="G14" s="73"/>
      <c r="H14" s="73">
        <v>3582872</v>
      </c>
      <c r="I14" s="70"/>
      <c r="J14" s="73">
        <v>5458941</v>
      </c>
      <c r="K14" s="70"/>
      <c r="L14" s="73">
        <v>-9917</v>
      </c>
      <c r="M14" s="70"/>
      <c r="N14" s="73">
        <v>929166</v>
      </c>
      <c r="O14" s="70"/>
      <c r="P14" s="73">
        <v>125248813</v>
      </c>
      <c r="R14" s="73">
        <v>-10332356</v>
      </c>
      <c r="S14" s="70"/>
      <c r="T14" s="73">
        <v>24818227</v>
      </c>
      <c r="U14" s="70"/>
      <c r="V14" s="73">
        <v>-227445</v>
      </c>
      <c r="W14" s="65"/>
      <c r="X14" s="73">
        <v>2746664</v>
      </c>
      <c r="Y14" s="65"/>
      <c r="Z14" s="73">
        <v>-18058126</v>
      </c>
      <c r="AA14" s="70"/>
      <c r="AB14" s="73">
        <f>SUM(T14:Z14)</f>
        <v>9279320</v>
      </c>
      <c r="AC14" s="70"/>
      <c r="AD14" s="73">
        <f>SUM(D14:R14,AB14)</f>
        <v>200066990</v>
      </c>
      <c r="AE14" s="70"/>
      <c r="AF14" s="73">
        <v>15000000</v>
      </c>
      <c r="AG14" s="35"/>
      <c r="AH14" s="73">
        <f>SUM(AD14:AF14)</f>
        <v>215066990</v>
      </c>
      <c r="AI14" s="35"/>
      <c r="AJ14" s="73">
        <v>72069864</v>
      </c>
      <c r="AL14" s="73">
        <f>SUM(AH14:AJ14)</f>
        <v>287136854</v>
      </c>
    </row>
    <row r="15" spans="1:38" s="4" customFormat="1" ht="20.75" customHeight="1">
      <c r="A15" s="76" t="s">
        <v>312</v>
      </c>
      <c r="B15" s="96">
        <v>2</v>
      </c>
      <c r="C15" s="56"/>
      <c r="D15" s="95">
        <v>0</v>
      </c>
      <c r="E15" s="67"/>
      <c r="F15" s="95">
        <v>0</v>
      </c>
      <c r="G15" s="95"/>
      <c r="H15" s="95">
        <v>0</v>
      </c>
      <c r="I15" s="67"/>
      <c r="J15" s="95">
        <v>0</v>
      </c>
      <c r="K15" s="67"/>
      <c r="L15" s="95">
        <v>0</v>
      </c>
      <c r="M15" s="67"/>
      <c r="N15" s="95">
        <v>0</v>
      </c>
      <c r="O15" s="67"/>
      <c r="P15" s="95">
        <v>2500197</v>
      </c>
      <c r="Q15" s="152"/>
      <c r="R15" s="95">
        <v>0</v>
      </c>
      <c r="S15" s="67"/>
      <c r="T15" s="95">
        <v>0</v>
      </c>
      <c r="U15" s="67"/>
      <c r="V15" s="95">
        <v>0</v>
      </c>
      <c r="W15" s="153"/>
      <c r="X15" s="95">
        <v>0</v>
      </c>
      <c r="Y15" s="153"/>
      <c r="Z15" s="95">
        <v>0</v>
      </c>
      <c r="AA15" s="67"/>
      <c r="AB15" s="95">
        <f>SUM(T15:Z15)</f>
        <v>0</v>
      </c>
      <c r="AC15" s="67"/>
      <c r="AD15" s="95">
        <f>SUM(D15:R15,AB15)</f>
        <v>2500197</v>
      </c>
      <c r="AE15" s="67"/>
      <c r="AF15" s="95">
        <v>0</v>
      </c>
      <c r="AG15" s="34"/>
      <c r="AH15" s="95">
        <f>SUM(AD15:AF15)</f>
        <v>2500197</v>
      </c>
      <c r="AI15" s="34"/>
      <c r="AJ15" s="95">
        <v>823</v>
      </c>
      <c r="AK15" s="152"/>
      <c r="AL15" s="95">
        <f>SUM(AH15:AJ15)</f>
        <v>2501020</v>
      </c>
    </row>
    <row r="16" spans="1:38" s="4" customFormat="1" ht="20.75" customHeight="1">
      <c r="A16" s="56" t="s">
        <v>222</v>
      </c>
      <c r="B16" s="56"/>
      <c r="C16" s="56"/>
      <c r="D16" s="79">
        <f>SUM(D14:D15)</f>
        <v>8611242</v>
      </c>
      <c r="E16" s="70"/>
      <c r="F16" s="79">
        <f>SUM(F14:F15)</f>
        <v>57298909</v>
      </c>
      <c r="G16" s="73"/>
      <c r="H16" s="79">
        <f>SUM(H14:H15)</f>
        <v>3582872</v>
      </c>
      <c r="I16" s="70"/>
      <c r="J16" s="79">
        <f>SUM(J14:J15)</f>
        <v>5458941</v>
      </c>
      <c r="K16" s="70"/>
      <c r="L16" s="79">
        <f>SUM(L14:L15)</f>
        <v>-9917</v>
      </c>
      <c r="M16" s="70"/>
      <c r="N16" s="79">
        <f>SUM(N14:N15)</f>
        <v>929166</v>
      </c>
      <c r="O16" s="70"/>
      <c r="P16" s="79">
        <f>SUM(P14:P15)</f>
        <v>127749010</v>
      </c>
      <c r="R16" s="79">
        <f>SUM(R14:R15)</f>
        <v>-10332356</v>
      </c>
      <c r="S16" s="70"/>
      <c r="T16" s="79">
        <f>SUM(T14:T15)</f>
        <v>24818227</v>
      </c>
      <c r="U16" s="70"/>
      <c r="V16" s="79">
        <f>SUM(V14:V15)</f>
        <v>-227445</v>
      </c>
      <c r="W16" s="65"/>
      <c r="X16" s="79">
        <f>SUM(X14:X15)</f>
        <v>2746664</v>
      </c>
      <c r="Y16" s="65"/>
      <c r="Z16" s="79">
        <f>SUM(Z14:Z15)</f>
        <v>-18058126</v>
      </c>
      <c r="AA16" s="70"/>
      <c r="AB16" s="79">
        <f>SUM(AB14:AB15)</f>
        <v>9279320</v>
      </c>
      <c r="AC16" s="70"/>
      <c r="AD16" s="79">
        <f>SUM(AD14:AD15)</f>
        <v>202567187</v>
      </c>
      <c r="AE16" s="70"/>
      <c r="AF16" s="79">
        <f>SUM(AF14:AF15)</f>
        <v>15000000</v>
      </c>
      <c r="AG16" s="35"/>
      <c r="AH16" s="79">
        <f>SUM(AH14:AH15)</f>
        <v>217567187</v>
      </c>
      <c r="AI16" s="35"/>
      <c r="AJ16" s="79">
        <f>SUM(AJ14:AJ15)</f>
        <v>72070687</v>
      </c>
      <c r="AL16" s="79">
        <f>SUM(AL14:AL15)</f>
        <v>289637874</v>
      </c>
    </row>
    <row r="17" spans="1:38" s="4" customFormat="1" ht="20.75" customHeight="1">
      <c r="A17" s="4" t="s">
        <v>205</v>
      </c>
      <c r="B17" s="56"/>
      <c r="C17" s="56"/>
      <c r="D17" s="73"/>
      <c r="E17" s="70"/>
      <c r="F17" s="73"/>
      <c r="G17" s="73"/>
      <c r="H17" s="73"/>
      <c r="I17" s="70"/>
      <c r="J17" s="73"/>
      <c r="K17" s="70"/>
      <c r="L17" s="73"/>
      <c r="M17" s="70"/>
      <c r="N17" s="73"/>
      <c r="O17" s="70"/>
      <c r="P17" s="73"/>
      <c r="R17" s="73"/>
      <c r="S17" s="70"/>
      <c r="T17" s="73"/>
      <c r="U17" s="70"/>
      <c r="V17" s="73"/>
      <c r="W17" s="65"/>
      <c r="X17" s="73"/>
      <c r="Y17" s="65"/>
      <c r="Z17" s="73"/>
      <c r="AA17" s="70"/>
      <c r="AB17" s="73"/>
      <c r="AC17" s="70"/>
      <c r="AD17" s="73"/>
      <c r="AE17" s="70"/>
      <c r="AF17" s="73"/>
      <c r="AG17" s="35"/>
      <c r="AH17" s="73"/>
      <c r="AI17" s="35"/>
      <c r="AJ17" s="73"/>
      <c r="AL17" s="73"/>
    </row>
    <row r="18" spans="1:38" s="4" customFormat="1" ht="20.75" customHeight="1">
      <c r="A18" s="136" t="s">
        <v>223</v>
      </c>
      <c r="B18" s="56"/>
      <c r="C18" s="56"/>
      <c r="D18" s="73"/>
      <c r="E18" s="70"/>
      <c r="F18" s="73"/>
      <c r="G18" s="73"/>
      <c r="H18" s="73"/>
      <c r="I18" s="70"/>
      <c r="J18" s="73"/>
      <c r="K18" s="70"/>
      <c r="L18" s="73"/>
      <c r="M18" s="70"/>
      <c r="N18" s="73"/>
      <c r="O18" s="70"/>
      <c r="P18" s="73"/>
      <c r="R18" s="73"/>
      <c r="S18" s="70"/>
      <c r="T18" s="73"/>
      <c r="U18" s="70"/>
      <c r="V18" s="73"/>
      <c r="W18" s="65"/>
      <c r="X18" s="73"/>
      <c r="Y18" s="65"/>
      <c r="Z18" s="73"/>
      <c r="AA18" s="70"/>
      <c r="AB18" s="73"/>
      <c r="AC18" s="70"/>
      <c r="AD18" s="73"/>
      <c r="AE18" s="70"/>
      <c r="AF18" s="73"/>
      <c r="AG18" s="35"/>
      <c r="AH18" s="73"/>
      <c r="AI18" s="35"/>
      <c r="AJ18" s="73"/>
      <c r="AL18" s="73"/>
    </row>
    <row r="19" spans="1:38" s="4" customFormat="1" ht="20.75" customHeight="1">
      <c r="A19" s="76" t="s">
        <v>224</v>
      </c>
      <c r="B19" s="2"/>
      <c r="C19" s="56"/>
      <c r="D19" s="143">
        <v>0</v>
      </c>
      <c r="E19" s="146"/>
      <c r="F19" s="143">
        <v>0</v>
      </c>
      <c r="G19" s="142"/>
      <c r="H19" s="143">
        <v>0</v>
      </c>
      <c r="I19" s="146"/>
      <c r="J19" s="143">
        <v>0</v>
      </c>
      <c r="K19" s="146"/>
      <c r="L19" s="143">
        <v>0</v>
      </c>
      <c r="M19" s="146"/>
      <c r="N19" s="143">
        <v>0</v>
      </c>
      <c r="O19" s="146"/>
      <c r="P19" s="143">
        <v>0</v>
      </c>
      <c r="R19" s="143">
        <v>0</v>
      </c>
      <c r="S19" s="41"/>
      <c r="T19" s="143">
        <v>0</v>
      </c>
      <c r="U19" s="146"/>
      <c r="V19" s="143">
        <v>0</v>
      </c>
      <c r="W19" s="57"/>
      <c r="X19" s="143">
        <v>0</v>
      </c>
      <c r="Y19" s="57"/>
      <c r="Z19" s="143">
        <v>0</v>
      </c>
      <c r="AA19" s="41"/>
      <c r="AB19" s="143">
        <f>SUM(T19:Z19)</f>
        <v>0</v>
      </c>
      <c r="AC19" s="41"/>
      <c r="AD19" s="74">
        <f>SUM(D19:R19,AB19)</f>
        <v>0</v>
      </c>
      <c r="AE19" s="41"/>
      <c r="AF19" s="143">
        <v>0</v>
      </c>
      <c r="AG19" s="41"/>
      <c r="AH19" s="143">
        <f>SUM(AD19:AF19)</f>
        <v>0</v>
      </c>
      <c r="AI19" s="142"/>
      <c r="AJ19" s="143">
        <v>-199420</v>
      </c>
      <c r="AK19"/>
      <c r="AL19" s="143">
        <f>SUM(AH19:AJ19)</f>
        <v>-199420</v>
      </c>
    </row>
    <row r="20" spans="1:38" s="4" customFormat="1" ht="20.75" customHeight="1">
      <c r="A20" s="136" t="s">
        <v>225</v>
      </c>
      <c r="B20" s="56"/>
      <c r="C20" s="56"/>
      <c r="D20" s="71">
        <f>SUM(D19:D19)</f>
        <v>0</v>
      </c>
      <c r="E20" s="69"/>
      <c r="F20" s="71">
        <f>SUM(F19:F19)</f>
        <v>0</v>
      </c>
      <c r="G20" s="137"/>
      <c r="H20" s="71">
        <f>SUM(H19:H19)</f>
        <v>0</v>
      </c>
      <c r="I20" s="69"/>
      <c r="J20" s="71">
        <f>SUM(J19:J19)</f>
        <v>0</v>
      </c>
      <c r="K20" s="69"/>
      <c r="L20" s="71">
        <f>SUM(L19:L19)</f>
        <v>0</v>
      </c>
      <c r="M20" s="69"/>
      <c r="N20" s="71">
        <f>SUM(N19:N19)</f>
        <v>0</v>
      </c>
      <c r="O20" s="69"/>
      <c r="P20" s="71">
        <f>SUM(P19:P19)</f>
        <v>0</v>
      </c>
      <c r="R20" s="71">
        <f>SUM(R19:R19)</f>
        <v>0</v>
      </c>
      <c r="S20" s="69"/>
      <c r="T20" s="71">
        <f>SUM(T19:T19)</f>
        <v>0</v>
      </c>
      <c r="U20" s="69"/>
      <c r="V20" s="71">
        <f>SUM(V19:V19)</f>
        <v>0</v>
      </c>
      <c r="W20" s="138"/>
      <c r="X20" s="71">
        <f>SUM(X19:X19)</f>
        <v>0</v>
      </c>
      <c r="Y20" s="138"/>
      <c r="Z20" s="71">
        <f>SUM(Z19:Z19)</f>
        <v>0</v>
      </c>
      <c r="AA20" s="69"/>
      <c r="AB20" s="71">
        <f>SUM(T20:AA20)</f>
        <v>0</v>
      </c>
      <c r="AC20" s="69"/>
      <c r="AD20" s="71">
        <f>SUM(AD19:AD19)</f>
        <v>0</v>
      </c>
      <c r="AE20" s="69"/>
      <c r="AF20" s="71">
        <f>SUM(AF19:AF19)</f>
        <v>0</v>
      </c>
      <c r="AG20" s="35"/>
      <c r="AH20" s="71">
        <f>SUM(AH19:AH19)</f>
        <v>0</v>
      </c>
      <c r="AI20" s="35"/>
      <c r="AJ20" s="71">
        <f>SUM(AJ19:AJ19)</f>
        <v>-199420</v>
      </c>
      <c r="AL20" s="71">
        <f>SUM(AL19:AL19)</f>
        <v>-199420</v>
      </c>
    </row>
    <row r="21" spans="1:38" s="4" customFormat="1" ht="20.75" customHeight="1">
      <c r="A21" s="134" t="s">
        <v>206</v>
      </c>
      <c r="B21" s="56"/>
      <c r="C21" s="56"/>
      <c r="D21" s="70"/>
      <c r="E21" s="69"/>
      <c r="F21" s="70"/>
      <c r="G21" s="70"/>
      <c r="H21" s="70"/>
      <c r="I21" s="69"/>
      <c r="J21" s="70"/>
      <c r="K21" s="70"/>
      <c r="L21" s="70"/>
      <c r="M21" s="70"/>
      <c r="N21" s="70"/>
      <c r="O21" s="70"/>
      <c r="P21" s="70"/>
      <c r="S21" s="69"/>
      <c r="T21" s="70"/>
      <c r="U21" s="69"/>
      <c r="V21" s="70"/>
      <c r="W21" s="65"/>
      <c r="X21" s="70"/>
      <c r="Y21" s="65"/>
      <c r="Z21" s="70"/>
      <c r="AA21" s="69"/>
      <c r="AB21" s="70"/>
      <c r="AC21" s="70"/>
      <c r="AD21" s="70"/>
      <c r="AE21" s="70"/>
      <c r="AF21" s="70"/>
      <c r="AG21" s="35"/>
      <c r="AH21" s="64"/>
      <c r="AI21" s="35"/>
      <c r="AJ21" s="64"/>
      <c r="AL21" s="39"/>
    </row>
    <row r="22" spans="1:38" s="4" customFormat="1" ht="20.75" customHeight="1">
      <c r="A22" s="76" t="s">
        <v>207</v>
      </c>
      <c r="B22" s="56"/>
      <c r="C22" s="56"/>
      <c r="D22" s="70"/>
      <c r="E22" s="69"/>
      <c r="F22" s="70"/>
      <c r="G22" s="70"/>
      <c r="H22" s="70"/>
      <c r="I22" s="69"/>
      <c r="J22" s="70"/>
      <c r="K22" s="70"/>
      <c r="L22" s="70"/>
      <c r="M22" s="70"/>
      <c r="N22" s="70"/>
      <c r="O22" s="70"/>
      <c r="P22" s="70"/>
      <c r="S22" s="69"/>
      <c r="T22" s="70"/>
      <c r="U22" s="69"/>
      <c r="V22" s="70"/>
      <c r="W22" s="65"/>
      <c r="X22" s="70"/>
      <c r="Y22" s="65"/>
      <c r="Z22" s="70"/>
      <c r="AA22" s="69"/>
      <c r="AB22" s="70"/>
      <c r="AC22" s="70"/>
      <c r="AD22" s="70"/>
      <c r="AE22" s="70"/>
      <c r="AF22" s="70"/>
      <c r="AG22" s="35"/>
      <c r="AH22" s="64"/>
      <c r="AI22" s="35"/>
      <c r="AJ22" s="64"/>
      <c r="AL22" s="39"/>
    </row>
    <row r="23" spans="1:38" s="4" customFormat="1" ht="20.75" customHeight="1">
      <c r="A23" s="76" t="s">
        <v>208</v>
      </c>
      <c r="B23" s="96">
        <v>4</v>
      </c>
      <c r="C23" s="36"/>
      <c r="D23" s="64">
        <v>0</v>
      </c>
      <c r="E23" s="67"/>
      <c r="F23" s="64">
        <v>0</v>
      </c>
      <c r="G23" s="64"/>
      <c r="H23" s="64">
        <v>0</v>
      </c>
      <c r="I23" s="64"/>
      <c r="J23" s="64">
        <v>-948092.71100000013</v>
      </c>
      <c r="K23" s="64"/>
      <c r="L23" s="64">
        <v>0</v>
      </c>
      <c r="M23" s="64"/>
      <c r="N23" s="64">
        <v>0</v>
      </c>
      <c r="O23" s="64"/>
      <c r="P23" s="64">
        <v>0</v>
      </c>
      <c r="R23" s="64">
        <v>0</v>
      </c>
      <c r="S23" s="64"/>
      <c r="T23" s="64">
        <v>-80472</v>
      </c>
      <c r="U23" s="64"/>
      <c r="V23" s="64">
        <v>-3100</v>
      </c>
      <c r="W23" s="64"/>
      <c r="X23" s="64">
        <v>0</v>
      </c>
      <c r="Y23" s="64"/>
      <c r="Z23" s="64">
        <v>401376</v>
      </c>
      <c r="AA23" s="64"/>
      <c r="AB23" s="113">
        <f>SUM(T23:Z23)</f>
        <v>317804</v>
      </c>
      <c r="AC23" s="64"/>
      <c r="AD23" s="95">
        <f>SUM(D23:R23,AB23)</f>
        <v>-630288.71100000013</v>
      </c>
      <c r="AE23" s="64"/>
      <c r="AF23" s="64">
        <v>0</v>
      </c>
      <c r="AG23" s="64"/>
      <c r="AH23" s="64">
        <f>SUM(AD23:AF23)</f>
        <v>-630288.71100000013</v>
      </c>
      <c r="AI23" s="64"/>
      <c r="AJ23" s="64">
        <v>-29129124</v>
      </c>
      <c r="AK23"/>
      <c r="AL23" s="64">
        <f>SUM(AH23:AJ23)</f>
        <v>-29759412.710999999</v>
      </c>
    </row>
    <row r="24" spans="1:38" s="4" customFormat="1" ht="20.75" customHeight="1">
      <c r="A24" s="76" t="s">
        <v>209</v>
      </c>
      <c r="B24" s="36"/>
      <c r="C24" s="36"/>
      <c r="D24" s="143">
        <v>0</v>
      </c>
      <c r="E24" s="146"/>
      <c r="F24" s="143">
        <v>0</v>
      </c>
      <c r="G24" s="142"/>
      <c r="H24" s="143">
        <v>0</v>
      </c>
      <c r="I24" s="146"/>
      <c r="J24" s="143">
        <v>4342</v>
      </c>
      <c r="K24" s="146"/>
      <c r="L24" s="143">
        <v>0</v>
      </c>
      <c r="M24" s="146"/>
      <c r="N24" s="143">
        <v>0</v>
      </c>
      <c r="O24" s="146"/>
      <c r="P24" s="143">
        <v>0</v>
      </c>
      <c r="R24" s="143">
        <v>0</v>
      </c>
      <c r="S24" s="41"/>
      <c r="T24" s="143">
        <v>0</v>
      </c>
      <c r="U24" s="146"/>
      <c r="V24" s="143">
        <v>0</v>
      </c>
      <c r="W24" s="57"/>
      <c r="X24" s="143">
        <v>0</v>
      </c>
      <c r="Y24" s="57"/>
      <c r="Z24" s="143">
        <v>0</v>
      </c>
      <c r="AA24" s="41"/>
      <c r="AB24" s="143">
        <f>SUM(T24:Z24)</f>
        <v>0</v>
      </c>
      <c r="AC24" s="41"/>
      <c r="AD24" s="74">
        <f>SUM(D24:R24,AB24)</f>
        <v>4342</v>
      </c>
      <c r="AE24" s="41"/>
      <c r="AF24" s="143">
        <v>0</v>
      </c>
      <c r="AG24" s="41"/>
      <c r="AH24" s="143">
        <f>SUM(AD24:AF24)</f>
        <v>4342</v>
      </c>
      <c r="AI24" s="142"/>
      <c r="AJ24" s="143">
        <v>0</v>
      </c>
      <c r="AK24"/>
      <c r="AL24" s="143">
        <f>SUM(AH24:AJ24)</f>
        <v>4342</v>
      </c>
    </row>
    <row r="25" spans="1:38" s="4" customFormat="1" ht="20.75" customHeight="1">
      <c r="A25" s="135" t="s">
        <v>211</v>
      </c>
      <c r="B25" s="36"/>
      <c r="C25" s="36"/>
      <c r="D25" s="71">
        <f>SUM(D21:D24)</f>
        <v>0</v>
      </c>
      <c r="E25" s="69"/>
      <c r="F25" s="71">
        <f>SUM(F21:F24)</f>
        <v>0</v>
      </c>
      <c r="G25" s="73"/>
      <c r="H25" s="71">
        <f>SUM(H21:H24)</f>
        <v>0</v>
      </c>
      <c r="I25" s="69"/>
      <c r="J25" s="71">
        <f>SUM(J21:J24)</f>
        <v>-943750.71100000013</v>
      </c>
      <c r="K25" s="70"/>
      <c r="L25" s="71">
        <f>SUM(L21:L24)</f>
        <v>0</v>
      </c>
      <c r="M25" s="70"/>
      <c r="N25" s="71">
        <f>SUM(N21:N24)</f>
        <v>0</v>
      </c>
      <c r="O25" s="70"/>
      <c r="P25" s="71">
        <f>SUM(P21:P24)</f>
        <v>0</v>
      </c>
      <c r="R25" s="71">
        <f>SUM(R21:R24)</f>
        <v>0</v>
      </c>
      <c r="S25" s="69"/>
      <c r="T25" s="71">
        <f>SUM(T21:T24)</f>
        <v>-80472</v>
      </c>
      <c r="U25" s="69"/>
      <c r="V25" s="71">
        <f>SUM(V21:V24)</f>
        <v>-3100</v>
      </c>
      <c r="W25" s="65"/>
      <c r="X25" s="71">
        <f>SUM(X21:X24)</f>
        <v>0</v>
      </c>
      <c r="Y25" s="65"/>
      <c r="Z25" s="71">
        <f>SUM(Z21:Z24)</f>
        <v>401376</v>
      </c>
      <c r="AA25" s="69"/>
      <c r="AB25" s="71">
        <f>SUM(AB21:AB24)</f>
        <v>317804</v>
      </c>
      <c r="AC25" s="70"/>
      <c r="AD25" s="71">
        <f>SUM(AD21:AD24)</f>
        <v>-625946.71100000013</v>
      </c>
      <c r="AE25" s="70"/>
      <c r="AF25" s="71">
        <f>SUM(AF21:AF24)</f>
        <v>0</v>
      </c>
      <c r="AG25" s="35"/>
      <c r="AH25" s="71">
        <f>SUM(AH21:AH24)</f>
        <v>-625946.71100000013</v>
      </c>
      <c r="AI25" s="35"/>
      <c r="AJ25" s="71">
        <f>SUM(AJ21:AJ24)</f>
        <v>-29129124</v>
      </c>
      <c r="AL25" s="71">
        <f>SUM(AL21:AL24)</f>
        <v>-29755070.710999999</v>
      </c>
    </row>
    <row r="26" spans="1:38" s="4" customFormat="1" ht="20.75" customHeight="1">
      <c r="A26" s="36" t="s">
        <v>212</v>
      </c>
      <c r="B26" s="36"/>
      <c r="C26" s="36"/>
      <c r="D26" s="71">
        <f>SUM(D20,D25)</f>
        <v>0</v>
      </c>
      <c r="E26" s="35"/>
      <c r="F26" s="71">
        <f>SUM(F20,F25)</f>
        <v>0</v>
      </c>
      <c r="G26" s="73"/>
      <c r="H26" s="71">
        <f>SUM(H20,H25)</f>
        <v>0</v>
      </c>
      <c r="I26" s="35"/>
      <c r="J26" s="71">
        <f>SUM(J20,J25)</f>
        <v>-943750.71100000013</v>
      </c>
      <c r="K26" s="70"/>
      <c r="L26" s="71">
        <f>SUM(L20,L25)</f>
        <v>0</v>
      </c>
      <c r="M26" s="70"/>
      <c r="N26" s="71">
        <f>SUM(N20,N25)</f>
        <v>0</v>
      </c>
      <c r="O26" s="70"/>
      <c r="P26" s="71">
        <f>SUM(P20,P25)</f>
        <v>0</v>
      </c>
      <c r="Q26" s="73"/>
      <c r="R26" s="71">
        <f>SUM(R20,R25)</f>
        <v>0</v>
      </c>
      <c r="S26" s="35"/>
      <c r="T26" s="71">
        <f>SUM(T20,T25)</f>
        <v>-80472</v>
      </c>
      <c r="U26" s="35"/>
      <c r="V26" s="71">
        <f>SUM(V20,V25)</f>
        <v>-3100</v>
      </c>
      <c r="W26" s="35"/>
      <c r="X26" s="71">
        <f>SUM(X20,X25)</f>
        <v>0</v>
      </c>
      <c r="Y26" s="13"/>
      <c r="Z26" s="71">
        <f>SUM(Z20,Z25)</f>
        <v>401376</v>
      </c>
      <c r="AA26" s="35"/>
      <c r="AB26" s="71">
        <f>SUM(AB20,AB25)</f>
        <v>317804</v>
      </c>
      <c r="AC26" s="35"/>
      <c r="AD26" s="71">
        <f>SUM(AD20,AD25)</f>
        <v>-625946.71100000013</v>
      </c>
      <c r="AE26" s="35"/>
      <c r="AF26" s="71">
        <f>SUM(AF20,AF25)</f>
        <v>0</v>
      </c>
      <c r="AG26" s="35"/>
      <c r="AH26" s="71">
        <f>SUM(AH20,AH25)</f>
        <v>-625946.71100000013</v>
      </c>
      <c r="AI26" s="35"/>
      <c r="AJ26" s="71">
        <f>SUM(AJ20,AJ25)</f>
        <v>-29328544</v>
      </c>
      <c r="AK26" s="35"/>
      <c r="AL26" s="71">
        <f>SUM(AL20,AL25)</f>
        <v>-29954490.710999999</v>
      </c>
    </row>
    <row r="27" spans="1:38" s="4" customFormat="1" ht="20.75" customHeight="1">
      <c r="A27" s="36" t="s">
        <v>213</v>
      </c>
      <c r="B27" s="36"/>
      <c r="C27" s="36"/>
      <c r="D27" s="70"/>
      <c r="E27" s="35"/>
      <c r="F27" s="70"/>
      <c r="G27" s="70"/>
      <c r="H27" s="70"/>
      <c r="I27" s="35"/>
      <c r="J27" s="70"/>
      <c r="K27" s="70"/>
      <c r="L27" s="70"/>
      <c r="M27" s="70"/>
      <c r="N27" s="70"/>
      <c r="O27" s="70"/>
      <c r="P27" s="70"/>
      <c r="S27" s="35"/>
      <c r="T27" s="70"/>
      <c r="U27" s="35"/>
      <c r="V27" s="70"/>
      <c r="W27" s="13"/>
      <c r="X27" s="70"/>
      <c r="Y27" s="13"/>
      <c r="Z27" s="70"/>
      <c r="AA27" s="35"/>
      <c r="AB27" s="70"/>
      <c r="AC27" s="35"/>
      <c r="AD27" s="67"/>
      <c r="AE27" s="70"/>
      <c r="AF27" s="70"/>
      <c r="AG27" s="35"/>
      <c r="AH27" s="64"/>
      <c r="AI27" s="35"/>
      <c r="AJ27" s="39"/>
      <c r="AL27" s="39"/>
    </row>
    <row r="28" spans="1:38" ht="20.75" customHeight="1">
      <c r="A28" s="76" t="s">
        <v>214</v>
      </c>
      <c r="B28" s="36"/>
      <c r="C28" s="36"/>
      <c r="D28" s="64">
        <v>0</v>
      </c>
      <c r="E28" s="67"/>
      <c r="F28" s="64">
        <v>0</v>
      </c>
      <c r="G28" s="64"/>
      <c r="H28" s="64">
        <v>0</v>
      </c>
      <c r="I28" s="64"/>
      <c r="J28" s="64">
        <v>0</v>
      </c>
      <c r="K28" s="64"/>
      <c r="L28" s="64">
        <v>0</v>
      </c>
      <c r="M28" s="64"/>
      <c r="N28" s="64">
        <v>0</v>
      </c>
      <c r="O28" s="64"/>
      <c r="P28" s="64">
        <v>2842049</v>
      </c>
      <c r="R28" s="64">
        <v>0</v>
      </c>
      <c r="S28" s="64"/>
      <c r="T28" s="64">
        <v>0</v>
      </c>
      <c r="U28" s="64"/>
      <c r="V28" s="64">
        <v>0</v>
      </c>
      <c r="W28" s="64"/>
      <c r="X28" s="64">
        <v>0</v>
      </c>
      <c r="Y28" s="64"/>
      <c r="Z28" s="64">
        <v>0</v>
      </c>
      <c r="AA28" s="64"/>
      <c r="AB28" s="113">
        <f>SUM(T28:Z28)</f>
        <v>0</v>
      </c>
      <c r="AC28" s="64"/>
      <c r="AD28" s="95">
        <f>SUM(D28:R28,AB28)</f>
        <v>2842049</v>
      </c>
      <c r="AE28" s="70"/>
      <c r="AF28" s="64">
        <v>0</v>
      </c>
      <c r="AG28" s="64"/>
      <c r="AH28" s="95">
        <f>SUM(AD28:AF28)</f>
        <v>2842049</v>
      </c>
      <c r="AI28" s="64"/>
      <c r="AJ28" s="64">
        <v>154051</v>
      </c>
      <c r="AL28" s="95">
        <f>SUM(AH28:AJ28)</f>
        <v>2996100</v>
      </c>
    </row>
    <row r="29" spans="1:38" ht="20.75" customHeight="1">
      <c r="A29" s="33" t="s">
        <v>215</v>
      </c>
      <c r="B29" s="36"/>
      <c r="C29" s="36"/>
      <c r="D29" s="113"/>
      <c r="E29" s="67"/>
      <c r="F29" s="113"/>
      <c r="G29" s="67"/>
      <c r="H29" s="113"/>
      <c r="I29" s="67"/>
      <c r="J29" s="113"/>
      <c r="K29" s="67"/>
      <c r="L29" s="113"/>
      <c r="M29" s="67"/>
      <c r="N29" s="113"/>
      <c r="O29" s="67"/>
      <c r="P29" s="66"/>
      <c r="R29" s="113"/>
      <c r="S29" s="34"/>
      <c r="T29" s="113"/>
      <c r="U29" s="67"/>
      <c r="V29" s="113"/>
      <c r="W29" s="63"/>
      <c r="X29" s="113"/>
      <c r="Y29" s="63"/>
      <c r="Z29" s="113"/>
      <c r="AA29" s="67"/>
      <c r="AB29" s="113"/>
      <c r="AC29" s="34"/>
      <c r="AD29" s="64"/>
      <c r="AE29" s="34"/>
      <c r="AF29" s="113"/>
      <c r="AG29" s="34"/>
      <c r="AH29" s="95"/>
      <c r="AI29" s="34"/>
      <c r="AJ29" s="64"/>
      <c r="AL29" s="95"/>
    </row>
    <row r="30" spans="1:38" ht="20.75" customHeight="1">
      <c r="A30" s="33" t="s">
        <v>216</v>
      </c>
      <c r="B30" s="36"/>
      <c r="C30" s="36"/>
      <c r="D30" s="64">
        <v>0</v>
      </c>
      <c r="E30" s="67"/>
      <c r="F30" s="64">
        <v>0</v>
      </c>
      <c r="G30" s="64"/>
      <c r="H30" s="64">
        <v>0</v>
      </c>
      <c r="I30" s="67"/>
      <c r="J30" s="64">
        <v>0</v>
      </c>
      <c r="K30" s="67"/>
      <c r="L30" s="64">
        <v>0</v>
      </c>
      <c r="M30" s="67"/>
      <c r="N30" s="64">
        <v>0</v>
      </c>
      <c r="O30" s="67"/>
      <c r="P30" s="64">
        <v>1504</v>
      </c>
      <c r="R30" s="64">
        <v>0</v>
      </c>
      <c r="S30" s="34"/>
      <c r="T30" s="64">
        <v>0</v>
      </c>
      <c r="U30" s="64"/>
      <c r="V30" s="64">
        <v>0</v>
      </c>
      <c r="W30" s="64"/>
      <c r="X30" s="64">
        <v>0</v>
      </c>
      <c r="Y30" s="64"/>
      <c r="Z30" s="64">
        <v>0</v>
      </c>
      <c r="AA30" s="64"/>
      <c r="AB30" s="113">
        <f>SUM(T30:Z30)</f>
        <v>0</v>
      </c>
      <c r="AC30" s="64"/>
      <c r="AD30" s="95">
        <f>SUM(D30:R30,AB30)</f>
        <v>1504</v>
      </c>
      <c r="AE30" s="34"/>
      <c r="AF30" s="64">
        <v>0</v>
      </c>
      <c r="AG30" s="34"/>
      <c r="AH30" s="95">
        <v>1504</v>
      </c>
      <c r="AI30" s="34"/>
      <c r="AJ30" s="64">
        <v>-1</v>
      </c>
      <c r="AL30" s="95">
        <f>SUM(AH30:AJ30)</f>
        <v>1503</v>
      </c>
    </row>
    <row r="31" spans="1:38" ht="20.75" customHeight="1">
      <c r="A31" s="33" t="s">
        <v>217</v>
      </c>
      <c r="B31" s="33"/>
      <c r="C31" s="33"/>
      <c r="D31" s="68">
        <v>0</v>
      </c>
      <c r="E31" s="67"/>
      <c r="F31" s="68">
        <v>0</v>
      </c>
      <c r="G31" s="64"/>
      <c r="H31" s="68">
        <v>0</v>
      </c>
      <c r="I31" s="67"/>
      <c r="J31" s="68">
        <v>0</v>
      </c>
      <c r="K31" s="67"/>
      <c r="L31" s="68">
        <v>0</v>
      </c>
      <c r="M31" s="67"/>
      <c r="N31" s="68">
        <v>0</v>
      </c>
      <c r="O31" s="67"/>
      <c r="P31" s="68">
        <v>0</v>
      </c>
      <c r="R31" s="68">
        <v>0</v>
      </c>
      <c r="S31" s="67"/>
      <c r="T31" s="68">
        <v>-814</v>
      </c>
      <c r="U31" s="67"/>
      <c r="V31" s="68">
        <v>1542713</v>
      </c>
      <c r="W31" s="51"/>
      <c r="X31" s="68">
        <v>1181964</v>
      </c>
      <c r="Y31" s="51"/>
      <c r="Z31" s="68">
        <v>-2878539</v>
      </c>
      <c r="AA31" s="34"/>
      <c r="AB31" s="113">
        <f>SUM(T31:Z31)</f>
        <v>-154676</v>
      </c>
      <c r="AC31" s="64"/>
      <c r="AD31" s="74">
        <f>SUM(D31:R31,AB31)</f>
        <v>-154676</v>
      </c>
      <c r="AE31" s="34"/>
      <c r="AF31" s="68">
        <v>0</v>
      </c>
      <c r="AG31" s="34"/>
      <c r="AH31" s="74">
        <v>-154676</v>
      </c>
      <c r="AI31" s="34"/>
      <c r="AJ31" s="68">
        <v>-427236</v>
      </c>
      <c r="AL31" s="74">
        <f>SUM(AH31:AJ31)</f>
        <v>-581912</v>
      </c>
    </row>
    <row r="32" spans="1:38" s="4" customFormat="1" ht="20.75" customHeight="1">
      <c r="A32" s="36" t="s">
        <v>218</v>
      </c>
      <c r="B32" s="33"/>
      <c r="C32" s="33"/>
      <c r="D32" s="79">
        <f>SUM(D27:D31)</f>
        <v>0</v>
      </c>
      <c r="E32" s="70"/>
      <c r="F32" s="79">
        <f>SUM(F27:F31)</f>
        <v>0</v>
      </c>
      <c r="G32" s="73"/>
      <c r="H32" s="79">
        <f>SUM(H27:H31)</f>
        <v>0</v>
      </c>
      <c r="I32" s="70"/>
      <c r="J32" s="79">
        <f>SUM(J27:J31)</f>
        <v>0</v>
      </c>
      <c r="K32" s="70"/>
      <c r="L32" s="79">
        <f>SUM(L27:L31)</f>
        <v>0</v>
      </c>
      <c r="M32" s="70"/>
      <c r="N32" s="79">
        <f>SUM(N27:N31)</f>
        <v>0</v>
      </c>
      <c r="O32" s="70"/>
      <c r="P32" s="79">
        <f>SUM(P27:P31)</f>
        <v>2843553</v>
      </c>
      <c r="R32" s="79">
        <f>SUM(R27:R31)</f>
        <v>0</v>
      </c>
      <c r="S32" s="37"/>
      <c r="T32" s="79">
        <f>SUM(T27:T31)</f>
        <v>-814</v>
      </c>
      <c r="U32" s="70"/>
      <c r="V32" s="79">
        <f>SUM(V27:V31)</f>
        <v>1542713</v>
      </c>
      <c r="W32" s="40"/>
      <c r="X32" s="79">
        <f>SUM(X27:X31)</f>
        <v>1181964</v>
      </c>
      <c r="Y32" s="40"/>
      <c r="Z32" s="79">
        <f>SUM(Z27:Z31)</f>
        <v>-2878539</v>
      </c>
      <c r="AA32" s="37"/>
      <c r="AB32" s="79">
        <f>SUM(AB27:AB31)</f>
        <v>-154676</v>
      </c>
      <c r="AC32" s="37"/>
      <c r="AD32" s="79">
        <f>SUM(AD27:AD31)</f>
        <v>2688877</v>
      </c>
      <c r="AE32" s="37"/>
      <c r="AF32" s="79">
        <f>SUM(AF27:AF31)</f>
        <v>0</v>
      </c>
      <c r="AG32" s="37"/>
      <c r="AH32" s="79">
        <f>SUM(AH27:AH31)</f>
        <v>2688877</v>
      </c>
      <c r="AI32" s="37"/>
      <c r="AJ32" s="79">
        <f>SUM(AJ27:AJ31)</f>
        <v>-273186</v>
      </c>
      <c r="AL32" s="79">
        <f>SUM(AL27:AL31)</f>
        <v>2415691</v>
      </c>
    </row>
    <row r="33" spans="1:38" s="4" customFormat="1" ht="20.75" customHeight="1">
      <c r="A33" s="33" t="s">
        <v>315</v>
      </c>
      <c r="B33" s="33"/>
      <c r="C33" s="33"/>
      <c r="D33" s="73"/>
      <c r="E33" s="70"/>
      <c r="F33" s="73"/>
      <c r="G33" s="73"/>
      <c r="H33" s="73"/>
      <c r="I33" s="70"/>
      <c r="J33" s="73"/>
      <c r="K33" s="70"/>
      <c r="L33" s="73"/>
      <c r="M33" s="70"/>
      <c r="N33" s="73"/>
      <c r="O33" s="70"/>
      <c r="P33" s="73"/>
      <c r="R33" s="73"/>
      <c r="S33" s="37"/>
      <c r="T33" s="73"/>
      <c r="U33" s="70"/>
      <c r="V33" s="73"/>
      <c r="W33" s="40"/>
      <c r="X33" s="73"/>
      <c r="Y33" s="40"/>
      <c r="Z33" s="73"/>
      <c r="AA33" s="37"/>
      <c r="AB33" s="73"/>
      <c r="AC33" s="37"/>
      <c r="AD33" s="73"/>
      <c r="AE33" s="37"/>
      <c r="AF33" s="73"/>
      <c r="AG33" s="37"/>
      <c r="AH33" s="73"/>
      <c r="AI33" s="37"/>
      <c r="AJ33" s="73"/>
      <c r="AL33" s="73"/>
    </row>
    <row r="34" spans="1:38" ht="20.75" customHeight="1">
      <c r="A34" s="150" t="s">
        <v>311</v>
      </c>
      <c r="B34" s="96">
        <v>6</v>
      </c>
      <c r="C34" s="33"/>
      <c r="D34" s="64">
        <v>0</v>
      </c>
      <c r="E34" s="67"/>
      <c r="F34" s="64">
        <v>0</v>
      </c>
      <c r="G34" s="64"/>
      <c r="H34" s="64">
        <v>0</v>
      </c>
      <c r="I34" s="67"/>
      <c r="J34" s="64">
        <v>0</v>
      </c>
      <c r="K34" s="67"/>
      <c r="L34" s="64">
        <v>0</v>
      </c>
      <c r="M34" s="67"/>
      <c r="N34" s="64">
        <v>0</v>
      </c>
      <c r="O34" s="67"/>
      <c r="P34" s="64">
        <v>-412077</v>
      </c>
      <c r="R34" s="64">
        <v>0</v>
      </c>
      <c r="S34" s="41"/>
      <c r="T34" s="64">
        <v>0</v>
      </c>
      <c r="U34" s="67"/>
      <c r="V34" s="64">
        <v>0</v>
      </c>
      <c r="W34" s="57"/>
      <c r="X34" s="64">
        <v>0</v>
      </c>
      <c r="Y34" s="57"/>
      <c r="Z34" s="64">
        <v>0</v>
      </c>
      <c r="AA34" s="41"/>
      <c r="AB34" s="64">
        <f>SUM(T34:Z34)</f>
        <v>0</v>
      </c>
      <c r="AC34" s="41"/>
      <c r="AD34" s="95">
        <f>SUM(D34:R34,AB34)</f>
        <v>-412077</v>
      </c>
      <c r="AE34" s="41"/>
      <c r="AF34" s="64">
        <v>0</v>
      </c>
      <c r="AG34" s="41"/>
      <c r="AH34" s="64">
        <f>SUM(AD34:AF34)</f>
        <v>-412077</v>
      </c>
      <c r="AI34" s="64"/>
      <c r="AJ34" s="64">
        <v>0</v>
      </c>
      <c r="AL34" s="64">
        <f>SUM(AH34:AJ34)</f>
        <v>-412077</v>
      </c>
    </row>
    <row r="35" spans="1:38" ht="20.75" customHeight="1">
      <c r="A35" s="33" t="s">
        <v>226</v>
      </c>
      <c r="B35" s="96"/>
      <c r="C35" s="33"/>
      <c r="D35" s="68">
        <v>0</v>
      </c>
      <c r="E35" s="67"/>
      <c r="F35" s="68">
        <v>0</v>
      </c>
      <c r="G35" s="64"/>
      <c r="H35" s="68">
        <v>0</v>
      </c>
      <c r="I35" s="67"/>
      <c r="J35" s="68">
        <v>0</v>
      </c>
      <c r="K35" s="67"/>
      <c r="L35" s="68">
        <v>0</v>
      </c>
      <c r="M35" s="67"/>
      <c r="N35" s="68">
        <v>0</v>
      </c>
      <c r="O35" s="67"/>
      <c r="P35" s="68">
        <v>73747</v>
      </c>
      <c r="R35" s="68">
        <v>0</v>
      </c>
      <c r="S35" s="41"/>
      <c r="T35" s="68">
        <v>-54281</v>
      </c>
      <c r="U35" s="67"/>
      <c r="V35" s="68">
        <v>0</v>
      </c>
      <c r="W35" s="57"/>
      <c r="X35" s="68">
        <v>0</v>
      </c>
      <c r="Y35" s="57"/>
      <c r="Z35" s="68">
        <v>0</v>
      </c>
      <c r="AA35" s="41"/>
      <c r="AB35" s="143">
        <f>SUM(T35:Z35)</f>
        <v>-54281</v>
      </c>
      <c r="AC35" s="41"/>
      <c r="AD35" s="74">
        <f>SUM(D35:R35,AB35)</f>
        <v>19466</v>
      </c>
      <c r="AE35" s="41"/>
      <c r="AF35" s="68">
        <v>0</v>
      </c>
      <c r="AG35" s="41"/>
      <c r="AH35" s="68">
        <f>SUM(AD35:AF35)</f>
        <v>19466</v>
      </c>
      <c r="AI35" s="64"/>
      <c r="AJ35" s="68">
        <v>0</v>
      </c>
      <c r="AL35" s="68">
        <f>SUM(AH35:AJ35)</f>
        <v>19466</v>
      </c>
    </row>
    <row r="36" spans="1:38" s="4" customFormat="1" ht="20.75" customHeight="1" thickBot="1">
      <c r="A36" s="56" t="s">
        <v>227</v>
      </c>
      <c r="B36" s="33"/>
      <c r="C36" s="33"/>
      <c r="D36" s="38">
        <f>D16+D32+D26+D34+D35</f>
        <v>8611242</v>
      </c>
      <c r="E36" s="39"/>
      <c r="F36" s="38">
        <f>F16+F32+F26+F34+F35</f>
        <v>57298909</v>
      </c>
      <c r="G36" s="39"/>
      <c r="H36" s="38">
        <f>H16+H32+H26+H34+H35</f>
        <v>3582872</v>
      </c>
      <c r="I36" s="39"/>
      <c r="J36" s="38">
        <f>J16+J32+J26+J34+J35</f>
        <v>4515190.2889999999</v>
      </c>
      <c r="K36" s="39"/>
      <c r="L36" s="38">
        <f>L16+L32+L26+L34+L35</f>
        <v>-9917</v>
      </c>
      <c r="M36" s="39"/>
      <c r="N36" s="38">
        <f>N16+N32+N26+N34+N35</f>
        <v>929166</v>
      </c>
      <c r="O36" s="39"/>
      <c r="P36" s="38">
        <f>P16+P32+P26+P34+P35</f>
        <v>130254233</v>
      </c>
      <c r="R36" s="38">
        <f>R16+R32+R26+R34+R35</f>
        <v>-10332356</v>
      </c>
      <c r="S36" s="39"/>
      <c r="T36" s="38">
        <f>T16+T32+T26+T34+T35</f>
        <v>24682660</v>
      </c>
      <c r="U36" s="39"/>
      <c r="V36" s="38">
        <f>V16+V32+V26+V34+V35</f>
        <v>1312168</v>
      </c>
      <c r="W36" s="39"/>
      <c r="X36" s="38">
        <f>X16+X32+X26+X34+X35</f>
        <v>3928628</v>
      </c>
      <c r="Y36" s="39"/>
      <c r="Z36" s="38">
        <f>Z16+Z32+Z26+Z34+Z35</f>
        <v>-20535289</v>
      </c>
      <c r="AA36" s="39"/>
      <c r="AB36" s="38">
        <f>AB16+AB32+AB26+AB34+AB35</f>
        <v>9388167</v>
      </c>
      <c r="AC36" s="39"/>
      <c r="AD36" s="38">
        <f>AD16+AD32+AD26+AD34+AD35</f>
        <v>204237506.289</v>
      </c>
      <c r="AE36" s="39"/>
      <c r="AF36" s="38">
        <f>AF16+AF32+AF26+AF34+AF35</f>
        <v>15000000</v>
      </c>
      <c r="AG36" s="39"/>
      <c r="AH36" s="38">
        <f>AH16+AH32+AH26+AH34+AH35</f>
        <v>219237506.289</v>
      </c>
      <c r="AI36" s="39"/>
      <c r="AJ36" s="38">
        <f>AJ16+AJ32+AJ26+AJ34+AJ35</f>
        <v>42468957</v>
      </c>
      <c r="AL36" s="38">
        <f>AL16+AL32+AL26+AL34+AL35</f>
        <v>261706463.289</v>
      </c>
    </row>
    <row r="37" spans="1:38" ht="22" thickTop="1"/>
  </sheetData>
  <mergeCells count="2">
    <mergeCell ref="D4:AJ4"/>
    <mergeCell ref="T5:AB5"/>
  </mergeCells>
  <pageMargins left="0.45" right="0.45" top="0.48" bottom="0.5" header="0.5" footer="0.5"/>
  <pageSetup paperSize="9" scale="47" firstPageNumber="12" orientation="landscape" useFirstPageNumber="1" r:id="rId1"/>
  <headerFooter>
    <oddFooter>&amp;Lหมายเหตุประกอบงบการเงินเป็นส่วนหนึ่งของงบการเงินระหว่างกาลนี้
&amp;C&amp;P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view="pageBreakPreview" zoomScale="49" zoomScaleNormal="47" zoomScaleSheetLayoutView="85" workbookViewId="0"/>
  </sheetViews>
  <sheetFormatPr defaultColWidth="9.09765625" defaultRowHeight="23" customHeight="1"/>
  <cols>
    <col min="1" max="1" width="61.59765625" bestFit="1" customWidth="1"/>
    <col min="2" max="2" width="9.59765625" bestFit="1" customWidth="1"/>
    <col min="3" max="3" width="0.8984375" customWidth="1"/>
    <col min="4" max="4" width="13.09765625" customWidth="1"/>
    <col min="5" max="5" width="1.3984375" customWidth="1"/>
    <col min="6" max="6" width="14.3984375" customWidth="1"/>
    <col min="7" max="7" width="1.3984375" customWidth="1"/>
    <col min="8" max="8" width="14.3984375" customWidth="1"/>
    <col min="9" max="9" width="1.3984375" customWidth="1"/>
    <col min="10" max="10" width="18.09765625" customWidth="1"/>
    <col min="11" max="11" width="1.3984375" customWidth="1"/>
    <col min="12" max="12" width="13.09765625" customWidth="1"/>
    <col min="13" max="13" width="1.3984375" customWidth="1"/>
    <col min="14" max="14" width="13.09765625" customWidth="1"/>
    <col min="15" max="15" width="1.3984375" customWidth="1"/>
    <col min="16" max="16" width="13.09765625" customWidth="1"/>
    <col min="17" max="17" width="1.3984375" customWidth="1"/>
    <col min="18" max="18" width="13.09765625" customWidth="1"/>
    <col min="19" max="19" width="1.3984375" customWidth="1"/>
    <col min="20" max="20" width="16.09765625" customWidth="1"/>
    <col min="21" max="21" width="1.3984375" customWidth="1"/>
    <col min="22" max="22" width="15.8984375" customWidth="1"/>
    <col min="23" max="23" width="1.3984375" customWidth="1"/>
    <col min="24" max="24" width="15.09765625" customWidth="1"/>
    <col min="25" max="25" width="1.3984375" customWidth="1"/>
    <col min="26" max="26" width="15.09765625" customWidth="1"/>
    <col min="27" max="27" width="1.3984375" customWidth="1"/>
    <col min="28" max="28" width="15.8984375" customWidth="1"/>
  </cols>
  <sheetData>
    <row r="1" spans="1:28" ht="24.75" customHeight="1">
      <c r="A1" s="114" t="s">
        <v>228</v>
      </c>
      <c r="B1" s="26"/>
      <c r="C1" s="26"/>
      <c r="D1" s="46"/>
      <c r="E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S1" s="114"/>
      <c r="U1" s="114"/>
      <c r="W1" s="114"/>
      <c r="AA1" s="114"/>
    </row>
    <row r="2" spans="1:28" ht="24.75" customHeight="1">
      <c r="A2" s="114" t="s">
        <v>154</v>
      </c>
      <c r="B2" s="26"/>
      <c r="C2" s="26"/>
      <c r="D2" s="46"/>
      <c r="E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S2" s="114"/>
      <c r="U2" s="114"/>
      <c r="W2" s="114"/>
      <c r="AA2" s="114"/>
    </row>
    <row r="3" spans="1:28" ht="21.75" customHeight="1">
      <c r="A3" s="86"/>
      <c r="B3" s="26"/>
      <c r="C3" s="26"/>
      <c r="D3" s="46"/>
      <c r="E3" s="86"/>
      <c r="F3" s="3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3"/>
      <c r="S3" s="86"/>
      <c r="T3" s="3"/>
      <c r="U3" s="86"/>
      <c r="V3" s="3"/>
      <c r="W3" s="86"/>
      <c r="X3" s="3"/>
      <c r="Y3" s="3"/>
      <c r="Z3" s="3"/>
      <c r="AA3" s="86"/>
      <c r="AB3" s="29" t="s">
        <v>2</v>
      </c>
    </row>
    <row r="4" spans="1:28" ht="21.75" customHeight="1">
      <c r="B4" s="26"/>
      <c r="C4" s="26"/>
      <c r="D4" s="161" t="s">
        <v>4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</row>
    <row r="5" spans="1:28" ht="21.75" customHeight="1">
      <c r="B5" s="50"/>
      <c r="C5" s="50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169" t="s">
        <v>88</v>
      </c>
      <c r="S5" s="169"/>
      <c r="T5" s="169"/>
      <c r="U5" s="169"/>
      <c r="V5" s="169"/>
      <c r="W5" s="169"/>
      <c r="X5" s="169"/>
      <c r="Y5" s="42"/>
      <c r="Z5" s="42"/>
      <c r="AA5" s="48"/>
      <c r="AB5" s="14"/>
    </row>
    <row r="6" spans="1:28" ht="21.75" customHeight="1">
      <c r="A6" s="30"/>
      <c r="B6" s="75"/>
      <c r="C6" s="75"/>
      <c r="D6" s="30"/>
      <c r="E6" s="30"/>
      <c r="F6" s="30"/>
      <c r="G6" s="48"/>
      <c r="H6" s="48"/>
      <c r="I6" s="48"/>
      <c r="J6" s="42"/>
      <c r="K6" s="48"/>
      <c r="L6" s="48"/>
      <c r="M6" s="48"/>
      <c r="N6" s="42"/>
      <c r="O6" s="42"/>
      <c r="P6" s="42"/>
      <c r="Q6" s="48"/>
      <c r="R6" s="15"/>
      <c r="S6" s="15"/>
      <c r="T6" s="30" t="s">
        <v>155</v>
      </c>
      <c r="U6" s="15"/>
      <c r="V6" s="42" t="s">
        <v>155</v>
      </c>
      <c r="W6" s="15"/>
      <c r="X6" s="1"/>
      <c r="Y6" s="1"/>
      <c r="Z6" s="42"/>
      <c r="AA6" s="30"/>
      <c r="AB6" s="14"/>
    </row>
    <row r="7" spans="1:28" ht="21.75" customHeight="1">
      <c r="A7" s="30"/>
      <c r="B7" s="75"/>
      <c r="C7" s="75"/>
      <c r="D7" s="30"/>
      <c r="E7" s="30"/>
      <c r="F7" s="30"/>
      <c r="G7" s="48"/>
      <c r="H7" s="48"/>
      <c r="I7" s="48"/>
      <c r="J7" s="42"/>
      <c r="K7" s="48"/>
      <c r="L7" s="48"/>
      <c r="M7" s="48"/>
      <c r="N7" s="42"/>
      <c r="O7" s="42"/>
      <c r="P7" s="42"/>
      <c r="Q7" s="48"/>
      <c r="R7" s="15"/>
      <c r="S7" s="15"/>
      <c r="T7" s="30" t="s">
        <v>159</v>
      </c>
      <c r="U7" s="15"/>
      <c r="V7" s="1" t="s">
        <v>160</v>
      </c>
      <c r="W7" s="15"/>
      <c r="X7" s="1"/>
      <c r="Y7" s="1"/>
      <c r="Z7" s="42"/>
      <c r="AA7" s="30"/>
      <c r="AB7" s="14"/>
    </row>
    <row r="8" spans="1:28" ht="21.75" customHeight="1">
      <c r="A8" s="30"/>
      <c r="B8" s="75"/>
      <c r="C8" s="75"/>
      <c r="D8" s="48"/>
      <c r="E8" s="48"/>
      <c r="F8" s="48"/>
      <c r="G8" s="48"/>
      <c r="H8" s="48"/>
      <c r="I8" s="48"/>
      <c r="J8" s="42" t="s">
        <v>158</v>
      </c>
      <c r="K8" s="48"/>
      <c r="L8" s="48"/>
      <c r="M8" s="48"/>
      <c r="N8" s="48"/>
      <c r="O8" s="48"/>
      <c r="P8" s="48"/>
      <c r="Q8" s="48"/>
      <c r="R8" s="48"/>
      <c r="S8" s="15"/>
      <c r="T8" s="30" t="s">
        <v>163</v>
      </c>
      <c r="U8" s="15"/>
      <c r="V8" s="1" t="s">
        <v>164</v>
      </c>
      <c r="W8" s="15"/>
      <c r="X8" s="42" t="s">
        <v>89</v>
      </c>
      <c r="Y8" s="42"/>
      <c r="Z8" s="42"/>
      <c r="AA8" s="30"/>
      <c r="AB8" s="14"/>
    </row>
    <row r="9" spans="1:28" ht="21.75" customHeight="1">
      <c r="A9" s="30"/>
      <c r="B9" s="75"/>
      <c r="C9" s="75"/>
      <c r="D9" s="30" t="s">
        <v>72</v>
      </c>
      <c r="E9" s="30"/>
      <c r="F9" s="30"/>
      <c r="G9" s="48"/>
      <c r="H9" s="48"/>
      <c r="I9" s="48"/>
      <c r="J9" s="42" t="s">
        <v>229</v>
      </c>
      <c r="K9" s="48"/>
      <c r="L9" s="48"/>
      <c r="M9" s="48"/>
      <c r="N9" s="42" t="s">
        <v>83</v>
      </c>
      <c r="O9" s="42"/>
      <c r="P9" s="42"/>
      <c r="Q9" s="48"/>
      <c r="R9" s="78" t="s">
        <v>230</v>
      </c>
      <c r="S9" s="15"/>
      <c r="T9" s="1" t="s">
        <v>168</v>
      </c>
      <c r="U9" s="15"/>
      <c r="V9" s="1" t="s">
        <v>169</v>
      </c>
      <c r="W9" s="15"/>
      <c r="X9" s="1" t="s">
        <v>171</v>
      </c>
      <c r="Y9" s="1"/>
      <c r="Z9" s="42" t="s">
        <v>172</v>
      </c>
      <c r="AA9" s="30"/>
      <c r="AB9" s="14"/>
    </row>
    <row r="10" spans="1:28" ht="21.75" customHeight="1">
      <c r="A10" s="30"/>
      <c r="B10" s="75"/>
      <c r="C10" s="75"/>
      <c r="D10" s="30" t="s">
        <v>174</v>
      </c>
      <c r="E10" s="30"/>
      <c r="F10" s="30" t="s">
        <v>175</v>
      </c>
      <c r="G10" s="30"/>
      <c r="H10" s="30"/>
      <c r="I10" s="30"/>
      <c r="J10" s="30" t="s">
        <v>231</v>
      </c>
      <c r="K10" s="30"/>
      <c r="L10" s="30" t="s">
        <v>178</v>
      </c>
      <c r="M10" s="30"/>
      <c r="N10" s="30" t="s">
        <v>179</v>
      </c>
      <c r="O10" s="30"/>
      <c r="P10" s="30" t="s">
        <v>180</v>
      </c>
      <c r="Q10" s="30"/>
      <c r="R10" s="15" t="s">
        <v>232</v>
      </c>
      <c r="S10" s="15"/>
      <c r="T10" s="1" t="s">
        <v>182</v>
      </c>
      <c r="U10" s="15"/>
      <c r="V10" s="30" t="s">
        <v>183</v>
      </c>
      <c r="W10" s="15"/>
      <c r="X10" s="30" t="s">
        <v>185</v>
      </c>
      <c r="Y10" s="30"/>
      <c r="Z10" s="1" t="s">
        <v>186</v>
      </c>
      <c r="AA10" s="30"/>
      <c r="AB10" s="30" t="s">
        <v>173</v>
      </c>
    </row>
    <row r="11" spans="1:28" ht="21.75" customHeight="1">
      <c r="A11" s="33"/>
      <c r="B11" s="77" t="s">
        <v>7</v>
      </c>
      <c r="C11" s="77"/>
      <c r="D11" s="31" t="s">
        <v>189</v>
      </c>
      <c r="E11" s="33"/>
      <c r="F11" s="31" t="s">
        <v>233</v>
      </c>
      <c r="G11" s="33"/>
      <c r="H11" s="21" t="s">
        <v>191</v>
      </c>
      <c r="I11" s="78"/>
      <c r="J11" s="31" t="s">
        <v>234</v>
      </c>
      <c r="K11" s="33"/>
      <c r="L11" s="31" t="s">
        <v>194</v>
      </c>
      <c r="M11" s="33"/>
      <c r="N11" s="31" t="s">
        <v>195</v>
      </c>
      <c r="O11" s="30"/>
      <c r="P11" s="31" t="s">
        <v>196</v>
      </c>
      <c r="Q11" s="33"/>
      <c r="R11" s="16" t="s">
        <v>8</v>
      </c>
      <c r="S11" s="15"/>
      <c r="T11" s="31" t="s">
        <v>197</v>
      </c>
      <c r="U11" s="15"/>
      <c r="V11" s="31" t="s">
        <v>198</v>
      </c>
      <c r="W11" s="15"/>
      <c r="X11" s="31" t="s">
        <v>71</v>
      </c>
      <c r="Y11" s="30"/>
      <c r="Z11" s="31" t="s">
        <v>200</v>
      </c>
      <c r="AA11" s="33"/>
      <c r="AB11" s="31" t="s">
        <v>187</v>
      </c>
    </row>
    <row r="12" spans="1:28" ht="21.75" customHeight="1">
      <c r="A12" s="33"/>
      <c r="B12" s="76"/>
      <c r="C12" s="76"/>
      <c r="D12" s="30"/>
      <c r="E12" s="33"/>
      <c r="F12" s="30"/>
      <c r="G12" s="33"/>
      <c r="H12" s="78"/>
      <c r="I12" s="78"/>
      <c r="J12" s="30"/>
      <c r="K12" s="33"/>
      <c r="L12" s="30"/>
      <c r="M12" s="33"/>
      <c r="N12" s="30"/>
      <c r="O12" s="30"/>
      <c r="P12" s="30"/>
      <c r="Q12" s="33"/>
      <c r="R12" s="15"/>
      <c r="S12" s="15"/>
      <c r="T12" s="30"/>
      <c r="U12" s="15"/>
      <c r="V12" s="30"/>
      <c r="W12" s="15"/>
      <c r="X12" s="30"/>
      <c r="Y12" s="30"/>
      <c r="Z12" s="30"/>
      <c r="AA12" s="33"/>
      <c r="AB12" s="30"/>
    </row>
    <row r="13" spans="1:28" ht="23" customHeight="1">
      <c r="A13" s="56" t="s">
        <v>203</v>
      </c>
      <c r="B13" s="56"/>
      <c r="C13" s="5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23" customHeight="1">
      <c r="A14" s="20" t="s">
        <v>314</v>
      </c>
      <c r="B14" s="56"/>
      <c r="C14" s="56"/>
      <c r="D14" s="73">
        <v>8611242</v>
      </c>
      <c r="E14" s="17"/>
      <c r="F14" s="73">
        <v>56408882</v>
      </c>
      <c r="G14" s="17"/>
      <c r="H14" s="73">
        <v>3470021</v>
      </c>
      <c r="I14" s="17"/>
      <c r="J14" s="73">
        <v>490423</v>
      </c>
      <c r="K14" s="17"/>
      <c r="L14" s="73">
        <v>929166</v>
      </c>
      <c r="M14" s="17"/>
      <c r="N14" s="73">
        <v>54224986</v>
      </c>
      <c r="O14" s="73"/>
      <c r="P14" s="73">
        <v>-6088210</v>
      </c>
      <c r="Q14" s="17"/>
      <c r="R14" s="73">
        <v>5091507</v>
      </c>
      <c r="S14" s="17"/>
      <c r="T14" s="73">
        <v>-91992</v>
      </c>
      <c r="U14" s="17"/>
      <c r="V14" s="73">
        <v>410167</v>
      </c>
      <c r="W14" s="17"/>
      <c r="X14" s="73">
        <f>R14+V14+T14</f>
        <v>5409682</v>
      </c>
      <c r="Y14" s="73"/>
      <c r="Z14" s="73">
        <v>15000000</v>
      </c>
      <c r="AA14" s="17"/>
      <c r="AB14" s="8">
        <f>SUM(D14:P14,X14:Z14)</f>
        <v>138456192</v>
      </c>
    </row>
    <row r="15" spans="1:28" ht="23" customHeight="1">
      <c r="A15" s="22" t="s">
        <v>312</v>
      </c>
      <c r="B15" s="156">
        <v>2</v>
      </c>
      <c r="C15" s="56"/>
      <c r="D15" s="64">
        <v>0</v>
      </c>
      <c r="E15" s="157"/>
      <c r="F15" s="64">
        <v>0</v>
      </c>
      <c r="G15" s="157"/>
      <c r="H15" s="64">
        <v>0</v>
      </c>
      <c r="I15" s="157"/>
      <c r="J15" s="64">
        <v>0</v>
      </c>
      <c r="K15" s="157"/>
      <c r="L15" s="64">
        <v>0</v>
      </c>
      <c r="M15" s="157"/>
      <c r="N15" s="158">
        <v>933337</v>
      </c>
      <c r="O15" s="64"/>
      <c r="P15" s="64">
        <v>0</v>
      </c>
      <c r="Q15" s="157"/>
      <c r="R15" s="64">
        <v>0</v>
      </c>
      <c r="S15" s="157"/>
      <c r="T15" s="64">
        <v>0</v>
      </c>
      <c r="U15" s="157"/>
      <c r="V15" s="64">
        <v>0</v>
      </c>
      <c r="W15" s="157"/>
      <c r="X15" s="64">
        <f>R15+V15+T15</f>
        <v>0</v>
      </c>
      <c r="Y15" s="64"/>
      <c r="Z15" s="64">
        <v>0</v>
      </c>
      <c r="AA15" s="157"/>
      <c r="AB15" s="158">
        <f>SUM(D15:P15,X15:Z15)</f>
        <v>933337</v>
      </c>
    </row>
    <row r="16" spans="1:28" ht="23" customHeight="1">
      <c r="A16" s="20" t="s">
        <v>204</v>
      </c>
      <c r="B16" s="56"/>
      <c r="C16" s="56"/>
      <c r="D16" s="155">
        <f>SUM(D14:D15)</f>
        <v>8611242</v>
      </c>
      <c r="E16" s="17"/>
      <c r="F16" s="155">
        <f>SUM(F14:F15)</f>
        <v>56408882</v>
      </c>
      <c r="G16" s="17"/>
      <c r="H16" s="155">
        <f>SUM(H14:H15)</f>
        <v>3470021</v>
      </c>
      <c r="I16" s="17"/>
      <c r="J16" s="155">
        <f>SUM(J14:J15)</f>
        <v>490423</v>
      </c>
      <c r="K16" s="17"/>
      <c r="L16" s="155">
        <f>SUM(L14:L15)</f>
        <v>929166</v>
      </c>
      <c r="M16" s="17"/>
      <c r="N16" s="155">
        <f>SUM(N14:N15)</f>
        <v>55158323</v>
      </c>
      <c r="O16" s="73"/>
      <c r="P16" s="155">
        <f>SUM(P14:P15)</f>
        <v>-6088210</v>
      </c>
      <c r="Q16" s="17"/>
      <c r="R16" s="155">
        <f>SUM(R14:R15)</f>
        <v>5091507</v>
      </c>
      <c r="S16" s="17"/>
      <c r="T16" s="155">
        <f>SUM(T14:T15)</f>
        <v>-91992</v>
      </c>
      <c r="U16" s="17"/>
      <c r="V16" s="155">
        <f>SUM(V14:V15)</f>
        <v>410167</v>
      </c>
      <c r="W16" s="17"/>
      <c r="X16" s="155">
        <f>SUM(X14:X15)</f>
        <v>5409682</v>
      </c>
      <c r="Y16" s="73"/>
      <c r="Z16" s="155">
        <f>SUM(Z14:Z15)</f>
        <v>15000000</v>
      </c>
      <c r="AA16" s="17"/>
      <c r="AB16" s="155">
        <f>SUM(AB14:AB15)</f>
        <v>139389529</v>
      </c>
    </row>
    <row r="17" spans="1:28" ht="23" customHeight="1">
      <c r="A17" s="20" t="s">
        <v>213</v>
      </c>
      <c r="B17" s="56"/>
      <c r="C17" s="5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70"/>
      <c r="T17" s="17"/>
      <c r="U17" s="70"/>
      <c r="V17" s="17"/>
      <c r="W17" s="70"/>
      <c r="X17" s="17"/>
      <c r="Y17" s="17"/>
      <c r="Z17" s="17"/>
      <c r="AA17" s="17"/>
      <c r="AB17" s="72"/>
    </row>
    <row r="18" spans="1:28" ht="23" customHeight="1">
      <c r="A18" s="22" t="s">
        <v>235</v>
      </c>
      <c r="B18" s="56"/>
      <c r="C18" s="56"/>
      <c r="D18" s="64">
        <v>0</v>
      </c>
      <c r="E18" s="43"/>
      <c r="F18" s="64">
        <v>0</v>
      </c>
      <c r="G18" s="43"/>
      <c r="H18" s="64">
        <v>0</v>
      </c>
      <c r="I18" s="67"/>
      <c r="J18" s="64">
        <v>0</v>
      </c>
      <c r="K18" s="43"/>
      <c r="L18" s="64">
        <v>0</v>
      </c>
      <c r="M18" s="67"/>
      <c r="N18" s="64">
        <v>-1112224</v>
      </c>
      <c r="O18" s="64"/>
      <c r="P18" s="64">
        <v>0</v>
      </c>
      <c r="Q18" s="43"/>
      <c r="R18" s="64">
        <v>0</v>
      </c>
      <c r="S18" s="67"/>
      <c r="T18" s="64">
        <v>0</v>
      </c>
      <c r="U18" s="67"/>
      <c r="V18" s="64">
        <v>0</v>
      </c>
      <c r="W18" s="67"/>
      <c r="X18" s="64">
        <f>R18+V18+T18</f>
        <v>0</v>
      </c>
      <c r="Y18" s="64"/>
      <c r="Z18" s="64">
        <v>0</v>
      </c>
      <c r="AA18" s="43"/>
      <c r="AB18" s="7">
        <f>SUM(D18:P18,X18:Z18)</f>
        <v>-1112224</v>
      </c>
    </row>
    <row r="19" spans="1:28" ht="23" customHeight="1">
      <c r="A19" s="22" t="s">
        <v>215</v>
      </c>
      <c r="B19" s="56"/>
      <c r="C19" s="56"/>
      <c r="D19" s="68">
        <v>0</v>
      </c>
      <c r="E19" s="43"/>
      <c r="F19" s="68">
        <v>0</v>
      </c>
      <c r="G19" s="43"/>
      <c r="H19" s="68">
        <v>0</v>
      </c>
      <c r="I19" s="67"/>
      <c r="J19" s="68">
        <v>0</v>
      </c>
      <c r="K19" s="43"/>
      <c r="L19" s="68">
        <v>0</v>
      </c>
      <c r="M19" s="67"/>
      <c r="N19" s="68">
        <v>0</v>
      </c>
      <c r="O19" s="64"/>
      <c r="P19" s="68">
        <v>0</v>
      </c>
      <c r="Q19" s="43"/>
      <c r="R19" s="68">
        <v>0</v>
      </c>
      <c r="S19" s="67"/>
      <c r="T19" s="68">
        <v>19438</v>
      </c>
      <c r="U19" s="67"/>
      <c r="V19" s="68">
        <v>0</v>
      </c>
      <c r="W19" s="67"/>
      <c r="X19" s="68">
        <f t="shared" ref="X19" si="0">R19+V19+T19</f>
        <v>19438</v>
      </c>
      <c r="Y19" s="64"/>
      <c r="Z19" s="68">
        <v>0</v>
      </c>
      <c r="AA19" s="43"/>
      <c r="AB19" s="18">
        <f t="shared" ref="AB19" si="1">SUM(D19:P19,X19:Z19)</f>
        <v>19438</v>
      </c>
    </row>
    <row r="20" spans="1:28" ht="23" customHeight="1">
      <c r="A20" s="36" t="s">
        <v>218</v>
      </c>
      <c r="B20" s="36"/>
      <c r="C20" s="36"/>
      <c r="D20" s="71">
        <f>SUM(D18:D19)</f>
        <v>0</v>
      </c>
      <c r="E20" s="17"/>
      <c r="F20" s="71">
        <f>SUM(F18:F19)</f>
        <v>0</v>
      </c>
      <c r="G20" s="17"/>
      <c r="H20" s="71">
        <f>SUM(H18:H19)</f>
        <v>0</v>
      </c>
      <c r="I20" s="17"/>
      <c r="J20" s="71">
        <f>SUM(J18:J19)</f>
        <v>0</v>
      </c>
      <c r="K20" s="17"/>
      <c r="L20" s="71">
        <f>SUM(L18:L19)</f>
        <v>0</v>
      </c>
      <c r="M20" s="17"/>
      <c r="N20" s="71">
        <f>SUM(N18:N19)</f>
        <v>-1112224</v>
      </c>
      <c r="O20" s="73"/>
      <c r="P20" s="71">
        <f>SUM(P18:P19)</f>
        <v>0</v>
      </c>
      <c r="Q20" s="17"/>
      <c r="R20" s="71">
        <f>SUM(R18:R19)</f>
        <v>0</v>
      </c>
      <c r="S20" s="17"/>
      <c r="T20" s="71">
        <f>SUM(T18:T19)</f>
        <v>19438</v>
      </c>
      <c r="U20" s="17"/>
      <c r="V20" s="71">
        <f>SUM(V18:V19)</f>
        <v>0</v>
      </c>
      <c r="W20" s="17"/>
      <c r="X20" s="71">
        <f>SUM(X18:X19)</f>
        <v>19438</v>
      </c>
      <c r="Y20" s="73"/>
      <c r="Z20" s="71">
        <f>SUM(Z18:Z19)</f>
        <v>0</v>
      </c>
      <c r="AA20" s="17"/>
      <c r="AB20" s="71">
        <f>SUM(AB18:AB19)</f>
        <v>-1092786</v>
      </c>
    </row>
    <row r="21" spans="1:28" ht="23" customHeight="1">
      <c r="A21" s="33" t="s">
        <v>219</v>
      </c>
      <c r="B21" s="96"/>
      <c r="C21" s="36"/>
      <c r="D21" s="68">
        <v>0</v>
      </c>
      <c r="E21" s="43"/>
      <c r="F21" s="68">
        <v>0</v>
      </c>
      <c r="G21" s="43"/>
      <c r="H21" s="68">
        <v>0</v>
      </c>
      <c r="I21" s="43"/>
      <c r="J21" s="68">
        <v>0</v>
      </c>
      <c r="K21" s="43"/>
      <c r="L21" s="68">
        <v>0</v>
      </c>
      <c r="M21" s="43"/>
      <c r="N21" s="68">
        <v>-372578</v>
      </c>
      <c r="O21" s="64"/>
      <c r="P21" s="68">
        <v>0</v>
      </c>
      <c r="Q21" s="43"/>
      <c r="R21" s="68">
        <v>0</v>
      </c>
      <c r="S21" s="17"/>
      <c r="T21" s="68">
        <v>0</v>
      </c>
      <c r="U21" s="17"/>
      <c r="V21" s="68">
        <v>0</v>
      </c>
      <c r="W21" s="17"/>
      <c r="X21" s="68">
        <f>R21+V21+T21</f>
        <v>0</v>
      </c>
      <c r="Y21" s="73"/>
      <c r="Z21" s="68">
        <v>0</v>
      </c>
      <c r="AA21" s="17"/>
      <c r="AB21" s="160">
        <f>SUM(D21:P21,X21:Z21)</f>
        <v>-372578</v>
      </c>
    </row>
    <row r="22" spans="1:28" ht="23" customHeight="1" thickBot="1">
      <c r="A22" s="20" t="s">
        <v>220</v>
      </c>
      <c r="B22" s="36"/>
      <c r="C22" s="36"/>
      <c r="D22" s="80">
        <f>SUM(D16)+SUM(D20:D21)</f>
        <v>8611242</v>
      </c>
      <c r="E22" s="17"/>
      <c r="F22" s="80">
        <f>SUM(F16)+SUM(F20:F21)</f>
        <v>56408882</v>
      </c>
      <c r="G22" s="17"/>
      <c r="H22" s="80">
        <f>SUM(H16)+SUM(H20:H21)</f>
        <v>3470021</v>
      </c>
      <c r="I22" s="17"/>
      <c r="J22" s="80">
        <f>SUM(J16)+SUM(J20:J21)</f>
        <v>490423</v>
      </c>
      <c r="K22" s="17"/>
      <c r="L22" s="80">
        <f>SUM(L16)+SUM(L20:L21)</f>
        <v>929166</v>
      </c>
      <c r="M22" s="17"/>
      <c r="N22" s="80">
        <f>SUM(N16)+SUM(N20:N21)</f>
        <v>53673521</v>
      </c>
      <c r="O22" s="85"/>
      <c r="P22" s="80">
        <f>SUM(P16)+SUM(P20:P21)</f>
        <v>-6088210</v>
      </c>
      <c r="Q22" s="17"/>
      <c r="R22" s="80">
        <f>SUM(R16)+SUM(R20:R21)</f>
        <v>5091507</v>
      </c>
      <c r="S22" s="17"/>
      <c r="T22" s="80">
        <f>SUM(T16)+SUM(T20:T21)</f>
        <v>-72554</v>
      </c>
      <c r="U22" s="17"/>
      <c r="V22" s="80">
        <f>SUM(V16)+SUM(V20:V21)</f>
        <v>410167</v>
      </c>
      <c r="W22" s="17"/>
      <c r="X22" s="80">
        <f>SUM(X16)+SUM(X20:X21)</f>
        <v>5429120</v>
      </c>
      <c r="Y22" s="85"/>
      <c r="Z22" s="80">
        <f>SUM(Z16)+SUM(Z20:Z21)</f>
        <v>15000000</v>
      </c>
      <c r="AA22" s="17"/>
      <c r="AB22" s="80">
        <f>SUM(AB16)+SUM(AB20:AB21)</f>
        <v>137924165</v>
      </c>
    </row>
    <row r="23" spans="1:28" ht="23" customHeight="1" thickTop="1">
      <c r="B23" s="36"/>
      <c r="C23" s="36"/>
    </row>
    <row r="24" spans="1:28" ht="23" customHeight="1">
      <c r="A24" s="56" t="s">
        <v>221</v>
      </c>
      <c r="B24" s="36"/>
      <c r="C24" s="3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23" customHeight="1">
      <c r="A25" s="20" t="s">
        <v>313</v>
      </c>
      <c r="B25" s="36"/>
      <c r="C25" s="36"/>
      <c r="D25" s="73">
        <v>8611242</v>
      </c>
      <c r="E25" s="17"/>
      <c r="F25" s="73">
        <v>56408882</v>
      </c>
      <c r="G25" s="17"/>
      <c r="H25" s="73">
        <v>3470021</v>
      </c>
      <c r="I25" s="17"/>
      <c r="J25" s="73">
        <v>490423</v>
      </c>
      <c r="K25" s="17"/>
      <c r="L25" s="73">
        <v>929166</v>
      </c>
      <c r="M25" s="17"/>
      <c r="N25" s="73">
        <v>47436065</v>
      </c>
      <c r="O25" s="73"/>
      <c r="P25" s="73">
        <v>-6244707</v>
      </c>
      <c r="Q25" s="17"/>
      <c r="R25" s="73">
        <v>5087916</v>
      </c>
      <c r="S25" s="17"/>
      <c r="T25" s="73">
        <v>-53772</v>
      </c>
      <c r="U25" s="17"/>
      <c r="V25" s="73">
        <v>488567</v>
      </c>
      <c r="W25" s="17"/>
      <c r="X25" s="73">
        <f>R25+V25+T25</f>
        <v>5522711</v>
      </c>
      <c r="Y25" s="73"/>
      <c r="Z25" s="73">
        <v>15000000</v>
      </c>
      <c r="AA25" s="17"/>
      <c r="AB25" s="73">
        <f>SUM(D25:P25,X25:Z25)</f>
        <v>131623803</v>
      </c>
    </row>
    <row r="26" spans="1:28" ht="23" customHeight="1">
      <c r="A26" s="22" t="s">
        <v>312</v>
      </c>
      <c r="B26" s="77">
        <v>2</v>
      </c>
      <c r="C26" s="36"/>
      <c r="D26" s="64">
        <v>0</v>
      </c>
      <c r="E26" s="157"/>
      <c r="F26" s="64">
        <v>0</v>
      </c>
      <c r="G26" s="157"/>
      <c r="H26" s="64">
        <v>0</v>
      </c>
      <c r="I26" s="157"/>
      <c r="J26" s="64">
        <v>0</v>
      </c>
      <c r="K26" s="157"/>
      <c r="L26" s="64">
        <v>0</v>
      </c>
      <c r="M26" s="157"/>
      <c r="N26" s="64">
        <v>933337</v>
      </c>
      <c r="O26" s="64"/>
      <c r="P26" s="64">
        <v>0</v>
      </c>
      <c r="Q26" s="157"/>
      <c r="R26" s="64">
        <v>0</v>
      </c>
      <c r="S26" s="157"/>
      <c r="T26" s="64">
        <v>0</v>
      </c>
      <c r="U26" s="157"/>
      <c r="V26" s="64">
        <v>0</v>
      </c>
      <c r="W26" s="157"/>
      <c r="X26" s="64">
        <f>R26+V26+T26</f>
        <v>0</v>
      </c>
      <c r="Y26" s="64"/>
      <c r="Z26" s="64">
        <v>0</v>
      </c>
      <c r="AA26" s="157"/>
      <c r="AB26" s="64">
        <f>SUM(D26:P26,X26:Z26)</f>
        <v>933337</v>
      </c>
    </row>
    <row r="27" spans="1:28" ht="23" customHeight="1">
      <c r="A27" s="20" t="s">
        <v>222</v>
      </c>
      <c r="B27" s="36"/>
      <c r="C27" s="36"/>
      <c r="D27" s="79">
        <f>SUM(D25:D26)</f>
        <v>8611242</v>
      </c>
      <c r="E27" s="17"/>
      <c r="F27" s="79">
        <f>SUM(F25:F26)</f>
        <v>56408882</v>
      </c>
      <c r="G27" s="17"/>
      <c r="H27" s="79">
        <f>SUM(H25:H26)</f>
        <v>3470021</v>
      </c>
      <c r="I27" s="17"/>
      <c r="J27" s="79">
        <f>SUM(J25:J26)</f>
        <v>490423</v>
      </c>
      <c r="K27" s="17"/>
      <c r="L27" s="79">
        <f>SUM(L25:L26)</f>
        <v>929166</v>
      </c>
      <c r="M27" s="17"/>
      <c r="N27" s="79">
        <f>SUM(N25:N26)</f>
        <v>48369402</v>
      </c>
      <c r="O27" s="73"/>
      <c r="P27" s="79">
        <f>SUM(P25:P26)</f>
        <v>-6244707</v>
      </c>
      <c r="Q27" s="17"/>
      <c r="R27" s="79">
        <f>SUM(R25:R26)</f>
        <v>5087916</v>
      </c>
      <c r="S27" s="17"/>
      <c r="T27" s="79">
        <f>SUM(T25:T26)</f>
        <v>-53772</v>
      </c>
      <c r="U27" s="17"/>
      <c r="V27" s="79">
        <f>SUM(V25:V26)</f>
        <v>488567</v>
      </c>
      <c r="W27" s="17"/>
      <c r="X27" s="79">
        <f>SUM(X25:X26)</f>
        <v>5522711</v>
      </c>
      <c r="Y27" s="73"/>
      <c r="Z27" s="79">
        <f>SUM(Z25:Z26)</f>
        <v>15000000</v>
      </c>
      <c r="AA27" s="17"/>
      <c r="AB27" s="79">
        <f>SUM(AB25:AB26)</f>
        <v>132557140</v>
      </c>
    </row>
    <row r="28" spans="1:28" ht="23" customHeight="1">
      <c r="A28" s="20" t="s">
        <v>213</v>
      </c>
      <c r="B28" s="36"/>
      <c r="C28" s="3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70"/>
      <c r="T28" s="17"/>
      <c r="U28" s="70"/>
      <c r="V28" s="17"/>
      <c r="W28" s="70"/>
      <c r="X28" s="17"/>
      <c r="Y28" s="17"/>
      <c r="Z28" s="17"/>
      <c r="AA28" s="17"/>
      <c r="AB28" s="72"/>
    </row>
    <row r="29" spans="1:28" ht="23" customHeight="1">
      <c r="A29" s="22" t="s">
        <v>214</v>
      </c>
      <c r="B29" s="36"/>
      <c r="C29" s="36"/>
      <c r="D29" s="64">
        <v>0</v>
      </c>
      <c r="E29" s="43"/>
      <c r="F29" s="64">
        <v>0</v>
      </c>
      <c r="G29" s="43"/>
      <c r="H29" s="64">
        <v>0</v>
      </c>
      <c r="I29" s="67"/>
      <c r="J29" s="64">
        <v>0</v>
      </c>
      <c r="K29" s="43"/>
      <c r="L29" s="64">
        <v>0</v>
      </c>
      <c r="M29" s="67"/>
      <c r="N29" s="64">
        <v>6231515</v>
      </c>
      <c r="O29" s="64"/>
      <c r="P29" s="64">
        <v>0</v>
      </c>
      <c r="Q29" s="43"/>
      <c r="R29" s="64">
        <v>0</v>
      </c>
      <c r="S29" s="67"/>
      <c r="T29" s="64">
        <v>0</v>
      </c>
      <c r="U29" s="67"/>
      <c r="V29" s="64">
        <v>0</v>
      </c>
      <c r="W29" s="67"/>
      <c r="X29" s="64">
        <f>R29+V29+T29</f>
        <v>0</v>
      </c>
      <c r="Y29" s="64"/>
      <c r="Z29" s="64">
        <v>0</v>
      </c>
      <c r="AA29" s="43"/>
      <c r="AB29" s="7">
        <f>SUM(D29:P29,X29:Z29)</f>
        <v>6231515</v>
      </c>
    </row>
    <row r="30" spans="1:28" ht="23" customHeight="1">
      <c r="A30" s="22" t="s">
        <v>215</v>
      </c>
      <c r="B30" s="36"/>
      <c r="C30" s="36"/>
      <c r="D30" s="68">
        <v>0</v>
      </c>
      <c r="E30" s="43"/>
      <c r="F30" s="68">
        <v>0</v>
      </c>
      <c r="G30" s="43"/>
      <c r="H30" s="68">
        <v>0</v>
      </c>
      <c r="I30" s="67"/>
      <c r="J30" s="68">
        <v>0</v>
      </c>
      <c r="K30" s="43"/>
      <c r="L30" s="68">
        <v>0</v>
      </c>
      <c r="M30" s="67"/>
      <c r="N30" s="68">
        <v>0</v>
      </c>
      <c r="O30" s="64"/>
      <c r="P30" s="68">
        <v>0</v>
      </c>
      <c r="Q30" s="43"/>
      <c r="R30" s="68">
        <v>0</v>
      </c>
      <c r="S30" s="67"/>
      <c r="T30" s="68">
        <v>31663</v>
      </c>
      <c r="U30" s="67"/>
      <c r="V30" s="68">
        <v>10400</v>
      </c>
      <c r="W30" s="67"/>
      <c r="X30" s="68">
        <f t="shared" ref="X30" si="2">R30+V30+T30</f>
        <v>42063</v>
      </c>
      <c r="Y30" s="64"/>
      <c r="Z30" s="68">
        <v>0</v>
      </c>
      <c r="AA30" s="43"/>
      <c r="AB30" s="18">
        <f t="shared" ref="AB30" si="3">SUM(D30:P30,X30:Z30)</f>
        <v>42063</v>
      </c>
    </row>
    <row r="31" spans="1:28" ht="23" customHeight="1">
      <c r="A31" s="36" t="s">
        <v>218</v>
      </c>
      <c r="B31" s="33"/>
      <c r="C31" s="33"/>
      <c r="D31" s="73">
        <f>SUM(D29:D30)</f>
        <v>0</v>
      </c>
      <c r="E31" s="17"/>
      <c r="F31" s="73">
        <f>SUM(F29:F30)</f>
        <v>0</v>
      </c>
      <c r="G31" s="17"/>
      <c r="H31" s="73">
        <f>SUM(H29:H30)</f>
        <v>0</v>
      </c>
      <c r="I31" s="17"/>
      <c r="J31" s="73">
        <f>SUM(J29:J30)</f>
        <v>0</v>
      </c>
      <c r="K31" s="17"/>
      <c r="L31" s="73">
        <f>SUM(L29:L30)</f>
        <v>0</v>
      </c>
      <c r="M31" s="17"/>
      <c r="N31" s="73">
        <f>SUM(N29:N30)</f>
        <v>6231515</v>
      </c>
      <c r="O31" s="73"/>
      <c r="P31" s="73">
        <f>SUM(P29:P30)</f>
        <v>0</v>
      </c>
      <c r="Q31" s="17"/>
      <c r="R31" s="73">
        <f>SUM(R29:R30)</f>
        <v>0</v>
      </c>
      <c r="S31" s="17"/>
      <c r="T31" s="73">
        <f>SUM(T29:T30)</f>
        <v>31663</v>
      </c>
      <c r="U31" s="17"/>
      <c r="V31" s="73">
        <f>SUM(V29:V30)</f>
        <v>10400</v>
      </c>
      <c r="W31" s="17"/>
      <c r="X31" s="73">
        <f>SUM(X29:X30)</f>
        <v>42063</v>
      </c>
      <c r="Y31" s="73"/>
      <c r="Z31" s="73">
        <f>SUM(Z29:Z30)</f>
        <v>0</v>
      </c>
      <c r="AA31" s="17"/>
      <c r="AB31" s="73">
        <f>SUM(AB29:AB30)</f>
        <v>6273578</v>
      </c>
    </row>
    <row r="32" spans="1:28" ht="23" customHeight="1">
      <c r="A32" s="33" t="s">
        <v>219</v>
      </c>
      <c r="B32" s="33"/>
      <c r="C32" s="33"/>
      <c r="D32" s="151"/>
      <c r="E32" s="17"/>
      <c r="F32" s="151"/>
      <c r="G32" s="17"/>
      <c r="H32" s="151"/>
      <c r="I32" s="17"/>
      <c r="J32" s="151"/>
      <c r="K32" s="17"/>
      <c r="L32" s="151"/>
      <c r="M32" s="17"/>
      <c r="N32" s="151"/>
      <c r="O32" s="73"/>
      <c r="P32" s="151"/>
      <c r="Q32" s="17"/>
      <c r="R32" s="151"/>
      <c r="S32" s="17"/>
      <c r="T32" s="151"/>
      <c r="U32" s="17"/>
      <c r="V32" s="151"/>
      <c r="W32" s="17"/>
      <c r="X32" s="151"/>
      <c r="Y32" s="73"/>
      <c r="Z32" s="151"/>
      <c r="AA32" s="17"/>
      <c r="AB32" s="151"/>
    </row>
    <row r="33" spans="1:28" ht="23" customHeight="1">
      <c r="A33" s="22" t="s">
        <v>311</v>
      </c>
      <c r="B33" s="96">
        <v>6</v>
      </c>
      <c r="C33" s="33"/>
      <c r="D33" s="68">
        <v>0</v>
      </c>
      <c r="E33" s="43"/>
      <c r="F33" s="68">
        <v>0</v>
      </c>
      <c r="G33" s="43"/>
      <c r="H33" s="68">
        <v>0</v>
      </c>
      <c r="I33" s="43"/>
      <c r="J33" s="68">
        <v>0</v>
      </c>
      <c r="K33" s="43"/>
      <c r="L33" s="68">
        <v>0</v>
      </c>
      <c r="M33" s="43"/>
      <c r="N33" s="68">
        <v>-412077</v>
      </c>
      <c r="O33" s="64"/>
      <c r="P33" s="68">
        <v>0</v>
      </c>
      <c r="Q33" s="43"/>
      <c r="R33" s="68">
        <v>0</v>
      </c>
      <c r="S33" s="17"/>
      <c r="T33" s="68">
        <v>0</v>
      </c>
      <c r="U33" s="17"/>
      <c r="V33" s="68">
        <v>0</v>
      </c>
      <c r="W33" s="17"/>
      <c r="X33" s="68">
        <f>R33+V33+T33</f>
        <v>0</v>
      </c>
      <c r="Y33" s="73"/>
      <c r="Z33" s="68">
        <v>0</v>
      </c>
      <c r="AA33" s="17"/>
      <c r="AB33" s="18">
        <f t="shared" ref="AB33" si="4">SUM(D33:P33,X33:Z33)</f>
        <v>-412077</v>
      </c>
    </row>
    <row r="34" spans="1:28" ht="23" customHeight="1" thickBot="1">
      <c r="A34" s="20" t="s">
        <v>227</v>
      </c>
      <c r="B34" s="33"/>
      <c r="C34" s="33"/>
      <c r="D34" s="80">
        <f>SUM(D27)+SUM(D31:D33)</f>
        <v>8611242</v>
      </c>
      <c r="E34" s="17"/>
      <c r="F34" s="80">
        <f>SUM(F27)+SUM(F31:F33)</f>
        <v>56408882</v>
      </c>
      <c r="G34" s="17"/>
      <c r="H34" s="80">
        <f>SUM(H27)+SUM(H31:H33)</f>
        <v>3470021</v>
      </c>
      <c r="I34" s="17"/>
      <c r="J34" s="80">
        <f>SUM(J27)+SUM(J31:J33)</f>
        <v>490423</v>
      </c>
      <c r="K34" s="17"/>
      <c r="L34" s="80">
        <f>SUM(L27)+SUM(L31:L33)</f>
        <v>929166</v>
      </c>
      <c r="M34" s="17"/>
      <c r="N34" s="80">
        <f>SUM(N27)+SUM(N31:N33)</f>
        <v>54188840</v>
      </c>
      <c r="O34" s="85"/>
      <c r="P34" s="80">
        <f>SUM(P27)+SUM(P31:P33)</f>
        <v>-6244707</v>
      </c>
      <c r="Q34" s="17"/>
      <c r="R34" s="80">
        <f>SUM(R27)+SUM(R31:R33)</f>
        <v>5087916</v>
      </c>
      <c r="S34" s="17"/>
      <c r="T34" s="80">
        <f>SUM(T27)+SUM(T31:T33)</f>
        <v>-22109</v>
      </c>
      <c r="U34" s="17"/>
      <c r="V34" s="80">
        <f>SUM(V27)+SUM(V31:V33)</f>
        <v>498967</v>
      </c>
      <c r="W34" s="17"/>
      <c r="X34" s="80">
        <f>SUM(X27)+SUM(X31:X33)</f>
        <v>5564774</v>
      </c>
      <c r="Y34" s="85"/>
      <c r="Z34" s="80">
        <f>SUM(Z27)+SUM(Z31:Z33)</f>
        <v>15000000</v>
      </c>
      <c r="AA34" s="17"/>
      <c r="AB34" s="80">
        <f>SUM(AB27)+SUM(AB31:AB33)</f>
        <v>138418641</v>
      </c>
    </row>
    <row r="35" spans="1:28" ht="23" customHeight="1" thickTop="1"/>
  </sheetData>
  <mergeCells count="2">
    <mergeCell ref="D4:AB4"/>
    <mergeCell ref="R5:X5"/>
  </mergeCells>
  <pageMargins left="0.45" right="0.45" top="0.48" bottom="0.5" header="0.5" footer="0.5"/>
  <pageSetup paperSize="9" scale="55" firstPageNumber="13" orientation="landscape" useFirstPageNumber="1" r:id="rId1"/>
  <headerFooter>
    <oddFooter>&amp;Lหมายเหตุประกอบงบการเงินเป็นส่วนหนึ่งของงบการเงินระหว่างกาลนี้
&amp;C&amp;P</oddFoot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view="pageBreakPreview" topLeftCell="A80" zoomScale="77" zoomScaleNormal="61" zoomScaleSheetLayoutView="90" workbookViewId="0">
      <selection activeCell="C123" sqref="C123"/>
    </sheetView>
  </sheetViews>
  <sheetFormatPr defaultColWidth="9.09765625" defaultRowHeight="23.25" customHeight="1"/>
  <cols>
    <col min="1" max="1" width="3.3984375" customWidth="1"/>
    <col min="2" max="2" width="4.09765625" customWidth="1"/>
    <col min="3" max="3" width="44.59765625" customWidth="1"/>
    <col min="4" max="4" width="8.3984375" style="2" customWidth="1"/>
    <col min="5" max="5" width="1" customWidth="1"/>
    <col min="6" max="6" width="13" customWidth="1"/>
    <col min="7" max="7" width="1" customWidth="1"/>
    <col min="8" max="8" width="13" customWidth="1"/>
    <col min="9" max="9" width="1" customWidth="1"/>
    <col min="10" max="10" width="13" customWidth="1"/>
    <col min="11" max="11" width="1" customWidth="1"/>
    <col min="12" max="12" width="13.3984375" customWidth="1"/>
  </cols>
  <sheetData>
    <row r="1" spans="1:12" s="46" customFormat="1" ht="22.4" customHeight="1">
      <c r="A1" s="5" t="s">
        <v>0</v>
      </c>
      <c r="C1" s="5"/>
      <c r="D1" s="115"/>
      <c r="E1" s="5"/>
    </row>
    <row r="2" spans="1:12" s="46" customFormat="1" ht="22.4" customHeight="1">
      <c r="A2" s="5" t="s">
        <v>236</v>
      </c>
      <c r="C2" s="5"/>
      <c r="D2" s="115"/>
      <c r="E2" s="5"/>
    </row>
    <row r="3" spans="1:12" ht="22">
      <c r="A3" s="48"/>
      <c r="B3" s="48"/>
      <c r="C3" s="116"/>
      <c r="D3" s="4"/>
      <c r="E3" s="4"/>
      <c r="L3" s="29" t="s">
        <v>2</v>
      </c>
    </row>
    <row r="4" spans="1:12" ht="22">
      <c r="B4" s="170"/>
      <c r="C4" s="170"/>
      <c r="D4"/>
      <c r="F4" s="161" t="s">
        <v>3</v>
      </c>
      <c r="G4" s="161"/>
      <c r="H4" s="161"/>
      <c r="I4" s="48"/>
      <c r="J4" s="161" t="s">
        <v>4</v>
      </c>
      <c r="K4" s="161"/>
      <c r="L4" s="161"/>
    </row>
    <row r="5" spans="1:12" ht="45.75" customHeight="1">
      <c r="A5" s="42"/>
      <c r="B5" s="42"/>
      <c r="C5" s="42"/>
      <c r="D5"/>
      <c r="F5" s="171" t="s">
        <v>237</v>
      </c>
      <c r="G5" s="171"/>
      <c r="H5" s="171"/>
      <c r="I5" s="48"/>
      <c r="J5" s="171" t="s">
        <v>237</v>
      </c>
      <c r="K5" s="171"/>
      <c r="L5" s="171"/>
    </row>
    <row r="6" spans="1:12" ht="21.5" customHeight="1">
      <c r="B6" s="170"/>
      <c r="C6" s="170"/>
      <c r="D6" s="2" t="s">
        <v>7</v>
      </c>
      <c r="F6" s="117">
        <v>2565</v>
      </c>
      <c r="G6" s="131"/>
      <c r="H6" s="117">
        <v>2564</v>
      </c>
      <c r="I6" s="42"/>
      <c r="J6" s="117">
        <v>2565</v>
      </c>
      <c r="K6" s="131"/>
      <c r="L6" s="117">
        <v>2564</v>
      </c>
    </row>
    <row r="7" spans="1:12" ht="13.5" customHeight="1">
      <c r="B7" s="42"/>
      <c r="C7" s="42"/>
      <c r="F7" s="42"/>
      <c r="G7" s="131"/>
      <c r="H7" s="42"/>
      <c r="I7" s="42"/>
      <c r="J7" s="42"/>
      <c r="K7" s="131"/>
      <c r="L7" s="42"/>
    </row>
    <row r="8" spans="1:12" ht="23" customHeight="1">
      <c r="A8" s="6" t="s">
        <v>238</v>
      </c>
      <c r="B8" s="6"/>
      <c r="D8" s="10"/>
      <c r="E8" s="6"/>
      <c r="F8" s="51"/>
      <c r="G8" s="51"/>
      <c r="H8" s="51"/>
      <c r="I8" s="51"/>
      <c r="J8" s="51"/>
      <c r="K8" s="51"/>
      <c r="L8" s="51"/>
    </row>
    <row r="9" spans="1:12" ht="23" customHeight="1">
      <c r="A9" t="s">
        <v>122</v>
      </c>
      <c r="F9" s="51">
        <v>2996100</v>
      </c>
      <c r="G9" s="51">
        <v>0</v>
      </c>
      <c r="H9" s="51">
        <v>8618407</v>
      </c>
      <c r="I9" s="51"/>
      <c r="J9" s="51">
        <v>6231515</v>
      </c>
      <c r="K9" s="51">
        <v>0</v>
      </c>
      <c r="L9" s="51">
        <v>-1112224</v>
      </c>
    </row>
    <row r="10" spans="1:12" ht="23.25" customHeight="1">
      <c r="A10" s="108" t="s">
        <v>239</v>
      </c>
      <c r="B10" s="108"/>
      <c r="E10" s="108"/>
      <c r="F10" s="51"/>
      <c r="G10" s="51"/>
      <c r="H10" s="51"/>
      <c r="I10" s="51"/>
      <c r="J10" s="51"/>
      <c r="K10" s="51"/>
      <c r="L10" s="51"/>
    </row>
    <row r="11" spans="1:12" ht="23.25" customHeight="1">
      <c r="A11" t="s">
        <v>240</v>
      </c>
      <c r="F11" s="51">
        <v>5435278</v>
      </c>
      <c r="G11" s="51"/>
      <c r="H11" s="51">
        <v>5018102</v>
      </c>
      <c r="I11" s="51"/>
      <c r="J11" s="51">
        <v>335122</v>
      </c>
      <c r="K11" s="51"/>
      <c r="L11" s="51">
        <v>399242</v>
      </c>
    </row>
    <row r="12" spans="1:12" ht="23.25" customHeight="1">
      <c r="A12" t="s">
        <v>241</v>
      </c>
      <c r="F12" s="51">
        <v>307186</v>
      </c>
      <c r="G12" s="51"/>
      <c r="H12" s="51">
        <v>266163</v>
      </c>
      <c r="I12" s="51"/>
      <c r="J12" s="51">
        <v>1417</v>
      </c>
      <c r="K12" s="51"/>
      <c r="L12" s="51">
        <v>1571</v>
      </c>
    </row>
    <row r="13" spans="1:12" ht="23.25" customHeight="1">
      <c r="A13" t="s">
        <v>242</v>
      </c>
      <c r="F13" s="51">
        <v>1730458</v>
      </c>
      <c r="G13" s="51"/>
      <c r="H13" s="51">
        <v>1483326</v>
      </c>
      <c r="I13" s="51"/>
      <c r="J13" s="51">
        <v>39139</v>
      </c>
      <c r="K13" s="51"/>
      <c r="L13" s="51">
        <v>22690</v>
      </c>
    </row>
    <row r="14" spans="1:12" ht="23.25" customHeight="1">
      <c r="A14" t="s">
        <v>243</v>
      </c>
      <c r="G14" s="51"/>
      <c r="H14" s="51"/>
      <c r="I14" s="51"/>
      <c r="J14" s="51"/>
      <c r="K14" s="51"/>
      <c r="L14" s="51"/>
    </row>
    <row r="15" spans="1:12" ht="23.25" customHeight="1">
      <c r="A15" t="s">
        <v>244</v>
      </c>
      <c r="D15" s="2">
        <v>9</v>
      </c>
      <c r="F15" s="51">
        <v>-12442</v>
      </c>
      <c r="G15" s="51"/>
      <c r="H15" s="51">
        <v>41372</v>
      </c>
      <c r="J15" s="51">
        <v>-16832</v>
      </c>
      <c r="L15" s="51">
        <v>3548</v>
      </c>
    </row>
    <row r="16" spans="1:12" ht="23.25" customHeight="1">
      <c r="A16" t="s">
        <v>245</v>
      </c>
      <c r="F16" s="51">
        <v>-40995</v>
      </c>
      <c r="G16" s="51"/>
      <c r="H16" s="51">
        <v>-55336</v>
      </c>
      <c r="I16" s="51"/>
      <c r="J16" s="51">
        <v>-8152</v>
      </c>
      <c r="K16" s="51"/>
      <c r="L16" s="51">
        <v>-14228</v>
      </c>
    </row>
    <row r="17" spans="1:12" ht="23.25" customHeight="1">
      <c r="A17" t="s">
        <v>101</v>
      </c>
      <c r="F17" s="51">
        <v>-173159</v>
      </c>
      <c r="G17" s="51"/>
      <c r="H17" s="51">
        <v>-145882</v>
      </c>
      <c r="I17" s="51"/>
      <c r="J17" s="51">
        <v>-123212</v>
      </c>
      <c r="K17" s="51"/>
      <c r="L17" s="51">
        <v>-336916</v>
      </c>
    </row>
    <row r="18" spans="1:12" ht="23.25" customHeight="1">
      <c r="A18" t="s">
        <v>102</v>
      </c>
      <c r="F18" s="109">
        <v>0</v>
      </c>
      <c r="G18" s="51"/>
      <c r="H18" s="53">
        <v>0</v>
      </c>
      <c r="I18" s="51"/>
      <c r="J18" s="53">
        <v>-7171470</v>
      </c>
      <c r="K18" s="51"/>
      <c r="L18" s="53">
        <v>0</v>
      </c>
    </row>
    <row r="19" spans="1:12" ht="23.25" customHeight="1">
      <c r="A19" t="s">
        <v>246</v>
      </c>
      <c r="F19" s="51">
        <v>4469162</v>
      </c>
      <c r="G19" s="51"/>
      <c r="H19" s="51">
        <v>4098386</v>
      </c>
      <c r="I19" s="51"/>
      <c r="J19" s="51">
        <v>1247880</v>
      </c>
      <c r="K19" s="51"/>
      <c r="L19" s="51">
        <v>1329592</v>
      </c>
    </row>
    <row r="20" spans="1:12" ht="23.25" customHeight="1">
      <c r="A20" t="s">
        <v>100</v>
      </c>
      <c r="D20" s="2">
        <v>4</v>
      </c>
      <c r="F20" s="109">
        <v>-1595495</v>
      </c>
      <c r="G20" s="51"/>
      <c r="H20" s="53">
        <v>0</v>
      </c>
      <c r="I20" s="51"/>
      <c r="J20" s="53">
        <v>-143147</v>
      </c>
      <c r="K20" s="132"/>
      <c r="L20" s="53">
        <v>0</v>
      </c>
    </row>
    <row r="21" spans="1:12" ht="23.25" customHeight="1">
      <c r="A21" t="s">
        <v>65</v>
      </c>
      <c r="F21" s="51">
        <v>210458</v>
      </c>
      <c r="G21" s="23"/>
      <c r="H21" s="51">
        <v>222179</v>
      </c>
      <c r="I21" s="23"/>
      <c r="J21" s="25">
        <v>47955</v>
      </c>
      <c r="K21" s="23"/>
      <c r="L21" s="25">
        <v>58349</v>
      </c>
    </row>
    <row r="22" spans="1:12" ht="23.25" customHeight="1">
      <c r="A22" t="s">
        <v>247</v>
      </c>
      <c r="F22" s="145"/>
      <c r="G22" s="23"/>
      <c r="H22" s="25"/>
      <c r="I22" s="23"/>
      <c r="J22" s="25"/>
      <c r="K22" s="23"/>
      <c r="L22" s="25"/>
    </row>
    <row r="23" spans="1:12" ht="23.25" customHeight="1">
      <c r="A23" t="s">
        <v>248</v>
      </c>
      <c r="F23" s="145">
        <v>61687</v>
      </c>
      <c r="G23" s="23"/>
      <c r="H23" s="25">
        <v>29421</v>
      </c>
      <c r="I23" s="23"/>
      <c r="J23" s="25">
        <v>47078</v>
      </c>
      <c r="K23" s="23"/>
      <c r="L23" s="25">
        <v>5023</v>
      </c>
    </row>
    <row r="24" spans="1:12" ht="23.25" customHeight="1">
      <c r="A24" t="s">
        <v>112</v>
      </c>
      <c r="F24" s="145">
        <v>44829</v>
      </c>
      <c r="G24" s="23"/>
      <c r="H24" s="25">
        <v>-10286</v>
      </c>
      <c r="I24" s="23"/>
      <c r="J24" s="53">
        <v>0</v>
      </c>
      <c r="K24" s="23"/>
      <c r="L24" s="53">
        <v>0</v>
      </c>
    </row>
    <row r="25" spans="1:12" ht="23.25" customHeight="1">
      <c r="A25" t="s">
        <v>249</v>
      </c>
      <c r="F25" s="51">
        <v>-830</v>
      </c>
      <c r="G25" s="51"/>
      <c r="H25" s="51">
        <v>-33146</v>
      </c>
      <c r="I25" s="51"/>
      <c r="J25" s="51">
        <v>15075</v>
      </c>
      <c r="K25" s="51"/>
      <c r="L25" s="51">
        <v>-65</v>
      </c>
    </row>
    <row r="26" spans="1:12" ht="23.25" customHeight="1">
      <c r="A26" t="s">
        <v>250</v>
      </c>
      <c r="F26" s="51"/>
      <c r="G26" s="51"/>
      <c r="H26" s="51"/>
      <c r="I26" s="51"/>
      <c r="J26" s="51"/>
      <c r="K26" s="51"/>
      <c r="L26" s="51"/>
    </row>
    <row r="27" spans="1:12" ht="23.25" customHeight="1">
      <c r="A27" t="s">
        <v>251</v>
      </c>
      <c r="F27" s="144">
        <v>-1098061</v>
      </c>
      <c r="G27" s="51"/>
      <c r="H27" s="23">
        <v>73720</v>
      </c>
      <c r="I27" s="51"/>
      <c r="J27" s="53">
        <v>0</v>
      </c>
      <c r="K27" s="51"/>
      <c r="L27" s="53">
        <v>0</v>
      </c>
    </row>
    <row r="28" spans="1:12" ht="23.25" customHeight="1">
      <c r="A28" s="24" t="s">
        <v>252</v>
      </c>
      <c r="D28"/>
    </row>
    <row r="29" spans="1:12" ht="23.25" customHeight="1">
      <c r="A29" t="s">
        <v>118</v>
      </c>
      <c r="B29" s="24"/>
      <c r="F29" s="51">
        <v>336419</v>
      </c>
      <c r="G29" s="51"/>
      <c r="H29" s="51">
        <v>-2043065</v>
      </c>
      <c r="I29" s="51"/>
      <c r="J29" s="53">
        <v>0</v>
      </c>
      <c r="K29" s="51"/>
      <c r="L29" s="53">
        <v>0</v>
      </c>
    </row>
    <row r="30" spans="1:12" ht="23.25" customHeight="1">
      <c r="A30" t="s">
        <v>253</v>
      </c>
      <c r="F30" s="62">
        <v>1158160</v>
      </c>
      <c r="G30" s="51"/>
      <c r="H30" s="62">
        <v>2117305</v>
      </c>
      <c r="I30" s="51"/>
      <c r="J30" s="62">
        <v>-239071</v>
      </c>
      <c r="K30" s="51"/>
      <c r="L30" s="62">
        <v>-4090</v>
      </c>
    </row>
    <row r="31" spans="1:12" ht="23.25" customHeight="1">
      <c r="F31" s="51">
        <f>SUM(F9:F30)</f>
        <v>13828755</v>
      </c>
      <c r="G31" s="51"/>
      <c r="H31" s="51">
        <f>SUM(H9:H30)</f>
        <v>19680666</v>
      </c>
      <c r="I31" s="51"/>
      <c r="J31" s="51">
        <f>SUM(J9:J30)</f>
        <v>263297</v>
      </c>
      <c r="K31" s="51"/>
      <c r="L31" s="51">
        <f>SUM(L9:L30)</f>
        <v>352492</v>
      </c>
    </row>
    <row r="32" spans="1:12" s="46" customFormat="1" ht="21.5" customHeight="1">
      <c r="A32" s="5" t="s">
        <v>0</v>
      </c>
      <c r="C32" s="5"/>
      <c r="D32" s="115"/>
      <c r="E32" s="5"/>
      <c r="J32" s="164"/>
      <c r="K32" s="164"/>
      <c r="L32" s="164"/>
    </row>
    <row r="33" spans="1:12" s="46" customFormat="1" ht="21.5" customHeight="1">
      <c r="A33" s="5" t="s">
        <v>236</v>
      </c>
      <c r="C33" s="5"/>
      <c r="D33" s="115"/>
      <c r="E33" s="5"/>
      <c r="J33" s="164"/>
      <c r="K33" s="164"/>
      <c r="L33" s="164"/>
    </row>
    <row r="34" spans="1:12" ht="23" customHeight="1">
      <c r="A34" s="48"/>
      <c r="B34" s="48"/>
      <c r="C34" s="48"/>
      <c r="D34" s="4"/>
      <c r="E34" s="4"/>
      <c r="L34" s="29" t="s">
        <v>2</v>
      </c>
    </row>
    <row r="35" spans="1:12" ht="23" customHeight="1">
      <c r="B35" s="170"/>
      <c r="C35" s="170"/>
      <c r="D35"/>
      <c r="F35" s="161" t="s">
        <v>3</v>
      </c>
      <c r="G35" s="161"/>
      <c r="H35" s="161"/>
      <c r="I35" s="48"/>
      <c r="J35" s="161" t="s">
        <v>4</v>
      </c>
      <c r="K35" s="161"/>
      <c r="L35" s="161"/>
    </row>
    <row r="36" spans="1:12" ht="23" customHeight="1">
      <c r="A36" s="42"/>
      <c r="B36" s="42"/>
      <c r="C36" s="42"/>
      <c r="D36"/>
      <c r="F36" s="172" t="s">
        <v>254</v>
      </c>
      <c r="G36" s="172"/>
      <c r="H36" s="172"/>
      <c r="I36" s="48"/>
      <c r="J36" s="172" t="s">
        <v>254</v>
      </c>
      <c r="K36" s="172"/>
      <c r="L36" s="172"/>
    </row>
    <row r="37" spans="1:12" ht="21.75" customHeight="1">
      <c r="A37" s="42"/>
      <c r="B37" s="42"/>
      <c r="C37" s="42"/>
      <c r="D37"/>
      <c r="F37" s="171" t="s">
        <v>97</v>
      </c>
      <c r="G37" s="171"/>
      <c r="H37" s="171"/>
      <c r="I37" s="48"/>
      <c r="J37" s="171" t="s">
        <v>97</v>
      </c>
      <c r="K37" s="171"/>
      <c r="L37" s="171"/>
    </row>
    <row r="38" spans="1:12" ht="21.75" customHeight="1">
      <c r="B38" s="170"/>
      <c r="C38" s="170"/>
      <c r="F38" s="117">
        <v>2565</v>
      </c>
      <c r="G38" s="131"/>
      <c r="H38" s="117">
        <v>2564</v>
      </c>
      <c r="I38" s="42"/>
      <c r="J38" s="117">
        <v>2565</v>
      </c>
      <c r="K38" s="131"/>
      <c r="L38" s="117">
        <v>2564</v>
      </c>
    </row>
    <row r="39" spans="1:12" ht="14.75" customHeight="1">
      <c r="B39" s="42"/>
      <c r="C39" s="42"/>
      <c r="F39" s="42"/>
      <c r="G39" s="131"/>
      <c r="H39" s="42"/>
      <c r="I39" s="42"/>
      <c r="J39" s="42"/>
      <c r="K39" s="131"/>
      <c r="L39" s="42"/>
    </row>
    <row r="40" spans="1:12" ht="21.5" customHeight="1">
      <c r="A40" s="6" t="s">
        <v>255</v>
      </c>
      <c r="B40" s="42"/>
      <c r="F40" s="42"/>
      <c r="G40" s="131"/>
      <c r="H40" s="42"/>
      <c r="I40" s="42"/>
      <c r="J40" s="42"/>
      <c r="K40" s="131"/>
      <c r="L40" s="42"/>
    </row>
    <row r="41" spans="1:12" ht="23.25" customHeight="1">
      <c r="A41" s="108" t="s">
        <v>256</v>
      </c>
      <c r="F41" s="51"/>
      <c r="G41" s="51"/>
      <c r="H41" s="51"/>
      <c r="I41" s="51"/>
      <c r="J41" s="51"/>
      <c r="K41" s="51"/>
      <c r="L41" s="51"/>
    </row>
    <row r="42" spans="1:12" ht="21.75" customHeight="1">
      <c r="A42" t="s">
        <v>12</v>
      </c>
      <c r="F42" s="51">
        <v>-1889907</v>
      </c>
      <c r="G42" s="51"/>
      <c r="H42" s="51">
        <v>-418640</v>
      </c>
      <c r="I42" s="51"/>
      <c r="J42" s="51">
        <v>-29840</v>
      </c>
      <c r="K42" s="51"/>
      <c r="L42" s="51">
        <v>-354656</v>
      </c>
    </row>
    <row r="43" spans="1:12" ht="21.75" customHeight="1">
      <c r="A43" t="s">
        <v>16</v>
      </c>
      <c r="F43" s="51">
        <v>-953341</v>
      </c>
      <c r="G43" s="51"/>
      <c r="H43" s="51">
        <v>-3933095</v>
      </c>
      <c r="I43" s="51"/>
      <c r="J43" s="51">
        <v>117075</v>
      </c>
      <c r="K43" s="51"/>
      <c r="L43" s="51">
        <v>206381</v>
      </c>
    </row>
    <row r="44" spans="1:12" ht="21.75" customHeight="1">
      <c r="A44" s="22" t="s">
        <v>257</v>
      </c>
      <c r="F44" s="51">
        <v>-2034420</v>
      </c>
      <c r="G44" s="51"/>
      <c r="H44" s="51">
        <v>-3133997</v>
      </c>
      <c r="I44" s="51"/>
      <c r="J44" s="51">
        <v>-138466</v>
      </c>
      <c r="K44" s="51"/>
      <c r="L44" s="51">
        <v>-214363</v>
      </c>
    </row>
    <row r="45" spans="1:12" ht="21.75" customHeight="1">
      <c r="A45" t="s">
        <v>24</v>
      </c>
      <c r="F45" s="51">
        <v>1110252</v>
      </c>
      <c r="G45" s="51"/>
      <c r="H45" s="51">
        <v>334508</v>
      </c>
      <c r="I45" s="51"/>
      <c r="J45" s="51">
        <v>1976</v>
      </c>
      <c r="K45" s="51"/>
      <c r="L45" s="51">
        <v>-29101</v>
      </c>
    </row>
    <row r="46" spans="1:12" ht="21.75" customHeight="1">
      <c r="A46" t="s">
        <v>258</v>
      </c>
      <c r="F46" s="51">
        <v>5769</v>
      </c>
      <c r="G46" s="51"/>
      <c r="H46" s="51">
        <v>-5668</v>
      </c>
      <c r="I46" s="51"/>
      <c r="J46" s="53">
        <v>0</v>
      </c>
      <c r="K46" s="51"/>
      <c r="L46" s="53">
        <v>0</v>
      </c>
    </row>
    <row r="47" spans="1:12" ht="21.75" customHeight="1">
      <c r="A47" t="s">
        <v>42</v>
      </c>
      <c r="F47" s="51">
        <v>-633039</v>
      </c>
      <c r="G47" s="51"/>
      <c r="H47" s="51">
        <v>123582</v>
      </c>
      <c r="I47" s="51"/>
      <c r="J47" s="51">
        <v>128</v>
      </c>
      <c r="K47" s="51"/>
      <c r="L47" s="51">
        <v>610</v>
      </c>
    </row>
    <row r="48" spans="1:12" ht="21.75" customHeight="1">
      <c r="A48" t="s">
        <v>259</v>
      </c>
      <c r="F48" s="51">
        <v>2042869</v>
      </c>
      <c r="G48" s="51"/>
      <c r="H48" s="51">
        <v>3516586</v>
      </c>
      <c r="I48" s="51"/>
      <c r="J48" s="51">
        <v>-42775</v>
      </c>
      <c r="K48" s="51"/>
      <c r="L48" s="51">
        <v>13852</v>
      </c>
    </row>
    <row r="49" spans="1:12" ht="21.75" customHeight="1">
      <c r="A49" t="s">
        <v>59</v>
      </c>
      <c r="F49" s="51">
        <v>-1235053</v>
      </c>
      <c r="G49" s="51"/>
      <c r="H49" s="51">
        <v>-2034069</v>
      </c>
      <c r="I49" s="51"/>
      <c r="J49" s="51">
        <v>185175</v>
      </c>
      <c r="K49" s="51"/>
      <c r="L49" s="51">
        <v>34406</v>
      </c>
    </row>
    <row r="50" spans="1:12" ht="21.75" customHeight="1">
      <c r="A50" t="s">
        <v>260</v>
      </c>
      <c r="F50" s="51">
        <v>-33660</v>
      </c>
      <c r="G50" s="51"/>
      <c r="H50" s="51">
        <v>-184629</v>
      </c>
      <c r="I50" s="51"/>
      <c r="J50" s="53">
        <v>0</v>
      </c>
      <c r="K50" s="51"/>
      <c r="L50" s="53">
        <v>0</v>
      </c>
    </row>
    <row r="51" spans="1:12" ht="21.75" customHeight="1">
      <c r="A51" t="s">
        <v>261</v>
      </c>
      <c r="F51" s="51">
        <v>-79503</v>
      </c>
      <c r="G51" s="51"/>
      <c r="H51" s="51">
        <v>-13253</v>
      </c>
      <c r="I51" s="51"/>
      <c r="J51" s="53">
        <v>0</v>
      </c>
      <c r="K51" s="51"/>
      <c r="L51" s="53">
        <v>0</v>
      </c>
    </row>
    <row r="52" spans="1:12" ht="21.75" customHeight="1">
      <c r="A52" t="s">
        <v>262</v>
      </c>
      <c r="F52" s="62">
        <v>-1282569</v>
      </c>
      <c r="G52" s="51"/>
      <c r="H52" s="62">
        <v>-2116845</v>
      </c>
      <c r="I52" s="51"/>
      <c r="J52" s="62">
        <v>-1221</v>
      </c>
      <c r="K52" s="43"/>
      <c r="L52" s="62">
        <v>-3266</v>
      </c>
    </row>
    <row r="53" spans="1:12" ht="21.75" customHeight="1">
      <c r="A53" s="4" t="s">
        <v>263</v>
      </c>
      <c r="B53" s="4"/>
      <c r="D53" s="10"/>
      <c r="E53" s="4"/>
      <c r="F53" s="52">
        <f>SUM(F42:F52)+F31</f>
        <v>8846153</v>
      </c>
      <c r="G53" s="13"/>
      <c r="H53" s="52">
        <f>SUM(H42:H52)+H31</f>
        <v>11815146</v>
      </c>
      <c r="I53" s="51"/>
      <c r="J53" s="52">
        <f>SUM(J42:J52)+J31</f>
        <v>355349</v>
      </c>
      <c r="K53" s="13"/>
      <c r="L53" s="52">
        <f>SUM(L42:L52)+L31</f>
        <v>6355</v>
      </c>
    </row>
    <row r="54" spans="1:12" ht="14" customHeight="1">
      <c r="A54" s="4"/>
      <c r="B54" s="4"/>
      <c r="D54" s="10"/>
      <c r="E54" s="4"/>
      <c r="F54" s="13"/>
      <c r="G54" s="13"/>
      <c r="H54" s="13"/>
      <c r="I54" s="51"/>
      <c r="J54" s="13"/>
      <c r="K54" s="13"/>
      <c r="L54" s="13"/>
    </row>
    <row r="55" spans="1:12" ht="23" customHeight="1">
      <c r="A55" s="6" t="s">
        <v>264</v>
      </c>
      <c r="B55" s="6"/>
      <c r="D55" s="10"/>
      <c r="E55" s="6"/>
      <c r="F55" s="51"/>
      <c r="G55" s="51"/>
      <c r="H55" s="51"/>
      <c r="I55" s="51"/>
      <c r="J55" s="51"/>
      <c r="K55" s="51"/>
      <c r="L55" s="51"/>
    </row>
    <row r="56" spans="1:12" ht="23" customHeight="1">
      <c r="A56" t="s">
        <v>265</v>
      </c>
      <c r="F56" s="51">
        <v>82926</v>
      </c>
      <c r="G56" s="51"/>
      <c r="H56" s="51">
        <v>118796</v>
      </c>
      <c r="I56" s="51"/>
      <c r="J56" s="51">
        <v>119743</v>
      </c>
      <c r="K56" s="51"/>
      <c r="L56" s="51">
        <v>335218</v>
      </c>
    </row>
    <row r="57" spans="1:12" ht="23" customHeight="1">
      <c r="A57" t="s">
        <v>102</v>
      </c>
      <c r="F57" s="142">
        <v>6914</v>
      </c>
      <c r="G57" s="51"/>
      <c r="H57" s="95">
        <v>384362</v>
      </c>
      <c r="I57" s="51"/>
      <c r="J57" s="95">
        <v>0</v>
      </c>
      <c r="K57" s="51"/>
      <c r="L57" s="95">
        <v>0</v>
      </c>
    </row>
    <row r="58" spans="1:12" ht="23" customHeight="1">
      <c r="A58" s="22" t="s">
        <v>266</v>
      </c>
      <c r="F58" s="142">
        <v>0</v>
      </c>
      <c r="G58" s="51"/>
      <c r="H58" s="95">
        <v>0</v>
      </c>
      <c r="I58" s="51"/>
      <c r="J58" s="95">
        <v>4981512</v>
      </c>
      <c r="K58" s="51"/>
      <c r="L58" s="95">
        <v>-7718475</v>
      </c>
    </row>
    <row r="59" spans="1:12" ht="23" customHeight="1">
      <c r="A59" t="s">
        <v>267</v>
      </c>
      <c r="F59" s="142">
        <v>-252501</v>
      </c>
      <c r="G59" s="51"/>
      <c r="H59" s="95">
        <v>-867415</v>
      </c>
      <c r="I59" s="51"/>
      <c r="J59" s="95">
        <v>0</v>
      </c>
      <c r="K59" s="51"/>
      <c r="L59" s="95">
        <v>0</v>
      </c>
    </row>
    <row r="60" spans="1:12" ht="23" customHeight="1">
      <c r="A60" t="s">
        <v>268</v>
      </c>
      <c r="F60" s="145">
        <v>-2663487</v>
      </c>
      <c r="G60" s="51"/>
      <c r="H60" s="25">
        <v>-73594</v>
      </c>
      <c r="I60" s="51"/>
      <c r="J60" s="51">
        <v>-3857000</v>
      </c>
      <c r="K60" s="51"/>
      <c r="L60" s="51">
        <v>-209300</v>
      </c>
    </row>
    <row r="61" spans="1:12" ht="23" customHeight="1">
      <c r="A61" t="s">
        <v>269</v>
      </c>
      <c r="F61" s="142">
        <v>3243826</v>
      </c>
      <c r="G61" s="51"/>
      <c r="H61" s="113">
        <v>0</v>
      </c>
      <c r="I61" s="51"/>
      <c r="J61" s="95">
        <v>1629203</v>
      </c>
      <c r="K61" s="51"/>
      <c r="L61" s="95">
        <v>0</v>
      </c>
    </row>
    <row r="62" spans="1:12" ht="23" customHeight="1">
      <c r="A62" t="s">
        <v>270</v>
      </c>
      <c r="F62" s="142">
        <v>49050</v>
      </c>
      <c r="G62" s="51"/>
      <c r="H62" s="95">
        <v>0</v>
      </c>
      <c r="I62" s="51"/>
      <c r="J62" s="95">
        <v>-4080000</v>
      </c>
      <c r="K62" s="51"/>
      <c r="L62" s="95">
        <v>0</v>
      </c>
    </row>
    <row r="63" spans="1:12" ht="23" customHeight="1">
      <c r="A63" t="s">
        <v>316</v>
      </c>
      <c r="F63" s="142"/>
      <c r="G63" s="51"/>
      <c r="H63" s="95"/>
      <c r="I63" s="51"/>
      <c r="J63" s="95"/>
      <c r="K63" s="51"/>
      <c r="L63" s="95"/>
    </row>
    <row r="64" spans="1:12" ht="23" customHeight="1">
      <c r="A64" t="s">
        <v>317</v>
      </c>
      <c r="F64" s="51">
        <v>-5772371</v>
      </c>
      <c r="G64" s="51"/>
      <c r="H64" s="51">
        <v>-4907055</v>
      </c>
      <c r="I64" s="51"/>
      <c r="J64" s="23">
        <v>-55827</v>
      </c>
      <c r="K64" s="51"/>
      <c r="L64" s="23">
        <v>-37398</v>
      </c>
    </row>
    <row r="65" spans="1:12" ht="23" customHeight="1">
      <c r="A65" t="s">
        <v>271</v>
      </c>
      <c r="D65" s="10"/>
      <c r="E65" s="6"/>
      <c r="F65" s="51">
        <v>67183</v>
      </c>
      <c r="G65" s="51"/>
      <c r="H65" s="51">
        <v>16755</v>
      </c>
      <c r="I65" s="51"/>
      <c r="J65" s="51">
        <v>3309</v>
      </c>
      <c r="K65" s="51"/>
      <c r="L65" s="51">
        <v>47</v>
      </c>
    </row>
    <row r="66" spans="1:12" ht="23" customHeight="1">
      <c r="A66" t="s">
        <v>272</v>
      </c>
      <c r="F66" s="51">
        <v>-48284</v>
      </c>
      <c r="G66" s="51"/>
      <c r="H66" s="51">
        <v>-97135</v>
      </c>
      <c r="I66" s="51"/>
      <c r="J66" s="142">
        <v>0</v>
      </c>
      <c r="K66" s="51"/>
      <c r="L66" s="51">
        <v>-851</v>
      </c>
    </row>
    <row r="67" spans="1:12" ht="23" customHeight="1">
      <c r="A67" t="s">
        <v>273</v>
      </c>
      <c r="F67" s="142">
        <v>0</v>
      </c>
      <c r="G67" s="51"/>
      <c r="H67" s="95">
        <v>10</v>
      </c>
      <c r="I67" s="51"/>
      <c r="J67" s="95">
        <v>0</v>
      </c>
      <c r="K67" s="51"/>
      <c r="L67" s="95">
        <v>11</v>
      </c>
    </row>
    <row r="68" spans="1:12" ht="23" customHeight="1">
      <c r="A68" t="s">
        <v>274</v>
      </c>
      <c r="F68" s="142">
        <v>0</v>
      </c>
      <c r="G68" s="51"/>
      <c r="H68" s="95">
        <v>-7</v>
      </c>
      <c r="I68" s="51"/>
      <c r="J68" s="95">
        <v>0</v>
      </c>
      <c r="K68" s="51"/>
      <c r="L68" s="95">
        <v>0</v>
      </c>
    </row>
    <row r="69" spans="1:12" ht="23" customHeight="1">
      <c r="A69" s="4" t="s">
        <v>275</v>
      </c>
      <c r="B69" s="4"/>
      <c r="D69" s="10"/>
      <c r="E69" s="4"/>
      <c r="F69" s="59">
        <f>SUM(F56:F65)+SUM(F66:F68)</f>
        <v>-5286744</v>
      </c>
      <c r="G69" s="13"/>
      <c r="H69" s="59">
        <f>SUM(H56:H65)+SUM(H66:H68)</f>
        <v>-5425283</v>
      </c>
      <c r="I69" s="13"/>
      <c r="J69" s="59">
        <f>SUM(J56:J65)+SUM(J66:J68)</f>
        <v>-1259060</v>
      </c>
      <c r="K69" s="13"/>
      <c r="L69" s="59">
        <f>SUM(L56:L65)+SUM(L66:L68)</f>
        <v>-7630748</v>
      </c>
    </row>
    <row r="70" spans="1:12" s="46" customFormat="1" ht="23" customHeight="1">
      <c r="A70" s="5" t="s">
        <v>0</v>
      </c>
      <c r="C70" s="5"/>
      <c r="D70" s="115"/>
      <c r="E70" s="5"/>
      <c r="J70" s="164"/>
      <c r="K70" s="164"/>
      <c r="L70" s="164"/>
    </row>
    <row r="71" spans="1:12" s="46" customFormat="1" ht="23" customHeight="1">
      <c r="A71" s="5" t="s">
        <v>236</v>
      </c>
      <c r="C71" s="5"/>
      <c r="D71" s="115"/>
      <c r="E71" s="5"/>
      <c r="J71" s="164"/>
      <c r="K71" s="164"/>
      <c r="L71" s="164"/>
    </row>
    <row r="72" spans="1:12" ht="23" customHeight="1">
      <c r="A72" s="48"/>
      <c r="B72" s="48"/>
      <c r="C72" s="48"/>
      <c r="D72" s="4"/>
      <c r="E72" s="4"/>
      <c r="K72" s="110"/>
      <c r="L72" s="29" t="s">
        <v>2</v>
      </c>
    </row>
    <row r="73" spans="1:12" ht="23" customHeight="1">
      <c r="B73" s="170"/>
      <c r="C73" s="170"/>
      <c r="D73"/>
      <c r="F73" s="161" t="s">
        <v>3</v>
      </c>
      <c r="G73" s="161"/>
      <c r="H73" s="161"/>
      <c r="I73" s="48"/>
      <c r="J73" s="161" t="s">
        <v>4</v>
      </c>
      <c r="K73" s="161"/>
      <c r="L73" s="161"/>
    </row>
    <row r="74" spans="1:12" ht="23" customHeight="1">
      <c r="A74" s="42"/>
      <c r="B74" s="42"/>
      <c r="C74" s="42"/>
      <c r="D74"/>
      <c r="F74" s="172" t="s">
        <v>254</v>
      </c>
      <c r="G74" s="172"/>
      <c r="H74" s="172"/>
      <c r="I74" s="48"/>
      <c r="J74" s="172" t="s">
        <v>254</v>
      </c>
      <c r="K74" s="172"/>
      <c r="L74" s="172"/>
    </row>
    <row r="75" spans="1:12" ht="23" customHeight="1">
      <c r="A75" s="42"/>
      <c r="B75" s="42"/>
      <c r="C75" s="42"/>
      <c r="D75"/>
      <c r="F75" s="171" t="s">
        <v>97</v>
      </c>
      <c r="G75" s="171"/>
      <c r="H75" s="171"/>
      <c r="I75" s="48"/>
      <c r="J75" s="171" t="s">
        <v>97</v>
      </c>
      <c r="K75" s="171"/>
      <c r="L75" s="171"/>
    </row>
    <row r="76" spans="1:12" ht="23" customHeight="1">
      <c r="B76" s="170"/>
      <c r="C76" s="170"/>
      <c r="D76" s="2" t="s">
        <v>7</v>
      </c>
      <c r="F76" s="117">
        <v>2565</v>
      </c>
      <c r="G76" s="131"/>
      <c r="H76" s="117">
        <v>2564</v>
      </c>
      <c r="I76" s="42"/>
      <c r="J76" s="117">
        <v>2565</v>
      </c>
      <c r="K76" s="131"/>
      <c r="L76" s="117">
        <v>2564</v>
      </c>
    </row>
    <row r="77" spans="1:12" ht="15" customHeight="1">
      <c r="A77" s="42"/>
      <c r="B77" s="42"/>
      <c r="C77" s="42"/>
      <c r="F77" s="42"/>
      <c r="G77" s="131"/>
      <c r="H77" s="42"/>
      <c r="I77" s="42"/>
      <c r="J77" s="42"/>
      <c r="K77" s="131"/>
      <c r="L77" s="42"/>
    </row>
    <row r="78" spans="1:12" ht="23" customHeight="1">
      <c r="A78" s="6" t="s">
        <v>276</v>
      </c>
      <c r="B78" s="6"/>
      <c r="D78" s="10"/>
      <c r="E78" s="6"/>
      <c r="F78" s="51"/>
      <c r="G78" s="51"/>
      <c r="H78" s="51"/>
      <c r="I78" s="51"/>
      <c r="J78" s="51"/>
      <c r="K78" s="51"/>
      <c r="L78" s="51"/>
    </row>
    <row r="79" spans="1:12" ht="23" customHeight="1">
      <c r="A79" t="s">
        <v>277</v>
      </c>
      <c r="F79" s="51"/>
      <c r="G79" s="51"/>
      <c r="H79" s="51"/>
      <c r="I79" s="51"/>
      <c r="J79" s="51"/>
      <c r="K79" s="51"/>
      <c r="L79" s="51"/>
    </row>
    <row r="80" spans="1:12" ht="23" customHeight="1">
      <c r="A80" t="s">
        <v>278</v>
      </c>
      <c r="F80" s="51">
        <v>5717997</v>
      </c>
      <c r="G80" s="51"/>
      <c r="H80" s="51">
        <v>-25678985</v>
      </c>
      <c r="I80" s="51"/>
      <c r="J80" s="142">
        <v>0</v>
      </c>
      <c r="K80" s="51"/>
      <c r="L80" s="51">
        <v>-5400000</v>
      </c>
    </row>
    <row r="81" spans="1:12" ht="23" customHeight="1">
      <c r="A81" t="s">
        <v>279</v>
      </c>
      <c r="F81" s="145">
        <v>2966594</v>
      </c>
      <c r="G81" s="51"/>
      <c r="H81" s="25">
        <v>-12168000</v>
      </c>
      <c r="I81" s="51"/>
      <c r="J81" s="25">
        <v>-1019843</v>
      </c>
      <c r="K81" s="51"/>
      <c r="L81" s="25">
        <v>-8288000</v>
      </c>
    </row>
    <row r="82" spans="1:12" ht="23" customHeight="1">
      <c r="A82" t="s">
        <v>280</v>
      </c>
      <c r="F82" s="145"/>
      <c r="G82" s="51"/>
      <c r="H82" s="25"/>
      <c r="I82" s="51"/>
      <c r="J82" s="25"/>
      <c r="K82" s="51"/>
      <c r="L82" s="25"/>
    </row>
    <row r="83" spans="1:12" ht="23" customHeight="1">
      <c r="A83" t="s">
        <v>281</v>
      </c>
      <c r="F83" s="142">
        <v>324843</v>
      </c>
      <c r="G83" s="51"/>
      <c r="H83" s="95">
        <v>565463</v>
      </c>
      <c r="I83" s="51"/>
      <c r="J83" s="95">
        <v>5900000</v>
      </c>
      <c r="K83" s="51"/>
      <c r="L83" s="95">
        <v>-7623954</v>
      </c>
    </row>
    <row r="84" spans="1:12" ht="23" customHeight="1">
      <c r="A84" t="s">
        <v>282</v>
      </c>
      <c r="F84" s="142">
        <v>-1318147</v>
      </c>
      <c r="G84" s="51"/>
      <c r="H84" s="95">
        <v>-1250418</v>
      </c>
      <c r="I84" s="51"/>
      <c r="J84" s="25">
        <v>-72618</v>
      </c>
      <c r="K84" s="51"/>
      <c r="L84" s="25">
        <v>-97785</v>
      </c>
    </row>
    <row r="85" spans="1:12" ht="23" customHeight="1">
      <c r="A85" t="s">
        <v>283</v>
      </c>
      <c r="F85" s="145">
        <v>24882939</v>
      </c>
      <c r="G85" s="51"/>
      <c r="H85" s="25">
        <v>9928261</v>
      </c>
      <c r="I85" s="51"/>
      <c r="J85" s="95">
        <v>0</v>
      </c>
      <c r="K85" s="51"/>
      <c r="L85" s="95">
        <v>0</v>
      </c>
    </row>
    <row r="86" spans="1:12" ht="23" customHeight="1">
      <c r="A86" t="s">
        <v>284</v>
      </c>
      <c r="F86" s="51">
        <v>-12636536</v>
      </c>
      <c r="G86" s="51"/>
      <c r="H86" s="51">
        <v>-6250995</v>
      </c>
      <c r="I86" s="51"/>
      <c r="J86" s="95">
        <v>0</v>
      </c>
      <c r="K86" s="51"/>
      <c r="L86" s="95">
        <v>0</v>
      </c>
    </row>
    <row r="87" spans="1:12" ht="23" customHeight="1">
      <c r="A87" t="s">
        <v>285</v>
      </c>
      <c r="F87" s="142">
        <v>0</v>
      </c>
      <c r="G87" s="51"/>
      <c r="H87" s="51">
        <v>30000000</v>
      </c>
      <c r="I87" s="51"/>
      <c r="J87" s="142">
        <v>0</v>
      </c>
      <c r="K87" s="51"/>
      <c r="L87" s="51">
        <v>30000000</v>
      </c>
    </row>
    <row r="88" spans="1:12" ht="23" customHeight="1">
      <c r="A88" t="s">
        <v>286</v>
      </c>
      <c r="F88" s="142">
        <v>0</v>
      </c>
      <c r="G88" s="51"/>
      <c r="H88" s="51">
        <v>-7450000</v>
      </c>
      <c r="I88" s="51"/>
      <c r="J88" s="113">
        <v>0</v>
      </c>
      <c r="K88" s="51"/>
      <c r="L88" s="113">
        <v>0</v>
      </c>
    </row>
    <row r="89" spans="1:12" ht="23" customHeight="1">
      <c r="A89" t="s">
        <v>287</v>
      </c>
      <c r="D89" s="2">
        <v>6</v>
      </c>
      <c r="F89" s="142">
        <v>15000000</v>
      </c>
      <c r="G89" s="51"/>
      <c r="H89" s="142">
        <v>0</v>
      </c>
      <c r="I89" s="51"/>
      <c r="J89" s="113">
        <v>15000000</v>
      </c>
      <c r="K89" s="51"/>
      <c r="L89" s="142">
        <v>0</v>
      </c>
    </row>
    <row r="90" spans="1:12" ht="23" customHeight="1">
      <c r="A90" t="s">
        <v>288</v>
      </c>
      <c r="D90" s="2">
        <v>6</v>
      </c>
      <c r="F90" s="142">
        <v>-15000000</v>
      </c>
      <c r="G90" s="51"/>
      <c r="H90" s="142">
        <v>0</v>
      </c>
      <c r="I90" s="51"/>
      <c r="J90" s="113">
        <v>-15000000</v>
      </c>
      <c r="K90" s="51"/>
      <c r="L90" s="142">
        <v>0</v>
      </c>
    </row>
    <row r="91" spans="1:12" ht="23" customHeight="1">
      <c r="A91" t="s">
        <v>289</v>
      </c>
      <c r="F91" s="51">
        <v>-112901</v>
      </c>
      <c r="G91" s="51"/>
      <c r="H91" s="51">
        <v>-43115</v>
      </c>
      <c r="I91" s="51"/>
      <c r="J91" s="113">
        <v>-91204</v>
      </c>
      <c r="K91" s="51"/>
      <c r="L91" s="51">
        <v>-15449</v>
      </c>
    </row>
    <row r="92" spans="1:12" ht="23" customHeight="1">
      <c r="A92" t="s">
        <v>290</v>
      </c>
      <c r="F92" s="51">
        <v>-4690966</v>
      </c>
      <c r="G92" s="51"/>
      <c r="H92" s="51">
        <v>-3883947</v>
      </c>
      <c r="I92" s="51"/>
      <c r="J92" s="51">
        <v>-1646805</v>
      </c>
      <c r="K92" s="51"/>
      <c r="L92" s="51">
        <v>-1367853</v>
      </c>
    </row>
    <row r="93" spans="1:12" ht="23" customHeight="1">
      <c r="A93" t="s">
        <v>291</v>
      </c>
      <c r="F93" s="51">
        <v>-199424</v>
      </c>
      <c r="G93" s="51"/>
      <c r="H93" s="51">
        <v>-37385</v>
      </c>
      <c r="I93" s="51"/>
      <c r="J93" s="95">
        <v>0</v>
      </c>
      <c r="K93" s="51"/>
      <c r="L93" s="95">
        <v>0</v>
      </c>
    </row>
    <row r="94" spans="1:12" ht="23" customHeight="1">
      <c r="A94" t="s">
        <v>292</v>
      </c>
      <c r="F94" s="142">
        <v>-11</v>
      </c>
      <c r="G94" s="51"/>
      <c r="H94" s="95">
        <v>-7</v>
      </c>
      <c r="I94" s="51"/>
      <c r="J94" s="95">
        <v>-11</v>
      </c>
      <c r="K94" s="51"/>
      <c r="L94" s="95">
        <v>-7</v>
      </c>
    </row>
    <row r="95" spans="1:12" ht="23" customHeight="1">
      <c r="A95" t="s">
        <v>293</v>
      </c>
      <c r="F95" s="142">
        <v>0</v>
      </c>
      <c r="G95" s="51"/>
      <c r="H95" s="95">
        <v>52848</v>
      </c>
      <c r="I95" s="51"/>
      <c r="J95" s="95">
        <v>0</v>
      </c>
      <c r="K95" s="51"/>
      <c r="L95" s="95">
        <v>0</v>
      </c>
    </row>
    <row r="96" spans="1:12" ht="23" customHeight="1">
      <c r="A96" t="s">
        <v>294</v>
      </c>
      <c r="D96" s="2">
        <v>4</v>
      </c>
      <c r="F96" s="143">
        <v>-29759413</v>
      </c>
      <c r="G96" s="51"/>
      <c r="H96" s="74">
        <v>0</v>
      </c>
      <c r="I96" s="51"/>
      <c r="J96" s="143">
        <v>0</v>
      </c>
      <c r="K96" s="51"/>
      <c r="L96" s="74">
        <v>0</v>
      </c>
    </row>
    <row r="97" spans="1:12" ht="23" customHeight="1">
      <c r="A97" s="4" t="s">
        <v>295</v>
      </c>
      <c r="B97" s="4"/>
      <c r="D97" s="10"/>
      <c r="E97" s="4"/>
      <c r="F97" s="52">
        <f>SUM(F80:F96)</f>
        <v>-14825025</v>
      </c>
      <c r="G97" s="13"/>
      <c r="H97" s="52">
        <f>SUM(H80:H96)</f>
        <v>-16216280</v>
      </c>
      <c r="I97" s="13"/>
      <c r="J97" s="52">
        <f>SUM(J80:J96)</f>
        <v>3069519</v>
      </c>
      <c r="K97" s="13"/>
      <c r="L97" s="52">
        <f>SUM(L80:L96)</f>
        <v>7206952</v>
      </c>
    </row>
    <row r="98" spans="1:12" ht="16.5" customHeight="1">
      <c r="A98" s="4"/>
      <c r="B98" s="4"/>
      <c r="C98" s="4"/>
      <c r="D98" s="10"/>
      <c r="E98" s="4"/>
      <c r="F98" s="13"/>
      <c r="G98" s="13"/>
      <c r="H98" s="13"/>
      <c r="I98" s="13"/>
      <c r="J98" s="13"/>
      <c r="K98" s="13"/>
      <c r="L98" s="13"/>
    </row>
    <row r="99" spans="1:12" s="46" customFormat="1" ht="23" customHeight="1">
      <c r="A99" s="5" t="s">
        <v>0</v>
      </c>
      <c r="C99" s="5"/>
      <c r="D99" s="115"/>
      <c r="E99" s="5"/>
      <c r="J99" s="164"/>
      <c r="K99" s="164"/>
      <c r="L99" s="164"/>
    </row>
    <row r="100" spans="1:12" s="46" customFormat="1" ht="23" customHeight="1">
      <c r="A100" s="5" t="s">
        <v>236</v>
      </c>
      <c r="C100" s="5"/>
      <c r="D100" s="115"/>
      <c r="E100" s="5"/>
      <c r="J100" s="164"/>
      <c r="K100" s="164"/>
      <c r="L100" s="164"/>
    </row>
    <row r="101" spans="1:12" ht="23" customHeight="1">
      <c r="A101" s="48"/>
      <c r="B101" s="48"/>
      <c r="C101" s="48"/>
      <c r="D101" s="4"/>
      <c r="E101" s="4"/>
      <c r="L101" s="29" t="s">
        <v>2</v>
      </c>
    </row>
    <row r="102" spans="1:12" ht="23" customHeight="1">
      <c r="B102" s="170"/>
      <c r="C102" s="170"/>
      <c r="D102"/>
      <c r="F102" s="161" t="s">
        <v>3</v>
      </c>
      <c r="G102" s="161"/>
      <c r="H102" s="161"/>
      <c r="I102" s="48"/>
      <c r="J102" s="161" t="s">
        <v>4</v>
      </c>
      <c r="K102" s="161"/>
      <c r="L102" s="161"/>
    </row>
    <row r="103" spans="1:12" ht="23" customHeight="1">
      <c r="A103" s="42"/>
      <c r="B103" s="42"/>
      <c r="C103" s="42"/>
      <c r="D103"/>
      <c r="F103" s="172" t="s">
        <v>254</v>
      </c>
      <c r="G103" s="172"/>
      <c r="H103" s="172"/>
      <c r="I103" s="48"/>
      <c r="J103" s="172" t="s">
        <v>254</v>
      </c>
      <c r="K103" s="172"/>
      <c r="L103" s="172"/>
    </row>
    <row r="104" spans="1:12" ht="23" customHeight="1">
      <c r="A104" s="42"/>
      <c r="B104" s="42"/>
      <c r="C104" s="42"/>
      <c r="D104"/>
      <c r="F104" s="171" t="s">
        <v>97</v>
      </c>
      <c r="G104" s="171"/>
      <c r="H104" s="171"/>
      <c r="I104" s="48"/>
      <c r="J104" s="171" t="s">
        <v>97</v>
      </c>
      <c r="K104" s="171"/>
      <c r="L104" s="171"/>
    </row>
    <row r="105" spans="1:12" ht="23" customHeight="1">
      <c r="B105" s="170"/>
      <c r="C105" s="170"/>
      <c r="F105" s="117">
        <v>2565</v>
      </c>
      <c r="G105" s="131"/>
      <c r="H105" s="117">
        <v>2564</v>
      </c>
      <c r="I105" s="42"/>
      <c r="J105" s="117">
        <v>2565</v>
      </c>
      <c r="K105" s="131"/>
      <c r="L105" s="117">
        <v>2564</v>
      </c>
    </row>
    <row r="106" spans="1:12" ht="16.5" customHeight="1">
      <c r="A106" s="42"/>
      <c r="B106" s="42"/>
      <c r="C106" s="42"/>
      <c r="F106" s="42"/>
      <c r="G106" s="131"/>
      <c r="H106" s="42"/>
      <c r="I106" s="42"/>
      <c r="J106" s="42"/>
      <c r="K106" s="131"/>
      <c r="L106" s="42"/>
    </row>
    <row r="107" spans="1:12" ht="23.25" customHeight="1">
      <c r="A107" t="s">
        <v>296</v>
      </c>
      <c r="B107" s="4"/>
      <c r="D107" s="10"/>
      <c r="E107" s="4"/>
    </row>
    <row r="108" spans="1:12" ht="23.25" customHeight="1">
      <c r="A108" t="s">
        <v>297</v>
      </c>
      <c r="B108" s="4"/>
      <c r="D108" s="10"/>
      <c r="E108" s="4"/>
      <c r="F108" s="51">
        <f>F53+F69+F97</f>
        <v>-11265616</v>
      </c>
      <c r="G108" s="51"/>
      <c r="H108" s="51">
        <f>H53+H69+H97</f>
        <v>-9826417</v>
      </c>
      <c r="I108" s="51"/>
      <c r="J108" s="51">
        <f>J53+J69+J97</f>
        <v>2165808</v>
      </c>
      <c r="K108" s="51"/>
      <c r="L108" s="51">
        <f>L53+L69+L97</f>
        <v>-417441</v>
      </c>
    </row>
    <row r="109" spans="1:12" ht="23.25" customHeight="1">
      <c r="A109" t="s">
        <v>298</v>
      </c>
      <c r="B109" s="4"/>
      <c r="D109" s="10"/>
      <c r="E109" s="4"/>
      <c r="F109" s="51"/>
      <c r="G109" s="51"/>
      <c r="H109" s="51"/>
      <c r="I109" s="51"/>
      <c r="J109" s="51"/>
      <c r="K109" s="51"/>
      <c r="L109" s="51"/>
    </row>
    <row r="110" spans="1:12" ht="23.75" customHeight="1">
      <c r="A110" t="s">
        <v>299</v>
      </c>
      <c r="B110" s="4"/>
      <c r="D110" s="10"/>
      <c r="E110" s="4"/>
      <c r="F110" s="62">
        <v>-492147</v>
      </c>
      <c r="G110" s="51"/>
      <c r="H110" s="62">
        <v>903512</v>
      </c>
      <c r="I110" s="51"/>
      <c r="J110" s="62">
        <v>-6</v>
      </c>
      <c r="K110" s="51"/>
      <c r="L110" s="62">
        <v>65</v>
      </c>
    </row>
    <row r="111" spans="1:12" ht="23.25" customHeight="1">
      <c r="A111" s="4" t="s">
        <v>300</v>
      </c>
      <c r="B111" s="4"/>
      <c r="D111" s="10"/>
      <c r="E111" s="4"/>
      <c r="F111" s="13">
        <f>SUM(F108:F110)</f>
        <v>-11757763</v>
      </c>
      <c r="G111" s="13"/>
      <c r="H111" s="13">
        <f>SUM(H108:H110)</f>
        <v>-8922905</v>
      </c>
      <c r="I111" s="13"/>
      <c r="J111" s="13">
        <f>SUM(J108:J110)</f>
        <v>2165802</v>
      </c>
      <c r="K111" s="13"/>
      <c r="L111" s="13">
        <f>SUM(L108:L110)</f>
        <v>-417376</v>
      </c>
    </row>
    <row r="112" spans="1:12" ht="23.25" customHeight="1">
      <c r="A112" t="s">
        <v>301</v>
      </c>
      <c r="F112" s="62">
        <v>35285883</v>
      </c>
      <c r="G112" s="51"/>
      <c r="H112" s="62">
        <v>54406515</v>
      </c>
      <c r="I112" s="51"/>
      <c r="J112" s="62">
        <v>2678546</v>
      </c>
      <c r="K112" s="51"/>
      <c r="L112" s="62">
        <v>2812094</v>
      </c>
    </row>
    <row r="113" spans="1:12" ht="23.25" customHeight="1" thickBot="1">
      <c r="A113" s="4" t="s">
        <v>302</v>
      </c>
      <c r="B113" s="4"/>
      <c r="D113" s="10"/>
      <c r="E113" s="4"/>
      <c r="F113" s="12">
        <f>SUM(F111:F112)</f>
        <v>23528120</v>
      </c>
      <c r="G113" s="13"/>
      <c r="H113" s="12">
        <f>SUM(H111:H112)</f>
        <v>45483610</v>
      </c>
      <c r="I113" s="13"/>
      <c r="J113" s="12">
        <f>SUM(J111:J112)</f>
        <v>4844348</v>
      </c>
      <c r="K113" s="13"/>
      <c r="L113" s="12">
        <f>SUM(L111:L112)</f>
        <v>2394718</v>
      </c>
    </row>
    <row r="114" spans="1:12" ht="23.25" customHeight="1" thickTop="1">
      <c r="A114" s="4"/>
      <c r="B114" s="4"/>
      <c r="D114" s="10"/>
      <c r="E114" s="4"/>
      <c r="F114" s="13"/>
      <c r="G114" s="13"/>
      <c r="H114" s="13"/>
      <c r="I114" s="13"/>
      <c r="J114" s="13"/>
      <c r="K114" s="13"/>
      <c r="L114" s="13"/>
    </row>
    <row r="115" spans="1:12" ht="23.25" customHeight="1">
      <c r="A115" s="6" t="s">
        <v>303</v>
      </c>
      <c r="B115" s="6"/>
      <c r="D115" s="10"/>
      <c r="E115" s="6"/>
      <c r="F115" s="51"/>
      <c r="G115" s="51"/>
      <c r="H115" s="51"/>
      <c r="I115" s="51"/>
      <c r="J115" s="51"/>
      <c r="K115" s="51"/>
      <c r="L115" s="51"/>
    </row>
    <row r="116" spans="1:12" ht="23.25" customHeight="1">
      <c r="A116" s="93" t="s">
        <v>304</v>
      </c>
      <c r="B116" s="4" t="s">
        <v>11</v>
      </c>
      <c r="D116" s="10"/>
      <c r="E116" s="4"/>
      <c r="F116" s="51"/>
      <c r="G116" s="51"/>
      <c r="H116" s="51"/>
      <c r="I116" s="51"/>
      <c r="J116" s="51"/>
      <c r="K116" s="51"/>
      <c r="L116" s="51"/>
    </row>
    <row r="117" spans="1:12" ht="23.25" customHeight="1">
      <c r="B117" t="s">
        <v>305</v>
      </c>
      <c r="F117" s="51"/>
      <c r="G117" s="51"/>
      <c r="H117" s="51"/>
      <c r="I117" s="51"/>
      <c r="J117" s="51"/>
      <c r="K117" s="51"/>
      <c r="L117" s="51"/>
    </row>
    <row r="118" spans="1:12" ht="23.25" customHeight="1">
      <c r="B118" t="s">
        <v>11</v>
      </c>
      <c r="F118" s="51">
        <v>25702945</v>
      </c>
      <c r="G118" s="51"/>
      <c r="H118" s="51">
        <v>47961050</v>
      </c>
      <c r="I118" s="51"/>
      <c r="J118" s="51">
        <v>4844348</v>
      </c>
      <c r="K118" s="51"/>
      <c r="L118" s="51">
        <v>2400294</v>
      </c>
    </row>
    <row r="119" spans="1:12" ht="23.25" customHeight="1">
      <c r="B119" t="s">
        <v>306</v>
      </c>
      <c r="F119" s="62">
        <v>-2174825</v>
      </c>
      <c r="G119" s="51"/>
      <c r="H119" s="62">
        <v>-2477440</v>
      </c>
      <c r="I119" s="51"/>
      <c r="J119" s="95">
        <v>0</v>
      </c>
      <c r="K119" s="51"/>
      <c r="L119" s="95">
        <v>-5576</v>
      </c>
    </row>
    <row r="120" spans="1:12" ht="23.25" customHeight="1" thickBot="1">
      <c r="B120" s="4" t="s">
        <v>307</v>
      </c>
      <c r="D120" s="10"/>
      <c r="E120" s="4"/>
      <c r="F120" s="12">
        <f>SUM(F118:F119)</f>
        <v>23528120</v>
      </c>
      <c r="G120" s="13"/>
      <c r="H120" s="12">
        <f>SUM(H118:H119)</f>
        <v>45483610</v>
      </c>
      <c r="I120" s="13"/>
      <c r="J120" s="12">
        <f>SUM(J118:J119)</f>
        <v>4844348</v>
      </c>
      <c r="K120" s="13"/>
      <c r="L120" s="12">
        <f>SUM(L118:L119)</f>
        <v>2394718</v>
      </c>
    </row>
    <row r="121" spans="1:12" ht="14.75" customHeight="1" thickTop="1">
      <c r="B121" s="4"/>
      <c r="D121" s="10"/>
      <c r="E121" s="4"/>
      <c r="F121" s="13"/>
      <c r="G121" s="13"/>
      <c r="H121" s="13"/>
      <c r="I121" s="13"/>
      <c r="J121" s="13"/>
      <c r="K121" s="13"/>
      <c r="L121" s="13"/>
    </row>
    <row r="122" spans="1:12" ht="22">
      <c r="A122" s="93" t="s">
        <v>308</v>
      </c>
      <c r="B122" s="20" t="s">
        <v>309</v>
      </c>
      <c r="D122" s="10"/>
      <c r="E122" s="4"/>
      <c r="F122" s="13"/>
      <c r="G122" s="13"/>
      <c r="H122" s="13"/>
      <c r="I122" s="13"/>
      <c r="J122" s="13"/>
      <c r="K122" s="13"/>
      <c r="L122" s="13"/>
    </row>
    <row r="123" spans="1:12" ht="22">
      <c r="A123" s="93"/>
      <c r="B123" s="20"/>
      <c r="C123" s="108"/>
      <c r="D123" s="10"/>
      <c r="E123" s="4"/>
      <c r="F123" s="13"/>
      <c r="G123" s="13"/>
      <c r="H123" s="13"/>
      <c r="I123" s="13"/>
      <c r="J123" s="13"/>
      <c r="K123" s="13"/>
      <c r="L123" s="13"/>
    </row>
    <row r="124" spans="1:12" s="149" customFormat="1" ht="22">
      <c r="A124" s="148"/>
      <c r="B124" s="149" t="s">
        <v>310</v>
      </c>
      <c r="C124" s="149" t="s">
        <v>318</v>
      </c>
    </row>
    <row r="125" spans="1:12" ht="11.25" customHeight="1">
      <c r="A125" s="93"/>
      <c r="B125" s="147"/>
      <c r="C125" s="108"/>
      <c r="D125" s="10"/>
      <c r="E125" s="4"/>
      <c r="F125" s="13"/>
      <c r="G125" s="13"/>
      <c r="H125" s="13"/>
      <c r="I125" s="13"/>
      <c r="J125" s="13"/>
      <c r="K125" s="13"/>
      <c r="L125" s="13"/>
    </row>
    <row r="126" spans="1:12" ht="23.25" customHeight="1">
      <c r="B126" s="22">
        <v>2.2000000000000002</v>
      </c>
      <c r="C126" t="s">
        <v>319</v>
      </c>
    </row>
    <row r="127" spans="1:12" ht="23.25" customHeight="1">
      <c r="B127" s="22"/>
      <c r="C127" t="s">
        <v>320</v>
      </c>
    </row>
    <row r="128" spans="1:12" ht="23.25" customHeight="1">
      <c r="B128" s="22"/>
      <c r="C128" t="s">
        <v>321</v>
      </c>
    </row>
  </sheetData>
  <mergeCells count="36">
    <mergeCell ref="F104:H104"/>
    <mergeCell ref="F103:H103"/>
    <mergeCell ref="B105:C105"/>
    <mergeCell ref="B102:C102"/>
    <mergeCell ref="J102:L102"/>
    <mergeCell ref="J103:L103"/>
    <mergeCell ref="J104:L104"/>
    <mergeCell ref="F102:H102"/>
    <mergeCell ref="B76:C76"/>
    <mergeCell ref="B35:C35"/>
    <mergeCell ref="J35:L35"/>
    <mergeCell ref="J99:L99"/>
    <mergeCell ref="J100:L100"/>
    <mergeCell ref="J75:L75"/>
    <mergeCell ref="J74:L74"/>
    <mergeCell ref="B38:C38"/>
    <mergeCell ref="J70:L70"/>
    <mergeCell ref="F73:H73"/>
    <mergeCell ref="F74:H74"/>
    <mergeCell ref="F75:H75"/>
    <mergeCell ref="J71:L71"/>
    <mergeCell ref="B73:C73"/>
    <mergeCell ref="J73:L73"/>
    <mergeCell ref="B4:C4"/>
    <mergeCell ref="J4:L4"/>
    <mergeCell ref="J5:L5"/>
    <mergeCell ref="J36:L36"/>
    <mergeCell ref="J37:L37"/>
    <mergeCell ref="F36:H36"/>
    <mergeCell ref="F35:H35"/>
    <mergeCell ref="F37:H37"/>
    <mergeCell ref="F5:H5"/>
    <mergeCell ref="F4:H4"/>
    <mergeCell ref="B6:C6"/>
    <mergeCell ref="J32:L32"/>
    <mergeCell ref="J33:L33"/>
  </mergeCells>
  <pageMargins left="0.7" right="0.7" top="0.48" bottom="0.5" header="0.5" footer="0.5"/>
  <pageSetup paperSize="9" scale="85" firstPageNumber="14" fitToHeight="0" orientation="portrait" useFirstPageNumber="1" r:id="rId1"/>
  <headerFooter>
    <oddFooter>&amp;L หมายเหตุประกอบงบการเงินเป็นส่วนหนึ่งของงบการเงินระหว่างกาลนี้
&amp;C&amp;P</oddFooter>
  </headerFooter>
  <rowBreaks count="3" manualBreakCount="3">
    <brk id="31" max="16383" man="1"/>
    <brk id="69" max="16383" man="1"/>
    <brk id="98" max="16383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BL3-6</vt:lpstr>
      <vt:lpstr>PL7-10</vt:lpstr>
      <vt:lpstr>CH11</vt:lpstr>
      <vt:lpstr>CH12</vt:lpstr>
      <vt:lpstr>SH13</vt:lpstr>
      <vt:lpstr>CF14-17</vt:lpstr>
      <vt:lpstr>'CF14-17'!Print_Area</vt:lpstr>
    </vt:vector>
  </TitlesOfParts>
  <Manager/>
  <Company>KPMG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PARADEE MEKKAWEE</cp:lastModifiedBy>
  <cp:revision/>
  <cp:lastPrinted>2022-05-12T07:09:39Z</cp:lastPrinted>
  <dcterms:created xsi:type="dcterms:W3CDTF">2006-01-06T08:39:44Z</dcterms:created>
  <dcterms:modified xsi:type="dcterms:W3CDTF">2022-05-17T04:37:00Z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0">
    <vt:lpwstr>Thai</vt:lpwstr>
  </property>
  <property fmtid="{D5CDD505-2E9C-101B-9397-08002B2CF9AE}" pid="3" name="Categories0">
    <vt:lpwstr>Interim Financial Statements Template</vt:lpwstr>
  </property>
  <property fmtid="{D5CDD505-2E9C-101B-9397-08002B2CF9AE}" pid="4" name="SV_QUERY_LIST_4F35BF76-6C0D-4D9B-82B2-816C12CF3733">
    <vt:lpwstr>empty_477D106A-C0D6-4607-AEBD-E2C9D60EA279</vt:lpwstr>
  </property>
</Properties>
</file>