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 defaultThemeVersion="124226"/>
  <xr:revisionPtr revIDLastSave="1576" documentId="8_{0EEF87E0-CA63-4CB5-B431-92645BA50528}" xr6:coauthVersionLast="47" xr6:coauthVersionMax="47" xr10:uidLastSave="{44A7DEF3-112A-48B9-A406-8066FFFC48C8}"/>
  <bookViews>
    <workbookView xWindow="28680" yWindow="-120" windowWidth="29040" windowHeight="15720" tabRatio="631" xr2:uid="{00000000-000D-0000-FFFF-FFFF00000000}"/>
  </bookViews>
  <sheets>
    <sheet name="BL3-6" sheetId="43" r:id="rId1"/>
    <sheet name="PL7-14" sheetId="34" r:id="rId2"/>
    <sheet name="CH15" sheetId="46" r:id="rId3"/>
    <sheet name="CH16" sheetId="44" r:id="rId4"/>
    <sheet name="CH17" sheetId="37" r:id="rId5"/>
    <sheet name="CF18-21" sheetId="42" r:id="rId6"/>
  </sheets>
  <definedNames>
    <definedName name="__FPMExcelClient_CellBasedFunctionStatus" localSheetId="0" hidden="1">"2_1_2_2_2_2"</definedName>
    <definedName name="_xlnm._FilterDatabase" localSheetId="5" hidden="1">'CF18-21'!$F$56:$F$65</definedName>
    <definedName name="EPMWorkbookOptions_1" hidden="1">"u1gAAB+LCAAAAAAABADtnOFvokoQwL9fcv+D8bvCCqI21AuitjQKPsD2Nc2FoKyVnIIHtLb//VtRFBR6to8zrtC0xu7MDsOP2Z1ll4X98TafFV6h45q2dV0EZbJYgNbYNkzr+br44k1KgCn+aH7/xj7Yzq+Rbf+SFh5SdQuonuVevbnmdXHqeYsrglgul+UlVbadZ6JCkoD4t99TxlM410um5Xq6NYbFbS3jz7WK6KiFAsvblgXHq2OqNv/i"</definedName>
    <definedName name="EPMWorkbookOptions_2" hidden="1">"ONDy7k249IURcVv39E0pKhf1OVwfbXskD84XL47pH2roQmfgwAlE9sawjBwqNrXuoK+1Brz4AEjtaVMJNCplwNTLoNYogyp5VSdBhXD1BTFajImf2hM/6K4+ERF7Zhr6yhH0/0SfufAnS6y82PnELRYzc6yH+B3tW2AjaiVUvDnlZsSTPQfWwHYMC0Si6NY0DGi1zTm0XN/dZNWdq25EB2kpU3u5tcHbM9tpes4LZIkYwUdV/bOIqXlwdpuK"</definedName>
    <definedName name="EPMWorkbookOptions_3" hidden="1">"CIIH37yu/mo7pof88q/HuvKBbK/+rfk8naE/T4EzFFjQuDWhozvjqbmz86HOEf50Tcf1QicUL98ztD3rZODHaoX1hpb5+wX6JDmel4aiyhJxwo9srK8g6iqqJKDqIGQg7tr6dSXHgE6TZIn1l1jr7mKmvw8cewEd770Jqkx1AkeTUpUx6BJdmTRK9SqEJVKHFdoY1ejaiFodOVorxnBPd7cXrg/nI9T5xahFgzxWAams64cwPW0g/iw/DTi5"</definedName>
    <definedName name="EPMWorkbookOptions_4" hidden="1">"I6q3AH1VujLHczfyAPUJB1USTAcx9b5TLaDu9soyZ9fFVewU9xrlx1f3uLos8aeTTpEK4sGQlRxJCAmokeufnMp+8+HR6CCnEqaicqqGJLhDYYljeuRQUvl7CbDd1todlRN64OtJkCTpOkkenwPBBebAHcdoyHK9noaEvkjBPW7Tp9PWREns4M7ljNqzyPUeVYH/cmOmqGqVpunjG3PlAhvzBmI0VnlJVLStCPOITReNKOVgYsEMhnKXy5Ec"</definedName>
    <definedName name="EPMWorkbookOptions_5" hidden="1">"JMQ8WGLIKFwP/2A5o1Q4bAuq0P5yJmRqgKzXa8dnQuoTmZCuNajKhGZKo9oIoExI1kojpkGVjMakpoO6ruvQOIdMuGZ40IL9ctxDNVUooqRkeQ4jDokgDrI8gRGLhJdIkEdJGEn3nrvDP0rOJ+21huguRe5w/2c6h2Eo6hPzOfTl3QIGFA/HrkiCe7CmC6XFXcQcTupQesJ9ziRgUsmZJMVJhcnTX4KbX0h/PKd2biT58YRL+tXLS38Bxb30"</definedName>
    <definedName name="EPMWorkbookOptions_6" hidden="1">"x6tDrod7rP4NJpoi9HHnckZtWFJUqXXX4U/5YA5zga14y3F/JaN1l+kxWxKY1fh+I8vRRNGoHQX7Cb/z6eEQVUE95Rildnm925rh3nqbtno6GfMwTRNItdrIcYQeNgQ5jnB0ZHcuOqH3UAXcgZxPkuv2pIcTprj65aW4FcG91ZJGI7M9WAyNDC+5xtBQ8M9u59N73cjScKCcsP9qXF7/tWa4twUmyxMPsUAyfMsSy6N/p7RyIJEAyRtMhEc+"</definedName>
    <definedName name="EPMWorkbookOptions_7" hidden="1">"Sk9w8wt5ThDVjsxLJ0x04DN7YDF5UHJDMbrg7Qcv9k/0poYkmGEPBDmX0IOBmV6PSUACyOzulU7uULAfG51P7pMHKj+UEV7+lGsx4AL3v4ZIojhFv73Mbu45QKHeYt9kU2PRf5RzFkFcPLRzFhsWQwV7FueT1lSh3zllPvvMFnBM7udWCKPD0QoJ6DLJ4B6laQPBfsUhVSBUmaRyIBEgILO3cAlN5h/sgZxPput3OGUod065TAc+s80bk7u3"</definedName>
    <definedName name="EPMWorkbookOptions_8" hidden="1">"AON6LPaoYj8WSw2Epgg3YptTsZ/FTbHNHqEU8SZeiSXiXusaKQ3UkbXDd96GCw/fk8vKcOJAdypZ0gJawVtMo4W+Hj+DurMyKlmK/goDzf1iXzd4ITBqqJ6PMdA+FET1l8bmqrGCe687pj6awT50nncWDsq/f9uZ3byAuPkft4AwcLtYAAA="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2" i="42" l="1"/>
  <c r="J92" i="42"/>
  <c r="H92" i="42"/>
  <c r="F92" i="42"/>
  <c r="AJ26" i="44"/>
  <c r="AJ27" i="44"/>
  <c r="AD26" i="44"/>
  <c r="AB26" i="44"/>
  <c r="Z26" i="44"/>
  <c r="X26" i="44"/>
  <c r="V26" i="44"/>
  <c r="T26" i="44"/>
  <c r="T27" i="44"/>
  <c r="R26" i="44"/>
  <c r="P26" i="44"/>
  <c r="N26" i="44"/>
  <c r="L26" i="44"/>
  <c r="J26" i="44"/>
  <c r="H26" i="44"/>
  <c r="F26" i="44"/>
  <c r="D26" i="44"/>
  <c r="AJ20" i="44"/>
  <c r="AD20" i="44"/>
  <c r="AD27" i="44" s="1"/>
  <c r="AB20" i="44"/>
  <c r="AB27" i="44" s="1"/>
  <c r="Z20" i="44"/>
  <c r="Z27" i="44" s="1"/>
  <c r="X20" i="44"/>
  <c r="X27" i="44" s="1"/>
  <c r="V20" i="44"/>
  <c r="V27" i="44" s="1"/>
  <c r="T20" i="44"/>
  <c r="R20" i="44"/>
  <c r="R27" i="44" s="1"/>
  <c r="P20" i="44"/>
  <c r="N20" i="44"/>
  <c r="N27" i="44" s="1"/>
  <c r="L20" i="44"/>
  <c r="L27" i="44" s="1"/>
  <c r="J20" i="44"/>
  <c r="J27" i="44" s="1"/>
  <c r="H20" i="44"/>
  <c r="F20" i="44"/>
  <c r="F27" i="44" s="1"/>
  <c r="D20" i="44"/>
  <c r="AF24" i="44"/>
  <c r="AH24" i="44" s="1"/>
  <c r="AL24" i="44" s="1"/>
  <c r="AF23" i="44"/>
  <c r="AF17" i="44"/>
  <c r="AH17" i="44" s="1"/>
  <c r="AL17" i="44" s="1"/>
  <c r="H27" i="44" l="1"/>
  <c r="P27" i="44"/>
  <c r="D27" i="44"/>
  <c r="AH23" i="44"/>
  <c r="AL23" i="44" l="1"/>
  <c r="J87" i="43" l="1"/>
  <c r="H87" i="43"/>
  <c r="F87" i="43"/>
  <c r="D87" i="43"/>
  <c r="D50" i="43"/>
  <c r="AD28" i="37" l="1"/>
  <c r="Z40" i="37"/>
  <c r="X40" i="37"/>
  <c r="T40" i="37"/>
  <c r="R40" i="37"/>
  <c r="P40" i="37"/>
  <c r="N40" i="37"/>
  <c r="L40" i="37"/>
  <c r="J40" i="37"/>
  <c r="H40" i="37"/>
  <c r="F40" i="37"/>
  <c r="D40" i="37"/>
  <c r="AB32" i="37"/>
  <c r="AB34" i="37"/>
  <c r="AB35" i="37"/>
  <c r="H28" i="34"/>
  <c r="AD27" i="37" l="1"/>
  <c r="AB28" i="37"/>
  <c r="AB29" i="37" s="1"/>
  <c r="AB30" i="37" s="1"/>
  <c r="AB27" i="37"/>
  <c r="D29" i="37"/>
  <c r="D30" i="37" s="1"/>
  <c r="Z29" i="37"/>
  <c r="Z30" i="37" s="1"/>
  <c r="X29" i="37"/>
  <c r="X30" i="37" s="1"/>
  <c r="V29" i="37"/>
  <c r="V30" i="37" s="1"/>
  <c r="T29" i="37"/>
  <c r="T30" i="37" s="1"/>
  <c r="R29" i="37"/>
  <c r="R30" i="37" s="1"/>
  <c r="P29" i="37"/>
  <c r="P30" i="37" s="1"/>
  <c r="N29" i="37"/>
  <c r="N30" i="37" s="1"/>
  <c r="L29" i="37"/>
  <c r="L30" i="37" s="1"/>
  <c r="J29" i="37"/>
  <c r="J30" i="37" s="1"/>
  <c r="H29" i="37"/>
  <c r="H30" i="37" s="1"/>
  <c r="F29" i="37"/>
  <c r="F30" i="37" s="1"/>
  <c r="AF18" i="44"/>
  <c r="AH18" i="44" s="1"/>
  <c r="AB16" i="37"/>
  <c r="AL18" i="44" l="1"/>
  <c r="AD29" i="37"/>
  <c r="AD30" i="37" s="1"/>
  <c r="J209" i="34"/>
  <c r="H209" i="34"/>
  <c r="F209" i="34"/>
  <c r="D209" i="34"/>
  <c r="J193" i="34"/>
  <c r="H193" i="34"/>
  <c r="F193" i="34"/>
  <c r="D193" i="34"/>
  <c r="J178" i="34"/>
  <c r="H178" i="34"/>
  <c r="F178" i="34"/>
  <c r="D178" i="34"/>
  <c r="J153" i="34"/>
  <c r="J166" i="34" s="1"/>
  <c r="H153" i="34"/>
  <c r="H166" i="34" s="1"/>
  <c r="F153" i="34"/>
  <c r="F166" i="34" s="1"/>
  <c r="D153" i="34"/>
  <c r="D166" i="34" s="1"/>
  <c r="J134" i="34"/>
  <c r="H134" i="34"/>
  <c r="F134" i="34"/>
  <c r="D134" i="34"/>
  <c r="J121" i="34"/>
  <c r="H121" i="34"/>
  <c r="F121" i="34"/>
  <c r="D121" i="34"/>
  <c r="F195" i="34" l="1"/>
  <c r="F196" i="34" s="1"/>
  <c r="H138" i="34"/>
  <c r="H140" i="34" s="1"/>
  <c r="D195" i="34"/>
  <c r="D196" i="34" s="1"/>
  <c r="H195" i="34"/>
  <c r="H196" i="34" s="1"/>
  <c r="J195" i="34"/>
  <c r="J196" i="34" s="1"/>
  <c r="D138" i="34"/>
  <c r="D140" i="34" s="1"/>
  <c r="F138" i="34"/>
  <c r="F140" i="34" s="1"/>
  <c r="J138" i="34"/>
  <c r="J140" i="34" s="1"/>
  <c r="F67" i="42" l="1"/>
  <c r="L67" i="42"/>
  <c r="J67" i="42"/>
  <c r="H67" i="42"/>
  <c r="J32" i="42"/>
  <c r="D36" i="37" l="1"/>
  <c r="AD34" i="37"/>
  <c r="L32" i="42" l="1"/>
  <c r="H32" i="42"/>
  <c r="AB12" i="37"/>
  <c r="AH34" i="46"/>
  <c r="AL34" i="46" s="1"/>
  <c r="AF33" i="46"/>
  <c r="AH33" i="46" s="1"/>
  <c r="AL33" i="46" s="1"/>
  <c r="AF30" i="46"/>
  <c r="AH30" i="46" s="1"/>
  <c r="AL30" i="46" s="1"/>
  <c r="AF29" i="46"/>
  <c r="AH29" i="46" s="1"/>
  <c r="AL29" i="46" s="1"/>
  <c r="AF27" i="46"/>
  <c r="AH27" i="46" s="1"/>
  <c r="AL27" i="46" s="1"/>
  <c r="AF23" i="46"/>
  <c r="AH23" i="46" s="1"/>
  <c r="AL23" i="46" s="1"/>
  <c r="AF22" i="46"/>
  <c r="AH22" i="46" s="1"/>
  <c r="AL22" i="46" s="1"/>
  <c r="AF21" i="46"/>
  <c r="AH21" i="46" s="1"/>
  <c r="AL21" i="46" s="1"/>
  <c r="AF17" i="46"/>
  <c r="AH17" i="46" s="1"/>
  <c r="AL17" i="46" s="1"/>
  <c r="AF35" i="44"/>
  <c r="AF32" i="44"/>
  <c r="AF31" i="44"/>
  <c r="AF29" i="44"/>
  <c r="AH29" i="44" s="1"/>
  <c r="AF25" i="44"/>
  <c r="AF26" i="44" s="1"/>
  <c r="AF19" i="44"/>
  <c r="AF20" i="44" s="1"/>
  <c r="AF27" i="44" s="1"/>
  <c r="AF14" i="44"/>
  <c r="AH14" i="44" s="1"/>
  <c r="AL14" i="44" s="1"/>
  <c r="AJ31" i="46"/>
  <c r="X31" i="46"/>
  <c r="AB31" i="46"/>
  <c r="Z31" i="46"/>
  <c r="AD31" i="46"/>
  <c r="V31" i="46"/>
  <c r="T31" i="46"/>
  <c r="R31" i="46"/>
  <c r="P31" i="46"/>
  <c r="N31" i="46"/>
  <c r="L31" i="46"/>
  <c r="J31" i="46"/>
  <c r="H31" i="46"/>
  <c r="F31" i="46"/>
  <c r="D31" i="46"/>
  <c r="AJ24" i="46"/>
  <c r="X24" i="46"/>
  <c r="AB24" i="46"/>
  <c r="Z24" i="46"/>
  <c r="AD24" i="46"/>
  <c r="V24" i="46"/>
  <c r="T24" i="46"/>
  <c r="R24" i="46"/>
  <c r="P24" i="46"/>
  <c r="N24" i="46"/>
  <c r="L24" i="46"/>
  <c r="J24" i="46"/>
  <c r="H24" i="46"/>
  <c r="F24" i="46"/>
  <c r="D24" i="46"/>
  <c r="AJ18" i="46"/>
  <c r="X18" i="46"/>
  <c r="AB18" i="46"/>
  <c r="Z18" i="46"/>
  <c r="AD18" i="46"/>
  <c r="V18" i="46"/>
  <c r="T18" i="46"/>
  <c r="R18" i="46"/>
  <c r="P18" i="46"/>
  <c r="N18" i="46"/>
  <c r="L18" i="46"/>
  <c r="J18" i="46"/>
  <c r="H18" i="46"/>
  <c r="F18" i="46"/>
  <c r="D18" i="46"/>
  <c r="AD25" i="46" l="1"/>
  <c r="AD35" i="46" s="1"/>
  <c r="F25" i="46"/>
  <c r="F35" i="46" s="1"/>
  <c r="J25" i="46"/>
  <c r="J35" i="46" s="1"/>
  <c r="D25" i="46"/>
  <c r="D35" i="46" s="1"/>
  <c r="AF33" i="44"/>
  <c r="R25" i="46"/>
  <c r="R35" i="46" s="1"/>
  <c r="T25" i="46"/>
  <c r="T35" i="46" s="1"/>
  <c r="H25" i="46"/>
  <c r="H35" i="46" s="1"/>
  <c r="N25" i="46"/>
  <c r="N35" i="46" s="1"/>
  <c r="Z25" i="46"/>
  <c r="Z35" i="46" s="1"/>
  <c r="L25" i="46"/>
  <c r="L35" i="46" s="1"/>
  <c r="AJ25" i="46"/>
  <c r="AJ35" i="46" s="1"/>
  <c r="P25" i="46"/>
  <c r="P35" i="46" s="1"/>
  <c r="AB25" i="46"/>
  <c r="AB35" i="46" s="1"/>
  <c r="X25" i="46"/>
  <c r="X35" i="46" s="1"/>
  <c r="V25" i="46"/>
  <c r="V35" i="46" s="1"/>
  <c r="AF18" i="46"/>
  <c r="AF24" i="46"/>
  <c r="AH24" i="46" s="1"/>
  <c r="AL24" i="46" s="1"/>
  <c r="AF31" i="46"/>
  <c r="AH31" i="46" s="1"/>
  <c r="AL31" i="46" s="1"/>
  <c r="AF37" i="44" l="1"/>
  <c r="AF25" i="46"/>
  <c r="AH25" i="46" s="1"/>
  <c r="AL25" i="46" s="1"/>
  <c r="AH18" i="46"/>
  <c r="AL18" i="46" s="1"/>
  <c r="AF35" i="46" l="1"/>
  <c r="AH35" i="46"/>
  <c r="AL35" i="46"/>
  <c r="F47" i="34" l="1"/>
  <c r="J36" i="37"/>
  <c r="J17" i="37"/>
  <c r="J21" i="37" s="1"/>
  <c r="L33" i="44"/>
  <c r="D119" i="43"/>
  <c r="D121" i="43" s="1"/>
  <c r="L37" i="44" l="1"/>
  <c r="D104" i="34" l="1"/>
  <c r="T36" i="37" l="1"/>
  <c r="T17" i="37"/>
  <c r="T21" i="37" s="1"/>
  <c r="V33" i="44"/>
  <c r="V37" i="44" l="1"/>
  <c r="F16" i="34" l="1"/>
  <c r="F50" i="43"/>
  <c r="J50" i="43"/>
  <c r="H50" i="43"/>
  <c r="P33" i="44"/>
  <c r="P37" i="44" l="1"/>
  <c r="N36" i="37" l="1"/>
  <c r="N17" i="37"/>
  <c r="N21" i="37" s="1"/>
  <c r="AB20" i="37"/>
  <c r="AD20" i="37" s="1"/>
  <c r="AB19" i="37"/>
  <c r="AD19" i="37" s="1"/>
  <c r="AD12" i="37"/>
  <c r="AD16" i="37"/>
  <c r="AB14" i="37"/>
  <c r="AD14" i="37" s="1"/>
  <c r="J24" i="43" l="1"/>
  <c r="F24" i="43"/>
  <c r="AB39" i="37" l="1"/>
  <c r="AD39" i="37" s="1"/>
  <c r="H24" i="43" l="1"/>
  <c r="H36" i="37" l="1"/>
  <c r="AD35" i="37"/>
  <c r="AB38" i="37" l="1"/>
  <c r="AD38" i="37" s="1"/>
  <c r="AD32" i="37"/>
  <c r="X36" i="37"/>
  <c r="V36" i="37"/>
  <c r="V40" i="37" s="1"/>
  <c r="Z36" i="37"/>
  <c r="R36" i="37"/>
  <c r="L36" i="37"/>
  <c r="F36" i="37"/>
  <c r="AB36" i="37" l="1"/>
  <c r="AB40" i="37" s="1"/>
  <c r="AH36" i="44" l="1"/>
  <c r="AL36" i="44" s="1"/>
  <c r="AH35" i="44"/>
  <c r="AL35" i="44" s="1"/>
  <c r="AH31" i="44"/>
  <c r="AL31" i="44" s="1"/>
  <c r="AH32" i="44"/>
  <c r="AL32" i="44" s="1"/>
  <c r="AL29" i="44"/>
  <c r="AH25" i="44" l="1"/>
  <c r="AH19" i="44"/>
  <c r="AL19" i="44" l="1"/>
  <c r="AL20" i="44" s="1"/>
  <c r="AH20" i="44"/>
  <c r="AL25" i="44"/>
  <c r="AL26" i="44" s="1"/>
  <c r="AH26" i="44"/>
  <c r="F119" i="43"/>
  <c r="F121" i="43" s="1"/>
  <c r="J119" i="43"/>
  <c r="J121" i="43" s="1"/>
  <c r="AH27" i="44" l="1"/>
  <c r="AL27" i="44"/>
  <c r="AB24" i="37"/>
  <c r="AD24" i="37" l="1"/>
  <c r="F73" i="34"/>
  <c r="H119" i="43" l="1"/>
  <c r="H121" i="43" s="1"/>
  <c r="J77" i="43"/>
  <c r="J89" i="43" s="1"/>
  <c r="H77" i="43"/>
  <c r="F77" i="43"/>
  <c r="F89" i="43" s="1"/>
  <c r="D77" i="43"/>
  <c r="J52" i="43"/>
  <c r="F52" i="43"/>
  <c r="D24" i="43"/>
  <c r="F123" i="43" l="1"/>
  <c r="J123" i="43"/>
  <c r="H89" i="43"/>
  <c r="H123" i="43" s="1"/>
  <c r="D89" i="43"/>
  <c r="D123" i="43" s="1"/>
  <c r="H52" i="43"/>
  <c r="D52" i="43" l="1"/>
  <c r="J104" i="34"/>
  <c r="J88" i="34"/>
  <c r="J73" i="34"/>
  <c r="J47" i="34"/>
  <c r="J60" i="34" s="1"/>
  <c r="J28" i="34"/>
  <c r="J16" i="34"/>
  <c r="F104" i="34"/>
  <c r="F88" i="34"/>
  <c r="F90" i="34" s="1"/>
  <c r="F60" i="34"/>
  <c r="F28" i="34"/>
  <c r="F32" i="34" s="1"/>
  <c r="F34" i="34" s="1"/>
  <c r="L115" i="42"/>
  <c r="L52" i="42"/>
  <c r="H115" i="42"/>
  <c r="H52" i="42"/>
  <c r="D17" i="37"/>
  <c r="D21" i="37" s="1"/>
  <c r="J90" i="34" l="1"/>
  <c r="J91" i="34" s="1"/>
  <c r="J32" i="34"/>
  <c r="J34" i="34" s="1"/>
  <c r="L103" i="42"/>
  <c r="L106" i="42" s="1"/>
  <c r="L108" i="42" s="1"/>
  <c r="H103" i="42"/>
  <c r="H106" i="42" s="1"/>
  <c r="H108" i="42" s="1"/>
  <c r="F91" i="34"/>
  <c r="D88" i="34" l="1"/>
  <c r="H73" i="34"/>
  <c r="D16" i="34" l="1"/>
  <c r="D28" i="34" l="1"/>
  <c r="D32" i="34" s="1"/>
  <c r="D34" i="34" l="1"/>
  <c r="F115" i="42"/>
  <c r="X17" i="37" l="1"/>
  <c r="X21" i="37" s="1"/>
  <c r="V17" i="37"/>
  <c r="V21" i="37" s="1"/>
  <c r="Z17" i="37"/>
  <c r="Z21" i="37" s="1"/>
  <c r="R17" i="37"/>
  <c r="R21" i="37" s="1"/>
  <c r="P17" i="37"/>
  <c r="P21" i="37" s="1"/>
  <c r="L17" i="37"/>
  <c r="L21" i="37" s="1"/>
  <c r="H17" i="37"/>
  <c r="H21" i="37" s="1"/>
  <c r="F17" i="37"/>
  <c r="F21" i="37" s="1"/>
  <c r="AJ33" i="44"/>
  <c r="X33" i="44"/>
  <c r="AB33" i="44"/>
  <c r="Z33" i="44"/>
  <c r="AD33" i="44"/>
  <c r="T33" i="44"/>
  <c r="R33" i="44"/>
  <c r="N33" i="44"/>
  <c r="J33" i="44"/>
  <c r="H33" i="44"/>
  <c r="F33" i="44"/>
  <c r="D33" i="44"/>
  <c r="Z37" i="44" l="1"/>
  <c r="AD37" i="44"/>
  <c r="N37" i="44"/>
  <c r="T37" i="44"/>
  <c r="J37" i="44"/>
  <c r="AJ37" i="44"/>
  <c r="AB37" i="44"/>
  <c r="D37" i="44"/>
  <c r="F37" i="44"/>
  <c r="X37" i="44"/>
  <c r="R37" i="44"/>
  <c r="AH33" i="44"/>
  <c r="AL33" i="44" s="1"/>
  <c r="H37" i="44"/>
  <c r="AB17" i="37"/>
  <c r="AB21" i="37" s="1"/>
  <c r="AD17" i="37" l="1"/>
  <c r="AD21" i="37"/>
  <c r="D47" i="34"/>
  <c r="AH37" i="44" l="1"/>
  <c r="AL37" i="44"/>
  <c r="D73" i="34" l="1"/>
  <c r="D90" i="34" s="1"/>
  <c r="J115" i="42" l="1"/>
  <c r="H88" i="34" l="1"/>
  <c r="H16" i="34" l="1"/>
  <c r="H32" i="34" l="1"/>
  <c r="H34" i="34" s="1"/>
  <c r="H47" i="34" l="1"/>
  <c r="H90" i="34"/>
  <c r="H60" i="34" l="1"/>
  <c r="J52" i="42"/>
  <c r="D60" i="34"/>
  <c r="H91" i="34" l="1"/>
  <c r="J103" i="42"/>
  <c r="J106" i="42" s="1"/>
  <c r="J108" i="42" s="1"/>
  <c r="D91" i="34"/>
  <c r="F32" i="42"/>
  <c r="F52" i="42" s="1"/>
  <c r="P36" i="37" l="1"/>
  <c r="H104" i="34"/>
  <c r="F103" i="42"/>
  <c r="F106" i="42" s="1"/>
  <c r="F108" i="42" s="1"/>
  <c r="AD36" i="37" l="1"/>
  <c r="AD40" i="37" s="1"/>
</calcChain>
</file>

<file path=xl/sharedStrings.xml><?xml version="1.0" encoding="utf-8"?>
<sst xmlns="http://schemas.openxmlformats.org/spreadsheetml/2006/main" count="715" uniqueCount="324">
  <si>
    <t>บริษัท เจริญโภคภัณฑ์อาหาร จำกัด (มหาชน) และบริษัทย่อย</t>
  </si>
  <si>
    <t>งบฐานะการเงิน</t>
  </si>
  <si>
    <t>(หน่วย: พันบาท)</t>
  </si>
  <si>
    <t>งบการเงินรวม</t>
  </si>
  <si>
    <t>งบการเงินเฉพาะกิจการ</t>
  </si>
  <si>
    <t>30 มิถุนายน</t>
  </si>
  <si>
    <t>31 ธันวาคม</t>
  </si>
  <si>
    <t>หมายเหตุ</t>
  </si>
  <si>
    <t>สินทรัพย์</t>
  </si>
  <si>
    <t>(ไม่ได้ตรวจสอบ)</t>
  </si>
  <si>
    <t xml:space="preserve">สินทรัพย์หมุนเวียน </t>
  </si>
  <si>
    <t>เงินสดและรายการเทียบเท่าเงินสด</t>
  </si>
  <si>
    <t>เงินฝากสถาบันการเงินที่มีข้อจำกัดในการเบิกใช้</t>
  </si>
  <si>
    <r>
      <t>ลูกหนี้การค้าและลูกหนี้</t>
    </r>
    <r>
      <rPr>
        <sz val="15"/>
        <rFont val="Angsana New"/>
        <family val="1"/>
      </rPr>
      <t xml:space="preserve">หมุนเวียนอื่น </t>
    </r>
  </si>
  <si>
    <t>ค่าใช้จ่ายจ่ายล่วงหน้า</t>
  </si>
  <si>
    <t>เงินปันผลค้างรับ</t>
  </si>
  <si>
    <t>รายได้ค้างรับ</t>
  </si>
  <si>
    <t>เงินจ่ายล่วงหน้าค่าสินค้า</t>
  </si>
  <si>
    <t>เงินให้กู้ยืมระยะสั้นแก่กิจการที่เกี่ยวข้องกัน</t>
  </si>
  <si>
    <t>สินค้าคงเหลือ</t>
  </si>
  <si>
    <t>สินทรัพย์ชีวภาพหมุนเวียน</t>
  </si>
  <si>
    <t>สินทรัพย์ทางการเงินหมุนเวียนอื่น</t>
  </si>
  <si>
    <t>สินทรัพย์หมุนเวียนอื่น</t>
  </si>
  <si>
    <t>สินทรัพย์ไม่หมุนเวียนที่จัดประเภทเป็น</t>
  </si>
  <si>
    <t xml:space="preserve">   สินทรัพย์ที่ถือไว้เพื่อขาย</t>
  </si>
  <si>
    <t>รวมสินทรัพย์หมุนเวียน</t>
  </si>
  <si>
    <t>สินทรัพย์ (ต่อ)</t>
  </si>
  <si>
    <t>สินทรัพย์ไม่หมุนเวียน</t>
  </si>
  <si>
    <t>สินทรัพย์ทางการเงินไม่หมุนเวียนอื่น</t>
  </si>
  <si>
    <t>เงินลงทุนในตราสารทุน</t>
  </si>
  <si>
    <t>เงินลงทุนในบริษัทย่อย</t>
  </si>
  <si>
    <t>เงินลงทุนในบริษัทร่วม</t>
  </si>
  <si>
    <t>เงินลงทุนในการร่วมค้า</t>
  </si>
  <si>
    <t>เงินให้กู้ยืมระยะยาวแก่กิจการที่เกี่ยวข้องกัน</t>
  </si>
  <si>
    <t>3, 11</t>
  </si>
  <si>
    <t>อสังหาริมทรัพย์เพื่อการลงทุน</t>
  </si>
  <si>
    <t xml:space="preserve">ที่ดิน อาคารและอุปกรณ์ </t>
  </si>
  <si>
    <t>สินทรัพย์สิทธิการใช้</t>
  </si>
  <si>
    <t>ค่าความนิยม</t>
  </si>
  <si>
    <t xml:space="preserve">สินทรัพย์ไม่มีตัวตนอื่น </t>
  </si>
  <si>
    <t>สินทรัพย์ชีวภาพไม่หมุนเวียน</t>
  </si>
  <si>
    <t xml:space="preserve">สินทรัพย์ภาษีเงินได้รอการตัดบัญชี  </t>
  </si>
  <si>
    <t>สินทรัพย์ไม่หมุนเวียนอื่น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</si>
  <si>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</si>
  <si>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</si>
  <si>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</si>
  <si>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</si>
  <si>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เงินเบิกเกินบัญชีและเงินกู้ยืมระยะสั้น</t>
  </si>
  <si>
    <t xml:space="preserve">   จากสถาบันการเงิน </t>
  </si>
  <si>
    <t>ตั๋วแลกเงิน</t>
  </si>
  <si>
    <t>เจ้าหนี้การค้าและเจ้าหนี้หมุนเวียนอื่น</t>
  </si>
  <si>
    <t>ค่าใช้จ่ายค้างจ่าย</t>
  </si>
  <si>
    <t>ส่วนของหนี้สินระยะยาวที่ถึงกำหนดชำระ</t>
  </si>
  <si>
    <t xml:space="preserve">   ภายในหนึ่งปี</t>
  </si>
  <si>
    <t>ส่วนของหนี้สินตามสัญญาเช่าที่ถึงกำหนดชำระ</t>
  </si>
  <si>
    <t>ส่วนของหุ้นกู้ที่ถึงกำหนดชำระภายในหนึ่งปี</t>
  </si>
  <si>
    <t>เงินกู้ยืมระยะสั้นจากกิจการที่เกี่ยวข้องกัน</t>
  </si>
  <si>
    <t>ภาษีเงินได้นิติบุคคลค้างจ่าย</t>
  </si>
  <si>
    <t>หนี้สินทางการเงินหมุนเวียนอื่น</t>
  </si>
  <si>
    <t>หนี้สินหมุนเวียนอื่น</t>
  </si>
  <si>
    <t>รวมหนี้สินหมุนเวียน</t>
  </si>
  <si>
    <t xml:space="preserve">หนี้สินไม่หมุนเวียน </t>
  </si>
  <si>
    <t>หนี้สินระยะยาว</t>
  </si>
  <si>
    <t>หนี้สินตามสัญญาเช่า</t>
  </si>
  <si>
    <t>หุ้นกู้</t>
  </si>
  <si>
    <t>7, 11</t>
  </si>
  <si>
    <t xml:space="preserve">หนี้สินภาษีเงินได้รอการตัดบัญชี  </t>
  </si>
  <si>
    <t>ประมาณการหนี้สินสำหรับผลประโยชน์พนักงาน</t>
  </si>
  <si>
    <t>หนี้สินทางการเงินไม่หมุนเวียนอื่น</t>
  </si>
  <si>
    <t>11, 15</t>
  </si>
  <si>
    <t>หนี้สินไม่หมุนเวียนอื่น</t>
  </si>
  <si>
    <t>รวมหนี้สินไม่หมุนเวียน</t>
  </si>
  <si>
    <t>รวมหนี้สิน</t>
  </si>
  <si>
    <t>หนี้สินและส่วนของผู้ถือหุ้น (ต่อ)</t>
  </si>
  <si>
    <t>ส่วนของผู้ถือหุ้น</t>
  </si>
  <si>
    <t>ทุนเรือนหุ้น</t>
  </si>
  <si>
    <r>
      <t xml:space="preserve">   ทุนจดทะเบียน </t>
    </r>
    <r>
      <rPr>
        <i/>
        <sz val="15"/>
        <rFont val="Angsana New"/>
        <family val="1"/>
      </rPr>
      <t>(หุ้นสามัญ มูลค่า 1 บาทต่อหุ้น)</t>
    </r>
  </si>
  <si>
    <t xml:space="preserve">   ทุนที่ออกและชำระแล้ว </t>
  </si>
  <si>
    <t xml:space="preserve">      (หุ้นสามัญ มูลค่า 1 บาทต่อหุ้น)</t>
  </si>
  <si>
    <t>ส่วนเกินมูลค่าหุ้น</t>
  </si>
  <si>
    <t xml:space="preserve">   ส่วนเกินมูลค่าหุ้นสามัญ</t>
  </si>
  <si>
    <t>ส่วนเกิน (ต่ำกว่า) ทุนจากการเปลี่ยนแปลงส่วนได้เสีย</t>
  </si>
  <si>
    <t xml:space="preserve">   ในบริษัทย่อย และบริษัทร่วม</t>
  </si>
  <si>
    <t>ส่วนเกิน (ต่ำกว่า) ทุนจากการรวมธุรกิจ</t>
  </si>
  <si>
    <t xml:space="preserve">   ภายใต้การควบคุมเดียวกัน</t>
  </si>
  <si>
    <t>ส่วนเกินทุนอื่น</t>
  </si>
  <si>
    <t>กำไรสะสม</t>
  </si>
  <si>
    <t xml:space="preserve">   จัดสรรแล้ว</t>
  </si>
  <si>
    <t xml:space="preserve">      ทุนสำรองตามกฎหมาย</t>
  </si>
  <si>
    <t xml:space="preserve">      สำรองหุ้นทุนซื้อคืน</t>
  </si>
  <si>
    <t xml:space="preserve">   ยังไม่ได้จัดสรร</t>
  </si>
  <si>
    <t>หุ้นทุนซื้อคืน</t>
  </si>
  <si>
    <t>หุ้นกู้ด้อยสิทธิที่มีลักษณะคล้ายทุน</t>
  </si>
  <si>
    <t>องค์ประกอบอื่นของส่วนของผู้ถือหุ้น</t>
  </si>
  <si>
    <t>รวมส่วนของบริษัทใหญ่</t>
  </si>
  <si>
    <t>ส่วนได้เสียที่ไม่มีอำนาจควบคุม</t>
  </si>
  <si>
    <t>รวมส่วนของผู้ถือหุ้น</t>
  </si>
  <si>
    <t>รวมหนี้สินและส่วนของผู้ถือหุ้น</t>
  </si>
  <si>
    <t>งบกำไรขาดทุน (ไม่ได้ตรวจสอบ)</t>
  </si>
  <si>
    <t>สำหรับงวดสามเดือนสิ้นสุด</t>
  </si>
  <si>
    <t>วันที่ 30 มิถุนายน</t>
  </si>
  <si>
    <t xml:space="preserve">รายได้ </t>
  </si>
  <si>
    <t>รายได้จากการขายสินค้า</t>
  </si>
  <si>
    <t>รายได้ดอกเบี้ย</t>
  </si>
  <si>
    <t>เงินปันผลรับ</t>
  </si>
  <si>
    <t>กำไรจากเงินลงทุน</t>
  </si>
  <si>
    <t>กำไรจากอัตราแลกเปลี่ยนสุทธิ</t>
  </si>
  <si>
    <t>รายได้อื่น</t>
  </si>
  <si>
    <t>รวมรายได้</t>
  </si>
  <si>
    <t xml:space="preserve">ค่าใช้จ่าย </t>
  </si>
  <si>
    <t>ต้นทุนขายสินค้า</t>
  </si>
  <si>
    <t>ต้นทุนในการจัดจำหน่าย</t>
  </si>
  <si>
    <t>ค่าใช้จ่ายในการบริหาร</t>
  </si>
  <si>
    <t>(กำไร) ขาดทุนจากการเปลี่ยนแปลงมูลค่า</t>
  </si>
  <si>
    <t xml:space="preserve">   ยุติธรรมของสินทรัพย์ชีวภาพ</t>
  </si>
  <si>
    <t>(กลับรายการ) ขาดทุนจากการด้อยค่า</t>
  </si>
  <si>
    <t>ขาดทุนจากอัตราแลกเปลี่ยนสุทธิ</t>
  </si>
  <si>
    <t>ต้นทุนทางการเงินของหนี้สินตามสัญญาเช่า</t>
  </si>
  <si>
    <t>ต้นทุนทางการเงินอื่น</t>
  </si>
  <si>
    <t>รวมค่าใช้จ่าย</t>
  </si>
  <si>
    <t xml:space="preserve">ส่วนแบ่งกำไรจากเงินลงทุนในบริษัทร่วม </t>
  </si>
  <si>
    <t xml:space="preserve">   และการร่วมค้าที่ใช้วิธีส่วนได้เสีย</t>
  </si>
  <si>
    <t xml:space="preserve">ค่าใช้จ่าย (รายได้) ภาษีเงินได้ </t>
  </si>
  <si>
    <t>กำไรสำหรับงวด</t>
  </si>
  <si>
    <t>การแบ่งปันกำไร</t>
  </si>
  <si>
    <t xml:space="preserve">   ส่วนที่เป็นของบริษัทใหญ่</t>
  </si>
  <si>
    <t xml:space="preserve">   ส่วนที่เป็นของส่วนได้เสียที่ไม่มีอำนาจควบคุม</t>
  </si>
  <si>
    <t>กำไรต่อหุ้นขั้นพื้นฐานและ</t>
  </si>
  <si>
    <r>
      <t xml:space="preserve">   กำไรต่อหุ้นปรับลด </t>
    </r>
    <r>
      <rPr>
        <b/>
        <i/>
        <sz val="15"/>
        <color rgb="FF000000"/>
        <rFont val="Angsana New"/>
        <family val="1"/>
      </rPr>
      <t>(บาท)</t>
    </r>
  </si>
  <si>
    <t>งบกำไรขาดทุนเบ็ดเสร็จ (ไม่ได้ตรวจสอบ)</t>
  </si>
  <si>
    <t>กำไรขาดทุนเบ็ดเสร็จอื่น</t>
  </si>
  <si>
    <t>รายการที่อาจถูกจัดประเภทใหม่</t>
  </si>
  <si>
    <t xml:space="preserve">   ไว้ในกำไรหรือขาดทุนในภายหลัง</t>
  </si>
  <si>
    <t>ผลต่างของอัตราแลกเปลี่ยนจากการแปลงค่างบการเงิน</t>
  </si>
  <si>
    <t>ผลกำไร (ขาดทุน) จากการป้องกัน</t>
  </si>
  <si>
    <t xml:space="preserve">   ความเสี่ยงกระแสเงินสด</t>
  </si>
  <si>
    <t>ส่วนแบ่งกำไร (ขาดทุน) เบ็ดเสร็จอื่นของบริษัทร่วม</t>
  </si>
  <si>
    <t>ภาษีเงินได้ของรายการที่อาจถูกจัดประเภทใหม่</t>
  </si>
  <si>
    <t xml:space="preserve">   ไว้ในกำไรหรือขาดทุนในภายหลัง </t>
  </si>
  <si>
    <t>รวมรายการที่อาจถูกจัดประเภทใหม่ไว้ใน</t>
  </si>
  <si>
    <t xml:space="preserve">   กำไรหรือขาดทุนในภายหลัง</t>
  </si>
  <si>
    <t>รายการที่จะไม่ถูกจัดประเภทใหม่</t>
  </si>
  <si>
    <t>ผลกำไร (ขาดทุน) จากเงินลงทุนในตราสารทุนที่</t>
  </si>
  <si>
    <t xml:space="preserve">  กำหนดให้วัดมูลค่าด้วยมูลค่ายุติธรรมผ่าน</t>
  </si>
  <si>
    <t xml:space="preserve">  กำไรขาดทุนเบ็ดเสร็จอื่น</t>
  </si>
  <si>
    <t>ผลกำไร (ขาดทุน) จากการตีราคาสินทรัพย์ใหม่</t>
  </si>
  <si>
    <t>ผลกำไร (ขาดทุน) จากการวัดมูลค่าใหม่ของ</t>
  </si>
  <si>
    <t xml:space="preserve">   ผลประโยชน์พนักงานที่กำหนดไว้</t>
  </si>
  <si>
    <t xml:space="preserve">   ที่ใช้วิธีส่วนได้เสีย</t>
  </si>
  <si>
    <t>ภาษีเงินได้ของรายการที่จะไม่ถูกจัดประเภทใหม่</t>
  </si>
  <si>
    <t>รวมรายการที่จะไม่ถูกจัดประเภทใหม่ไว้ใน</t>
  </si>
  <si>
    <t>กำไร (ขาดทุน) เบ็ดเสร็จอื่นสำหรับงวด</t>
  </si>
  <si>
    <t xml:space="preserve">   - สุทธิจากภาษี</t>
  </si>
  <si>
    <t>กำไรขาดทุนเบ็ดเสร็จรวมสำหรับงวด</t>
  </si>
  <si>
    <t>การแบ่งปันกำไรขาดทุนเบ็ดเสร็จรวม</t>
  </si>
  <si>
    <t>สำหรับงวดหกเดือนสิ้นสุด</t>
  </si>
  <si>
    <t>ขาดทุนจากการแลกเปลี่ยนเงินลงทุน</t>
  </si>
  <si>
    <t>ผลขาดทุนจากการป้องกันความเสี่ยงกระแสเงินสด</t>
  </si>
  <si>
    <t>งบการเปลี่ยนแปลงส่วนของผู้ถือหุ้น (ไม่ได้ตรวจสอบ)</t>
  </si>
  <si>
    <t xml:space="preserve">ส่วนเกิน </t>
  </si>
  <si>
    <t>(ต่ำกว่า) ทุนจาก</t>
  </si>
  <si>
    <t>การเปลี่ยนแปลง</t>
  </si>
  <si>
    <t>ส่วนต่ำกว่าทุน</t>
  </si>
  <si>
    <t>สำรองการ</t>
  </si>
  <si>
    <t>รวม</t>
  </si>
  <si>
    <t>ทุน</t>
  </si>
  <si>
    <t>ส่วนได้เสีย</t>
  </si>
  <si>
    <t>จากการรวม</t>
  </si>
  <si>
    <t>สำรอง</t>
  </si>
  <si>
    <t>หุ้นกู้ด้อยสิทธิ</t>
  </si>
  <si>
    <t>ป้องกัน</t>
  </si>
  <si>
    <t>องค์ประกอบอื่น</t>
  </si>
  <si>
    <t>ที่ออกและ</t>
  </si>
  <si>
    <t>ส่วนเกิน</t>
  </si>
  <si>
    <t>ในบริษัทย่อย</t>
  </si>
  <si>
    <t>ธุรกิจภายใต้</t>
  </si>
  <si>
    <t>ทุนสำรอง</t>
  </si>
  <si>
    <t>หุ้นทุน</t>
  </si>
  <si>
    <t>ยังไม่ได้</t>
  </si>
  <si>
    <t>ที่มีลักษณะ</t>
  </si>
  <si>
    <t>การแปลงค่า</t>
  </si>
  <si>
    <t>ความเสี่ยง</t>
  </si>
  <si>
    <t>การตีราคา</t>
  </si>
  <si>
    <t>ของ</t>
  </si>
  <si>
    <t xml:space="preserve"> รวมส่วนของ </t>
  </si>
  <si>
    <t>ที่ไม่มีอำนาจ</t>
  </si>
  <si>
    <t>รวมส่วนของ</t>
  </si>
  <si>
    <t xml:space="preserve">ชำระแล้ว </t>
  </si>
  <si>
    <t>มูลค่าหุ้นสามัญ</t>
  </si>
  <si>
    <t>และบริษัทร่วม</t>
  </si>
  <si>
    <t>การควบคุมเดียวกัน</t>
  </si>
  <si>
    <t>ตามกฎหมาย</t>
  </si>
  <si>
    <t xml:space="preserve"> ซื้อคืน </t>
  </si>
  <si>
    <t>จัดสรร</t>
  </si>
  <si>
    <t>คล้ายทุน</t>
  </si>
  <si>
    <t>งบการเงิน</t>
  </si>
  <si>
    <t>กระแสเงินสด</t>
  </si>
  <si>
    <t>ในมูลค่ายุติธรรม</t>
  </si>
  <si>
    <t>สินทรัพย์ใหม่</t>
  </si>
  <si>
    <t xml:space="preserve"> บริษัทใหญ่ </t>
  </si>
  <si>
    <t>ควบคุม</t>
  </si>
  <si>
    <t>ผู้ถือหุ้น</t>
  </si>
  <si>
    <t>สำหรับงวดหกเดือนสิ้นสุดวันที่ 30 มิถุนายน 2567</t>
  </si>
  <si>
    <t>ยอดคงเหลือ ณ วันที่ 1 มกราคม 2567</t>
  </si>
  <si>
    <t>รายการกับผู้ถือหุ้นที่บันทึกโดยตรงเข้าส่วนของผู้ถือหุ้น</t>
  </si>
  <si>
    <t xml:space="preserve">   การจัดสรรส่วนทุนให้ผู้ถือหุ้น</t>
  </si>
  <si>
    <t xml:space="preserve">   เงินปันผลจ่าย</t>
  </si>
  <si>
    <t xml:space="preserve">   รวมการจัดสรรส่วนทุนให้ผู้ถือหุ้น</t>
  </si>
  <si>
    <t xml:space="preserve">   การเปลี่ยนแปลงในส่วนได้เสียของบริษัทย่อย</t>
  </si>
  <si>
    <t xml:space="preserve">   การเปลี่ยนแปลงในส่วนได้เสียในบริษัทย่อย</t>
  </si>
  <si>
    <t xml:space="preserve">      โดยอำนาจควบคุมไม่เปลี่ยนแปลง</t>
  </si>
  <si>
    <t xml:space="preserve">   บริษัทย่อยออกหุ้นเพิ่มทุน</t>
  </si>
  <si>
    <t xml:space="preserve">   การสูญเสียการควบคุมในบริษัทย่อย</t>
  </si>
  <si>
    <t xml:space="preserve">   รวมการเปลี่ยนแปลงในส่วนได้เสียของบริษัทย่อย</t>
  </si>
  <si>
    <t>รวมรายการกับผู้ถือหุ้นที่บันทึกโดยตรงเข้าส่วนของผู้ถือหุ้น</t>
  </si>
  <si>
    <t>กำไรขาดทุนเบ็ดเสร็จสำหรับงวด</t>
  </si>
  <si>
    <t xml:space="preserve">   กำไร</t>
  </si>
  <si>
    <t xml:space="preserve">   กำไร (ขาดทุน) เบ็ดเสร็จอื่น</t>
  </si>
  <si>
    <t xml:space="preserve">     - กำไร (ขาดทุน) จากการวัดมูลค่าใหม่ของผลประโยชน์พนักงานที่กำหนดไว้</t>
  </si>
  <si>
    <t xml:space="preserve">     - อื่นๆ </t>
  </si>
  <si>
    <t>รวมกำไร (ขาดทุน) เบ็ดเสร็จสำหรับงวด</t>
  </si>
  <si>
    <t xml:space="preserve">ดอกเบี้ยจ่ายและค่าใช้จ่ายที่เกี่ยวข้องสำหรับหุ้นกู้ด้อยสิทธิที่มีลักษณะคล้ายทุน </t>
  </si>
  <si>
    <t xml:space="preserve">   - สุทธิจากภาษีเงินได้</t>
  </si>
  <si>
    <t>โอนไปกำไรสะสม</t>
  </si>
  <si>
    <t>ยอดคงเหลือ ณ วันที่ 30 มิถุนายน 2567</t>
  </si>
  <si>
    <t>สำหรับงวดหกเดือนสิ้นสุดวันที่ 30 มิถุนายน 2568</t>
  </si>
  <si>
    <t>ยอดคงเหลือ ณ วันที่ 1 มกราคม 2568</t>
  </si>
  <si>
    <t xml:space="preserve">   ซื้อหุ้นคืน</t>
  </si>
  <si>
    <t xml:space="preserve">   สิทธิในการขายที่ออกให้แก่ส่วนได้เสียที่ไม่มีอำนาจควบคุม</t>
  </si>
  <si>
    <t xml:space="preserve">   บริษัทย่อยเลิกกิจการ</t>
  </si>
  <si>
    <t xml:space="preserve">     - ขาดทุนจากการวัดมูลค่าใหม่ของผลประโยชน์พนักงานที่กำหนดไว้</t>
  </si>
  <si>
    <t>ยอดคงเหลือ ณ วันที่ 30 มิถุนายน 2568</t>
  </si>
  <si>
    <t>ส่วนเกินทุน</t>
  </si>
  <si>
    <t xml:space="preserve"> มูลค่าหุ้นสามัญ</t>
  </si>
  <si>
    <t xml:space="preserve">       - อื่นๆ</t>
  </si>
  <si>
    <t>ดอกเบี้ยจ่ายและค่าใช้จ่ายอื่นสำหรับหุ้นกู้ด้อยสิทธิที่มีลักษณะคล้ายทุน</t>
  </si>
  <si>
    <t xml:space="preserve">                              -</t>
  </si>
  <si>
    <t xml:space="preserve">                             -</t>
  </si>
  <si>
    <t xml:space="preserve">                                -</t>
  </si>
  <si>
    <t xml:space="preserve">                         -</t>
  </si>
  <si>
    <t xml:space="preserve">                      -</t>
  </si>
  <si>
    <t xml:space="preserve">                           -</t>
  </si>
  <si>
    <t xml:space="preserve">                                    -</t>
  </si>
  <si>
    <t xml:space="preserve">       - ขาดทุนจากการวัดมูลค่าใหม่ของผลประโยชน์พนักงานที่กำหนดไว้</t>
  </si>
  <si>
    <t>งบกระแสเงินสด (ไม่ได้ตรวจสอบ)</t>
  </si>
  <si>
    <t xml:space="preserve">   สำหรับงวดหกเดือนสิ้นสุด วันที่ 30 มิถุนายน</t>
  </si>
  <si>
    <t>กระแสเงินสดจากกิจกรรมดำเนินงาน</t>
  </si>
  <si>
    <t>ปรับรายการที่กระทบกำไรเป็นเงินสดรับ</t>
  </si>
  <si>
    <t>ค่าใช้จ่าย (รายได้) ภาษีเงินได้</t>
  </si>
  <si>
    <t>ต้นทุนทางการเงิน</t>
  </si>
  <si>
    <t>ค่าเสื่อมราคา</t>
  </si>
  <si>
    <t>ค่าตัดจำหน่าย</t>
  </si>
  <si>
    <t>ค่าเสื่อมราคาของสินทรัพย์ชีวภาพ</t>
  </si>
  <si>
    <t>(กลับรายการ) ผลขาดทุนด้านเครดิตที่คาดว่าจะเกิดขึ้นและ</t>
  </si>
  <si>
    <t xml:space="preserve">   หนี้สูญของลูกหนี้การค้าและลูกหนี้หมุนเวียนอื่น</t>
  </si>
  <si>
    <t>(กำไร) ขาดทุนจากอัตราแลกเปลี่ยนที่ยังไม่เกิดขึ้นจริง</t>
  </si>
  <si>
    <t>(กำไร) ขาดทุนจากการเปลี่ยนแปลงมูลค่ายุติธรรม</t>
  </si>
  <si>
    <t xml:space="preserve">   ของสินทรัพย์ชีวภาพ</t>
  </si>
  <si>
    <t>(กำไร) ขาดทุนจากเงินลงทุน</t>
  </si>
  <si>
    <t>(กลับรายการ) ผลขาดทุนจากการปรับลดมูลค่าสินค้าคงเหลือ</t>
  </si>
  <si>
    <t>(กำไร) ขาดทุนจากการขายและตัดจำหน่ายและ</t>
  </si>
  <si>
    <t xml:space="preserve">   (กลับรายการ) ขาดทุนจากการด้อยค่าที่ดิน อาคาร และอุปกรณ์</t>
  </si>
  <si>
    <t xml:space="preserve">   สินทรัพย์ไม่มีตัวตน และสินทรัพย์สิทธิการใช้ </t>
  </si>
  <si>
    <t>กระแสเงินสดจากกิจกรรมดำเนินงาน (ต่อ)</t>
  </si>
  <si>
    <t>การเปลี่ยนแปลงในสินทรัพย์และหนี้สินดำเนินงาน</t>
  </si>
  <si>
    <t xml:space="preserve">ลูกหนี้การค้าและลูกหนี้หมุนเวียนอื่น </t>
  </si>
  <si>
    <t>สินทรัพย์ชีวภาพ</t>
  </si>
  <si>
    <t xml:space="preserve">เจ้าหนี้การค้าและเจ้าหนี้หมุนเวียนอื่น </t>
  </si>
  <si>
    <t>ค่าใช้จ่ายค้างจ่ายและหนี้สินอื่น</t>
  </si>
  <si>
    <t>กระแสเงินสดสุทธิได้มาจากกิจกรรมดำเนินงาน</t>
  </si>
  <si>
    <t>กระแสเงินสดจากกิจกรรมลงทุน</t>
  </si>
  <si>
    <t>เงินสดจ่ายเพื่อซื้อบริษัทย่อย</t>
  </si>
  <si>
    <t>ผลกระทบเงินสดจากการสูญเสียการควบคุมในบริษัทย่อย</t>
  </si>
  <si>
    <t>เงินสดจ่ายเพื่อซื้อเงินลงทุน และเพิ่มทุน</t>
  </si>
  <si>
    <t>เงินให้กู้ยืมระยะสั้นแก่กิจการที่เกี่ยวข้องกัน (เพิ่มขึ้น) ลดลง</t>
  </si>
  <si>
    <t>เงินสดรับจากการให้กู้ยืมระยะยาวแก่กิจการที่เกี่ยวข้องกัน</t>
  </si>
  <si>
    <t>เงินสดรับจากการขายที่ดิน อาคารและอุปกรณ์</t>
  </si>
  <si>
    <t>เงินสดจ่ายเพื่อซื้อที่ดิน อาคารและอุปกรณ์</t>
  </si>
  <si>
    <t xml:space="preserve">เงินสดรับจากการขายสินทรัพย์ไม่มีตัวตนอื่น </t>
  </si>
  <si>
    <t xml:space="preserve">เงินสดจ่ายเพื่อซื้อสินทรัพย์ไม่มีตัวตนอื่น </t>
  </si>
  <si>
    <t>สินทรัพย์ทางการเงินอื่นเพิ่มขึ้น</t>
  </si>
  <si>
    <t>ดอกเบี้ยรับ</t>
  </si>
  <si>
    <t>กระแสเงินสดสุทธิใช้ไปในกิจกรรมลงทุน</t>
  </si>
  <si>
    <t>กระแสเงินสดจากกิจกรรมจัดหาเงิน</t>
  </si>
  <si>
    <t>เงินสดจ่ายเพื่อซื้อส่วนได้เสียที่ไม่มีอำนาจควบคุม</t>
  </si>
  <si>
    <t>เงินสดรับจากการออกหุ้นสามัญของบริษัทย่อย</t>
  </si>
  <si>
    <t>เงินสดจ่ายเพื่อซื้อหุ้นทุนซื้อคืน</t>
  </si>
  <si>
    <t>เงินกู้ยืมระยะสั้นจากสถาบันการเงินเพิ่มขึ้น (ลดลง)</t>
  </si>
  <si>
    <t>ตั๋วแลกเงินเพิ่มขึ้น (ลดลง)</t>
  </si>
  <si>
    <t>เงินกู้ยืมระยะสั้นจากกิจการที่เกี่ยวข้องกันเพิ่มขึ้น (ลดลง)</t>
  </si>
  <si>
    <t>เงินสดรับจากเงินกู้ยืมระยะยาวจากสถาบันการเงิน</t>
  </si>
  <si>
    <t>เงินสดจ่ายเพื่อชำระเงินกู้ยืมระยะยาวจากสถาบันการเงิน</t>
  </si>
  <si>
    <t>เงินสดจ่ายเพื่อชำระหนี้สินตามสัญญาเช่า</t>
  </si>
  <si>
    <t>เงินสดรับจากการออกหุ้นกู้</t>
  </si>
  <si>
    <t>เงินสดจ่ายเพื่อชำระคืนหุ้นกู้</t>
  </si>
  <si>
    <t>เงินสดจ่ายชำระต้นทุนธุรกรรมทางการเงิน</t>
  </si>
  <si>
    <t>เงินปันผลจ่ายให้ผู้ถือหุ้นของบริษัท และส่วนได้เสีย</t>
  </si>
  <si>
    <t xml:space="preserve">   ที่ไม่มีอำนาจควบคุม</t>
  </si>
  <si>
    <t>ดอกเบี้ยจ่าย</t>
  </si>
  <si>
    <t xml:space="preserve">เงินสดและรายการเทียบเท่าเงินสดเพิ่มขึ้น (ลดลง) สุทธิ </t>
  </si>
  <si>
    <t xml:space="preserve">   ก่อนผลกระทบของอัตราแลกเปลี่ยน  </t>
  </si>
  <si>
    <t>ผลกระทบของอัตราแลกเปลี่ยนที่มีต่อเงินสดและรายการ</t>
  </si>
  <si>
    <t xml:space="preserve">   เทียบเท่าเงินสด</t>
  </si>
  <si>
    <t>เงินสดและรายการเทียบเท่าเงินสดเพิ่มขึ้น (ลดลง) สุทธิ</t>
  </si>
  <si>
    <t>เงินสดและรายการเทียบเท่าเงินสด ณ 1 มกราคม</t>
  </si>
  <si>
    <t>เงินสดและรายการเทียบเท่าเงินสด ณ 30 มิถุนายน</t>
  </si>
  <si>
    <t>ข้อมูลงบกระแสเงินสดเปิดเผยเพิ่มเติม</t>
  </si>
  <si>
    <t>1.</t>
  </si>
  <si>
    <t>ประกอบด้วย</t>
  </si>
  <si>
    <t>เงินเบิกเกินบัญชี</t>
  </si>
  <si>
    <t>สุทธิ</t>
  </si>
  <si>
    <t>2.</t>
  </si>
  <si>
    <t>รายการที่ไม่ใช่เงินสด</t>
  </si>
  <si>
    <t xml:space="preserve">ในระหว่างงวดหกเดือนสิ้นสุดวันที่ 30 มิถุนายน 2568 บริษัทได้ซื้อเงินลงทุนในบริษัทร่วมแห่งหนึ่งเป็นจำนวนเงิน 4,200 ล้านบาท </t>
  </si>
  <si>
    <t>โดยชำระค่าหุ้นด้วยการหักกลบลบหนี้ (ดูรายละเอียดในหมายเหตุข้อ 4)</t>
  </si>
  <si>
    <t>ในระหว่างงวดหกเดือนสิ้นสุดวันที่ 30 มิถุนายน 2568 บริษัทได้เพิ่มทุนในบริษัทย่อยแห่งหนึ่งเป็นจำนวนเงิน 1,803 ล้านบาท</t>
  </si>
  <si>
    <t>กำไรก่อนค่าใช้จ่าย (รายได้) ภาษีเงินได้</t>
  </si>
  <si>
    <t xml:space="preserve">     โดยอำนาจควบคุมไม่เปลี่ยนแปลง</t>
  </si>
  <si>
    <t>2</t>
  </si>
  <si>
    <t>ภาษีเงินได้จ่ายออก</t>
  </si>
  <si>
    <t xml:space="preserve">   ลดทุนจากหุ้นทุนซื้อคืนที่ครบกำหนดระยะเวลาขายคืน</t>
  </si>
  <si>
    <t>กระแสเงินสดสุทธิได้มาจาก (ใช้ไปใน) กิจกรรมจัดหาเงิน</t>
  </si>
  <si>
    <t>ประมาณการหนี้สินสำหรับผลประโยชน์พนักงาน (จ่าย) รับ</t>
  </si>
  <si>
    <t>โดยชำระค่าหุ้นด้วยการหักกลบลบหนี้ (ดูรายละเอียดในหมายเหตุข้อ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</si>
</sst>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\ ;\(#,##0\)"/>
    <numFmt numFmtId="166" formatCode="_(&quot;฿&quot;* #,##0.00_);_(&quot;฿&quot;* \(#,##0.00\);_(&quot;฿&quot;* &quot;-&quot;??_);_(@_)"/>
    <numFmt numFmtId="167" formatCode="#,##0.00\ ;\(#,##0.00\)"/>
    <numFmt numFmtId="168" formatCode="_-* #,##0.00_-;\-* #,##0.00_-;_-* &quot;-&quot;??_-;_-@_-"/>
    <numFmt numFmtId="169" formatCode="_(* #,##0.00000_);_(* \(#,##0.00000\);_(* &quot;-&quot;??_);_(@_)"/>
    <numFmt numFmtId="170" formatCode="_(* #,##0.0000_);_(* \(#,##0.0000\);_(* &quot;-&quot;??_);_(@_)"/>
    <numFmt numFmtId="171" formatCode="_(* #,##0.0_);_(* \(#,##0.0\);_(* &quot;-&quot;?_);_(@_)"/>
  </numFmts>
  <fonts count="31">
    <font>
      <sz val="15"/>
      <name val="Angsana New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ngsana New"/>
      <family val="1"/>
    </font>
    <font>
      <sz val="15"/>
      <name val="Angsana New"/>
      <family val="1"/>
    </font>
    <font>
      <b/>
      <sz val="15"/>
      <name val="Angsana New"/>
      <family val="1"/>
    </font>
    <font>
      <i/>
      <sz val="15"/>
      <name val="Angsana New"/>
      <family val="1"/>
    </font>
    <font>
      <b/>
      <i/>
      <sz val="15"/>
      <name val="Angsana New"/>
      <family val="1"/>
    </font>
    <font>
      <sz val="15"/>
      <color indexed="8"/>
      <name val="Angsana New"/>
      <family val="1"/>
    </font>
    <font>
      <b/>
      <sz val="15"/>
      <color indexed="8"/>
      <name val="Angsana New"/>
      <family val="1"/>
    </font>
    <font>
      <b/>
      <sz val="16"/>
      <color indexed="8"/>
      <name val="Angsana New"/>
      <family val="1"/>
    </font>
    <font>
      <sz val="17"/>
      <name val="Angsana New"/>
      <family val="1"/>
    </font>
    <font>
      <b/>
      <sz val="17"/>
      <color indexed="8"/>
      <name val="Angsana New"/>
      <family val="1"/>
    </font>
    <font>
      <sz val="16"/>
      <name val="Angsana New"/>
      <family val="1"/>
    </font>
    <font>
      <i/>
      <sz val="15"/>
      <color indexed="8"/>
      <name val="Angsana New"/>
      <family val="1"/>
    </font>
    <font>
      <b/>
      <i/>
      <sz val="15"/>
      <color indexed="8"/>
      <name val="Angsana New"/>
      <family val="1"/>
    </font>
    <font>
      <sz val="16"/>
      <color indexed="8"/>
      <name val="Angsana New"/>
      <family val="1"/>
    </font>
    <font>
      <i/>
      <sz val="16"/>
      <name val="Angsana New"/>
      <family val="1"/>
    </font>
    <font>
      <sz val="10"/>
      <name val="Arial"/>
      <family val="2"/>
    </font>
    <font>
      <b/>
      <i/>
      <sz val="16"/>
      <name val="Angsana New"/>
      <family val="1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b/>
      <sz val="15"/>
      <color rgb="FFFF0000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sz val="14"/>
      <name val="AngsanaUPC"/>
      <family val="1"/>
      <charset val="222"/>
    </font>
    <font>
      <sz val="15"/>
      <color rgb="FFFF0000"/>
      <name val="Angsana New"/>
      <family val="1"/>
    </font>
    <font>
      <b/>
      <sz val="15"/>
      <color rgb="FF000000"/>
      <name val="Angsana New"/>
      <family val="1"/>
    </font>
    <font>
      <b/>
      <i/>
      <sz val="15"/>
      <color rgb="FF000000"/>
      <name val="Angsana New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7">
    <xf numFmtId="0" fontId="0" fillId="0" borderId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6" fillId="0" borderId="0"/>
    <xf numFmtId="0" fontId="22" fillId="0" borderId="0"/>
    <xf numFmtId="0" fontId="6" fillId="0" borderId="0"/>
    <xf numFmtId="0" fontId="25" fillId="0" borderId="0"/>
    <xf numFmtId="0" fontId="3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2">
    <xf numFmtId="0" fontId="0" fillId="0" borderId="0" xfId="0"/>
    <xf numFmtId="164" fontId="6" fillId="0" borderId="0" xfId="1" applyNumberFormat="1" applyFont="1" applyFill="1" applyAlignment="1"/>
    <xf numFmtId="164" fontId="6" fillId="0" borderId="0" xfId="1" applyNumberFormat="1" applyFont="1" applyFill="1" applyAlignment="1">
      <alignment horizontal="right"/>
    </xf>
    <xf numFmtId="164" fontId="6" fillId="0" borderId="1" xfId="1" applyNumberFormat="1" applyFont="1" applyFill="1" applyBorder="1" applyAlignment="1"/>
    <xf numFmtId="164" fontId="0" fillId="0" borderId="0" xfId="1" applyNumberFormat="1" applyFont="1" applyFill="1" applyAlignment="1"/>
    <xf numFmtId="164" fontId="0" fillId="0" borderId="0" xfId="1" applyNumberFormat="1" applyFont="1" applyFill="1" applyAlignment="1">
      <alignment horizontal="right"/>
    </xf>
    <xf numFmtId="41" fontId="0" fillId="0" borderId="0" xfId="1" applyNumberFormat="1" applyFont="1" applyFill="1" applyAlignment="1">
      <alignment horizontal="right"/>
    </xf>
    <xf numFmtId="41" fontId="0" fillId="0" borderId="1" xfId="1" applyNumberFormat="1" applyFont="1" applyFill="1" applyBorder="1" applyAlignment="1">
      <alignment horizontal="right"/>
    </xf>
    <xf numFmtId="43" fontId="6" fillId="0" borderId="0" xfId="3" applyFont="1" applyFill="1" applyBorder="1" applyAlignment="1">
      <alignment horizontal="right"/>
    </xf>
    <xf numFmtId="41" fontId="6" fillId="0" borderId="0" xfId="3" applyNumberFormat="1" applyFont="1" applyFill="1" applyBorder="1" applyAlignment="1">
      <alignment horizontal="right"/>
    </xf>
    <xf numFmtId="43" fontId="7" fillId="0" borderId="0" xfId="3" applyFont="1" applyFill="1" applyBorder="1" applyAlignment="1">
      <alignment horizontal="right"/>
    </xf>
    <xf numFmtId="164" fontId="10" fillId="0" borderId="0" xfId="3" applyNumberFormat="1" applyFont="1" applyFill="1" applyBorder="1" applyAlignment="1">
      <alignment horizontal="right"/>
    </xf>
    <xf numFmtId="43" fontId="10" fillId="0" borderId="0" xfId="3" applyFont="1" applyFill="1" applyBorder="1" applyAlignment="1">
      <alignment horizontal="right"/>
    </xf>
    <xf numFmtId="41" fontId="6" fillId="0" borderId="1" xfId="3" applyNumberFormat="1" applyFont="1" applyFill="1" applyBorder="1" applyAlignment="1">
      <alignment horizontal="right"/>
    </xf>
    <xf numFmtId="43" fontId="11" fillId="0" borderId="0" xfId="3" applyFont="1" applyFill="1" applyAlignment="1">
      <alignment horizontal="right"/>
    </xf>
    <xf numFmtId="43" fontId="11" fillId="0" borderId="0" xfId="3" applyFont="1" applyFill="1" applyBorder="1" applyAlignment="1">
      <alignment horizontal="right"/>
    </xf>
    <xf numFmtId="41" fontId="7" fillId="0" borderId="1" xfId="3" applyNumberFormat="1" applyFont="1" applyFill="1" applyBorder="1" applyAlignment="1">
      <alignment horizontal="right"/>
    </xf>
    <xf numFmtId="164" fontId="11" fillId="0" borderId="0" xfId="3" applyNumberFormat="1" applyFont="1" applyFill="1" applyBorder="1" applyAlignment="1">
      <alignment horizontal="right"/>
    </xf>
    <xf numFmtId="41" fontId="7" fillId="0" borderId="0" xfId="3" applyNumberFormat="1" applyFont="1" applyFill="1" applyBorder="1" applyAlignment="1">
      <alignment horizontal="right"/>
    </xf>
    <xf numFmtId="41" fontId="0" fillId="0" borderId="1" xfId="3" applyNumberFormat="1" applyFont="1" applyFill="1" applyBorder="1" applyAlignment="1">
      <alignment horizontal="right"/>
    </xf>
    <xf numFmtId="41" fontId="7" fillId="0" borderId="4" xfId="3" applyNumberFormat="1" applyFont="1" applyFill="1" applyBorder="1" applyAlignment="1">
      <alignment horizontal="right"/>
    </xf>
    <xf numFmtId="164" fontId="7" fillId="0" borderId="3" xfId="1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164" fontId="7" fillId="0" borderId="1" xfId="1" applyNumberFormat="1" applyFont="1" applyFill="1" applyBorder="1" applyAlignment="1"/>
    <xf numFmtId="164" fontId="7" fillId="0" borderId="0" xfId="1" applyNumberFormat="1" applyFont="1" applyFill="1" applyBorder="1" applyAlignment="1">
      <alignment horizontal="right"/>
    </xf>
    <xf numFmtId="41" fontId="6" fillId="0" borderId="0" xfId="1" applyNumberFormat="1" applyFont="1" applyFill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41" fontId="7" fillId="0" borderId="1" xfId="1" applyNumberFormat="1" applyFont="1" applyFill="1" applyBorder="1" applyAlignment="1">
      <alignment horizontal="right"/>
    </xf>
    <xf numFmtId="164" fontId="7" fillId="0" borderId="5" xfId="1" applyNumberFormat="1" applyFont="1" applyFill="1" applyBorder="1" applyAlignment="1"/>
    <xf numFmtId="41" fontId="6" fillId="0" borderId="1" xfId="1" applyNumberFormat="1" applyFont="1" applyFill="1" applyBorder="1" applyAlignment="1">
      <alignment horizontal="right"/>
    </xf>
    <xf numFmtId="41" fontId="0" fillId="0" borderId="0" xfId="3" applyNumberFormat="1" applyFont="1" applyFill="1" applyBorder="1" applyAlignment="1">
      <alignment horizontal="right"/>
    </xf>
    <xf numFmtId="41" fontId="6" fillId="0" borderId="0" xfId="1" applyNumberFormat="1" applyFont="1" applyFill="1" applyBorder="1" applyAlignment="1">
      <alignment horizontal="right"/>
    </xf>
    <xf numFmtId="41" fontId="7" fillId="0" borderId="2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/>
    <xf numFmtId="164" fontId="6" fillId="0" borderId="0" xfId="1" quotePrefix="1" applyNumberFormat="1" applyFont="1" applyFill="1" applyAlignment="1">
      <alignment horizontal="right"/>
    </xf>
    <xf numFmtId="164" fontId="10" fillId="0" borderId="0" xfId="1" applyNumberFormat="1" applyFont="1" applyFill="1" applyAlignment="1"/>
    <xf numFmtId="164" fontId="8" fillId="0" borderId="0" xfId="3" applyNumberFormat="1" applyFont="1" applyFill="1" applyAlignment="1"/>
    <xf numFmtId="41" fontId="0" fillId="0" borderId="0" xfId="3" applyNumberFormat="1" applyFont="1" applyFill="1" applyAlignment="1">
      <alignment horizontal="right"/>
    </xf>
    <xf numFmtId="41" fontId="0" fillId="0" borderId="0" xfId="1" applyNumberFormat="1" applyFont="1" applyFill="1" applyBorder="1" applyAlignment="1">
      <alignment horizontal="right"/>
    </xf>
    <xf numFmtId="43" fontId="6" fillId="0" borderId="0" xfId="1" applyFont="1" applyFill="1" applyBorder="1" applyAlignment="1">
      <alignment horizontal="right"/>
    </xf>
    <xf numFmtId="164" fontId="0" fillId="0" borderId="1" xfId="1" applyNumberFormat="1" applyFont="1" applyFill="1" applyBorder="1" applyAlignment="1"/>
    <xf numFmtId="164" fontId="7" fillId="0" borderId="3" xfId="1" applyNumberFormat="1" applyFont="1" applyFill="1" applyBorder="1" applyAlignment="1"/>
    <xf numFmtId="164" fontId="6" fillId="0" borderId="3" xfId="1" applyNumberFormat="1" applyFont="1" applyFill="1" applyBorder="1" applyAlignment="1"/>
    <xf numFmtId="165" fontId="6" fillId="0" borderId="0" xfId="1" applyNumberFormat="1" applyFont="1" applyFill="1" applyBorder="1" applyAlignment="1"/>
    <xf numFmtId="165" fontId="10" fillId="0" borderId="0" xfId="1" applyNumberFormat="1" applyFont="1" applyFill="1" applyBorder="1" applyAlignment="1"/>
    <xf numFmtId="165" fontId="0" fillId="0" borderId="0" xfId="1" applyNumberFormat="1" applyFont="1" applyFill="1" applyBorder="1" applyAlignment="1"/>
    <xf numFmtId="164" fontId="7" fillId="0" borderId="0" xfId="1" applyNumberFormat="1" applyFont="1" applyFill="1" applyAlignment="1">
      <alignment horizontal="right"/>
    </xf>
    <xf numFmtId="164" fontId="8" fillId="0" borderId="0" xfId="3" applyNumberFormat="1" applyFont="1" applyFill="1" applyAlignment="1">
      <alignment horizontal="right"/>
    </xf>
    <xf numFmtId="41" fontId="7" fillId="0" borderId="0" xfId="3" applyNumberFormat="1" applyFont="1" applyFill="1" applyAlignment="1">
      <alignment horizontal="right"/>
    </xf>
    <xf numFmtId="43" fontId="7" fillId="0" borderId="0" xfId="3" applyFont="1" applyFill="1" applyAlignment="1">
      <alignment horizontal="right"/>
    </xf>
    <xf numFmtId="41" fontId="7" fillId="0" borderId="5" xfId="3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/>
    <xf numFmtId="164" fontId="6" fillId="0" borderId="0" xfId="1" applyNumberFormat="1" applyFont="1" applyFill="1"/>
    <xf numFmtId="41" fontId="7" fillId="0" borderId="0" xfId="1" applyNumberFormat="1" applyFont="1" applyFill="1" applyBorder="1" applyAlignment="1">
      <alignment horizontal="right"/>
    </xf>
    <xf numFmtId="43" fontId="10" fillId="0" borderId="0" xfId="1" applyFont="1" applyFill="1" applyBorder="1" applyAlignment="1">
      <alignment horizontal="right"/>
    </xf>
    <xf numFmtId="43" fontId="10" fillId="0" borderId="0" xfId="3" applyFont="1" applyFill="1" applyAlignment="1">
      <alignment horizontal="right"/>
    </xf>
    <xf numFmtId="43" fontId="24" fillId="0" borderId="0" xfId="1" applyFont="1" applyFill="1"/>
    <xf numFmtId="164" fontId="0" fillId="0" borderId="0" xfId="1" applyNumberFormat="1" applyFont="1" applyFill="1"/>
    <xf numFmtId="43" fontId="6" fillId="0" borderId="0" xfId="1" applyFont="1" applyFill="1"/>
    <xf numFmtId="41" fontId="7" fillId="0" borderId="0" xfId="1" applyNumberFormat="1" applyFont="1" applyFill="1" applyAlignment="1">
      <alignment horizontal="right"/>
    </xf>
    <xf numFmtId="170" fontId="24" fillId="0" borderId="0" xfId="1" applyNumberFormat="1" applyFont="1" applyFill="1"/>
    <xf numFmtId="169" fontId="24" fillId="0" borderId="0" xfId="1" applyNumberFormat="1" applyFont="1" applyFill="1"/>
    <xf numFmtId="0" fontId="15" fillId="0" borderId="0" xfId="0" applyFont="1"/>
    <xf numFmtId="165" fontId="0" fillId="0" borderId="0" xfId="0" applyNumberFormat="1"/>
    <xf numFmtId="0" fontId="0" fillId="0" borderId="0" xfId="0" applyAlignment="1">
      <alignment horizontal="center" vertical="center"/>
    </xf>
    <xf numFmtId="41" fontId="0" fillId="0" borderId="0" xfId="0" applyNumberFormat="1"/>
    <xf numFmtId="0" fontId="24" fillId="0" borderId="0" xfId="0" applyFont="1"/>
    <xf numFmtId="0" fontId="12" fillId="0" borderId="0" xfId="0" applyFont="1"/>
    <xf numFmtId="0" fontId="18" fillId="0" borderId="0" xfId="0" applyFont="1"/>
    <xf numFmtId="0" fontId="6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6" fillId="0" borderId="0" xfId="0" applyNumberFormat="1" applyFont="1"/>
    <xf numFmtId="0" fontId="10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7" fillId="0" borderId="0" xfId="0" applyFont="1"/>
    <xf numFmtId="165" fontId="7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41" fontId="24" fillId="0" borderId="0" xfId="0" applyNumberFormat="1" applyFont="1"/>
    <xf numFmtId="164" fontId="24" fillId="0" borderId="0" xfId="0" applyNumberFormat="1" applyFont="1"/>
    <xf numFmtId="0" fontId="14" fillId="0" borderId="0" xfId="0" applyFont="1"/>
    <xf numFmtId="0" fontId="13" fillId="0" borderId="0" xfId="0" applyFont="1"/>
    <xf numFmtId="0" fontId="28" fillId="0" borderId="0" xfId="0" applyFont="1"/>
    <xf numFmtId="164" fontId="6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165" fontId="11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center"/>
    </xf>
    <xf numFmtId="41" fontId="28" fillId="0" borderId="0" xfId="0" applyNumberFormat="1" applyFont="1"/>
    <xf numFmtId="164" fontId="10" fillId="0" borderId="0" xfId="0" applyNumberFormat="1" applyFont="1" applyAlignment="1">
      <alignment horizontal="center"/>
    </xf>
    <xf numFmtId="164" fontId="0" fillId="0" borderId="0" xfId="0" applyNumberFormat="1"/>
    <xf numFmtId="165" fontId="7" fillId="0" borderId="0" xfId="0" applyNumberFormat="1" applyFont="1"/>
    <xf numFmtId="165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7" fillId="0" borderId="0" xfId="0" applyNumberFormat="1" applyFont="1"/>
    <xf numFmtId="165" fontId="11" fillId="0" borderId="3" xfId="0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49" fontId="5" fillId="0" borderId="0" xfId="0" applyNumberFormat="1" applyFont="1"/>
    <xf numFmtId="0" fontId="8" fillId="0" borderId="0" xfId="0" applyFont="1" applyAlignment="1">
      <alignment horizontal="center"/>
    </xf>
    <xf numFmtId="49" fontId="7" fillId="0" borderId="0" xfId="0" applyNumberFormat="1" applyFont="1"/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9" fillId="0" borderId="0" xfId="0" applyNumberFormat="1" applyFont="1"/>
    <xf numFmtId="165" fontId="6" fillId="0" borderId="0" xfId="0" applyNumberFormat="1" applyFont="1"/>
    <xf numFmtId="0" fontId="0" fillId="0" borderId="0" xfId="0" applyAlignment="1">
      <alignment horizontal="left"/>
    </xf>
    <xf numFmtId="49" fontId="0" fillId="0" borderId="0" xfId="0" applyNumberFormat="1"/>
    <xf numFmtId="0" fontId="6" fillId="0" borderId="0" xfId="0" applyFont="1" applyAlignment="1">
      <alignment horizontal="left"/>
    </xf>
    <xf numFmtId="165" fontId="6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0" fillId="0" borderId="0" xfId="0" applyAlignment="1">
      <alignment wrapText="1"/>
    </xf>
    <xf numFmtId="165" fontId="6" fillId="0" borderId="1" xfId="0" applyNumberFormat="1" applyFont="1" applyBorder="1"/>
    <xf numFmtId="37" fontId="6" fillId="0" borderId="0" xfId="0" applyNumberFormat="1" applyFont="1"/>
    <xf numFmtId="44" fontId="0" fillId="0" borderId="0" xfId="0" applyNumberFormat="1" applyAlignment="1">
      <alignment horizontal="right"/>
    </xf>
    <xf numFmtId="0" fontId="19" fillId="0" borderId="0" xfId="0" applyFont="1" applyAlignment="1">
      <alignment horizontal="center"/>
    </xf>
    <xf numFmtId="165" fontId="6" fillId="0" borderId="3" xfId="0" applyNumberFormat="1" applyFont="1" applyBorder="1"/>
    <xf numFmtId="49" fontId="8" fillId="0" borderId="0" xfId="0" applyNumberFormat="1" applyFont="1"/>
    <xf numFmtId="0" fontId="5" fillId="0" borderId="0" xfId="0" applyFont="1"/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9" fillId="0" borderId="0" xfId="0" applyFont="1"/>
    <xf numFmtId="0" fontId="8" fillId="0" borderId="0" xfId="0" applyFont="1"/>
    <xf numFmtId="43" fontId="0" fillId="0" borderId="0" xfId="1" applyFont="1" applyFill="1" applyAlignment="1">
      <alignment horizontal="right"/>
    </xf>
    <xf numFmtId="165" fontId="0" fillId="0" borderId="5" xfId="0" applyNumberFormat="1" applyBorder="1"/>
    <xf numFmtId="165" fontId="0" fillId="0" borderId="1" xfId="0" applyNumberFormat="1" applyBorder="1"/>
    <xf numFmtId="165" fontId="7" fillId="0" borderId="1" xfId="0" applyNumberFormat="1" applyFont="1" applyBorder="1"/>
    <xf numFmtId="165" fontId="7" fillId="0" borderId="4" xfId="0" applyNumberFormat="1" applyFont="1" applyBorder="1"/>
    <xf numFmtId="165" fontId="7" fillId="0" borderId="2" xfId="0" applyNumberFormat="1" applyFont="1" applyBorder="1"/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vertical="center"/>
    </xf>
    <xf numFmtId="49" fontId="12" fillId="0" borderId="0" xfId="0" applyNumberFormat="1" applyFont="1"/>
    <xf numFmtId="49" fontId="10" fillId="0" borderId="0" xfId="0" applyNumberFormat="1" applyFont="1" applyAlignment="1">
      <alignment horizontal="center"/>
    </xf>
    <xf numFmtId="49" fontId="10" fillId="0" borderId="0" xfId="0" applyNumberFormat="1" applyFont="1"/>
    <xf numFmtId="49" fontId="11" fillId="0" borderId="0" xfId="0" applyNumberFormat="1" applyFont="1"/>
    <xf numFmtId="0" fontId="11" fillId="0" borderId="0" xfId="0" applyFont="1"/>
    <xf numFmtId="0" fontId="0" fillId="0" borderId="0" xfId="7" quotePrefix="1" applyFont="1" applyAlignment="1">
      <alignment horizontal="left"/>
    </xf>
    <xf numFmtId="0" fontId="8" fillId="0" borderId="0" xfId="0" applyFont="1" applyAlignment="1">
      <alignment horizontal="center" vertical="center"/>
    </xf>
    <xf numFmtId="0" fontId="10" fillId="0" borderId="0" xfId="0" quotePrefix="1" applyFont="1"/>
    <xf numFmtId="0" fontId="9" fillId="0" borderId="0" xfId="0" applyFont="1" applyAlignment="1">
      <alignment horizontal="left"/>
    </xf>
    <xf numFmtId="49" fontId="17" fillId="0" borderId="0" xfId="0" applyNumberFormat="1" applyFont="1"/>
    <xf numFmtId="0" fontId="17" fillId="0" borderId="0" xfId="0" applyFont="1"/>
    <xf numFmtId="0" fontId="0" fillId="0" borderId="0" xfId="0" quotePrefix="1"/>
    <xf numFmtId="37" fontId="6" fillId="0" borderId="1" xfId="0" applyNumberFormat="1" applyFont="1" applyBorder="1"/>
    <xf numFmtId="165" fontId="7" fillId="0" borderId="3" xfId="0" applyNumberFormat="1" applyFont="1" applyBorder="1"/>
    <xf numFmtId="49" fontId="29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67" fontId="7" fillId="0" borderId="3" xfId="0" applyNumberFormat="1" applyFont="1" applyBorder="1" applyAlignment="1">
      <alignment vertical="center"/>
    </xf>
    <xf numFmtId="167" fontId="7" fillId="0" borderId="0" xfId="0" applyNumberFormat="1" applyFont="1"/>
    <xf numFmtId="171" fontId="6" fillId="0" borderId="0" xfId="0" applyNumberFormat="1" applyFont="1"/>
    <xf numFmtId="164" fontId="7" fillId="0" borderId="2" xfId="1" applyNumberFormat="1" applyFont="1" applyFill="1" applyBorder="1" applyAlignment="1">
      <alignment horizontal="right"/>
    </xf>
    <xf numFmtId="41" fontId="6" fillId="0" borderId="0" xfId="0" applyNumberFormat="1" applyFont="1"/>
    <xf numFmtId="41" fontId="0" fillId="0" borderId="0" xfId="1" applyNumberFormat="1" applyFont="1" applyAlignment="1">
      <alignment horizontal="right"/>
    </xf>
    <xf numFmtId="41" fontId="0" fillId="0" borderId="0" xfId="3" applyNumberFormat="1" applyFont="1" applyAlignment="1">
      <alignment horizontal="right"/>
    </xf>
    <xf numFmtId="41" fontId="0" fillId="0" borderId="1" xfId="3" applyNumberFormat="1" applyFont="1" applyBorder="1" applyAlignment="1">
      <alignment horizontal="right"/>
    </xf>
    <xf numFmtId="43" fontId="10" fillId="0" borderId="0" xfId="3" applyFont="1" applyAlignment="1">
      <alignment horizontal="right"/>
    </xf>
    <xf numFmtId="41" fontId="0" fillId="0" borderId="0" xfId="3" applyNumberFormat="1" applyFont="1" applyBorder="1" applyAlignment="1">
      <alignment horizontal="right"/>
    </xf>
    <xf numFmtId="41" fontId="10" fillId="0" borderId="0" xfId="1" applyNumberFormat="1" applyFont="1" applyFill="1" applyBorder="1" applyAlignment="1">
      <alignment horizontal="right"/>
    </xf>
    <xf numFmtId="41" fontId="10" fillId="0" borderId="0" xfId="1" applyNumberFormat="1" applyFont="1" applyFill="1" applyAlignment="1">
      <alignment horizontal="right"/>
    </xf>
    <xf numFmtId="41" fontId="0" fillId="0" borderId="0" xfId="1" applyNumberFormat="1" applyFont="1"/>
    <xf numFmtId="41" fontId="10" fillId="0" borderId="0" xfId="1" applyNumberFormat="1" applyFont="1" applyAlignment="1">
      <alignment horizontal="center"/>
    </xf>
    <xf numFmtId="41" fontId="10" fillId="0" borderId="0" xfId="1" applyNumberFormat="1" applyFont="1" applyAlignment="1">
      <alignment horizontal="right"/>
    </xf>
    <xf numFmtId="165" fontId="0" fillId="0" borderId="0" xfId="1" applyNumberFormat="1" applyFont="1" applyFill="1"/>
    <xf numFmtId="49" fontId="16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right"/>
    </xf>
    <xf numFmtId="164" fontId="8" fillId="0" borderId="0" xfId="3" applyNumberFormat="1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15" fillId="0" borderId="0" xfId="0" applyFont="1" applyAlignment="1">
      <alignment horizontal="right"/>
    </xf>
  </cellXfs>
  <cellStyles count="27">
    <cellStyle name="Comma" xfId="1" builtinId="3"/>
    <cellStyle name="Comma 2" xfId="2" xr:uid="{00000000-0005-0000-0000-000001000000}"/>
    <cellStyle name="Comma 2 2" xfId="3" xr:uid="{00000000-0005-0000-0000-000002000000}"/>
    <cellStyle name="Comma 2 2 14" xfId="4" xr:uid="{00000000-0005-0000-0000-000003000000}"/>
    <cellStyle name="Comma 2 3" xfId="13" xr:uid="{F35536E2-2C14-46E0-9957-611B53BB08C2}"/>
    <cellStyle name="Comma 2 3 2" xfId="23" xr:uid="{89DFBABB-46CE-4945-8159-7753415C5C22}"/>
    <cellStyle name="Comma 3" xfId="5" xr:uid="{00000000-0005-0000-0000-000004000000}"/>
    <cellStyle name="Comma 3 2" xfId="15" xr:uid="{494EF665-644A-46D5-9F1B-D7004017E64F}"/>
    <cellStyle name="Comma 3 2 2" xfId="25" xr:uid="{262B30DC-1A5F-4F15-9243-E6EF74CC9E6B}"/>
    <cellStyle name="Comma 3 3" xfId="18" xr:uid="{41B41459-FE76-4BDE-9B13-B4705178DA28}"/>
    <cellStyle name="Comma 3 3 2" xfId="26" xr:uid="{B3CC8A73-8E0C-45C2-8EA8-A87EE16DB48A}"/>
    <cellStyle name="Comma 3 4" xfId="20" xr:uid="{A1BCA591-7950-4080-8E06-759E307D71B4}"/>
    <cellStyle name="Comma 4" xfId="17" xr:uid="{C46A27DC-80DA-4981-8B67-852B64431DE8}"/>
    <cellStyle name="Comma 5" xfId="12" xr:uid="{31183AC2-ADBB-4985-ADCB-4A192E03A285}"/>
    <cellStyle name="Comma 5 2" xfId="22" xr:uid="{690BA5B6-162D-4972-9DD9-994F301F676A}"/>
    <cellStyle name="Currency 2" xfId="6" xr:uid="{00000000-0005-0000-0000-000005000000}"/>
    <cellStyle name="Normal" xfId="0" builtinId="0"/>
    <cellStyle name="Normal 116" xfId="14" xr:uid="{0752F51E-BAE8-4B2C-BCB5-9F47CC02C809}"/>
    <cellStyle name="Normal 116 2" xfId="24" xr:uid="{D11CE6BD-B045-4CEB-98B9-C531AC90FF48}"/>
    <cellStyle name="Normal 2" xfId="7" xr:uid="{00000000-0005-0000-0000-000007000000}"/>
    <cellStyle name="Normal 2 23" xfId="19" xr:uid="{58A1695C-A52E-47C2-A8BF-CA5EF43D9110}"/>
    <cellStyle name="Normal 3" xfId="10" xr:uid="{FD973A5E-3F7D-4532-BA7B-854A898F927F}"/>
    <cellStyle name="Normal 3 2" xfId="16" xr:uid="{C4715B33-BD43-44DE-99C9-BE849F86151A}"/>
    <cellStyle name="Normal 4" xfId="11" xr:uid="{E42E6397-0CEA-4EE5-A7B4-19B96C36A2B3}"/>
    <cellStyle name="Normal 4 2" xfId="21" xr:uid="{294E4419-9FB3-4C3B-B931-F6CA604EB9B4}"/>
    <cellStyle name="Normal 5" xfId="8" xr:uid="{00000000-0005-0000-0000-000008000000}"/>
    <cellStyle name="Normal 68" xfId="9" xr:uid="{00000000-0005-0000-0000-000009000000}"/>
  </cellStyles>
  <dxfs count="0"/>
  <tableStyles count="0" defaultTableStyle="TableStyleMedium9" defaultPivotStyle="PivotStyleLight16"/>
  <colors>
    <mruColors>
      <color rgb="FF00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D8F6B-03B0-4F8D-8379-42AACC8DE0FD}">
  <sheetPr codeName="Sheet1">
    <pageSetUpPr fitToPage="1"/>
  </sheetPr>
  <dimension ref="A1:P125"/>
  <sheetViews>
    <sheetView showGridLines="0" tabSelected="1" zoomScaleNormal="100" zoomScaleSheetLayoutView="85" workbookViewId="0"/>
  </sheetViews>
  <sheetFormatPr defaultColWidth="9.125" defaultRowHeight="21.6"/>
  <cols>
    <col min="1" max="1" width="42.375" style="106" customWidth="1"/>
    <col min="2" max="2" width="8.875" style="104" customWidth="1"/>
    <col min="3" max="3" width="1.125" style="70" customWidth="1"/>
    <col min="4" max="4" width="14.125" style="70" customWidth="1"/>
    <col min="5" max="5" width="1.375" style="70" customWidth="1"/>
    <col min="6" max="6" width="13.625" style="70" customWidth="1"/>
    <col min="7" max="7" width="1.375" style="70" customWidth="1"/>
    <col min="8" max="8" width="14.125" style="70" customWidth="1"/>
    <col min="9" max="9" width="1.375" style="70" customWidth="1"/>
    <col min="10" max="10" width="13.625" style="70" customWidth="1"/>
    <col min="11" max="11" width="9.125" style="70"/>
    <col min="12" max="12" width="17.75" style="70" bestFit="1" customWidth="1"/>
    <col min="13" max="13" width="17.375" style="70" bestFit="1" customWidth="1"/>
    <col min="14" max="14" width="18.125" style="70" customWidth="1"/>
    <col min="15" max="15" width="13.875" style="70" bestFit="1" customWidth="1"/>
    <col min="16" max="16384" width="9.125" style="70"/>
  </cols>
  <sheetData>
    <row r="1" spans="1:10" ht="22.5" customHeight="1">
      <c r="A1" s="103" t="s">
        <v>0</v>
      </c>
    </row>
    <row r="2" spans="1:10" ht="22.5" customHeight="1">
      <c r="A2" s="103" t="s">
        <v>1</v>
      </c>
    </row>
    <row r="3" spans="1:10" ht="22.5" customHeight="1">
      <c r="A3" s="105"/>
      <c r="J3" s="48" t="s">
        <v>2</v>
      </c>
    </row>
    <row r="4" spans="1:10" ht="22.5" customHeight="1">
      <c r="C4" s="104"/>
      <c r="D4" s="172" t="s">
        <v>3</v>
      </c>
      <c r="E4" s="172"/>
      <c r="F4" s="172"/>
      <c r="G4" s="72"/>
      <c r="H4" s="172" t="s">
        <v>4</v>
      </c>
      <c r="I4" s="172"/>
      <c r="J4" s="172"/>
    </row>
    <row r="5" spans="1:10">
      <c r="C5" s="107"/>
      <c r="D5" s="73" t="s">
        <v>5</v>
      </c>
      <c r="E5" s="77"/>
      <c r="F5" s="73" t="s">
        <v>6</v>
      </c>
      <c r="G5" s="77"/>
      <c r="H5" s="73" t="s">
        <v>5</v>
      </c>
      <c r="I5" s="77"/>
      <c r="J5" s="73" t="s">
        <v>6</v>
      </c>
    </row>
    <row r="6" spans="1:10">
      <c r="B6" s="104" t="s">
        <v>7</v>
      </c>
      <c r="C6" s="107"/>
      <c r="D6" s="77">
        <v>2568</v>
      </c>
      <c r="E6" s="107"/>
      <c r="F6" s="77">
        <v>2567</v>
      </c>
      <c r="G6" s="77"/>
      <c r="H6" s="77">
        <v>2568</v>
      </c>
      <c r="I6" s="107"/>
      <c r="J6" s="77">
        <v>2567</v>
      </c>
    </row>
    <row r="7" spans="1:10" ht="23.4">
      <c r="A7" s="103" t="s">
        <v>8</v>
      </c>
      <c r="B7" s="70"/>
      <c r="C7" s="107"/>
      <c r="D7" s="108" t="s">
        <v>9</v>
      </c>
      <c r="E7" s="107"/>
      <c r="F7" s="109"/>
      <c r="G7" s="77"/>
      <c r="H7" s="108" t="s">
        <v>9</v>
      </c>
      <c r="I7" s="107"/>
      <c r="J7" s="109"/>
    </row>
    <row r="8" spans="1:10" ht="22.5" customHeight="1">
      <c r="A8" s="103"/>
      <c r="C8" s="107"/>
      <c r="D8" s="77"/>
      <c r="E8" s="107"/>
      <c r="F8" s="77"/>
      <c r="G8" s="77"/>
      <c r="H8" s="77"/>
      <c r="I8" s="107"/>
      <c r="J8" s="77"/>
    </row>
    <row r="9" spans="1:10" ht="22.5" customHeight="1">
      <c r="A9" s="110" t="s">
        <v>10</v>
      </c>
      <c r="C9" s="111"/>
      <c r="D9" s="111"/>
      <c r="E9" s="111"/>
      <c r="F9" s="111"/>
      <c r="G9" s="111"/>
      <c r="H9" s="111"/>
      <c r="I9" s="111"/>
      <c r="J9" s="111"/>
    </row>
    <row r="10" spans="1:10" ht="22.5" customHeight="1">
      <c r="A10" s="106" t="s">
        <v>11</v>
      </c>
      <c r="C10" s="111"/>
      <c r="D10" s="111">
        <v>26813892</v>
      </c>
      <c r="E10" s="111"/>
      <c r="F10" s="111">
        <v>24943527</v>
      </c>
      <c r="G10" s="111"/>
      <c r="H10" s="1">
        <v>1446568</v>
      </c>
      <c r="I10" s="111"/>
      <c r="J10" s="1">
        <v>1226831</v>
      </c>
    </row>
    <row r="11" spans="1:10" ht="22.5" customHeight="1">
      <c r="A11" s="112" t="s">
        <v>12</v>
      </c>
      <c r="C11" s="111"/>
      <c r="D11" s="111">
        <v>89951</v>
      </c>
      <c r="E11" s="111"/>
      <c r="F11" s="111">
        <v>123839</v>
      </c>
      <c r="G11" s="111"/>
      <c r="H11" s="32">
        <v>0</v>
      </c>
      <c r="I11" s="111"/>
      <c r="J11" s="39">
        <v>0</v>
      </c>
    </row>
    <row r="12" spans="1:10" ht="22.5" customHeight="1">
      <c r="A12" s="113" t="s">
        <v>13</v>
      </c>
      <c r="B12" s="104">
        <v>11</v>
      </c>
      <c r="C12" s="111"/>
      <c r="D12" s="111">
        <v>41408062</v>
      </c>
      <c r="E12" s="111"/>
      <c r="F12" s="111">
        <v>40674195</v>
      </c>
      <c r="G12" s="111"/>
      <c r="H12" s="1">
        <v>1441120</v>
      </c>
      <c r="I12" s="111"/>
      <c r="J12" s="1">
        <v>1946007</v>
      </c>
    </row>
    <row r="13" spans="1:10" ht="22.5" customHeight="1">
      <c r="A13" s="114" t="s">
        <v>14</v>
      </c>
      <c r="C13" s="111"/>
      <c r="D13" s="111">
        <v>2199945</v>
      </c>
      <c r="E13" s="111"/>
      <c r="F13" s="111">
        <v>2206858</v>
      </c>
      <c r="G13" s="111"/>
      <c r="H13" s="1">
        <v>135488</v>
      </c>
      <c r="I13" s="111"/>
      <c r="J13" s="1">
        <v>179771</v>
      </c>
    </row>
    <row r="14" spans="1:10" ht="22.5" customHeight="1">
      <c r="A14" s="112" t="s">
        <v>15</v>
      </c>
      <c r="C14" s="111"/>
      <c r="D14" s="111">
        <v>87535</v>
      </c>
      <c r="E14" s="111"/>
      <c r="F14" s="111">
        <v>124421</v>
      </c>
      <c r="G14" s="111"/>
      <c r="H14" s="32">
        <v>8367434</v>
      </c>
      <c r="I14" s="111"/>
      <c r="J14" s="32">
        <v>4429799</v>
      </c>
    </row>
    <row r="15" spans="1:10" ht="22.5" customHeight="1">
      <c r="A15" s="112" t="s">
        <v>16</v>
      </c>
      <c r="C15" s="111"/>
      <c r="D15" s="111">
        <v>1110195</v>
      </c>
      <c r="E15" s="111"/>
      <c r="F15" s="111">
        <v>1057346</v>
      </c>
      <c r="G15" s="111"/>
      <c r="H15" s="32">
        <v>1706240</v>
      </c>
      <c r="I15" s="111"/>
      <c r="J15" s="32">
        <v>987071</v>
      </c>
    </row>
    <row r="16" spans="1:10" ht="22.5" customHeight="1">
      <c r="A16" s="114" t="s">
        <v>17</v>
      </c>
      <c r="C16" s="111"/>
      <c r="D16" s="111">
        <v>3013276</v>
      </c>
      <c r="E16" s="111"/>
      <c r="F16" s="111">
        <v>3096795</v>
      </c>
      <c r="G16" s="111"/>
      <c r="H16" s="32">
        <v>0</v>
      </c>
      <c r="I16" s="111"/>
      <c r="J16" s="32">
        <v>0</v>
      </c>
    </row>
    <row r="17" spans="1:14" ht="22.5" customHeight="1">
      <c r="A17" s="113" t="s">
        <v>18</v>
      </c>
      <c r="B17" s="104">
        <v>3</v>
      </c>
      <c r="C17" s="111"/>
      <c r="D17" s="32">
        <v>22073</v>
      </c>
      <c r="E17" s="111"/>
      <c r="F17" s="32">
        <v>38185</v>
      </c>
      <c r="G17" s="111"/>
      <c r="H17" s="1">
        <v>24115512</v>
      </c>
      <c r="I17" s="111"/>
      <c r="J17" s="1">
        <v>22342366</v>
      </c>
    </row>
    <row r="18" spans="1:14" ht="22.5" customHeight="1">
      <c r="A18" s="114" t="s">
        <v>19</v>
      </c>
      <c r="C18" s="111"/>
      <c r="D18" s="111">
        <v>59045714</v>
      </c>
      <c r="E18" s="111"/>
      <c r="F18" s="111">
        <v>64771355</v>
      </c>
      <c r="G18" s="111"/>
      <c r="H18" s="1">
        <v>1804486</v>
      </c>
      <c r="I18" s="111"/>
      <c r="J18" s="1">
        <v>2161956</v>
      </c>
    </row>
    <row r="19" spans="1:14" ht="22.5" customHeight="1">
      <c r="A19" s="112" t="s">
        <v>20</v>
      </c>
      <c r="C19" s="111"/>
      <c r="D19" s="111">
        <v>48932543</v>
      </c>
      <c r="E19" s="111"/>
      <c r="F19" s="111">
        <v>49808044</v>
      </c>
      <c r="G19" s="111"/>
      <c r="H19" s="1">
        <v>598455</v>
      </c>
      <c r="I19" s="111"/>
      <c r="J19" s="1">
        <v>650731</v>
      </c>
      <c r="M19"/>
    </row>
    <row r="20" spans="1:14" ht="22.5" customHeight="1">
      <c r="A20" s="112" t="s">
        <v>21</v>
      </c>
      <c r="B20" s="104">
        <v>11</v>
      </c>
      <c r="C20" s="111"/>
      <c r="D20" s="111">
        <v>6310373</v>
      </c>
      <c r="E20" s="111"/>
      <c r="F20" s="111">
        <v>5558044</v>
      </c>
      <c r="G20" s="111"/>
      <c r="H20" s="32">
        <v>2267</v>
      </c>
      <c r="I20" s="111"/>
      <c r="J20" s="32">
        <v>44104</v>
      </c>
      <c r="K20" s="53"/>
      <c r="L20" s="74"/>
    </row>
    <row r="21" spans="1:14" ht="22.5" customHeight="1">
      <c r="A21" s="114" t="s">
        <v>22</v>
      </c>
      <c r="C21" s="111"/>
      <c r="D21" s="84">
        <v>7388635</v>
      </c>
      <c r="E21" s="111"/>
      <c r="F21" s="84">
        <v>7604567</v>
      </c>
      <c r="G21" s="111"/>
      <c r="H21" s="6">
        <v>42164</v>
      </c>
      <c r="I21" s="111"/>
      <c r="J21" s="34">
        <v>6178</v>
      </c>
    </row>
    <row r="22" spans="1:14" ht="22.5" customHeight="1">
      <c r="A22" s="112" t="s">
        <v>23</v>
      </c>
      <c r="C22" s="111"/>
      <c r="D22" s="115"/>
      <c r="E22" s="111"/>
      <c r="F22" s="115"/>
      <c r="G22" s="111"/>
      <c r="H22" s="6"/>
      <c r="I22" s="111"/>
      <c r="J22" s="34"/>
    </row>
    <row r="23" spans="1:14" ht="22.5" customHeight="1">
      <c r="A23" s="112" t="s">
        <v>24</v>
      </c>
      <c r="C23" s="111"/>
      <c r="D23" s="30">
        <v>98829</v>
      </c>
      <c r="E23" s="40"/>
      <c r="F23" s="30">
        <v>53009</v>
      </c>
      <c r="G23" s="111"/>
      <c r="H23" s="30">
        <v>0</v>
      </c>
      <c r="I23" s="111"/>
      <c r="J23" s="30">
        <v>0</v>
      </c>
    </row>
    <row r="24" spans="1:14" s="82" customFormat="1" ht="22.5" customHeight="1">
      <c r="A24" s="105" t="s">
        <v>25</v>
      </c>
      <c r="B24" s="116"/>
      <c r="C24" s="97"/>
      <c r="D24" s="24">
        <f>SUM(D10:D23)</f>
        <v>196521023</v>
      </c>
      <c r="E24" s="97"/>
      <c r="F24" s="24">
        <f>SUM(F10:F23)</f>
        <v>200060185</v>
      </c>
      <c r="G24" s="97"/>
      <c r="H24" s="24">
        <f>SUM(H10:H23)</f>
        <v>39659734</v>
      </c>
      <c r="I24" s="97"/>
      <c r="J24" s="24">
        <f>SUM(J10:J23)</f>
        <v>33974814</v>
      </c>
      <c r="L24" s="100"/>
      <c r="N24" s="100"/>
    </row>
    <row r="25" spans="1:14" s="82" customFormat="1" ht="22.5" customHeight="1">
      <c r="A25" s="105"/>
      <c r="B25" s="116"/>
      <c r="C25" s="97"/>
      <c r="D25" s="52"/>
      <c r="E25" s="97"/>
      <c r="F25" s="52"/>
      <c r="G25" s="97"/>
      <c r="H25" s="52"/>
      <c r="I25" s="97"/>
      <c r="J25" s="52"/>
    </row>
    <row r="26" spans="1:14" s="82" customFormat="1" ht="22.5" customHeight="1">
      <c r="A26" s="105"/>
      <c r="B26" s="116"/>
      <c r="C26" s="97"/>
      <c r="D26" s="97"/>
      <c r="E26" s="97"/>
      <c r="F26" s="97"/>
      <c r="G26" s="97"/>
      <c r="H26" s="97"/>
      <c r="I26" s="97"/>
      <c r="J26" s="97"/>
    </row>
    <row r="27" spans="1:14" ht="22.5" customHeight="1">
      <c r="A27" s="103" t="s">
        <v>0</v>
      </c>
    </row>
    <row r="28" spans="1:14" ht="22.5" customHeight="1">
      <c r="A28" s="103" t="s">
        <v>1</v>
      </c>
    </row>
    <row r="29" spans="1:14" ht="22.5" customHeight="1">
      <c r="A29" s="105"/>
      <c r="J29" s="48" t="s">
        <v>2</v>
      </c>
    </row>
    <row r="30" spans="1:14" ht="22.5" customHeight="1">
      <c r="C30" s="104"/>
      <c r="D30" s="172" t="s">
        <v>3</v>
      </c>
      <c r="E30" s="172"/>
      <c r="F30" s="172"/>
      <c r="G30" s="72"/>
      <c r="H30" s="172" t="s">
        <v>4</v>
      </c>
      <c r="I30" s="172"/>
      <c r="J30" s="172"/>
    </row>
    <row r="31" spans="1:14" ht="22.5" customHeight="1">
      <c r="A31" s="70"/>
      <c r="B31" s="70"/>
      <c r="C31" s="107"/>
      <c r="D31" s="73" t="s">
        <v>5</v>
      </c>
      <c r="E31" s="77"/>
      <c r="F31" s="73" t="s">
        <v>6</v>
      </c>
      <c r="G31" s="77"/>
      <c r="H31" s="73" t="s">
        <v>5</v>
      </c>
      <c r="I31" s="77"/>
      <c r="J31" s="73" t="s">
        <v>6</v>
      </c>
    </row>
    <row r="32" spans="1:14" ht="22.5" customHeight="1">
      <c r="B32" s="104" t="s">
        <v>7</v>
      </c>
      <c r="C32" s="107"/>
      <c r="D32" s="77">
        <v>2568</v>
      </c>
      <c r="E32" s="107"/>
      <c r="F32" s="77">
        <v>2567</v>
      </c>
      <c r="G32" s="77"/>
      <c r="H32" s="77">
        <v>2568</v>
      </c>
      <c r="I32" s="107"/>
      <c r="J32" s="77">
        <v>2567</v>
      </c>
    </row>
    <row r="33" spans="1:16" ht="22.5" customHeight="1">
      <c r="A33" s="103" t="s">
        <v>26</v>
      </c>
      <c r="B33" s="70"/>
      <c r="C33" s="107"/>
      <c r="D33" s="108" t="s">
        <v>9</v>
      </c>
      <c r="E33" s="107"/>
      <c r="F33" s="109"/>
      <c r="G33" s="77"/>
      <c r="H33" s="108" t="s">
        <v>9</v>
      </c>
      <c r="I33" s="107"/>
      <c r="J33" s="109"/>
    </row>
    <row r="34" spans="1:16" ht="22.5" customHeight="1">
      <c r="A34" s="103"/>
      <c r="C34" s="107"/>
      <c r="D34" s="77"/>
      <c r="E34" s="107"/>
      <c r="F34" s="77"/>
      <c r="G34" s="77"/>
      <c r="H34" s="77"/>
      <c r="I34" s="107"/>
      <c r="J34" s="77"/>
    </row>
    <row r="35" spans="1:16" ht="22.5" customHeight="1">
      <c r="A35" s="110" t="s">
        <v>27</v>
      </c>
      <c r="C35" s="111"/>
      <c r="D35" s="111"/>
      <c r="E35" s="111"/>
      <c r="F35" s="111"/>
      <c r="G35" s="111"/>
      <c r="H35" s="111"/>
      <c r="I35" s="111"/>
      <c r="J35" s="111"/>
    </row>
    <row r="36" spans="1:16" ht="22.5" customHeight="1">
      <c r="A36" s="112" t="s">
        <v>28</v>
      </c>
      <c r="B36" s="104">
        <v>11</v>
      </c>
      <c r="C36" s="1"/>
      <c r="D36" s="32">
        <v>536590</v>
      </c>
      <c r="E36" s="1"/>
      <c r="F36" s="32">
        <v>1039413</v>
      </c>
      <c r="G36" s="1"/>
      <c r="H36" s="32">
        <v>0</v>
      </c>
      <c r="I36" s="111"/>
      <c r="J36" s="32">
        <v>0</v>
      </c>
    </row>
    <row r="37" spans="1:16" ht="22.5" customHeight="1">
      <c r="A37" s="113" t="s">
        <v>29</v>
      </c>
      <c r="B37" s="104">
        <v>11</v>
      </c>
      <c r="C37" s="111"/>
      <c r="D37" s="34">
        <v>13851570</v>
      </c>
      <c r="E37" s="111"/>
      <c r="F37" s="34">
        <v>15497406</v>
      </c>
      <c r="G37" s="111"/>
      <c r="H37" s="111">
        <v>880635</v>
      </c>
      <c r="I37" s="111"/>
      <c r="J37" s="111">
        <v>994272</v>
      </c>
      <c r="K37" s="53"/>
      <c r="L37" s="74"/>
    </row>
    <row r="38" spans="1:16" ht="22.5" customHeight="1">
      <c r="A38" s="113" t="s">
        <v>30</v>
      </c>
      <c r="B38" s="104">
        <v>4</v>
      </c>
      <c r="C38" s="111"/>
      <c r="D38" s="32">
        <v>0</v>
      </c>
      <c r="E38" s="111"/>
      <c r="F38" s="32">
        <v>0</v>
      </c>
      <c r="G38" s="111"/>
      <c r="H38" s="115">
        <v>280134019</v>
      </c>
      <c r="I38" s="111"/>
      <c r="J38" s="115">
        <v>258378054</v>
      </c>
      <c r="K38" s="111"/>
      <c r="L38" s="111"/>
    </row>
    <row r="39" spans="1:16" ht="22.5" customHeight="1">
      <c r="A39" s="117" t="s">
        <v>31</v>
      </c>
      <c r="B39" s="104">
        <v>5</v>
      </c>
      <c r="C39" s="111"/>
      <c r="D39" s="34">
        <v>244634960</v>
      </c>
      <c r="E39" s="111"/>
      <c r="F39" s="34">
        <v>245806299</v>
      </c>
      <c r="G39" s="111"/>
      <c r="H39" s="111">
        <v>10282625</v>
      </c>
      <c r="I39" s="111"/>
      <c r="J39" s="111">
        <v>6082625</v>
      </c>
      <c r="L39" s="74"/>
      <c r="M39" s="74"/>
      <c r="O39" s="96"/>
      <c r="P39" s="96"/>
    </row>
    <row r="40" spans="1:16" ht="22.5" customHeight="1">
      <c r="A40" s="113" t="s">
        <v>32</v>
      </c>
      <c r="B40" s="104">
        <v>5</v>
      </c>
      <c r="C40" s="111"/>
      <c r="D40" s="34">
        <v>21081948</v>
      </c>
      <c r="E40" s="111"/>
      <c r="F40" s="34">
        <v>20303646</v>
      </c>
      <c r="G40" s="111"/>
      <c r="H40" s="2">
        <v>4506624</v>
      </c>
      <c r="I40" s="111"/>
      <c r="J40" s="2">
        <v>4506624</v>
      </c>
      <c r="L40" s="96"/>
      <c r="M40" s="74"/>
      <c r="O40" s="96"/>
      <c r="P40" s="96"/>
    </row>
    <row r="41" spans="1:16" ht="22.5" customHeight="1">
      <c r="A41" s="113" t="s">
        <v>33</v>
      </c>
      <c r="B41" s="104" t="s">
        <v>34</v>
      </c>
      <c r="C41" s="111"/>
      <c r="D41" s="32">
        <v>895373</v>
      </c>
      <c r="E41" s="111"/>
      <c r="F41" s="32">
        <v>894811</v>
      </c>
      <c r="G41" s="111"/>
      <c r="H41" s="32">
        <v>0</v>
      </c>
      <c r="I41" s="111"/>
      <c r="J41" s="111">
        <v>43000</v>
      </c>
    </row>
    <row r="42" spans="1:16" ht="22.5" customHeight="1">
      <c r="A42" s="113" t="s">
        <v>35</v>
      </c>
      <c r="C42" s="111"/>
      <c r="D42" s="1">
        <v>8198927</v>
      </c>
      <c r="E42" s="111"/>
      <c r="F42" s="1">
        <v>8181272</v>
      </c>
      <c r="G42" s="111"/>
      <c r="H42" s="35">
        <v>2696115</v>
      </c>
      <c r="I42" s="111"/>
      <c r="J42" s="35">
        <v>2696115</v>
      </c>
    </row>
    <row r="43" spans="1:16" ht="22.5" customHeight="1">
      <c r="A43" s="113" t="s">
        <v>36</v>
      </c>
      <c r="B43" s="104">
        <v>6</v>
      </c>
      <c r="C43" s="115"/>
      <c r="D43" s="1">
        <v>257165626</v>
      </c>
      <c r="E43" s="115"/>
      <c r="F43" s="1">
        <v>255584726</v>
      </c>
      <c r="G43" s="115"/>
      <c r="H43" s="111">
        <v>19089680</v>
      </c>
      <c r="I43" s="115"/>
      <c r="J43" s="111">
        <v>19643251</v>
      </c>
    </row>
    <row r="44" spans="1:16" ht="22.5" customHeight="1">
      <c r="A44" s="113" t="s">
        <v>37</v>
      </c>
      <c r="C44" s="111"/>
      <c r="D44" s="1">
        <v>35670392</v>
      </c>
      <c r="E44" s="111"/>
      <c r="F44" s="1">
        <v>36383703</v>
      </c>
      <c r="G44" s="111"/>
      <c r="H44" s="32">
        <v>568995</v>
      </c>
      <c r="I44" s="111"/>
      <c r="J44" s="32">
        <v>535691</v>
      </c>
    </row>
    <row r="45" spans="1:16" ht="22.5" customHeight="1">
      <c r="A45" s="113" t="s">
        <v>38</v>
      </c>
      <c r="C45" s="115"/>
      <c r="D45" s="1">
        <v>58661400</v>
      </c>
      <c r="E45" s="115"/>
      <c r="F45" s="1">
        <v>58027736</v>
      </c>
      <c r="G45" s="115"/>
      <c r="H45" s="32">
        <v>0</v>
      </c>
      <c r="I45" s="111"/>
      <c r="J45" s="32">
        <v>0</v>
      </c>
    </row>
    <row r="46" spans="1:16" ht="22.5" customHeight="1">
      <c r="A46" s="113" t="s">
        <v>39</v>
      </c>
      <c r="C46" s="111"/>
      <c r="D46" s="1">
        <v>12567003</v>
      </c>
      <c r="E46" s="111"/>
      <c r="F46" s="1">
        <v>13093281</v>
      </c>
      <c r="G46" s="111"/>
      <c r="H46" s="35">
        <v>31513</v>
      </c>
      <c r="I46" s="111"/>
      <c r="J46" s="35">
        <v>35903</v>
      </c>
    </row>
    <row r="47" spans="1:16" ht="22.5" customHeight="1">
      <c r="A47" s="112" t="s">
        <v>40</v>
      </c>
      <c r="C47" s="115"/>
      <c r="D47" s="1">
        <v>11198425</v>
      </c>
      <c r="E47" s="115"/>
      <c r="F47" s="1">
        <v>10986458</v>
      </c>
      <c r="G47" s="115"/>
      <c r="H47" s="32">
        <v>0</v>
      </c>
      <c r="I47" s="111"/>
      <c r="J47" s="32">
        <v>0</v>
      </c>
    </row>
    <row r="48" spans="1:16" ht="22.5" customHeight="1">
      <c r="A48" s="106" t="s">
        <v>41</v>
      </c>
      <c r="C48" s="111"/>
      <c r="D48" s="1">
        <v>7070180</v>
      </c>
      <c r="E48" s="111"/>
      <c r="F48" s="1">
        <v>7143929</v>
      </c>
      <c r="G48" s="111"/>
      <c r="H48" s="32">
        <v>1621386</v>
      </c>
      <c r="I48" s="111"/>
      <c r="J48" s="32">
        <v>1715101</v>
      </c>
    </row>
    <row r="49" spans="1:12" ht="22.5" customHeight="1">
      <c r="A49" s="106" t="s">
        <v>42</v>
      </c>
      <c r="C49" s="111"/>
      <c r="D49" s="41">
        <v>3398844</v>
      </c>
      <c r="E49" s="111"/>
      <c r="F49" s="41">
        <v>3721066</v>
      </c>
      <c r="G49" s="111"/>
      <c r="H49" s="118">
        <v>30479</v>
      </c>
      <c r="I49" s="111"/>
      <c r="J49" s="118">
        <v>40412</v>
      </c>
    </row>
    <row r="50" spans="1:12" s="82" customFormat="1" ht="22.5" customHeight="1">
      <c r="A50" s="105" t="s">
        <v>43</v>
      </c>
      <c r="B50" s="116"/>
      <c r="C50" s="97"/>
      <c r="D50" s="24">
        <f>SUM(D36:D49)</f>
        <v>674931238</v>
      </c>
      <c r="E50" s="97"/>
      <c r="F50" s="24">
        <f>SUM(F36:F49)</f>
        <v>676663746</v>
      </c>
      <c r="G50" s="97"/>
      <c r="H50" s="24">
        <f>SUM(H36:H49)</f>
        <v>319842071</v>
      </c>
      <c r="I50" s="97"/>
      <c r="J50" s="24">
        <f>SUM(J36:J49)</f>
        <v>294671048</v>
      </c>
      <c r="L50" s="100"/>
    </row>
    <row r="51" spans="1:12" s="82" customFormat="1" ht="22.5" customHeight="1">
      <c r="A51" s="105"/>
      <c r="B51" s="116"/>
      <c r="C51" s="97"/>
      <c r="D51" s="97"/>
      <c r="E51" s="97"/>
      <c r="F51" s="97"/>
      <c r="G51" s="97"/>
      <c r="H51" s="97"/>
      <c r="I51" s="97"/>
      <c r="J51" s="97"/>
    </row>
    <row r="52" spans="1:12" s="82" customFormat="1" ht="22.5" customHeight="1" thickBot="1">
      <c r="A52" s="105" t="s">
        <v>44</v>
      </c>
      <c r="B52" s="116"/>
      <c r="C52" s="97"/>
      <c r="D52" s="42">
        <f>+D24+D50</f>
        <v>871452261</v>
      </c>
      <c r="E52" s="97"/>
      <c r="F52" s="42">
        <f>+F24+F50</f>
        <v>876723931</v>
      </c>
      <c r="G52" s="97"/>
      <c r="H52" s="42">
        <f>+H24+H50</f>
        <v>359501805</v>
      </c>
      <c r="I52" s="52"/>
      <c r="J52" s="42">
        <f>+J24+J50</f>
        <v>328645862</v>
      </c>
    </row>
    <row r="53" spans="1:12" s="82" customFormat="1" ht="22.5" customHeight="1" thickTop="1">
      <c r="A53" s="105"/>
      <c r="B53" s="116"/>
      <c r="C53" s="97"/>
      <c r="D53" s="97"/>
      <c r="E53" s="97"/>
      <c r="F53" s="97"/>
      <c r="G53" s="97"/>
      <c r="H53" s="97"/>
      <c r="I53" s="97"/>
      <c r="J53" s="97"/>
    </row>
    <row r="54" spans="1:12" ht="22.5" customHeight="1">
      <c r="A54" s="103" t="s">
        <v>0</v>
      </c>
    </row>
    <row r="55" spans="1:12" ht="22.5" customHeight="1">
      <c r="A55" s="103" t="s">
        <v>1</v>
      </c>
    </row>
    <row r="56" spans="1:12" ht="22.5" customHeight="1">
      <c r="A56" s="105"/>
      <c r="J56" s="48" t="s">
        <v>2</v>
      </c>
    </row>
    <row r="57" spans="1:12" ht="22.5" customHeight="1">
      <c r="C57" s="104"/>
      <c r="D57" s="172" t="s">
        <v>3</v>
      </c>
      <c r="E57" s="172"/>
      <c r="F57" s="172"/>
      <c r="G57" s="72"/>
      <c r="H57" s="172" t="s">
        <v>4</v>
      </c>
      <c r="I57" s="172"/>
      <c r="J57" s="172"/>
    </row>
    <row r="58" spans="1:12" ht="22.5" customHeight="1">
      <c r="A58" s="70"/>
      <c r="B58" s="70"/>
      <c r="C58" s="107"/>
      <c r="D58" s="73" t="s">
        <v>5</v>
      </c>
      <c r="E58" s="77"/>
      <c r="F58" s="73" t="s">
        <v>6</v>
      </c>
      <c r="G58" s="77"/>
      <c r="H58" s="73" t="s">
        <v>5</v>
      </c>
      <c r="I58" s="77"/>
      <c r="J58" s="73" t="s">
        <v>6</v>
      </c>
    </row>
    <row r="59" spans="1:12" ht="22.5" customHeight="1">
      <c r="B59" s="104" t="s">
        <v>7</v>
      </c>
      <c r="C59" s="107"/>
      <c r="D59" s="77">
        <v>2568</v>
      </c>
      <c r="E59" s="107"/>
      <c r="F59" s="77">
        <v>2567</v>
      </c>
      <c r="G59" s="77"/>
      <c r="H59" s="77">
        <v>2568</v>
      </c>
      <c r="I59" s="107"/>
      <c r="J59" s="77">
        <v>2567</v>
      </c>
    </row>
    <row r="60" spans="1:12" ht="22.5" customHeight="1">
      <c r="A60" s="103" t="s">
        <v>45</v>
      </c>
      <c r="B60" s="70"/>
      <c r="C60" s="107"/>
      <c r="D60" s="108" t="s">
        <v>9</v>
      </c>
      <c r="E60" s="107"/>
      <c r="F60" s="109"/>
      <c r="G60" s="77"/>
      <c r="H60" s="108" t="s">
        <v>9</v>
      </c>
      <c r="I60" s="107"/>
      <c r="J60" s="109"/>
    </row>
    <row r="61" spans="1:12" ht="16.05" customHeight="1">
      <c r="D61" s="73"/>
      <c r="F61" s="73"/>
      <c r="G61" s="77"/>
      <c r="H61" s="73"/>
      <c r="J61" s="73"/>
    </row>
    <row r="62" spans="1:12" ht="22.5" customHeight="1">
      <c r="A62" s="110" t="s">
        <v>46</v>
      </c>
      <c r="C62" s="111"/>
      <c r="D62" s="111"/>
      <c r="E62" s="111"/>
      <c r="F62" s="111"/>
      <c r="G62" s="111"/>
      <c r="H62" s="111"/>
      <c r="I62" s="111"/>
      <c r="J62" s="111"/>
    </row>
    <row r="63" spans="1:12" ht="22.5" customHeight="1">
      <c r="A63" s="106" t="s">
        <v>47</v>
      </c>
      <c r="C63" s="119"/>
      <c r="D63" s="119"/>
      <c r="E63" s="119"/>
      <c r="F63" s="119"/>
      <c r="G63" s="119"/>
      <c r="H63" s="119"/>
      <c r="I63" s="119"/>
      <c r="J63" s="119"/>
    </row>
    <row r="64" spans="1:12" ht="22.5" customHeight="1">
      <c r="A64" s="113" t="s">
        <v>48</v>
      </c>
      <c r="C64" s="111"/>
      <c r="D64" s="36">
        <v>64817535</v>
      </c>
      <c r="E64" s="111"/>
      <c r="F64" s="36">
        <v>68255725</v>
      </c>
      <c r="G64" s="111"/>
      <c r="H64" s="32">
        <v>3000000</v>
      </c>
      <c r="I64" s="111"/>
      <c r="J64" s="32">
        <v>0</v>
      </c>
    </row>
    <row r="65" spans="1:12" ht="22.5" customHeight="1">
      <c r="A65" s="113" t="s">
        <v>49</v>
      </c>
      <c r="C65" s="111"/>
      <c r="D65" s="36">
        <v>75727540</v>
      </c>
      <c r="E65" s="111"/>
      <c r="F65" s="36">
        <v>61593448</v>
      </c>
      <c r="G65" s="111"/>
      <c r="H65" s="36">
        <v>34984599</v>
      </c>
      <c r="I65" s="111"/>
      <c r="J65" s="36">
        <v>30380297</v>
      </c>
    </row>
    <row r="66" spans="1:12" ht="22.5" customHeight="1">
      <c r="A66" s="106" t="s">
        <v>50</v>
      </c>
      <c r="C66" s="111"/>
      <c r="D66" s="1">
        <v>33677728</v>
      </c>
      <c r="E66" s="111"/>
      <c r="F66" s="1">
        <v>34840022</v>
      </c>
      <c r="G66" s="111"/>
      <c r="H66" s="111">
        <v>788025</v>
      </c>
      <c r="I66" s="111"/>
      <c r="J66" s="111">
        <v>838747</v>
      </c>
    </row>
    <row r="67" spans="1:12" ht="22.5" customHeight="1">
      <c r="A67" s="106" t="s">
        <v>51</v>
      </c>
      <c r="C67" s="111"/>
      <c r="D67" s="2">
        <v>15878048</v>
      </c>
      <c r="E67" s="111"/>
      <c r="F67" s="2">
        <v>14994422</v>
      </c>
      <c r="G67" s="111"/>
      <c r="H67" s="111">
        <v>1947452</v>
      </c>
      <c r="I67" s="111"/>
      <c r="J67" s="111">
        <v>1608334</v>
      </c>
      <c r="L67" s="74"/>
    </row>
    <row r="68" spans="1:12" ht="22.5" customHeight="1">
      <c r="A68" s="113" t="s">
        <v>52</v>
      </c>
      <c r="C68" s="111"/>
      <c r="E68" s="111"/>
      <c r="G68" s="111"/>
      <c r="H68" s="26"/>
      <c r="I68" s="111"/>
      <c r="J68" s="26"/>
    </row>
    <row r="69" spans="1:12" ht="22.5" customHeight="1">
      <c r="A69" s="113" t="s">
        <v>53</v>
      </c>
      <c r="B69" s="104">
        <v>11</v>
      </c>
      <c r="C69" s="111"/>
      <c r="D69" s="1">
        <v>30455697</v>
      </c>
      <c r="E69" s="111"/>
      <c r="F69" s="1">
        <v>35240586</v>
      </c>
      <c r="G69" s="111"/>
      <c r="H69" s="26">
        <v>0</v>
      </c>
      <c r="I69" s="111"/>
      <c r="J69" s="26">
        <v>497064</v>
      </c>
    </row>
    <row r="70" spans="1:12" ht="22.5" customHeight="1">
      <c r="A70" s="113" t="s">
        <v>54</v>
      </c>
      <c r="C70" s="111"/>
      <c r="E70" s="111"/>
      <c r="G70" s="111"/>
      <c r="H70" s="26"/>
      <c r="I70" s="111"/>
      <c r="J70" s="26"/>
    </row>
    <row r="71" spans="1:12" ht="22.5" customHeight="1">
      <c r="A71" s="113" t="s">
        <v>53</v>
      </c>
      <c r="C71" s="111"/>
      <c r="D71" s="1">
        <v>4960875</v>
      </c>
      <c r="E71" s="111"/>
      <c r="F71" s="1">
        <v>5377165</v>
      </c>
      <c r="G71" s="111"/>
      <c r="H71" s="26">
        <v>139029</v>
      </c>
      <c r="I71" s="111"/>
      <c r="J71" s="26">
        <v>125516</v>
      </c>
    </row>
    <row r="72" spans="1:12" ht="22.5" customHeight="1">
      <c r="A72" s="113" t="s">
        <v>55</v>
      </c>
      <c r="B72" s="104">
        <v>11</v>
      </c>
      <c r="C72" s="111"/>
      <c r="D72" s="1">
        <v>25414500</v>
      </c>
      <c r="E72" s="111"/>
      <c r="F72" s="1">
        <v>29905000</v>
      </c>
      <c r="G72" s="111"/>
      <c r="H72" s="26">
        <v>18064500</v>
      </c>
      <c r="I72" s="111"/>
      <c r="J72" s="26">
        <v>10460000</v>
      </c>
    </row>
    <row r="73" spans="1:12" ht="22.5" customHeight="1">
      <c r="A73" s="113" t="s">
        <v>56</v>
      </c>
      <c r="B73" s="104">
        <v>3</v>
      </c>
      <c r="C73" s="111"/>
      <c r="D73" s="32">
        <v>1842899</v>
      </c>
      <c r="E73" s="111"/>
      <c r="F73" s="32">
        <v>2613766</v>
      </c>
      <c r="G73" s="111"/>
      <c r="H73" s="32">
        <v>40704268</v>
      </c>
      <c r="I73" s="111"/>
      <c r="J73" s="32">
        <v>31185268</v>
      </c>
    </row>
    <row r="74" spans="1:12" ht="22.5" customHeight="1">
      <c r="A74" s="113" t="s">
        <v>57</v>
      </c>
      <c r="C74" s="111"/>
      <c r="D74" s="1">
        <v>3593312</v>
      </c>
      <c r="E74" s="111"/>
      <c r="F74" s="1">
        <v>2773476</v>
      </c>
      <c r="G74" s="111"/>
      <c r="H74" s="32">
        <v>0</v>
      </c>
      <c r="I74" s="111"/>
      <c r="J74" s="32">
        <v>0</v>
      </c>
    </row>
    <row r="75" spans="1:12" ht="22.5" customHeight="1">
      <c r="A75" s="113" t="s">
        <v>58</v>
      </c>
      <c r="B75" s="104">
        <v>11</v>
      </c>
      <c r="C75" s="111"/>
      <c r="D75" s="1">
        <v>870763</v>
      </c>
      <c r="E75" s="111"/>
      <c r="F75" s="1">
        <v>280182</v>
      </c>
      <c r="G75" s="111"/>
      <c r="H75" s="32">
        <v>10354</v>
      </c>
      <c r="I75" s="111"/>
      <c r="J75" s="32">
        <v>8818</v>
      </c>
    </row>
    <row r="76" spans="1:12" ht="22.5" customHeight="1">
      <c r="A76" s="106" t="s">
        <v>59</v>
      </c>
      <c r="C76" s="111"/>
      <c r="D76" s="3">
        <v>7090700</v>
      </c>
      <c r="E76" s="111"/>
      <c r="F76" s="3">
        <v>7459908</v>
      </c>
      <c r="G76" s="111"/>
      <c r="H76" s="30">
        <v>351481</v>
      </c>
      <c r="I76" s="111"/>
      <c r="J76" s="30">
        <v>409254</v>
      </c>
    </row>
    <row r="77" spans="1:12" s="82" customFormat="1" ht="22.5" customHeight="1">
      <c r="A77" s="105" t="s">
        <v>60</v>
      </c>
      <c r="B77" s="116"/>
      <c r="C77" s="97"/>
      <c r="D77" s="24">
        <f>SUM(D64:D76)</f>
        <v>264329597</v>
      </c>
      <c r="E77" s="97"/>
      <c r="F77" s="24">
        <f>SUM(F64:F76)</f>
        <v>263333700</v>
      </c>
      <c r="G77" s="97"/>
      <c r="H77" s="24">
        <f>SUM(H64:H76)</f>
        <v>99989708</v>
      </c>
      <c r="I77" s="97"/>
      <c r="J77" s="24">
        <f>SUM(J64:J76)</f>
        <v>75513298</v>
      </c>
    </row>
    <row r="78" spans="1:12" ht="16.05" customHeight="1">
      <c r="C78" s="111"/>
      <c r="D78" s="111"/>
      <c r="E78" s="111"/>
      <c r="F78" s="111"/>
      <c r="G78" s="111"/>
      <c r="H78" s="111"/>
      <c r="I78" s="111"/>
      <c r="J78" s="111"/>
    </row>
    <row r="79" spans="1:12" ht="22.5" customHeight="1">
      <c r="A79" s="110" t="s">
        <v>61</v>
      </c>
      <c r="C79" s="111"/>
      <c r="D79" s="111"/>
      <c r="E79" s="111"/>
      <c r="F79" s="111"/>
      <c r="G79" s="111"/>
      <c r="H79" s="111"/>
      <c r="I79" s="111"/>
      <c r="J79" s="111"/>
    </row>
    <row r="80" spans="1:12" ht="22.5" customHeight="1">
      <c r="A80" s="113" t="s">
        <v>62</v>
      </c>
      <c r="B80" s="104">
        <v>11</v>
      </c>
      <c r="C80" s="111"/>
      <c r="D80" s="111">
        <v>106968706</v>
      </c>
      <c r="E80" s="111"/>
      <c r="F80" s="111">
        <v>95664891</v>
      </c>
      <c r="G80" s="111"/>
      <c r="H80" s="32">
        <v>0</v>
      </c>
      <c r="I80" s="111"/>
      <c r="J80" s="32">
        <v>0</v>
      </c>
      <c r="L80" s="111"/>
    </row>
    <row r="81" spans="1:10" ht="22.5" customHeight="1">
      <c r="A81" s="113" t="s">
        <v>63</v>
      </c>
      <c r="C81" s="111"/>
      <c r="D81" s="111">
        <v>30563695</v>
      </c>
      <c r="E81" s="111"/>
      <c r="F81" s="111">
        <v>31269021</v>
      </c>
      <c r="G81" s="111"/>
      <c r="H81" s="34">
        <v>449417</v>
      </c>
      <c r="I81" s="111"/>
      <c r="J81" s="34">
        <v>417070</v>
      </c>
    </row>
    <row r="82" spans="1:10" ht="22.5" customHeight="1">
      <c r="A82" s="113" t="s">
        <v>64</v>
      </c>
      <c r="B82" s="104" t="s">
        <v>65</v>
      </c>
      <c r="C82" s="111"/>
      <c r="D82" s="111">
        <v>176534231</v>
      </c>
      <c r="E82" s="111"/>
      <c r="F82" s="111">
        <v>164977200</v>
      </c>
      <c r="G82" s="111"/>
      <c r="H82" s="34">
        <v>98091273</v>
      </c>
      <c r="I82" s="111"/>
      <c r="J82" s="34">
        <v>94672200</v>
      </c>
    </row>
    <row r="83" spans="1:10" ht="22.5" customHeight="1">
      <c r="A83" s="106" t="s">
        <v>66</v>
      </c>
      <c r="C83" s="111"/>
      <c r="D83" s="64">
        <v>15700833</v>
      </c>
      <c r="E83" s="111"/>
      <c r="F83" s="64">
        <v>15970279</v>
      </c>
      <c r="G83" s="111"/>
      <c r="H83" s="32">
        <v>0</v>
      </c>
      <c r="I83" s="120"/>
      <c r="J83" s="32">
        <v>0</v>
      </c>
    </row>
    <row r="84" spans="1:10" ht="22.5" customHeight="1">
      <c r="A84" s="113" t="s">
        <v>67</v>
      </c>
      <c r="C84" s="111"/>
      <c r="D84" s="111">
        <v>9426481</v>
      </c>
      <c r="E84" s="111"/>
      <c r="F84" s="111">
        <v>8629968</v>
      </c>
      <c r="G84" s="111"/>
      <c r="H84" s="32">
        <v>2315609</v>
      </c>
      <c r="I84" s="111"/>
      <c r="J84" s="32">
        <v>2114920</v>
      </c>
    </row>
    <row r="85" spans="1:10" ht="22.5" customHeight="1">
      <c r="A85" s="113" t="s">
        <v>68</v>
      </c>
      <c r="B85" s="104" t="s">
        <v>69</v>
      </c>
      <c r="C85" s="111"/>
      <c r="D85" s="32">
        <v>3252384</v>
      </c>
      <c r="E85" s="111"/>
      <c r="F85" s="32">
        <v>2441058</v>
      </c>
      <c r="G85" s="111"/>
      <c r="H85" s="32">
        <v>0</v>
      </c>
      <c r="I85" s="34"/>
      <c r="J85" s="32">
        <v>0</v>
      </c>
    </row>
    <row r="86" spans="1:10" ht="22.5" customHeight="1">
      <c r="A86" s="113" t="s">
        <v>70</v>
      </c>
      <c r="B86" s="104">
        <v>15</v>
      </c>
      <c r="C86" s="111"/>
      <c r="D86" s="30">
        <v>1183361</v>
      </c>
      <c r="E86" s="111"/>
      <c r="F86" s="22">
        <v>1214272</v>
      </c>
      <c r="G86" s="111"/>
      <c r="H86" s="30">
        <v>0</v>
      </c>
      <c r="I86" s="34"/>
      <c r="J86" s="30">
        <v>0</v>
      </c>
    </row>
    <row r="87" spans="1:10" s="82" customFormat="1" ht="22.5" customHeight="1">
      <c r="A87" s="105" t="s">
        <v>71</v>
      </c>
      <c r="B87" s="116"/>
      <c r="C87" s="97"/>
      <c r="D87" s="24">
        <f>SUM(D80:D86)</f>
        <v>343629691</v>
      </c>
      <c r="E87" s="97"/>
      <c r="F87" s="24">
        <f>SUM(F80:F86)</f>
        <v>320166689</v>
      </c>
      <c r="G87" s="97"/>
      <c r="H87" s="24">
        <f>SUM(H80:H86)</f>
        <v>100856299</v>
      </c>
      <c r="I87" s="83"/>
      <c r="J87" s="24">
        <f>SUM(J80:J86)</f>
        <v>97204190</v>
      </c>
    </row>
    <row r="88" spans="1:10" s="82" customFormat="1" ht="16.05" customHeight="1">
      <c r="A88" s="105"/>
      <c r="B88" s="116"/>
      <c r="C88" s="97"/>
      <c r="D88" s="97"/>
      <c r="E88" s="97"/>
      <c r="F88" s="97"/>
      <c r="G88" s="97"/>
      <c r="H88" s="97"/>
      <c r="I88" s="97"/>
      <c r="J88" s="97"/>
    </row>
    <row r="89" spans="1:10" s="82" customFormat="1" ht="22.5" customHeight="1">
      <c r="A89" s="105" t="s">
        <v>72</v>
      </c>
      <c r="B89" s="116"/>
      <c r="C89" s="97"/>
      <c r="D89" s="24">
        <f>+D87+D77</f>
        <v>607959288</v>
      </c>
      <c r="E89" s="97"/>
      <c r="F89" s="24">
        <f>+F87+F77</f>
        <v>583500389</v>
      </c>
      <c r="G89" s="97"/>
      <c r="H89" s="24">
        <f>+H87+H77</f>
        <v>200846007</v>
      </c>
      <c r="I89" s="97"/>
      <c r="J89" s="24">
        <f>+J87+J77</f>
        <v>172717488</v>
      </c>
    </row>
    <row r="90" spans="1:10" s="82" customFormat="1" ht="22.5" customHeight="1">
      <c r="A90" s="105"/>
      <c r="B90" s="116"/>
      <c r="C90" s="97"/>
      <c r="D90" s="52"/>
      <c r="E90" s="97"/>
      <c r="F90" s="52"/>
      <c r="G90" s="97"/>
      <c r="H90" s="52"/>
      <c r="I90" s="97"/>
      <c r="J90" s="52"/>
    </row>
    <row r="91" spans="1:10" ht="22.5" customHeight="1">
      <c r="A91" s="103" t="s">
        <v>0</v>
      </c>
      <c r="B91" s="121"/>
      <c r="C91" s="63"/>
      <c r="D91" s="63"/>
      <c r="E91" s="63"/>
      <c r="F91" s="63"/>
      <c r="G91" s="63"/>
      <c r="H91" s="63"/>
      <c r="I91" s="63"/>
      <c r="J91" s="63"/>
    </row>
    <row r="92" spans="1:10" ht="22.5" customHeight="1">
      <c r="A92" s="103" t="s">
        <v>1</v>
      </c>
      <c r="B92" s="121"/>
      <c r="C92" s="63"/>
      <c r="D92" s="63"/>
      <c r="E92" s="63"/>
      <c r="F92" s="63"/>
      <c r="G92" s="63"/>
      <c r="H92" s="63"/>
      <c r="I92" s="63"/>
      <c r="J92" s="63"/>
    </row>
    <row r="93" spans="1:10" ht="22.5" customHeight="1">
      <c r="A93" s="105"/>
      <c r="J93" s="48" t="s">
        <v>2</v>
      </c>
    </row>
    <row r="94" spans="1:10" ht="22.5" customHeight="1">
      <c r="C94" s="104"/>
      <c r="D94" s="172" t="s">
        <v>3</v>
      </c>
      <c r="E94" s="172"/>
      <c r="F94" s="172"/>
      <c r="G94" s="72"/>
      <c r="H94" s="172" t="s">
        <v>4</v>
      </c>
      <c r="I94" s="172"/>
      <c r="J94" s="172"/>
    </row>
    <row r="95" spans="1:10" ht="22.5" customHeight="1">
      <c r="A95" s="70"/>
      <c r="B95" s="70"/>
      <c r="C95" s="107"/>
      <c r="D95" s="73" t="s">
        <v>5</v>
      </c>
      <c r="E95" s="77"/>
      <c r="F95" s="73" t="s">
        <v>6</v>
      </c>
      <c r="G95" s="77"/>
      <c r="H95" s="73" t="s">
        <v>5</v>
      </c>
      <c r="I95" s="77"/>
      <c r="J95" s="73" t="s">
        <v>6</v>
      </c>
    </row>
    <row r="96" spans="1:10" ht="22.5" customHeight="1">
      <c r="C96" s="107"/>
      <c r="D96" s="77">
        <v>2568</v>
      </c>
      <c r="E96" s="107"/>
      <c r="F96" s="77">
        <v>2567</v>
      </c>
      <c r="G96" s="77"/>
      <c r="H96" s="77">
        <v>2568</v>
      </c>
      <c r="I96" s="107"/>
      <c r="J96" s="77">
        <v>2567</v>
      </c>
    </row>
    <row r="97" spans="1:12" ht="22.5" customHeight="1">
      <c r="A97" s="103" t="s">
        <v>73</v>
      </c>
      <c r="B97" s="70"/>
      <c r="C97" s="107"/>
      <c r="D97" s="108" t="s">
        <v>9</v>
      </c>
      <c r="E97" s="107"/>
      <c r="F97" s="109"/>
      <c r="G97" s="77"/>
      <c r="H97" s="108" t="s">
        <v>9</v>
      </c>
      <c r="I97" s="107"/>
      <c r="J97" s="109"/>
    </row>
    <row r="98" spans="1:12" ht="22.5" customHeight="1">
      <c r="D98" s="73"/>
      <c r="F98" s="73"/>
      <c r="G98" s="77"/>
      <c r="H98" s="73"/>
      <c r="J98" s="73"/>
    </row>
    <row r="99" spans="1:12" ht="22.5" customHeight="1">
      <c r="A99" s="110" t="s">
        <v>74</v>
      </c>
      <c r="C99" s="119"/>
      <c r="D99" s="119"/>
      <c r="E99" s="119"/>
      <c r="F99" s="119"/>
      <c r="G99" s="119"/>
      <c r="H99" s="119"/>
      <c r="I99" s="119"/>
      <c r="J99" s="119"/>
    </row>
    <row r="100" spans="1:12" ht="22.5" customHeight="1">
      <c r="A100" s="106" t="s">
        <v>75</v>
      </c>
      <c r="C100" s="119"/>
      <c r="D100" s="119"/>
      <c r="E100" s="119"/>
      <c r="F100" s="119"/>
      <c r="G100" s="119"/>
      <c r="H100" s="119"/>
      <c r="I100" s="119"/>
      <c r="J100" s="119"/>
    </row>
    <row r="101" spans="1:12" ht="22.5" customHeight="1" thickBot="1">
      <c r="A101" s="113" t="s">
        <v>76</v>
      </c>
      <c r="C101" s="111"/>
      <c r="D101" s="122">
        <v>9087251</v>
      </c>
      <c r="E101" s="111"/>
      <c r="F101" s="122">
        <v>9093857</v>
      </c>
      <c r="G101" s="111"/>
      <c r="H101" s="43">
        <v>9087251</v>
      </c>
      <c r="I101" s="111"/>
      <c r="J101" s="43">
        <v>9093857</v>
      </c>
    </row>
    <row r="102" spans="1:12" ht="22.5" customHeight="1" thickTop="1">
      <c r="A102" s="113" t="s">
        <v>77</v>
      </c>
      <c r="C102" s="111"/>
      <c r="D102" s="1"/>
      <c r="E102" s="111"/>
      <c r="F102" s="1"/>
      <c r="G102" s="111"/>
      <c r="H102" s="2"/>
      <c r="I102" s="111"/>
      <c r="J102" s="2"/>
      <c r="L102" s="74"/>
    </row>
    <row r="103" spans="1:12" ht="22.5" customHeight="1">
      <c r="A103" s="123" t="s">
        <v>78</v>
      </c>
      <c r="C103" s="111"/>
      <c r="D103" s="1">
        <v>8406963</v>
      </c>
      <c r="E103" s="111"/>
      <c r="F103" s="1">
        <v>8413569</v>
      </c>
      <c r="G103" s="111"/>
      <c r="H103" s="2">
        <v>8406963</v>
      </c>
      <c r="I103" s="111"/>
      <c r="J103" s="2">
        <v>8413569</v>
      </c>
    </row>
    <row r="104" spans="1:12" ht="22.5" customHeight="1">
      <c r="A104" s="106" t="s">
        <v>79</v>
      </c>
      <c r="C104" s="44"/>
      <c r="D104" s="45"/>
      <c r="E104" s="44"/>
      <c r="F104" s="45"/>
      <c r="G104" s="44"/>
      <c r="H104" s="44"/>
      <c r="I104" s="44"/>
      <c r="J104" s="44"/>
    </row>
    <row r="105" spans="1:12" ht="22.5" customHeight="1">
      <c r="A105" s="113" t="s">
        <v>80</v>
      </c>
      <c r="C105" s="111"/>
      <c r="D105" s="36">
        <v>55960752</v>
      </c>
      <c r="E105" s="111"/>
      <c r="F105" s="36">
        <v>56004025</v>
      </c>
      <c r="G105" s="111"/>
      <c r="H105" s="1">
        <v>55070725</v>
      </c>
      <c r="I105" s="111"/>
      <c r="J105" s="1">
        <v>55113998</v>
      </c>
    </row>
    <row r="106" spans="1:12" ht="22.5" customHeight="1">
      <c r="A106" s="113" t="s">
        <v>81</v>
      </c>
      <c r="C106" s="111"/>
      <c r="D106" s="36"/>
      <c r="E106" s="111"/>
      <c r="F106" s="36"/>
      <c r="G106" s="111"/>
      <c r="H106" s="111"/>
      <c r="I106" s="111"/>
      <c r="J106" s="111"/>
    </row>
    <row r="107" spans="1:12" ht="22.5" customHeight="1">
      <c r="A107" s="113" t="s">
        <v>82</v>
      </c>
      <c r="C107" s="111"/>
      <c r="D107" s="36">
        <v>-13724437</v>
      </c>
      <c r="E107" s="111"/>
      <c r="F107" s="36">
        <v>3227739</v>
      </c>
      <c r="G107" s="111"/>
      <c r="H107" s="32">
        <v>0</v>
      </c>
      <c r="I107" s="44"/>
      <c r="J107" s="32">
        <v>0</v>
      </c>
    </row>
    <row r="108" spans="1:12" ht="22.5" customHeight="1">
      <c r="A108" s="113" t="s">
        <v>83</v>
      </c>
      <c r="C108" s="111"/>
      <c r="D108" s="36"/>
      <c r="E108" s="111"/>
      <c r="F108" s="36"/>
      <c r="G108" s="111"/>
      <c r="H108" s="111"/>
      <c r="I108" s="111"/>
      <c r="J108" s="111"/>
    </row>
    <row r="109" spans="1:12" ht="22.5" customHeight="1">
      <c r="A109" s="113" t="s">
        <v>84</v>
      </c>
      <c r="C109" s="111"/>
      <c r="D109" s="44">
        <v>-9917</v>
      </c>
      <c r="E109" s="111"/>
      <c r="F109" s="44">
        <v>-9917</v>
      </c>
      <c r="G109" s="111"/>
      <c r="H109" s="2">
        <v>490423</v>
      </c>
      <c r="I109" s="111"/>
      <c r="J109" s="2">
        <v>490423</v>
      </c>
    </row>
    <row r="110" spans="1:12" ht="22.5" customHeight="1">
      <c r="A110" s="113" t="s">
        <v>85</v>
      </c>
      <c r="C110" s="111"/>
      <c r="D110" s="36">
        <v>3621945</v>
      </c>
      <c r="E110" s="111"/>
      <c r="F110" s="36">
        <v>3621945</v>
      </c>
      <c r="G110" s="111"/>
      <c r="H110" s="2">
        <v>3470021</v>
      </c>
      <c r="I110" s="111"/>
      <c r="J110" s="2">
        <v>3470021</v>
      </c>
    </row>
    <row r="111" spans="1:12" ht="22.5" customHeight="1">
      <c r="A111" s="106" t="s">
        <v>86</v>
      </c>
      <c r="C111" s="111"/>
      <c r="D111" s="36"/>
      <c r="E111" s="111"/>
      <c r="F111" s="36"/>
      <c r="G111" s="111"/>
      <c r="H111" s="111"/>
      <c r="I111" s="111"/>
      <c r="J111" s="111"/>
    </row>
    <row r="112" spans="1:12" ht="22.5" customHeight="1">
      <c r="A112" s="106" t="s">
        <v>87</v>
      </c>
      <c r="C112" s="111"/>
      <c r="D112" s="36"/>
      <c r="E112" s="111"/>
      <c r="F112" s="36"/>
      <c r="G112" s="111"/>
      <c r="H112" s="111"/>
      <c r="I112" s="111"/>
      <c r="J112" s="111"/>
    </row>
    <row r="113" spans="1:10" ht="22.5" customHeight="1">
      <c r="A113" s="106" t="s">
        <v>88</v>
      </c>
      <c r="C113" s="111"/>
      <c r="D113" s="1">
        <v>929166</v>
      </c>
      <c r="E113" s="111"/>
      <c r="F113" s="1">
        <v>929166</v>
      </c>
      <c r="G113" s="111"/>
      <c r="H113" s="1">
        <v>929166</v>
      </c>
      <c r="I113" s="111"/>
      <c r="J113" s="1">
        <v>929166</v>
      </c>
    </row>
    <row r="114" spans="1:10" ht="22.5" customHeight="1">
      <c r="A114" s="113" t="s">
        <v>89</v>
      </c>
      <c r="C114" s="111"/>
      <c r="D114" s="1">
        <v>3510068</v>
      </c>
      <c r="E114" s="111"/>
      <c r="F114" s="1">
        <v>3666565</v>
      </c>
      <c r="G114" s="111"/>
      <c r="H114" s="1">
        <v>3510068</v>
      </c>
      <c r="I114" s="111"/>
      <c r="J114" s="1">
        <v>3666565</v>
      </c>
    </row>
    <row r="115" spans="1:10" ht="22.5" customHeight="1">
      <c r="A115" s="106" t="s">
        <v>90</v>
      </c>
      <c r="C115" s="111"/>
      <c r="D115" s="170">
        <v>151041448</v>
      </c>
      <c r="E115" s="111"/>
      <c r="F115" s="36">
        <v>136528023</v>
      </c>
      <c r="G115" s="111"/>
      <c r="H115" s="34">
        <v>53471605</v>
      </c>
      <c r="I115" s="111"/>
      <c r="J115" s="34">
        <v>50556240</v>
      </c>
    </row>
    <row r="116" spans="1:10" ht="22.5" customHeight="1">
      <c r="A116" s="113" t="s">
        <v>91</v>
      </c>
      <c r="C116" s="44"/>
      <c r="D116" s="46">
        <v>-8767601</v>
      </c>
      <c r="E116" s="44"/>
      <c r="F116" s="46">
        <v>-8290076</v>
      </c>
      <c r="G116" s="44"/>
      <c r="H116" s="32">
        <v>-3510068</v>
      </c>
      <c r="I116" s="44"/>
      <c r="J116" s="32">
        <v>-3666565</v>
      </c>
    </row>
    <row r="117" spans="1:10" ht="22.5" customHeight="1">
      <c r="A117" s="113" t="s">
        <v>92</v>
      </c>
      <c r="C117" s="44"/>
      <c r="D117" s="46">
        <v>26932000</v>
      </c>
      <c r="E117" s="44"/>
      <c r="F117" s="46">
        <v>26932000</v>
      </c>
      <c r="G117" s="44"/>
      <c r="H117" s="32">
        <v>26932000</v>
      </c>
      <c r="I117" s="44"/>
      <c r="J117" s="32">
        <v>26932000</v>
      </c>
    </row>
    <row r="118" spans="1:10" ht="22.5" customHeight="1">
      <c r="A118" s="113" t="s">
        <v>93</v>
      </c>
      <c r="C118" s="111"/>
      <c r="D118" s="3">
        <v>15647686</v>
      </c>
      <c r="E118" s="111"/>
      <c r="F118" s="3">
        <v>15017631</v>
      </c>
      <c r="G118" s="111"/>
      <c r="H118" s="118">
        <v>9884895</v>
      </c>
      <c r="I118" s="111"/>
      <c r="J118" s="118">
        <v>10022957</v>
      </c>
    </row>
    <row r="119" spans="1:10" s="82" customFormat="1" ht="22.5" customHeight="1">
      <c r="A119" s="105" t="s">
        <v>94</v>
      </c>
      <c r="B119" s="116"/>
      <c r="C119" s="97"/>
      <c r="D119" s="47">
        <f>SUM(D102:D118)</f>
        <v>243548073</v>
      </c>
      <c r="E119" s="97"/>
      <c r="F119" s="47">
        <f>SUM(F102:F118)</f>
        <v>246040670</v>
      </c>
      <c r="G119" s="97"/>
      <c r="H119" s="47">
        <f>SUM(H102:H118)</f>
        <v>158655798</v>
      </c>
      <c r="I119" s="97"/>
      <c r="J119" s="47">
        <f>SUM(J102:J118)</f>
        <v>155928374</v>
      </c>
    </row>
    <row r="120" spans="1:10" ht="22.5" customHeight="1">
      <c r="A120" s="113" t="s">
        <v>95</v>
      </c>
      <c r="C120" s="111"/>
      <c r="D120" s="3">
        <v>19944900</v>
      </c>
      <c r="E120" s="111"/>
      <c r="F120" s="3">
        <v>47182872</v>
      </c>
      <c r="G120" s="111"/>
      <c r="H120" s="30">
        <v>0</v>
      </c>
      <c r="I120" s="111"/>
      <c r="J120" s="30">
        <v>0</v>
      </c>
    </row>
    <row r="121" spans="1:10" s="82" customFormat="1" ht="22.5" customHeight="1">
      <c r="A121" s="105" t="s">
        <v>96</v>
      </c>
      <c r="B121" s="104"/>
      <c r="C121" s="97"/>
      <c r="D121" s="24">
        <f>SUM(D119:D120)</f>
        <v>263492973</v>
      </c>
      <c r="E121" s="97"/>
      <c r="F121" s="24">
        <f>SUM(F119:F120)</f>
        <v>293223542</v>
      </c>
      <c r="G121" s="97"/>
      <c r="H121" s="24">
        <f>SUM(H119:H120)</f>
        <v>158655798</v>
      </c>
      <c r="I121" s="97"/>
      <c r="J121" s="24">
        <f>SUM(J119:J120)</f>
        <v>155928374</v>
      </c>
    </row>
    <row r="122" spans="1:10" ht="22.5" customHeight="1">
      <c r="A122" s="105"/>
      <c r="C122" s="111"/>
      <c r="D122" s="74"/>
      <c r="E122" s="111"/>
      <c r="F122" s="74"/>
      <c r="G122" s="111"/>
      <c r="H122" s="111"/>
      <c r="I122" s="111"/>
      <c r="J122" s="111"/>
    </row>
    <row r="123" spans="1:10" ht="22.5" customHeight="1" thickBot="1">
      <c r="A123" s="105" t="s">
        <v>97</v>
      </c>
      <c r="C123" s="97"/>
      <c r="D123" s="42">
        <f>+D89+D121</f>
        <v>871452261</v>
      </c>
      <c r="E123" s="97"/>
      <c r="F123" s="42">
        <f>+F89+F121</f>
        <v>876723931</v>
      </c>
      <c r="G123" s="97"/>
      <c r="H123" s="42">
        <f>+H89+H121</f>
        <v>359501805</v>
      </c>
      <c r="I123" s="97"/>
      <c r="J123" s="42">
        <f>+J89+J121</f>
        <v>328645862</v>
      </c>
    </row>
    <row r="124" spans="1:10" ht="22.5" customHeight="1" thickTop="1">
      <c r="D124" s="86"/>
      <c r="E124" s="86"/>
      <c r="F124" s="86"/>
      <c r="G124" s="86"/>
      <c r="H124" s="86"/>
      <c r="I124" s="86"/>
      <c r="J124" s="86"/>
    </row>
    <row r="125" spans="1:10">
      <c r="C125" s="96"/>
      <c r="D125" s="96"/>
      <c r="E125" s="96"/>
      <c r="F125" s="96"/>
      <c r="G125" s="96"/>
      <c r="H125" s="96"/>
      <c r="I125" s="96"/>
      <c r="J125" s="96"/>
    </row>
  </sheetData>
  <mergeCells count="8">
    <mergeCell ref="D94:F94"/>
    <mergeCell ref="H94:J94"/>
    <mergeCell ref="D57:F57"/>
    <mergeCell ref="H57:J57"/>
    <mergeCell ref="D4:F4"/>
    <mergeCell ref="H4:J4"/>
    <mergeCell ref="D30:F30"/>
    <mergeCell ref="H30:J30"/>
  </mergeCells>
  <pageMargins left="0.8" right="0.8" top="0.48" bottom="0.5" header="0.5" footer="0.5"/>
  <pageSetup paperSize="9" scale="86" firstPageNumber="3" fitToHeight="0" orientation="portrait" useFirstPageNumber="1" r:id="rId1"/>
  <headerFooter>
    <oddFooter>&amp;L หมายเหตุประกอบงบการเงินเป็นส่วนหนึ่งของงบการเงินระหว่างกาลนี้
&amp;C&amp;P</oddFooter>
  </headerFooter>
  <rowBreaks count="3" manualBreakCount="3">
    <brk id="26" max="16383" man="1"/>
    <brk id="53" max="16383" man="1"/>
    <brk id="90" max="16383" man="1"/>
  </rowBreaks>
  <customProperties>
    <customPr name="OrphanNamesChecked" r:id="rId2"/>
  </customProperties>
  <ignoredErrors>
    <ignoredError sqref="F119 H119 J119 D1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210"/>
  <sheetViews>
    <sheetView showGridLines="0" zoomScaleNormal="100" zoomScaleSheetLayoutView="85" workbookViewId="0"/>
  </sheetViews>
  <sheetFormatPr defaultColWidth="9.125" defaultRowHeight="23.25" customHeight="1"/>
  <cols>
    <col min="1" max="1" width="43.125" style="106" customWidth="1"/>
    <col min="2" max="2" width="8" style="104" customWidth="1"/>
    <col min="3" max="3" width="1" style="70" customWidth="1"/>
    <col min="4" max="4" width="13.875" style="70" customWidth="1"/>
    <col min="5" max="5" width="1.5" style="70" customWidth="1"/>
    <col min="6" max="6" width="13.875" style="70" customWidth="1"/>
    <col min="7" max="7" width="1.5" style="70" customWidth="1"/>
    <col min="8" max="8" width="14.625" style="70" customWidth="1"/>
    <col min="9" max="9" width="1.5" style="70" customWidth="1"/>
    <col min="10" max="10" width="14.625" style="70" customWidth="1"/>
    <col min="11" max="11" width="10.875" style="70" bestFit="1" customWidth="1"/>
    <col min="12" max="12" width="9.125" style="70"/>
    <col min="13" max="13" width="11" style="70" customWidth="1"/>
    <col min="14" max="16384" width="9.125" style="70"/>
  </cols>
  <sheetData>
    <row r="1" spans="1:10" ht="23.25" customHeight="1">
      <c r="A1" s="103" t="s">
        <v>0</v>
      </c>
      <c r="B1" s="121"/>
      <c r="C1" s="63"/>
      <c r="D1" s="63"/>
      <c r="E1" s="63"/>
      <c r="F1" s="63"/>
      <c r="G1" s="63"/>
      <c r="H1" s="63"/>
      <c r="I1" s="63"/>
      <c r="J1" s="63"/>
    </row>
    <row r="2" spans="1:10" ht="23.25" customHeight="1">
      <c r="A2" s="103" t="s">
        <v>98</v>
      </c>
      <c r="B2" s="121"/>
      <c r="C2" s="63"/>
      <c r="D2" s="63"/>
      <c r="E2" s="63"/>
      <c r="F2" s="63"/>
      <c r="G2" s="63"/>
      <c r="H2" s="63"/>
      <c r="I2" s="63"/>
      <c r="J2" s="63"/>
    </row>
    <row r="3" spans="1:10" ht="23.25" customHeight="1">
      <c r="A3" s="124"/>
      <c r="B3" s="124"/>
      <c r="C3" s="63"/>
      <c r="D3" s="63"/>
      <c r="E3" s="63"/>
      <c r="F3" s="63"/>
      <c r="G3" s="63"/>
      <c r="H3" s="63"/>
      <c r="I3" s="174" t="s">
        <v>2</v>
      </c>
      <c r="J3" s="174"/>
    </row>
    <row r="4" spans="1:10" ht="23.25" customHeight="1">
      <c r="C4" s="104"/>
      <c r="D4" s="172" t="s">
        <v>3</v>
      </c>
      <c r="E4" s="172"/>
      <c r="F4" s="172"/>
      <c r="G4" s="72"/>
      <c r="H4" s="172" t="s">
        <v>4</v>
      </c>
      <c r="I4" s="172"/>
      <c r="J4" s="172"/>
    </row>
    <row r="5" spans="1:10" ht="23.25" customHeight="1">
      <c r="C5" s="104"/>
      <c r="D5" s="177" t="s">
        <v>99</v>
      </c>
      <c r="E5" s="177"/>
      <c r="F5" s="177"/>
      <c r="G5" s="72"/>
      <c r="H5" s="177" t="s">
        <v>99</v>
      </c>
      <c r="I5" s="177"/>
      <c r="J5" s="177"/>
    </row>
    <row r="6" spans="1:10" ht="23.25" customHeight="1">
      <c r="C6" s="104"/>
      <c r="D6" s="175" t="s">
        <v>100</v>
      </c>
      <c r="E6" s="175"/>
      <c r="F6" s="175"/>
      <c r="G6" s="72"/>
      <c r="H6" s="175" t="s">
        <v>100</v>
      </c>
      <c r="I6" s="175"/>
      <c r="J6" s="175"/>
    </row>
    <row r="7" spans="1:10" ht="23.25" customHeight="1">
      <c r="C7" s="107"/>
      <c r="D7" s="109">
        <v>2568</v>
      </c>
      <c r="E7" s="107"/>
      <c r="F7" s="109">
        <v>2567</v>
      </c>
      <c r="G7" s="77"/>
      <c r="H7" s="109">
        <v>2568</v>
      </c>
      <c r="I7" s="107"/>
      <c r="J7" s="109">
        <v>2567</v>
      </c>
    </row>
    <row r="8" spans="1:10" ht="22.5" customHeight="1">
      <c r="C8" s="107"/>
      <c r="D8" s="77"/>
      <c r="E8" s="107"/>
      <c r="F8" s="77"/>
      <c r="G8" s="77"/>
      <c r="H8" s="77"/>
      <c r="I8" s="107"/>
      <c r="J8" s="77"/>
    </row>
    <row r="9" spans="1:10" ht="22.5" customHeight="1">
      <c r="A9" s="110" t="s">
        <v>101</v>
      </c>
      <c r="C9" s="111"/>
      <c r="D9" s="111"/>
      <c r="E9" s="111"/>
      <c r="F9" s="111"/>
      <c r="G9" s="111"/>
      <c r="H9" s="111"/>
      <c r="I9" s="111"/>
      <c r="J9" s="111"/>
    </row>
    <row r="10" spans="1:10" ht="23.25" customHeight="1">
      <c r="A10" s="106" t="s">
        <v>102</v>
      </c>
      <c r="C10" s="111"/>
      <c r="D10" s="119">
        <v>147595031</v>
      </c>
      <c r="E10" s="111"/>
      <c r="F10" s="119">
        <v>149497740</v>
      </c>
      <c r="G10" s="111"/>
      <c r="H10" s="111">
        <v>5784422</v>
      </c>
      <c r="I10" s="111"/>
      <c r="J10" s="111">
        <v>6200330</v>
      </c>
    </row>
    <row r="11" spans="1:10" ht="23.25" customHeight="1">
      <c r="A11" s="113" t="s">
        <v>103</v>
      </c>
      <c r="C11" s="111"/>
      <c r="D11" s="119">
        <v>440289</v>
      </c>
      <c r="E11" s="111"/>
      <c r="F11" s="119">
        <v>494014</v>
      </c>
      <c r="G11" s="111"/>
      <c r="H11" s="1">
        <v>394165</v>
      </c>
      <c r="I11" s="111"/>
      <c r="J11" s="1">
        <v>276637</v>
      </c>
    </row>
    <row r="12" spans="1:10" ht="23.25" customHeight="1">
      <c r="A12" s="114" t="s">
        <v>104</v>
      </c>
      <c r="C12" s="111"/>
      <c r="D12" s="6">
        <v>16540</v>
      </c>
      <c r="E12" s="111"/>
      <c r="F12" s="6">
        <v>12169</v>
      </c>
      <c r="G12" s="111"/>
      <c r="H12" s="6">
        <v>12107177</v>
      </c>
      <c r="I12" s="111"/>
      <c r="J12" s="6">
        <v>1976899</v>
      </c>
    </row>
    <row r="13" spans="1:10" ht="23.25" customHeight="1">
      <c r="A13" s="113" t="s">
        <v>105</v>
      </c>
      <c r="C13" s="111"/>
      <c r="D13" s="6">
        <v>37835</v>
      </c>
      <c r="E13" s="111"/>
      <c r="F13" s="6">
        <v>0</v>
      </c>
      <c r="G13" s="111"/>
      <c r="H13" s="6">
        <v>0</v>
      </c>
      <c r="I13" s="111"/>
      <c r="J13" s="6">
        <v>124</v>
      </c>
    </row>
    <row r="14" spans="1:10" ht="23.25" customHeight="1">
      <c r="A14" s="112" t="s">
        <v>106</v>
      </c>
      <c r="C14" s="111"/>
      <c r="D14" s="6">
        <v>0</v>
      </c>
      <c r="E14" s="111"/>
      <c r="F14" s="6">
        <v>135500</v>
      </c>
      <c r="G14" s="111"/>
      <c r="H14" s="6">
        <v>0</v>
      </c>
      <c r="I14" s="111"/>
      <c r="J14" s="6">
        <v>144168</v>
      </c>
    </row>
    <row r="15" spans="1:10" ht="23.25" customHeight="1">
      <c r="A15" s="106" t="s">
        <v>107</v>
      </c>
      <c r="C15" s="111"/>
      <c r="D15" s="119">
        <v>654522</v>
      </c>
      <c r="E15" s="111"/>
      <c r="F15" s="119">
        <v>686999</v>
      </c>
      <c r="G15" s="111"/>
      <c r="H15" s="6">
        <v>79826</v>
      </c>
      <c r="I15" s="111"/>
      <c r="J15" s="6">
        <v>82906</v>
      </c>
    </row>
    <row r="16" spans="1:10" s="82" customFormat="1" ht="23.25" customHeight="1">
      <c r="A16" s="105" t="s">
        <v>108</v>
      </c>
      <c r="B16" s="116"/>
      <c r="C16" s="97"/>
      <c r="D16" s="134">
        <f>SUM(D10:D15)</f>
        <v>148744217</v>
      </c>
      <c r="E16" s="97"/>
      <c r="F16" s="134">
        <f>SUM(F10:F15)</f>
        <v>150826422</v>
      </c>
      <c r="G16" s="97"/>
      <c r="H16" s="134">
        <f>SUM(H10:H15)</f>
        <v>18365590</v>
      </c>
      <c r="I16" s="97"/>
      <c r="J16" s="134">
        <f>SUM(J10:J15)</f>
        <v>8681064</v>
      </c>
    </row>
    <row r="17" spans="1:12" ht="10.35" customHeight="1">
      <c r="A17" s="173"/>
      <c r="B17" s="173"/>
      <c r="C17" s="111"/>
      <c r="D17" s="111"/>
      <c r="E17" s="111"/>
      <c r="F17" s="111"/>
      <c r="G17" s="111"/>
      <c r="H17" s="111"/>
      <c r="I17" s="111"/>
      <c r="J17" s="111"/>
    </row>
    <row r="18" spans="1:12" ht="22.8" customHeight="1">
      <c r="A18" s="110" t="s">
        <v>109</v>
      </c>
      <c r="C18" s="111"/>
      <c r="D18" s="111"/>
      <c r="E18" s="111"/>
      <c r="F18" s="111"/>
      <c r="G18" s="111"/>
      <c r="H18" s="111"/>
      <c r="I18" s="111"/>
      <c r="J18" s="111"/>
    </row>
    <row r="19" spans="1:12" ht="23.25" customHeight="1">
      <c r="A19" s="113" t="s">
        <v>110</v>
      </c>
      <c r="C19" s="111"/>
      <c r="D19" s="119">
        <v>118385371</v>
      </c>
      <c r="E19" s="111"/>
      <c r="F19" s="119">
        <v>126484348</v>
      </c>
      <c r="G19" s="111"/>
      <c r="H19" s="111">
        <v>5088592</v>
      </c>
      <c r="I19" s="111"/>
      <c r="J19" s="111">
        <v>5615598</v>
      </c>
    </row>
    <row r="20" spans="1:12" ht="23.25" customHeight="1">
      <c r="A20" s="113" t="s">
        <v>111</v>
      </c>
      <c r="C20" s="111"/>
      <c r="D20" s="119">
        <v>4747999</v>
      </c>
      <c r="E20" s="111"/>
      <c r="F20" s="119">
        <v>4401886</v>
      </c>
      <c r="G20" s="111"/>
      <c r="H20" s="111">
        <v>239724</v>
      </c>
      <c r="I20" s="111"/>
      <c r="J20" s="111">
        <v>197190</v>
      </c>
    </row>
    <row r="21" spans="1:12" ht="23.25" customHeight="1">
      <c r="A21" s="106" t="s">
        <v>112</v>
      </c>
      <c r="C21" s="111"/>
      <c r="D21" s="119">
        <v>8293821</v>
      </c>
      <c r="E21" s="111"/>
      <c r="F21" s="119">
        <v>8357936</v>
      </c>
      <c r="G21" s="111"/>
      <c r="H21" s="111">
        <v>604956</v>
      </c>
      <c r="I21" s="111"/>
      <c r="J21" s="111">
        <v>628088</v>
      </c>
    </row>
    <row r="22" spans="1:12" ht="23.25" customHeight="1">
      <c r="A22" s="113" t="s">
        <v>113</v>
      </c>
      <c r="C22" s="111"/>
      <c r="E22" s="111"/>
      <c r="G22" s="111"/>
      <c r="H22" s="111"/>
      <c r="I22" s="111"/>
      <c r="J22" s="111"/>
    </row>
    <row r="23" spans="1:12" ht="23.25" customHeight="1">
      <c r="A23" s="113" t="s">
        <v>114</v>
      </c>
      <c r="C23" s="111"/>
      <c r="D23" s="23">
        <v>432585</v>
      </c>
      <c r="E23" s="111"/>
      <c r="F23" s="23">
        <v>-1427309</v>
      </c>
      <c r="G23" s="111"/>
      <c r="H23" s="6">
        <v>0</v>
      </c>
      <c r="I23" s="111"/>
      <c r="J23" s="6">
        <v>0</v>
      </c>
    </row>
    <row r="24" spans="1:12" ht="23.25" customHeight="1">
      <c r="A24" s="113" t="s">
        <v>115</v>
      </c>
      <c r="C24" s="111"/>
      <c r="D24" s="26">
        <v>0</v>
      </c>
      <c r="E24" s="111"/>
      <c r="F24" s="26">
        <v>232801</v>
      </c>
      <c r="G24" s="111"/>
      <c r="H24" s="160">
        <v>0</v>
      </c>
      <c r="I24" s="111"/>
      <c r="J24" s="6">
        <v>-23911</v>
      </c>
    </row>
    <row r="25" spans="1:12" ht="23.25" customHeight="1">
      <c r="A25" s="112" t="s">
        <v>116</v>
      </c>
      <c r="C25" s="111"/>
      <c r="D25" s="32">
        <v>222920</v>
      </c>
      <c r="E25" s="111"/>
      <c r="F25" s="26">
        <v>0</v>
      </c>
      <c r="G25" s="111"/>
      <c r="H25" s="6">
        <v>997985</v>
      </c>
      <c r="I25" s="111"/>
      <c r="J25" s="6">
        <v>0</v>
      </c>
    </row>
    <row r="26" spans="1:12" ht="23.25" customHeight="1">
      <c r="A26" s="113" t="s">
        <v>117</v>
      </c>
      <c r="C26" s="111"/>
      <c r="D26" s="6">
        <v>788811</v>
      </c>
      <c r="E26" s="111"/>
      <c r="F26" s="6">
        <v>781372</v>
      </c>
      <c r="G26" s="111"/>
      <c r="H26" s="6">
        <v>6814</v>
      </c>
      <c r="I26" s="111"/>
      <c r="J26" s="6">
        <v>5870</v>
      </c>
    </row>
    <row r="27" spans="1:12" ht="23.25" customHeight="1">
      <c r="A27" s="113" t="s">
        <v>118</v>
      </c>
      <c r="B27"/>
      <c r="D27" s="22">
        <v>5226664</v>
      </c>
      <c r="F27" s="22">
        <v>5494204</v>
      </c>
      <c r="G27" s="32"/>
      <c r="H27" s="30">
        <v>1677086</v>
      </c>
      <c r="I27" s="32"/>
      <c r="J27" s="30">
        <v>1391925</v>
      </c>
    </row>
    <row r="28" spans="1:12" s="82" customFormat="1" ht="23.25" customHeight="1">
      <c r="A28" s="105" t="s">
        <v>119</v>
      </c>
      <c r="B28" s="116"/>
      <c r="C28" s="97"/>
      <c r="D28" s="133">
        <f>SUM(D19:D27)</f>
        <v>138098171</v>
      </c>
      <c r="E28" s="97"/>
      <c r="F28" s="133">
        <f>SUM(F19:F27)</f>
        <v>144325238</v>
      </c>
      <c r="G28" s="97"/>
      <c r="H28" s="133">
        <f>SUM(H19:H27)</f>
        <v>8615157</v>
      </c>
      <c r="I28" s="97"/>
      <c r="J28" s="133">
        <f>SUM(J19:J27)</f>
        <v>7814760</v>
      </c>
      <c r="K28" s="97"/>
      <c r="L28" s="97"/>
    </row>
    <row r="29" spans="1:12" ht="8.85" customHeight="1">
      <c r="A29" s="70"/>
      <c r="B29" s="70"/>
      <c r="C29" s="111"/>
      <c r="D29" s="111"/>
      <c r="E29" s="111"/>
      <c r="F29" s="111"/>
      <c r="G29" s="111"/>
      <c r="H29" s="111"/>
      <c r="I29" s="111"/>
      <c r="J29" s="111"/>
    </row>
    <row r="30" spans="1:12" ht="23.1" customHeight="1">
      <c r="A30" s="113" t="s">
        <v>120</v>
      </c>
      <c r="C30" s="111"/>
      <c r="D30" s="111"/>
      <c r="F30" s="111"/>
    </row>
    <row r="31" spans="1:12" ht="23.1" customHeight="1">
      <c r="A31" s="113" t="s">
        <v>121</v>
      </c>
      <c r="C31" s="111"/>
      <c r="D31" s="151">
        <v>3587050</v>
      </c>
      <c r="E31" s="111"/>
      <c r="F31" s="151">
        <v>3352262</v>
      </c>
      <c r="G31" s="111"/>
      <c r="H31" s="7">
        <v>0</v>
      </c>
      <c r="I31" s="111"/>
      <c r="J31" s="7">
        <v>0</v>
      </c>
    </row>
    <row r="32" spans="1:12" ht="23.25" customHeight="1">
      <c r="A32" s="105" t="s">
        <v>316</v>
      </c>
      <c r="C32" s="111"/>
      <c r="D32" s="97">
        <f>D16-D28+D31</f>
        <v>14233096</v>
      </c>
      <c r="E32" s="111"/>
      <c r="F32" s="97">
        <f>F16-F28+F31</f>
        <v>9853446</v>
      </c>
      <c r="G32" s="97"/>
      <c r="H32" s="97">
        <f>H16-H28+H31</f>
        <v>9750433</v>
      </c>
      <c r="I32" s="97"/>
      <c r="J32" s="97">
        <f>J16-J28+J31</f>
        <v>866304</v>
      </c>
    </row>
    <row r="33" spans="1:12" ht="23.25" customHeight="1">
      <c r="A33" s="113" t="s">
        <v>122</v>
      </c>
      <c r="C33" s="111"/>
      <c r="D33" s="3">
        <v>2854402</v>
      </c>
      <c r="E33" s="111"/>
      <c r="F33" s="3">
        <v>2045895</v>
      </c>
      <c r="G33" s="111"/>
      <c r="H33" s="27">
        <v>-14234</v>
      </c>
      <c r="I33" s="111"/>
      <c r="J33" s="27">
        <v>-205337</v>
      </c>
    </row>
    <row r="34" spans="1:12" ht="23.25" customHeight="1" thickBot="1">
      <c r="A34" s="105" t="s">
        <v>123</v>
      </c>
      <c r="C34" s="97"/>
      <c r="D34" s="152">
        <f>D32-D33</f>
        <v>11378694</v>
      </c>
      <c r="E34" s="97"/>
      <c r="F34" s="152">
        <f>F32-F33</f>
        <v>7807551</v>
      </c>
      <c r="G34" s="97"/>
      <c r="H34" s="152">
        <f>H32-H33</f>
        <v>9764667</v>
      </c>
      <c r="I34" s="97"/>
      <c r="J34" s="152">
        <f>J32-J33</f>
        <v>1071641</v>
      </c>
    </row>
    <row r="35" spans="1:12" ht="8.1" customHeight="1" thickTop="1">
      <c r="A35" s="105"/>
      <c r="C35" s="97"/>
      <c r="D35" s="97"/>
      <c r="E35" s="97"/>
      <c r="F35" s="97"/>
      <c r="G35" s="97"/>
      <c r="H35" s="97"/>
      <c r="I35" s="97"/>
      <c r="J35" s="97"/>
    </row>
    <row r="36" spans="1:12" ht="23.25" customHeight="1">
      <c r="A36" s="103" t="s">
        <v>0</v>
      </c>
      <c r="B36" s="121"/>
      <c r="C36" s="63"/>
      <c r="D36" s="63"/>
      <c r="E36" s="63"/>
      <c r="F36" s="63"/>
      <c r="G36" s="63"/>
      <c r="H36" s="63"/>
      <c r="I36" s="63"/>
      <c r="J36" s="63"/>
    </row>
    <row r="37" spans="1:12" ht="23.25" customHeight="1">
      <c r="A37" s="103" t="s">
        <v>98</v>
      </c>
      <c r="B37" s="121"/>
      <c r="C37" s="63"/>
      <c r="D37" s="63"/>
      <c r="E37" s="63"/>
      <c r="F37" s="63"/>
      <c r="G37" s="63"/>
      <c r="H37" s="63"/>
      <c r="I37" s="63"/>
      <c r="J37" s="63"/>
    </row>
    <row r="38" spans="1:12" ht="23.25" customHeight="1">
      <c r="A38" s="124"/>
      <c r="B38" s="124"/>
      <c r="C38" s="63"/>
      <c r="D38" s="63"/>
      <c r="E38" s="63"/>
      <c r="F38" s="63"/>
      <c r="G38" s="63"/>
      <c r="H38" s="63"/>
      <c r="I38" s="174" t="s">
        <v>2</v>
      </c>
      <c r="J38" s="174"/>
    </row>
    <row r="39" spans="1:12" ht="23.25" customHeight="1">
      <c r="C39" s="104"/>
      <c r="D39" s="172" t="s">
        <v>3</v>
      </c>
      <c r="E39" s="172"/>
      <c r="F39" s="172"/>
      <c r="G39" s="72"/>
      <c r="H39" s="172" t="s">
        <v>4</v>
      </c>
      <c r="I39" s="172"/>
      <c r="J39" s="172"/>
    </row>
    <row r="40" spans="1:12" ht="23.25" customHeight="1">
      <c r="C40" s="104"/>
      <c r="D40" s="175" t="s">
        <v>99</v>
      </c>
      <c r="E40" s="176"/>
      <c r="F40" s="176"/>
      <c r="G40" s="72"/>
      <c r="H40" s="175" t="s">
        <v>99</v>
      </c>
      <c r="I40" s="176"/>
      <c r="J40" s="176"/>
    </row>
    <row r="41" spans="1:12" ht="23.25" customHeight="1">
      <c r="C41" s="104"/>
      <c r="D41" s="175" t="s">
        <v>100</v>
      </c>
      <c r="E41" s="175"/>
      <c r="F41" s="175"/>
      <c r="G41" s="72"/>
      <c r="H41" s="175" t="s">
        <v>100</v>
      </c>
      <c r="I41" s="175"/>
      <c r="J41" s="175"/>
    </row>
    <row r="42" spans="1:12" ht="23.25" customHeight="1">
      <c r="B42" s="104" t="s">
        <v>7</v>
      </c>
      <c r="C42" s="107"/>
      <c r="D42" s="109">
        <v>2568</v>
      </c>
      <c r="E42" s="107"/>
      <c r="F42" s="109">
        <v>2567</v>
      </c>
      <c r="G42" s="77"/>
      <c r="H42" s="109">
        <v>2568</v>
      </c>
      <c r="I42" s="107"/>
      <c r="J42" s="108">
        <v>2567</v>
      </c>
    </row>
    <row r="43" spans="1:12" ht="23.25" customHeight="1">
      <c r="C43" s="107"/>
      <c r="D43" s="77"/>
      <c r="E43" s="107"/>
      <c r="F43" s="77"/>
      <c r="G43" s="77"/>
      <c r="H43" s="77"/>
      <c r="I43" s="107"/>
      <c r="J43" s="77"/>
    </row>
    <row r="44" spans="1:12" ht="23.25" customHeight="1">
      <c r="A44" s="105" t="s">
        <v>124</v>
      </c>
      <c r="C44" s="111"/>
      <c r="D44" s="111"/>
      <c r="E44" s="111"/>
      <c r="F44" s="111"/>
      <c r="G44" s="111"/>
      <c r="H44" s="111"/>
      <c r="I44" s="111"/>
      <c r="J44" s="111"/>
    </row>
    <row r="45" spans="1:12" ht="23.25" customHeight="1">
      <c r="A45" s="113" t="s">
        <v>125</v>
      </c>
      <c r="C45" s="111"/>
      <c r="D45" s="111">
        <v>10376538</v>
      </c>
      <c r="E45" s="111"/>
      <c r="F45" s="111">
        <v>6924590</v>
      </c>
      <c r="G45" s="111"/>
      <c r="H45" s="6">
        <v>9764667</v>
      </c>
      <c r="I45" s="64"/>
      <c r="J45" s="6">
        <v>1071641</v>
      </c>
    </row>
    <row r="46" spans="1:12" ht="23.25" customHeight="1">
      <c r="A46" s="113" t="s">
        <v>126</v>
      </c>
      <c r="C46" s="111"/>
      <c r="D46" s="132">
        <v>1002156</v>
      </c>
      <c r="E46" s="111"/>
      <c r="F46" s="132">
        <v>882961</v>
      </c>
      <c r="G46" s="111"/>
      <c r="H46" s="7">
        <v>0</v>
      </c>
      <c r="I46" s="111"/>
      <c r="J46" s="7">
        <v>0</v>
      </c>
    </row>
    <row r="47" spans="1:12" ht="23.25" customHeight="1" thickBot="1">
      <c r="A47" s="105" t="s">
        <v>123</v>
      </c>
      <c r="C47" s="97"/>
      <c r="D47" s="135">
        <f>SUM(D45,D46)</f>
        <v>11378694</v>
      </c>
      <c r="E47" s="97"/>
      <c r="F47" s="135">
        <f>SUM(F45,F46)</f>
        <v>7807551</v>
      </c>
      <c r="G47" s="97"/>
      <c r="H47" s="135">
        <f>SUM(H45,H46)</f>
        <v>9764667</v>
      </c>
      <c r="I47" s="97"/>
      <c r="J47" s="135">
        <f>SUM(J45,J46)</f>
        <v>1071641</v>
      </c>
      <c r="K47" s="59"/>
      <c r="L47" s="59"/>
    </row>
    <row r="48" spans="1:12" ht="23.25" customHeight="1" thickTop="1">
      <c r="A48" s="105"/>
      <c r="C48" s="97"/>
      <c r="D48" s="97"/>
      <c r="E48" s="97"/>
      <c r="F48" s="97"/>
      <c r="G48" s="97"/>
      <c r="H48" s="97"/>
      <c r="I48" s="97"/>
      <c r="J48" s="97"/>
    </row>
    <row r="49" spans="1:10" ht="23.25" customHeight="1">
      <c r="A49" s="153" t="s">
        <v>127</v>
      </c>
      <c r="C49" s="97"/>
      <c r="D49" s="97"/>
      <c r="E49" s="97"/>
      <c r="F49" s="97"/>
      <c r="G49" s="97"/>
      <c r="H49" s="97"/>
      <c r="I49" s="97"/>
      <c r="J49" s="97"/>
    </row>
    <row r="50" spans="1:10" s="102" customFormat="1" ht="23.1" customHeight="1" thickBot="1">
      <c r="A50" s="153" t="s">
        <v>128</v>
      </c>
      <c r="B50" s="145">
        <v>9</v>
      </c>
      <c r="C50" s="154"/>
      <c r="D50" s="155">
        <v>1.31</v>
      </c>
      <c r="E50" s="154"/>
      <c r="F50" s="155">
        <v>0.86</v>
      </c>
      <c r="G50" s="154"/>
      <c r="H50" s="155">
        <v>1.1499999999999999</v>
      </c>
      <c r="I50" s="154"/>
      <c r="J50" s="155">
        <v>0.1</v>
      </c>
    </row>
    <row r="51" spans="1:10" ht="23.25" customHeight="1" thickTop="1">
      <c r="A51" s="105"/>
      <c r="C51" s="111"/>
      <c r="D51" s="156"/>
      <c r="E51" s="111"/>
      <c r="F51" s="156"/>
      <c r="G51" s="111"/>
      <c r="H51" s="156"/>
      <c r="I51" s="111"/>
      <c r="J51" s="156"/>
    </row>
    <row r="52" spans="1:10" ht="23.25" customHeight="1">
      <c r="A52" s="103" t="s">
        <v>0</v>
      </c>
      <c r="B52" s="121"/>
      <c r="C52" s="63"/>
      <c r="D52" s="63"/>
      <c r="E52" s="63"/>
      <c r="F52" s="63"/>
      <c r="G52" s="63"/>
      <c r="H52" s="63"/>
      <c r="I52" s="63"/>
      <c r="J52" s="63"/>
    </row>
    <row r="53" spans="1:10" ht="23.25" customHeight="1">
      <c r="A53" s="103" t="s">
        <v>129</v>
      </c>
      <c r="B53" s="121"/>
      <c r="C53" s="63"/>
      <c r="D53" s="63"/>
      <c r="E53" s="63"/>
      <c r="F53" s="63"/>
      <c r="G53" s="63"/>
      <c r="H53" s="63"/>
      <c r="I53" s="63"/>
      <c r="J53" s="63"/>
    </row>
    <row r="54" spans="1:10" ht="21.75" customHeight="1">
      <c r="A54" s="124"/>
      <c r="B54" s="124"/>
      <c r="C54" s="63"/>
      <c r="D54" s="63"/>
      <c r="E54" s="63"/>
      <c r="F54" s="63"/>
      <c r="G54" s="63"/>
      <c r="H54" s="63"/>
      <c r="I54" s="174" t="s">
        <v>2</v>
      </c>
      <c r="J54" s="174"/>
    </row>
    <row r="55" spans="1:10" ht="21.75" customHeight="1">
      <c r="C55" s="104"/>
      <c r="D55" s="172" t="s">
        <v>3</v>
      </c>
      <c r="E55" s="172"/>
      <c r="F55" s="172"/>
      <c r="G55" s="72"/>
      <c r="H55" s="172" t="s">
        <v>4</v>
      </c>
      <c r="I55" s="172"/>
      <c r="J55" s="172"/>
    </row>
    <row r="56" spans="1:10" ht="25.5" customHeight="1">
      <c r="C56" s="104"/>
      <c r="D56" s="175" t="s">
        <v>99</v>
      </c>
      <c r="E56" s="176"/>
      <c r="F56" s="176"/>
      <c r="G56" s="72"/>
      <c r="H56" s="175" t="s">
        <v>99</v>
      </c>
      <c r="I56" s="176"/>
      <c r="J56" s="176"/>
    </row>
    <row r="57" spans="1:10" ht="21.75" customHeight="1">
      <c r="C57" s="104"/>
      <c r="D57" s="175" t="s">
        <v>100</v>
      </c>
      <c r="E57" s="175"/>
      <c r="F57" s="175"/>
      <c r="G57" s="72"/>
      <c r="H57" s="175" t="s">
        <v>100</v>
      </c>
      <c r="I57" s="175"/>
      <c r="J57" s="175"/>
    </row>
    <row r="58" spans="1:10" ht="21.75" customHeight="1">
      <c r="C58" s="107"/>
      <c r="D58" s="109">
        <v>2568</v>
      </c>
      <c r="E58" s="107"/>
      <c r="F58" s="109">
        <v>2567</v>
      </c>
      <c r="G58" s="77"/>
      <c r="H58" s="109">
        <v>2568</v>
      </c>
      <c r="I58" s="107"/>
      <c r="J58" s="109">
        <v>2567</v>
      </c>
    </row>
    <row r="59" spans="1:10" ht="21.75" customHeight="1">
      <c r="D59" s="77"/>
      <c r="E59" s="107"/>
      <c r="F59" s="77"/>
      <c r="G59" s="77"/>
      <c r="H59" s="77"/>
      <c r="I59" s="107"/>
      <c r="J59" s="77"/>
    </row>
    <row r="60" spans="1:10" ht="21.6" customHeight="1">
      <c r="A60" s="105" t="s">
        <v>123</v>
      </c>
      <c r="D60" s="97">
        <f>D47</f>
        <v>11378694</v>
      </c>
      <c r="E60" s="82"/>
      <c r="F60" s="97">
        <f>F47</f>
        <v>7807551</v>
      </c>
      <c r="G60" s="97"/>
      <c r="H60" s="97">
        <f>H47</f>
        <v>9764667</v>
      </c>
      <c r="I60" s="82"/>
      <c r="J60" s="97">
        <f>J47</f>
        <v>1071641</v>
      </c>
    </row>
    <row r="61" spans="1:10" ht="8.1" customHeight="1"/>
    <row r="62" spans="1:10" ht="21.75" customHeight="1">
      <c r="A62" s="105" t="s">
        <v>130</v>
      </c>
    </row>
    <row r="63" spans="1:10" ht="21.75" customHeight="1">
      <c r="A63" s="110" t="s">
        <v>131</v>
      </c>
    </row>
    <row r="64" spans="1:10" ht="21.75" customHeight="1">
      <c r="A64" s="110" t="s">
        <v>132</v>
      </c>
    </row>
    <row r="65" spans="1:12" ht="21.75" customHeight="1">
      <c r="A65" s="113" t="s">
        <v>133</v>
      </c>
      <c r="D65" s="4">
        <v>-2897951</v>
      </c>
      <c r="F65" s="1">
        <v>3294180</v>
      </c>
      <c r="H65" s="6">
        <v>0</v>
      </c>
      <c r="J65" s="6">
        <v>0</v>
      </c>
    </row>
    <row r="66" spans="1:12" ht="21.75" customHeight="1">
      <c r="A66" s="113" t="s">
        <v>134</v>
      </c>
      <c r="D66" s="4"/>
      <c r="F66" s="1"/>
      <c r="H66" s="6"/>
      <c r="J66" s="6"/>
    </row>
    <row r="67" spans="1:12" ht="21.75" customHeight="1">
      <c r="A67" s="113" t="s">
        <v>135</v>
      </c>
      <c r="D67" s="6">
        <v>-867414</v>
      </c>
      <c r="F67" s="4">
        <v>7660</v>
      </c>
      <c r="H67" s="6">
        <v>-80636</v>
      </c>
      <c r="J67" s="6">
        <v>836</v>
      </c>
    </row>
    <row r="68" spans="1:12" ht="21.75" customHeight="1">
      <c r="A68" s="113" t="s">
        <v>136</v>
      </c>
      <c r="D68" s="4"/>
      <c r="F68" s="4"/>
      <c r="H68" s="6"/>
      <c r="J68" s="6"/>
    </row>
    <row r="69" spans="1:12" ht="21.75" customHeight="1">
      <c r="A69" s="113" t="s">
        <v>121</v>
      </c>
      <c r="D69" s="4">
        <v>-2129088</v>
      </c>
      <c r="F69" s="4">
        <v>249379</v>
      </c>
      <c r="H69" s="6">
        <v>0</v>
      </c>
      <c r="J69" s="6">
        <v>0</v>
      </c>
    </row>
    <row r="70" spans="1:12" ht="21.75" customHeight="1">
      <c r="A70" s="113" t="s">
        <v>137</v>
      </c>
      <c r="D70" s="1"/>
      <c r="F70" s="1"/>
      <c r="H70" s="6"/>
      <c r="J70" s="6"/>
    </row>
    <row r="71" spans="1:12" ht="21.75" customHeight="1">
      <c r="A71" s="113" t="s">
        <v>138</v>
      </c>
      <c r="D71" s="3">
        <v>178787</v>
      </c>
      <c r="F71" s="3">
        <v>-69934</v>
      </c>
      <c r="H71" s="7">
        <v>16127</v>
      </c>
      <c r="J71" s="7">
        <v>-163</v>
      </c>
      <c r="L71" s="157"/>
    </row>
    <row r="72" spans="1:12" ht="21.75" customHeight="1">
      <c r="A72" s="105" t="s">
        <v>139</v>
      </c>
      <c r="B72" s="70"/>
    </row>
    <row r="73" spans="1:12" ht="21.75" customHeight="1">
      <c r="A73" s="105" t="s">
        <v>140</v>
      </c>
      <c r="D73" s="28">
        <f>SUM(D65:D71)</f>
        <v>-5715666</v>
      </c>
      <c r="F73" s="28">
        <f>SUM(F65:F71)</f>
        <v>3481285</v>
      </c>
      <c r="H73" s="24">
        <f>SUM(H65:H71)</f>
        <v>-64509</v>
      </c>
      <c r="I73" s="82"/>
      <c r="J73" s="24">
        <f>SUM(J65:J71)</f>
        <v>673</v>
      </c>
    </row>
    <row r="74" spans="1:12" ht="8.1" customHeight="1">
      <c r="A74" s="70"/>
    </row>
    <row r="75" spans="1:12" ht="21.75" customHeight="1">
      <c r="A75" s="110" t="s">
        <v>141</v>
      </c>
    </row>
    <row r="76" spans="1:12" ht="21.75" customHeight="1">
      <c r="A76" s="110" t="s">
        <v>132</v>
      </c>
    </row>
    <row r="77" spans="1:12" ht="21.75" customHeight="1">
      <c r="A77" s="113" t="s">
        <v>142</v>
      </c>
    </row>
    <row r="78" spans="1:12" ht="21.75" customHeight="1">
      <c r="A78" s="113" t="s">
        <v>143</v>
      </c>
    </row>
    <row r="79" spans="1:12" ht="21.75" customHeight="1">
      <c r="A79" s="113" t="s">
        <v>144</v>
      </c>
      <c r="D79" s="6">
        <v>-381138</v>
      </c>
      <c r="F79" s="6">
        <v>337802</v>
      </c>
      <c r="H79" s="6">
        <v>-51000</v>
      </c>
      <c r="J79" s="6">
        <v>-30000</v>
      </c>
    </row>
    <row r="80" spans="1:12" ht="21.75" customHeight="1">
      <c r="A80" s="113" t="s">
        <v>145</v>
      </c>
      <c r="D80" s="6">
        <v>6731</v>
      </c>
      <c r="F80" s="6">
        <v>-251</v>
      </c>
      <c r="H80" s="6">
        <v>0</v>
      </c>
      <c r="J80" s="6">
        <v>0</v>
      </c>
    </row>
    <row r="81" spans="1:10" ht="21.75" customHeight="1">
      <c r="A81" s="113" t="s">
        <v>146</v>
      </c>
    </row>
    <row r="82" spans="1:10" ht="21.75" customHeight="1">
      <c r="A82" s="113" t="s">
        <v>147</v>
      </c>
      <c r="D82" s="1">
        <v>-296148</v>
      </c>
      <c r="F82" s="1">
        <v>37705</v>
      </c>
      <c r="H82" s="6">
        <v>-67739</v>
      </c>
      <c r="J82" s="6">
        <v>0</v>
      </c>
    </row>
    <row r="83" spans="1:10" ht="21.75" customHeight="1">
      <c r="A83" s="113" t="s">
        <v>136</v>
      </c>
      <c r="D83" s="1"/>
      <c r="F83" s="1"/>
      <c r="H83" s="6"/>
      <c r="J83" s="6"/>
    </row>
    <row r="84" spans="1:10" ht="21.75" customHeight="1">
      <c r="A84" s="113" t="s">
        <v>148</v>
      </c>
      <c r="D84" s="1">
        <v>-72225</v>
      </c>
      <c r="F84" s="1">
        <v>112702</v>
      </c>
      <c r="H84" s="6">
        <v>0</v>
      </c>
      <c r="J84" s="6">
        <v>0</v>
      </c>
    </row>
    <row r="85" spans="1:10" ht="21.75" customHeight="1">
      <c r="A85" s="113" t="s">
        <v>149</v>
      </c>
      <c r="D85" s="1"/>
      <c r="F85" s="1"/>
      <c r="H85" s="6"/>
      <c r="J85" s="6"/>
    </row>
    <row r="86" spans="1:10" ht="21.75" customHeight="1">
      <c r="A86" s="113" t="s">
        <v>138</v>
      </c>
      <c r="D86" s="3">
        <v>189624</v>
      </c>
      <c r="F86" s="3">
        <v>-186749</v>
      </c>
      <c r="H86" s="7">
        <v>23748</v>
      </c>
      <c r="I86" s="6"/>
      <c r="J86" s="7">
        <v>6000</v>
      </c>
    </row>
    <row r="87" spans="1:10" ht="21.75" customHeight="1">
      <c r="A87" s="82" t="s">
        <v>150</v>
      </c>
      <c r="B87" s="70"/>
    </row>
    <row r="88" spans="1:10" ht="21.75" customHeight="1">
      <c r="A88" s="105" t="s">
        <v>140</v>
      </c>
      <c r="D88" s="28">
        <f>SUM(D75:D86)</f>
        <v>-553156</v>
      </c>
      <c r="F88" s="28">
        <f>SUM(F75:F86)</f>
        <v>301209</v>
      </c>
      <c r="H88" s="28">
        <f>SUM(H75:H86)</f>
        <v>-94991</v>
      </c>
      <c r="I88" s="82"/>
      <c r="J88" s="28">
        <f>SUM(J75:J86)</f>
        <v>-24000</v>
      </c>
    </row>
    <row r="89" spans="1:10" ht="21.75" customHeight="1">
      <c r="A89" s="137" t="s">
        <v>151</v>
      </c>
      <c r="D89" s="29"/>
      <c r="F89" s="29"/>
      <c r="H89" s="29"/>
      <c r="J89" s="29"/>
    </row>
    <row r="90" spans="1:10" ht="21.75" customHeight="1">
      <c r="A90" s="137" t="s">
        <v>152</v>
      </c>
      <c r="D90" s="28">
        <f>SUM(D73,D88)</f>
        <v>-6268822</v>
      </c>
      <c r="F90" s="28">
        <f>SUM(F73,F88)</f>
        <v>3782494</v>
      </c>
      <c r="H90" s="60">
        <f>SUM(H73,H88)</f>
        <v>-159500</v>
      </c>
      <c r="I90" s="82"/>
      <c r="J90" s="60">
        <f>SUM(J73,J88)</f>
        <v>-23327</v>
      </c>
    </row>
    <row r="91" spans="1:10" ht="21.75" customHeight="1" thickBot="1">
      <c r="A91" s="137" t="s">
        <v>153</v>
      </c>
      <c r="D91" s="33">
        <f>SUM(D60,D90)</f>
        <v>5109872</v>
      </c>
      <c r="F91" s="33">
        <f>SUM(F60,F90)</f>
        <v>11590045</v>
      </c>
      <c r="H91" s="33">
        <f>SUM(H60,H90)</f>
        <v>9605167</v>
      </c>
      <c r="J91" s="33">
        <f>SUM(J60,J90)</f>
        <v>1048314</v>
      </c>
    </row>
    <row r="92" spans="1:10" ht="21.6" customHeight="1" thickTop="1">
      <c r="A92" s="137"/>
      <c r="D92" s="54"/>
      <c r="F92" s="54"/>
      <c r="H92" s="54"/>
      <c r="J92" s="54"/>
    </row>
    <row r="93" spans="1:10" ht="23.25" customHeight="1">
      <c r="A93" s="103" t="s">
        <v>0</v>
      </c>
      <c r="B93" s="121"/>
      <c r="C93" s="63"/>
      <c r="D93" s="63"/>
      <c r="E93" s="63"/>
      <c r="F93" s="63"/>
      <c r="G93" s="63"/>
      <c r="H93" s="63"/>
      <c r="I93" s="63"/>
      <c r="J93" s="63"/>
    </row>
    <row r="94" spans="1:10" ht="23.25" customHeight="1">
      <c r="A94" s="103" t="s">
        <v>129</v>
      </c>
      <c r="B94" s="121"/>
      <c r="C94" s="63"/>
      <c r="D94" s="63"/>
      <c r="E94" s="63"/>
      <c r="F94" s="63"/>
      <c r="G94" s="63"/>
      <c r="H94" s="63"/>
      <c r="I94" s="63"/>
      <c r="J94" s="63"/>
    </row>
    <row r="95" spans="1:10" ht="21.75" customHeight="1">
      <c r="A95" s="124"/>
      <c r="B95" s="124"/>
      <c r="C95" s="63"/>
      <c r="D95" s="63"/>
      <c r="E95" s="63"/>
      <c r="F95" s="63"/>
      <c r="G95" s="63"/>
      <c r="H95" s="63"/>
      <c r="I95" s="174" t="s">
        <v>2</v>
      </c>
      <c r="J95" s="174"/>
    </row>
    <row r="96" spans="1:10" ht="21.75" customHeight="1">
      <c r="C96" s="104"/>
      <c r="D96" s="172" t="s">
        <v>3</v>
      </c>
      <c r="E96" s="172"/>
      <c r="F96" s="172"/>
      <c r="G96" s="72"/>
      <c r="H96" s="172" t="s">
        <v>4</v>
      </c>
      <c r="I96" s="172"/>
      <c r="J96" s="172"/>
    </row>
    <row r="97" spans="1:13" ht="27" customHeight="1">
      <c r="C97" s="104"/>
      <c r="D97" s="175" t="s">
        <v>99</v>
      </c>
      <c r="E97" s="176"/>
      <c r="F97" s="176"/>
      <c r="G97" s="72"/>
      <c r="H97" s="175" t="s">
        <v>99</v>
      </c>
      <c r="I97" s="176"/>
      <c r="J97" s="176"/>
    </row>
    <row r="98" spans="1:13" ht="21.75" customHeight="1">
      <c r="C98" s="104"/>
      <c r="D98" s="175" t="s">
        <v>100</v>
      </c>
      <c r="E98" s="175"/>
      <c r="F98" s="175"/>
      <c r="G98" s="72"/>
      <c r="H98" s="175" t="s">
        <v>100</v>
      </c>
      <c r="I98" s="175"/>
      <c r="J98" s="175"/>
    </row>
    <row r="99" spans="1:13" ht="22.5" customHeight="1">
      <c r="C99" s="107"/>
      <c r="D99" s="109">
        <v>2568</v>
      </c>
      <c r="E99" s="107"/>
      <c r="F99" s="109">
        <v>2567</v>
      </c>
      <c r="G99" s="77"/>
      <c r="H99" s="109">
        <v>2568</v>
      </c>
      <c r="I99" s="107"/>
      <c r="J99" s="109">
        <v>2567</v>
      </c>
    </row>
    <row r="100" spans="1:13" ht="22.5" customHeight="1">
      <c r="D100" s="77"/>
      <c r="E100" s="107"/>
      <c r="F100" s="77"/>
      <c r="G100" s="77"/>
      <c r="H100" s="77"/>
      <c r="I100" s="107"/>
      <c r="J100" s="77"/>
    </row>
    <row r="101" spans="1:13" ht="22.5" customHeight="1">
      <c r="A101" s="105" t="s">
        <v>154</v>
      </c>
      <c r="D101"/>
    </row>
    <row r="102" spans="1:13" ht="22.5" customHeight="1">
      <c r="A102" s="113" t="s">
        <v>125</v>
      </c>
      <c r="D102" s="74">
        <v>3215975</v>
      </c>
      <c r="F102" s="74">
        <v>10675725</v>
      </c>
      <c r="H102" s="6">
        <v>9605167</v>
      </c>
      <c r="I102" s="74"/>
      <c r="J102" s="74">
        <v>1048314</v>
      </c>
    </row>
    <row r="103" spans="1:13" ht="22.5" customHeight="1">
      <c r="A103" s="113" t="s">
        <v>126</v>
      </c>
      <c r="D103" s="1">
        <v>1893897</v>
      </c>
      <c r="F103" s="1">
        <v>914320</v>
      </c>
      <c r="H103" s="7">
        <v>0</v>
      </c>
      <c r="J103" s="7">
        <v>0</v>
      </c>
    </row>
    <row r="104" spans="1:13" ht="22.5" customHeight="1" thickBot="1">
      <c r="A104" s="137" t="s">
        <v>153</v>
      </c>
      <c r="D104" s="33">
        <f>SUM(D102:D103)</f>
        <v>5109872</v>
      </c>
      <c r="E104" s="82"/>
      <c r="F104" s="33">
        <f>SUM(F102:F103)</f>
        <v>11590045</v>
      </c>
      <c r="G104" s="100"/>
      <c r="H104" s="33">
        <f>SUM(H102:H103)</f>
        <v>9605167</v>
      </c>
      <c r="I104" s="100"/>
      <c r="J104" s="33">
        <f>SUM(J102:J103)</f>
        <v>1048314</v>
      </c>
      <c r="K104" s="85"/>
      <c r="L104" s="85"/>
      <c r="M104" s="67"/>
    </row>
    <row r="105" spans="1:13" ht="23.25" customHeight="1" thickTop="1">
      <c r="D105" s="74"/>
      <c r="F105" s="74"/>
      <c r="G105" s="74"/>
      <c r="H105" s="74"/>
      <c r="J105" s="74"/>
    </row>
    <row r="106" spans="1:13" ht="23.25" customHeight="1">
      <c r="A106" s="103" t="s">
        <v>0</v>
      </c>
      <c r="B106" s="121"/>
      <c r="C106" s="63"/>
      <c r="D106" s="63"/>
      <c r="E106" s="63"/>
      <c r="F106" s="63"/>
      <c r="G106" s="63"/>
      <c r="H106" s="63"/>
      <c r="I106" s="63"/>
      <c r="J106" s="63"/>
    </row>
    <row r="107" spans="1:13" ht="23.25" customHeight="1">
      <c r="A107" s="103" t="s">
        <v>98</v>
      </c>
      <c r="B107" s="121"/>
      <c r="C107" s="63"/>
      <c r="D107" s="63"/>
      <c r="E107" s="63"/>
      <c r="F107" s="63"/>
      <c r="G107" s="63"/>
      <c r="H107" s="63"/>
      <c r="I107" s="63"/>
      <c r="J107" s="63"/>
    </row>
    <row r="108" spans="1:13" ht="23.25" customHeight="1">
      <c r="A108" s="124"/>
      <c r="B108" s="124"/>
      <c r="C108" s="63"/>
      <c r="D108" s="63"/>
      <c r="E108" s="63"/>
      <c r="F108" s="63"/>
      <c r="G108" s="63"/>
      <c r="H108" s="63"/>
      <c r="I108" s="174" t="s">
        <v>2</v>
      </c>
      <c r="J108" s="174"/>
    </row>
    <row r="109" spans="1:13" ht="23.25" customHeight="1">
      <c r="C109" s="104"/>
      <c r="D109" s="172" t="s">
        <v>3</v>
      </c>
      <c r="E109" s="172"/>
      <c r="F109" s="172"/>
      <c r="G109" s="72"/>
      <c r="H109" s="172" t="s">
        <v>4</v>
      </c>
      <c r="I109" s="172"/>
      <c r="J109" s="172"/>
    </row>
    <row r="110" spans="1:13" ht="23.25" customHeight="1">
      <c r="C110" s="104"/>
      <c r="D110" s="177" t="s">
        <v>155</v>
      </c>
      <c r="E110" s="177"/>
      <c r="F110" s="177"/>
      <c r="G110" s="72"/>
      <c r="H110" s="177" t="s">
        <v>155</v>
      </c>
      <c r="I110" s="177"/>
      <c r="J110" s="177"/>
    </row>
    <row r="111" spans="1:13" ht="23.25" customHeight="1">
      <c r="C111" s="104"/>
      <c r="D111" s="175" t="s">
        <v>100</v>
      </c>
      <c r="E111" s="175"/>
      <c r="F111" s="175"/>
      <c r="G111" s="72"/>
      <c r="H111" s="175" t="s">
        <v>100</v>
      </c>
      <c r="I111" s="175"/>
      <c r="J111" s="175"/>
    </row>
    <row r="112" spans="1:13" ht="23.25" customHeight="1">
      <c r="B112" s="104" t="s">
        <v>7</v>
      </c>
      <c r="C112" s="107"/>
      <c r="D112" s="109">
        <v>2568</v>
      </c>
      <c r="E112" s="107"/>
      <c r="F112" s="109">
        <v>2567</v>
      </c>
      <c r="G112" s="77"/>
      <c r="H112" s="109">
        <v>2568</v>
      </c>
      <c r="I112" s="107"/>
      <c r="J112" s="109">
        <v>2567</v>
      </c>
    </row>
    <row r="113" spans="1:13" ht="23.25" customHeight="1">
      <c r="C113" s="107"/>
      <c r="D113" s="77"/>
      <c r="E113" s="107"/>
      <c r="F113" s="77"/>
      <c r="G113" s="77"/>
      <c r="H113" s="77"/>
      <c r="I113" s="107"/>
      <c r="J113" s="77"/>
    </row>
    <row r="114" spans="1:13" ht="23.25" customHeight="1">
      <c r="A114" s="110" t="s">
        <v>101</v>
      </c>
      <c r="C114" s="111"/>
      <c r="D114" s="111"/>
      <c r="E114" s="111"/>
      <c r="F114" s="111"/>
      <c r="G114" s="111"/>
      <c r="H114" s="111"/>
      <c r="I114" s="111"/>
      <c r="J114" s="111"/>
    </row>
    <row r="115" spans="1:13" ht="23.25" customHeight="1">
      <c r="A115" s="106" t="s">
        <v>102</v>
      </c>
      <c r="B115" s="104">
        <v>8</v>
      </c>
      <c r="C115" s="111"/>
      <c r="D115" s="119">
        <v>291769852</v>
      </c>
      <c r="E115" s="111"/>
      <c r="F115" s="119">
        <v>289534953</v>
      </c>
      <c r="G115" s="111"/>
      <c r="H115" s="111">
        <v>10907207</v>
      </c>
      <c r="I115" s="111"/>
      <c r="J115" s="111">
        <v>12209720</v>
      </c>
    </row>
    <row r="116" spans="1:13" ht="23.25" customHeight="1">
      <c r="A116" s="113" t="s">
        <v>103</v>
      </c>
      <c r="C116" s="111"/>
      <c r="D116" s="119">
        <v>779705</v>
      </c>
      <c r="E116" s="111"/>
      <c r="F116" s="119">
        <v>893652</v>
      </c>
      <c r="G116" s="111"/>
      <c r="H116" s="1">
        <v>770021</v>
      </c>
      <c r="I116" s="111"/>
      <c r="J116" s="1">
        <v>528930</v>
      </c>
    </row>
    <row r="117" spans="1:13" ht="23.25" customHeight="1">
      <c r="A117" s="114" t="s">
        <v>104</v>
      </c>
      <c r="B117" s="104">
        <v>3</v>
      </c>
      <c r="C117" s="111"/>
      <c r="D117" s="6">
        <v>16540</v>
      </c>
      <c r="E117" s="111"/>
      <c r="F117" s="6">
        <v>12169</v>
      </c>
      <c r="G117" s="111"/>
      <c r="H117" s="6">
        <v>12107177</v>
      </c>
      <c r="I117" s="111"/>
      <c r="J117" s="6">
        <v>9206639</v>
      </c>
    </row>
    <row r="118" spans="1:13" ht="23.25" customHeight="1">
      <c r="A118" s="113" t="s">
        <v>105</v>
      </c>
      <c r="C118" s="111"/>
      <c r="D118" s="6">
        <v>39027</v>
      </c>
      <c r="E118" s="111"/>
      <c r="F118" s="6">
        <v>0</v>
      </c>
      <c r="G118" s="111"/>
      <c r="H118" s="6">
        <v>0</v>
      </c>
      <c r="I118" s="111"/>
      <c r="J118" s="6">
        <v>636699</v>
      </c>
      <c r="M118" s="159"/>
    </row>
    <row r="119" spans="1:13" ht="23.25" customHeight="1">
      <c r="A119" s="112" t="s">
        <v>106</v>
      </c>
      <c r="C119" s="111"/>
      <c r="D119" s="6">
        <v>0</v>
      </c>
      <c r="E119" s="111"/>
      <c r="F119" s="6">
        <v>438944</v>
      </c>
      <c r="G119" s="111"/>
      <c r="H119" s="6">
        <v>0</v>
      </c>
      <c r="I119" s="111"/>
      <c r="J119" s="6">
        <v>1232634</v>
      </c>
    </row>
    <row r="120" spans="1:13" ht="23.25" customHeight="1">
      <c r="A120" s="106" t="s">
        <v>107</v>
      </c>
      <c r="C120" s="111"/>
      <c r="D120" s="119">
        <v>1446707</v>
      </c>
      <c r="E120" s="111"/>
      <c r="F120" s="119">
        <v>1352357</v>
      </c>
      <c r="G120" s="111"/>
      <c r="H120" s="6">
        <v>145509</v>
      </c>
      <c r="I120" s="111"/>
      <c r="J120" s="6">
        <v>154053</v>
      </c>
      <c r="M120" s="159"/>
    </row>
    <row r="121" spans="1:13" ht="23.25" customHeight="1">
      <c r="A121" s="105" t="s">
        <v>108</v>
      </c>
      <c r="B121" s="116"/>
      <c r="C121" s="97"/>
      <c r="D121" s="134">
        <f>SUM(D115:D120)</f>
        <v>294051831</v>
      </c>
      <c r="E121" s="97"/>
      <c r="F121" s="134">
        <f>SUM(F115:F120)</f>
        <v>292232075</v>
      </c>
      <c r="G121" s="97"/>
      <c r="H121" s="134">
        <f>SUM(H115:H120)</f>
        <v>23929914</v>
      </c>
      <c r="I121" s="97"/>
      <c r="J121" s="134">
        <f>SUM(J115:J120)</f>
        <v>23968675</v>
      </c>
    </row>
    <row r="122" spans="1:13" ht="23.25" customHeight="1">
      <c r="A122" s="173"/>
      <c r="B122" s="173"/>
      <c r="C122" s="111"/>
      <c r="D122" s="111"/>
      <c r="E122" s="111"/>
      <c r="F122" s="111"/>
      <c r="G122" s="111"/>
      <c r="H122" s="111"/>
      <c r="I122" s="111"/>
      <c r="J122" s="111"/>
    </row>
    <row r="123" spans="1:13" ht="23.25" customHeight="1">
      <c r="A123" s="110" t="s">
        <v>109</v>
      </c>
      <c r="C123" s="111"/>
      <c r="D123" s="111"/>
      <c r="E123" s="111"/>
      <c r="F123" s="111"/>
      <c r="G123" s="111"/>
      <c r="H123" s="111"/>
      <c r="I123" s="111"/>
      <c r="J123" s="111"/>
    </row>
    <row r="124" spans="1:13" ht="23.25" customHeight="1">
      <c r="A124" s="113" t="s">
        <v>110</v>
      </c>
      <c r="C124" s="111"/>
      <c r="D124" s="119">
        <v>236115278</v>
      </c>
      <c r="E124" s="111"/>
      <c r="F124" s="119">
        <v>249712149</v>
      </c>
      <c r="G124" s="111"/>
      <c r="H124" s="111">
        <v>9727473</v>
      </c>
      <c r="I124" s="111"/>
      <c r="J124" s="111">
        <v>11081887</v>
      </c>
    </row>
    <row r="125" spans="1:13" ht="23.25" customHeight="1">
      <c r="A125" s="113" t="s">
        <v>111</v>
      </c>
      <c r="C125" s="111"/>
      <c r="D125" s="119">
        <v>8918097</v>
      </c>
      <c r="E125" s="111"/>
      <c r="F125" s="119">
        <v>8567057</v>
      </c>
      <c r="G125" s="111"/>
      <c r="H125" s="111">
        <v>447585</v>
      </c>
      <c r="I125" s="111"/>
      <c r="J125" s="111">
        <v>391918</v>
      </c>
      <c r="M125" s="159"/>
    </row>
    <row r="126" spans="1:13" ht="23.25" customHeight="1">
      <c r="A126" s="106" t="s">
        <v>112</v>
      </c>
      <c r="C126" s="111"/>
      <c r="D126" s="119">
        <v>16364863</v>
      </c>
      <c r="E126" s="111"/>
      <c r="F126" s="119">
        <v>16370407</v>
      </c>
      <c r="G126" s="111"/>
      <c r="H126" s="111">
        <v>1237498</v>
      </c>
      <c r="I126" s="111"/>
      <c r="J126" s="111">
        <v>1129110</v>
      </c>
      <c r="M126" s="159"/>
    </row>
    <row r="127" spans="1:13" ht="23.25" customHeight="1">
      <c r="A127" s="113" t="s">
        <v>113</v>
      </c>
      <c r="C127" s="111"/>
      <c r="E127" s="111"/>
      <c r="G127" s="111"/>
      <c r="H127" s="111"/>
      <c r="I127" s="111"/>
      <c r="J127" s="111"/>
    </row>
    <row r="128" spans="1:13" ht="23.25" customHeight="1">
      <c r="A128" s="113" t="s">
        <v>114</v>
      </c>
      <c r="C128" s="111"/>
      <c r="D128" s="23">
        <v>394670</v>
      </c>
      <c r="E128" s="111"/>
      <c r="F128" s="23">
        <v>-1891740</v>
      </c>
      <c r="G128" s="111"/>
      <c r="H128" s="6">
        <v>0</v>
      </c>
      <c r="I128" s="111"/>
      <c r="J128" s="6">
        <v>0</v>
      </c>
    </row>
    <row r="129" spans="1:10" ht="23.25" customHeight="1">
      <c r="A129" s="113" t="s">
        <v>115</v>
      </c>
      <c r="C129" s="111"/>
      <c r="D129" s="26">
        <v>0</v>
      </c>
      <c r="E129" s="111"/>
      <c r="F129" s="26">
        <v>115558</v>
      </c>
      <c r="G129" s="111"/>
      <c r="H129" s="6">
        <v>0</v>
      </c>
      <c r="I129" s="111"/>
      <c r="J129" s="6">
        <v>-53693</v>
      </c>
    </row>
    <row r="130" spans="1:10" ht="23.25" customHeight="1">
      <c r="A130" s="113" t="s">
        <v>156</v>
      </c>
      <c r="C130" s="111"/>
      <c r="D130" s="32">
        <v>0</v>
      </c>
      <c r="E130" s="111"/>
      <c r="F130" s="26">
        <v>90767</v>
      </c>
      <c r="G130" s="111"/>
      <c r="H130" s="6">
        <v>0</v>
      </c>
      <c r="I130" s="111"/>
      <c r="J130" s="6">
        <v>0</v>
      </c>
    </row>
    <row r="131" spans="1:10" ht="23.25" customHeight="1">
      <c r="A131" s="112" t="s">
        <v>116</v>
      </c>
      <c r="C131" s="111"/>
      <c r="D131" s="32">
        <v>63560</v>
      </c>
      <c r="E131" s="111"/>
      <c r="F131" s="26">
        <v>0</v>
      </c>
      <c r="G131" s="111"/>
      <c r="H131" s="6">
        <v>1035025</v>
      </c>
      <c r="I131" s="111"/>
      <c r="J131" s="6">
        <v>0</v>
      </c>
    </row>
    <row r="132" spans="1:10" ht="23.25" customHeight="1">
      <c r="A132" s="113" t="s">
        <v>117</v>
      </c>
      <c r="C132" s="111"/>
      <c r="D132" s="6">
        <v>1569767</v>
      </c>
      <c r="E132" s="111"/>
      <c r="F132" s="6">
        <v>1542025</v>
      </c>
      <c r="G132" s="111"/>
      <c r="H132" s="6">
        <v>13960</v>
      </c>
      <c r="I132" s="111"/>
      <c r="J132" s="6">
        <v>11397</v>
      </c>
    </row>
    <row r="133" spans="1:10" ht="23.25" customHeight="1">
      <c r="A133" s="113" t="s">
        <v>118</v>
      </c>
      <c r="B133"/>
      <c r="D133" s="22">
        <v>10537666</v>
      </c>
      <c r="F133" s="22">
        <v>10915282</v>
      </c>
      <c r="G133" s="32"/>
      <c r="H133" s="30">
        <v>3197219</v>
      </c>
      <c r="I133" s="32"/>
      <c r="J133" s="30">
        <v>2859263</v>
      </c>
    </row>
    <row r="134" spans="1:10" ht="23.25" customHeight="1">
      <c r="A134" s="105" t="s">
        <v>119</v>
      </c>
      <c r="B134" s="116"/>
      <c r="C134" s="97"/>
      <c r="D134" s="133">
        <f>SUM(D124:D133)</f>
        <v>273963901</v>
      </c>
      <c r="E134" s="97"/>
      <c r="F134" s="133">
        <f>SUM(F124:F133)</f>
        <v>285421505</v>
      </c>
      <c r="G134" s="97"/>
      <c r="H134" s="133">
        <f>SUM(H124:H133)</f>
        <v>15658760</v>
      </c>
      <c r="I134" s="97"/>
      <c r="J134" s="133">
        <f>SUM(J124:J133)</f>
        <v>15419882</v>
      </c>
    </row>
    <row r="135" spans="1:10" ht="8.85" customHeight="1">
      <c r="A135" s="70"/>
      <c r="B135" s="70"/>
      <c r="C135" s="111"/>
      <c r="D135" s="111"/>
      <c r="E135" s="111"/>
      <c r="F135" s="111"/>
      <c r="G135" s="111"/>
      <c r="H135" s="111"/>
      <c r="I135" s="111"/>
      <c r="J135" s="111"/>
    </row>
    <row r="136" spans="1:10" ht="23.25" customHeight="1">
      <c r="A136" s="113" t="s">
        <v>120</v>
      </c>
      <c r="C136" s="111"/>
      <c r="D136" s="111"/>
      <c r="F136" s="111"/>
    </row>
    <row r="137" spans="1:10" ht="23.25" customHeight="1">
      <c r="A137" s="113" t="s">
        <v>121</v>
      </c>
      <c r="B137" s="104">
        <v>5</v>
      </c>
      <c r="C137" s="111"/>
      <c r="D137" s="151">
        <v>7030282</v>
      </c>
      <c r="E137" s="111"/>
      <c r="F137" s="151">
        <v>5144129</v>
      </c>
      <c r="G137" s="111"/>
      <c r="H137" s="7">
        <v>0</v>
      </c>
      <c r="I137" s="111"/>
      <c r="J137" s="7">
        <v>0</v>
      </c>
    </row>
    <row r="138" spans="1:10" ht="23.25" customHeight="1">
      <c r="A138" s="105" t="s">
        <v>316</v>
      </c>
      <c r="C138" s="111"/>
      <c r="D138" s="97">
        <f>D121-D134+D137</f>
        <v>27118212</v>
      </c>
      <c r="E138" s="111"/>
      <c r="F138" s="97">
        <f>F121-F134+F137</f>
        <v>11954699</v>
      </c>
      <c r="G138" s="97"/>
      <c r="H138" s="97">
        <f>H121-H134+H137</f>
        <v>8271154</v>
      </c>
      <c r="I138" s="97"/>
      <c r="J138" s="97">
        <f>J121-J134+J137</f>
        <v>8548793</v>
      </c>
    </row>
    <row r="139" spans="1:10" ht="23.25" customHeight="1">
      <c r="A139" s="113" t="s">
        <v>122</v>
      </c>
      <c r="C139" s="111"/>
      <c r="D139" s="3">
        <v>6109491</v>
      </c>
      <c r="E139" s="111"/>
      <c r="F139" s="3">
        <v>2596374</v>
      </c>
      <c r="G139" s="111"/>
      <c r="H139" s="27">
        <v>144348</v>
      </c>
      <c r="I139" s="111"/>
      <c r="J139" s="27">
        <v>-127225</v>
      </c>
    </row>
    <row r="140" spans="1:10" ht="23.25" customHeight="1" thickBot="1">
      <c r="A140" s="105" t="s">
        <v>123</v>
      </c>
      <c r="C140" s="97"/>
      <c r="D140" s="152">
        <f>D138-D139</f>
        <v>21008721</v>
      </c>
      <c r="E140" s="97"/>
      <c r="F140" s="152">
        <f>F138-F139</f>
        <v>9358325</v>
      </c>
      <c r="G140" s="97"/>
      <c r="H140" s="152">
        <f>H138-H139</f>
        <v>8126806</v>
      </c>
      <c r="I140" s="97"/>
      <c r="J140" s="152">
        <f>J138-J139</f>
        <v>8676018</v>
      </c>
    </row>
    <row r="141" spans="1:10" ht="23.25" customHeight="1" thickTop="1">
      <c r="A141" s="105"/>
      <c r="C141" s="97"/>
      <c r="D141" s="97"/>
      <c r="E141" s="97"/>
      <c r="F141" s="97"/>
      <c r="G141" s="97"/>
      <c r="H141" s="97"/>
      <c r="I141" s="97"/>
      <c r="J141" s="97"/>
    </row>
    <row r="142" spans="1:10" ht="23.25" customHeight="1">
      <c r="A142" s="103" t="s">
        <v>0</v>
      </c>
      <c r="B142" s="121"/>
      <c r="C142" s="63"/>
      <c r="D142" s="63"/>
      <c r="E142" s="63"/>
      <c r="F142" s="63"/>
      <c r="G142" s="63"/>
      <c r="H142" s="63"/>
      <c r="I142" s="63"/>
      <c r="J142" s="63"/>
    </row>
    <row r="143" spans="1:10" ht="23.25" customHeight="1">
      <c r="A143" s="103" t="s">
        <v>98</v>
      </c>
      <c r="B143" s="121"/>
      <c r="C143" s="63"/>
      <c r="D143" s="63"/>
      <c r="E143" s="63"/>
      <c r="F143" s="63"/>
      <c r="G143" s="63"/>
      <c r="H143" s="63"/>
      <c r="I143" s="63"/>
      <c r="J143" s="63"/>
    </row>
    <row r="144" spans="1:10" ht="23.25" customHeight="1">
      <c r="A144" s="124"/>
      <c r="B144" s="124"/>
      <c r="C144" s="63"/>
      <c r="D144" s="63"/>
      <c r="E144" s="63"/>
      <c r="F144" s="63"/>
      <c r="G144" s="63"/>
      <c r="H144" s="63"/>
      <c r="I144" s="174" t="s">
        <v>2</v>
      </c>
      <c r="J144" s="174"/>
    </row>
    <row r="145" spans="1:10" ht="23.25" customHeight="1">
      <c r="C145" s="104"/>
      <c r="D145" s="172" t="s">
        <v>3</v>
      </c>
      <c r="E145" s="172"/>
      <c r="F145" s="172"/>
      <c r="G145" s="72"/>
      <c r="H145" s="172" t="s">
        <v>4</v>
      </c>
      <c r="I145" s="172"/>
      <c r="J145" s="172"/>
    </row>
    <row r="146" spans="1:10" ht="23.25" customHeight="1">
      <c r="C146" s="104"/>
      <c r="D146" s="175" t="s">
        <v>155</v>
      </c>
      <c r="E146" s="176"/>
      <c r="F146" s="176"/>
      <c r="G146" s="72"/>
      <c r="H146" s="175" t="s">
        <v>155</v>
      </c>
      <c r="I146" s="176"/>
      <c r="J146" s="176"/>
    </row>
    <row r="147" spans="1:10" ht="23.25" customHeight="1">
      <c r="C147" s="104"/>
      <c r="D147" s="175" t="s">
        <v>100</v>
      </c>
      <c r="E147" s="175"/>
      <c r="F147" s="175"/>
      <c r="G147" s="72"/>
      <c r="H147" s="175" t="s">
        <v>100</v>
      </c>
      <c r="I147" s="175"/>
      <c r="J147" s="175"/>
    </row>
    <row r="148" spans="1:10" ht="23.25" customHeight="1">
      <c r="B148" s="104" t="s">
        <v>7</v>
      </c>
      <c r="C148" s="107"/>
      <c r="D148" s="109">
        <v>2568</v>
      </c>
      <c r="E148" s="107"/>
      <c r="F148" s="109">
        <v>2567</v>
      </c>
      <c r="G148" s="77"/>
      <c r="H148" s="109">
        <v>2568</v>
      </c>
      <c r="I148" s="107"/>
      <c r="J148" s="108">
        <v>2567</v>
      </c>
    </row>
    <row r="149" spans="1:10" ht="23.25" customHeight="1">
      <c r="C149" s="107"/>
      <c r="D149" s="77"/>
      <c r="E149" s="107"/>
      <c r="F149" s="77"/>
      <c r="G149" s="77"/>
      <c r="H149" s="77"/>
      <c r="I149" s="107"/>
      <c r="J149" s="77"/>
    </row>
    <row r="150" spans="1:10" ht="23.25" customHeight="1">
      <c r="A150" s="105" t="s">
        <v>124</v>
      </c>
      <c r="C150" s="111"/>
      <c r="D150" s="111"/>
      <c r="E150" s="111"/>
      <c r="F150" s="111"/>
      <c r="G150" s="111"/>
      <c r="H150" s="111"/>
      <c r="I150" s="111"/>
      <c r="J150" s="111"/>
    </row>
    <row r="151" spans="1:10" ht="23.25" customHeight="1">
      <c r="A151" s="113" t="s">
        <v>125</v>
      </c>
      <c r="C151" s="111"/>
      <c r="D151" s="111">
        <v>18925721</v>
      </c>
      <c r="E151" s="111"/>
      <c r="F151" s="111">
        <v>8076622</v>
      </c>
      <c r="G151" s="111"/>
      <c r="H151" s="6">
        <v>8126806</v>
      </c>
      <c r="I151" s="64"/>
      <c r="J151" s="6">
        <v>8676018</v>
      </c>
    </row>
    <row r="152" spans="1:10" ht="23.25" customHeight="1">
      <c r="A152" s="113" t="s">
        <v>126</v>
      </c>
      <c r="C152" s="111"/>
      <c r="D152" s="132">
        <v>2083000</v>
      </c>
      <c r="E152" s="111"/>
      <c r="F152" s="132">
        <v>1281703</v>
      </c>
      <c r="G152" s="111"/>
      <c r="H152" s="7">
        <v>0</v>
      </c>
      <c r="I152" s="111"/>
      <c r="J152" s="7">
        <v>0</v>
      </c>
    </row>
    <row r="153" spans="1:10" ht="23.25" customHeight="1" thickBot="1">
      <c r="A153" s="105" t="s">
        <v>123</v>
      </c>
      <c r="C153" s="97"/>
      <c r="D153" s="135">
        <f>SUM(D151,D152)</f>
        <v>21008721</v>
      </c>
      <c r="E153" s="97"/>
      <c r="F153" s="135">
        <f>SUM(F151,F152)</f>
        <v>9358325</v>
      </c>
      <c r="G153" s="97"/>
      <c r="H153" s="135">
        <f>SUM(H151,H152)</f>
        <v>8126806</v>
      </c>
      <c r="I153" s="97"/>
      <c r="J153" s="135">
        <f>SUM(J151,J152)</f>
        <v>8676018</v>
      </c>
    </row>
    <row r="154" spans="1:10" ht="23.25" customHeight="1" thickTop="1">
      <c r="A154" s="105"/>
      <c r="C154" s="97"/>
      <c r="D154" s="97"/>
      <c r="E154" s="97"/>
      <c r="F154" s="97"/>
      <c r="G154" s="97"/>
      <c r="H154" s="97"/>
      <c r="I154" s="97"/>
      <c r="J154" s="97"/>
    </row>
    <row r="155" spans="1:10" ht="23.25" customHeight="1">
      <c r="A155" s="153" t="s">
        <v>127</v>
      </c>
      <c r="C155" s="97"/>
      <c r="D155" s="97"/>
      <c r="E155" s="97"/>
      <c r="F155" s="97"/>
      <c r="G155" s="97"/>
      <c r="H155" s="97"/>
      <c r="I155" s="97"/>
      <c r="J155" s="97"/>
    </row>
    <row r="156" spans="1:10" ht="23.25" customHeight="1" thickBot="1">
      <c r="A156" s="153" t="s">
        <v>128</v>
      </c>
      <c r="B156" s="145">
        <v>9</v>
      </c>
      <c r="C156" s="154"/>
      <c r="D156" s="155">
        <v>2.38</v>
      </c>
      <c r="E156" s="154"/>
      <c r="F156" s="155">
        <v>0.97</v>
      </c>
      <c r="G156" s="154"/>
      <c r="H156" s="155">
        <v>0.92</v>
      </c>
      <c r="I156" s="154"/>
      <c r="J156" s="155">
        <v>0.99</v>
      </c>
    </row>
    <row r="157" spans="1:10" ht="23.25" customHeight="1" thickTop="1">
      <c r="A157" s="105"/>
      <c r="C157" s="111"/>
      <c r="D157" s="156"/>
      <c r="E157" s="111"/>
      <c r="F157" s="156"/>
      <c r="G157" s="111"/>
      <c r="H157" s="156"/>
      <c r="I157" s="111"/>
      <c r="J157" s="156"/>
    </row>
    <row r="158" spans="1:10" ht="23.25" customHeight="1">
      <c r="A158" s="103" t="s">
        <v>0</v>
      </c>
      <c r="B158" s="121"/>
      <c r="C158" s="63"/>
      <c r="D158" s="63"/>
      <c r="E158" s="63"/>
      <c r="F158" s="63"/>
      <c r="G158" s="63"/>
      <c r="H158" s="63"/>
      <c r="I158" s="63"/>
      <c r="J158" s="63"/>
    </row>
    <row r="159" spans="1:10" ht="23.25" customHeight="1">
      <c r="A159" s="103" t="s">
        <v>129</v>
      </c>
      <c r="B159" s="121"/>
      <c r="C159" s="63"/>
      <c r="D159" s="63"/>
      <c r="E159" s="63"/>
      <c r="F159" s="63"/>
      <c r="G159" s="63"/>
      <c r="H159" s="63"/>
      <c r="I159" s="63"/>
      <c r="J159" s="63"/>
    </row>
    <row r="160" spans="1:10" ht="21.75" customHeight="1">
      <c r="A160" s="124"/>
      <c r="B160" s="124"/>
      <c r="C160" s="63"/>
      <c r="D160" s="63"/>
      <c r="E160" s="63"/>
      <c r="F160" s="63"/>
      <c r="G160" s="63"/>
      <c r="H160" s="63"/>
      <c r="I160" s="174" t="s">
        <v>2</v>
      </c>
      <c r="J160" s="174"/>
    </row>
    <row r="161" spans="1:12" ht="21.75" customHeight="1">
      <c r="C161" s="104"/>
      <c r="D161" s="172" t="s">
        <v>3</v>
      </c>
      <c r="E161" s="172"/>
      <c r="F161" s="172"/>
      <c r="G161" s="72"/>
      <c r="H161" s="172" t="s">
        <v>4</v>
      </c>
      <c r="I161" s="172"/>
      <c r="J161" s="172"/>
    </row>
    <row r="162" spans="1:12" ht="25.5" customHeight="1">
      <c r="C162" s="104"/>
      <c r="D162" s="175" t="s">
        <v>155</v>
      </c>
      <c r="E162" s="176"/>
      <c r="F162" s="176"/>
      <c r="G162" s="72"/>
      <c r="H162" s="175" t="s">
        <v>155</v>
      </c>
      <c r="I162" s="176"/>
      <c r="J162" s="176"/>
    </row>
    <row r="163" spans="1:12" ht="21.75" customHeight="1">
      <c r="C163" s="104"/>
      <c r="D163" s="175" t="s">
        <v>100</v>
      </c>
      <c r="E163" s="175"/>
      <c r="F163" s="175"/>
      <c r="G163" s="72"/>
      <c r="H163" s="175" t="s">
        <v>100</v>
      </c>
      <c r="I163" s="175"/>
      <c r="J163" s="175"/>
    </row>
    <row r="164" spans="1:12" ht="21.75" customHeight="1">
      <c r="B164" s="104" t="s">
        <v>7</v>
      </c>
      <c r="C164" s="107"/>
      <c r="D164" s="109">
        <v>2568</v>
      </c>
      <c r="E164" s="107"/>
      <c r="F164" s="109">
        <v>2567</v>
      </c>
      <c r="G164" s="77"/>
      <c r="H164" s="109">
        <v>2568</v>
      </c>
      <c r="I164" s="107"/>
      <c r="J164" s="109">
        <v>2567</v>
      </c>
    </row>
    <row r="165" spans="1:12" ht="21.75" customHeight="1">
      <c r="D165" s="77"/>
      <c r="E165" s="107"/>
      <c r="F165" s="77"/>
      <c r="G165" s="77"/>
      <c r="H165" s="77"/>
      <c r="I165" s="107"/>
      <c r="J165" s="77"/>
    </row>
    <row r="166" spans="1:12" ht="21.6" customHeight="1">
      <c r="A166" s="105" t="s">
        <v>123</v>
      </c>
      <c r="D166" s="97">
        <f>D153</f>
        <v>21008721</v>
      </c>
      <c r="E166" s="82"/>
      <c r="F166" s="97">
        <f>F153</f>
        <v>9358325</v>
      </c>
      <c r="G166" s="97"/>
      <c r="H166" s="97">
        <f>H153</f>
        <v>8126806</v>
      </c>
      <c r="I166" s="82"/>
      <c r="J166" s="97">
        <f>J153</f>
        <v>8676018</v>
      </c>
    </row>
    <row r="167" spans="1:12" ht="8.1" customHeight="1"/>
    <row r="168" spans="1:12" ht="21.75" customHeight="1">
      <c r="A168" s="105" t="s">
        <v>130</v>
      </c>
    </row>
    <row r="169" spans="1:12" ht="21.75" customHeight="1">
      <c r="A169" s="110" t="s">
        <v>131</v>
      </c>
    </row>
    <row r="170" spans="1:12" ht="21.75" customHeight="1">
      <c r="A170" s="110" t="s">
        <v>132</v>
      </c>
    </row>
    <row r="171" spans="1:12" ht="21.75" customHeight="1">
      <c r="A171" s="113" t="s">
        <v>133</v>
      </c>
      <c r="D171" s="4">
        <v>6033159</v>
      </c>
      <c r="F171" s="1">
        <v>7886973</v>
      </c>
      <c r="H171" s="6">
        <v>0</v>
      </c>
      <c r="J171" s="6">
        <v>0</v>
      </c>
    </row>
    <row r="172" spans="1:12" ht="21.75" customHeight="1">
      <c r="A172" s="113" t="s">
        <v>157</v>
      </c>
      <c r="D172" s="6">
        <v>-1769082</v>
      </c>
      <c r="F172" s="4">
        <v>-86761</v>
      </c>
      <c r="H172" s="6">
        <v>-4058</v>
      </c>
      <c r="J172" s="6">
        <v>-6391</v>
      </c>
    </row>
    <row r="173" spans="1:12" ht="21.75" customHeight="1">
      <c r="A173" s="113" t="s">
        <v>136</v>
      </c>
      <c r="D173" s="4"/>
      <c r="F173" s="4"/>
      <c r="H173" s="6"/>
      <c r="J173" s="6"/>
    </row>
    <row r="174" spans="1:12" ht="21.75" customHeight="1">
      <c r="A174" s="113" t="s">
        <v>121</v>
      </c>
      <c r="B174" s="104">
        <v>5</v>
      </c>
      <c r="D174" s="4">
        <v>-2001927</v>
      </c>
      <c r="F174" s="4">
        <v>3004092</v>
      </c>
      <c r="H174" s="6">
        <v>0</v>
      </c>
      <c r="J174" s="6">
        <v>0</v>
      </c>
    </row>
    <row r="175" spans="1:12" ht="21.75" customHeight="1">
      <c r="A175" s="113" t="s">
        <v>137</v>
      </c>
      <c r="D175" s="1"/>
      <c r="F175" s="1"/>
      <c r="H175" s="6"/>
      <c r="J175" s="6"/>
    </row>
    <row r="176" spans="1:12" ht="21.75" customHeight="1">
      <c r="A176" s="113" t="s">
        <v>138</v>
      </c>
      <c r="D176" s="3">
        <v>321802</v>
      </c>
      <c r="F176" s="3">
        <v>-180532</v>
      </c>
      <c r="H176" s="7">
        <v>811</v>
      </c>
      <c r="J176" s="7">
        <v>1278</v>
      </c>
      <c r="L176" s="157"/>
    </row>
    <row r="177" spans="1:10" ht="21.75" customHeight="1">
      <c r="A177" s="105" t="s">
        <v>139</v>
      </c>
      <c r="B177" s="70"/>
    </row>
    <row r="178" spans="1:10" ht="21.75" customHeight="1">
      <c r="A178" s="105" t="s">
        <v>140</v>
      </c>
      <c r="D178" s="28">
        <f>SUM(D171:D176)</f>
        <v>2583952</v>
      </c>
      <c r="F178" s="28">
        <f>SUM(F171:F176)</f>
        <v>10623772</v>
      </c>
      <c r="H178" s="24">
        <f>SUM(H171:H176)</f>
        <v>-3247</v>
      </c>
      <c r="I178" s="82"/>
      <c r="J178" s="24">
        <f>SUM(J171:J176)</f>
        <v>-5113</v>
      </c>
    </row>
    <row r="179" spans="1:10" ht="8.1" customHeight="1">
      <c r="A179" s="70"/>
    </row>
    <row r="180" spans="1:10" ht="21.75" customHeight="1">
      <c r="A180" s="110" t="s">
        <v>141</v>
      </c>
    </row>
    <row r="181" spans="1:10" ht="21.75" customHeight="1">
      <c r="A181" s="110" t="s">
        <v>132</v>
      </c>
    </row>
    <row r="182" spans="1:10" ht="21.75" customHeight="1">
      <c r="A182" s="113" t="s">
        <v>142</v>
      </c>
    </row>
    <row r="183" spans="1:10" ht="21.75" customHeight="1">
      <c r="A183" s="113" t="s">
        <v>143</v>
      </c>
    </row>
    <row r="184" spans="1:10" ht="21.75" customHeight="1">
      <c r="A184" s="113" t="s">
        <v>144</v>
      </c>
      <c r="D184" s="6">
        <v>-1341608</v>
      </c>
      <c r="F184" s="6">
        <v>283828</v>
      </c>
      <c r="H184" s="6">
        <v>-127000</v>
      </c>
      <c r="J184" s="6">
        <v>-37000</v>
      </c>
    </row>
    <row r="185" spans="1:10" ht="21.75" customHeight="1">
      <c r="A185" s="113" t="s">
        <v>145</v>
      </c>
      <c r="D185" s="6">
        <v>6731</v>
      </c>
      <c r="F185" s="6">
        <v>-7989</v>
      </c>
      <c r="H185" s="6">
        <v>0</v>
      </c>
      <c r="J185" s="6">
        <v>0</v>
      </c>
    </row>
    <row r="186" spans="1:10" ht="21.75" customHeight="1">
      <c r="A186" s="113" t="s">
        <v>146</v>
      </c>
    </row>
    <row r="187" spans="1:10" ht="21.75" customHeight="1">
      <c r="A187" s="113" t="s">
        <v>147</v>
      </c>
      <c r="D187" s="1">
        <v>-460808</v>
      </c>
      <c r="F187" s="1">
        <v>22803</v>
      </c>
      <c r="H187" s="6">
        <v>-119434</v>
      </c>
      <c r="J187" s="6">
        <v>0</v>
      </c>
    </row>
    <row r="188" spans="1:10" ht="21.75" customHeight="1">
      <c r="A188" s="113" t="s">
        <v>136</v>
      </c>
      <c r="D188" s="1"/>
      <c r="F188" s="1"/>
      <c r="H188" s="6"/>
      <c r="J188" s="6"/>
    </row>
    <row r="189" spans="1:10" ht="21.75" customHeight="1">
      <c r="A189" s="113" t="s">
        <v>148</v>
      </c>
      <c r="B189" s="104">
        <v>5</v>
      </c>
      <c r="D189" s="1">
        <v>-39575</v>
      </c>
      <c r="F189" s="1">
        <v>211761</v>
      </c>
      <c r="H189" s="6">
        <v>0</v>
      </c>
      <c r="J189" s="6">
        <v>0</v>
      </c>
    </row>
    <row r="190" spans="1:10" ht="21.75" customHeight="1">
      <c r="A190" s="113" t="s">
        <v>149</v>
      </c>
      <c r="D190" s="1"/>
      <c r="F190" s="1"/>
      <c r="H190" s="6"/>
      <c r="J190" s="6"/>
    </row>
    <row r="191" spans="1:10" ht="21.75" customHeight="1">
      <c r="A191" s="113" t="s">
        <v>138</v>
      </c>
      <c r="D191" s="3">
        <v>209107</v>
      </c>
      <c r="F191" s="3">
        <v>-366722</v>
      </c>
      <c r="H191" s="7">
        <v>49287</v>
      </c>
      <c r="I191" s="6"/>
      <c r="J191" s="7">
        <v>7400</v>
      </c>
    </row>
    <row r="192" spans="1:10" ht="21.75" customHeight="1">
      <c r="A192" s="82" t="s">
        <v>150</v>
      </c>
      <c r="B192" s="70"/>
    </row>
    <row r="193" spans="1:10" ht="21.75" customHeight="1">
      <c r="A193" s="105" t="s">
        <v>140</v>
      </c>
      <c r="D193" s="28">
        <f>SUM(D180:D191)</f>
        <v>-1626153</v>
      </c>
      <c r="F193" s="28">
        <f>SUM(F180:F191)</f>
        <v>143681</v>
      </c>
      <c r="H193" s="28">
        <f>SUM(H180:H191)</f>
        <v>-197147</v>
      </c>
      <c r="I193" s="82"/>
      <c r="J193" s="28">
        <f>SUM(J180:J191)</f>
        <v>-29600</v>
      </c>
    </row>
    <row r="194" spans="1:10" ht="21.75" customHeight="1">
      <c r="A194" s="137" t="s">
        <v>151</v>
      </c>
      <c r="D194" s="29"/>
      <c r="F194" s="29"/>
      <c r="H194" s="29"/>
      <c r="J194" s="29"/>
    </row>
    <row r="195" spans="1:10" ht="21.75" customHeight="1">
      <c r="A195" s="137" t="s">
        <v>152</v>
      </c>
      <c r="D195" s="28">
        <f>SUM(D178,D193)</f>
        <v>957799</v>
      </c>
      <c r="F195" s="28">
        <f>SUM(F178,F193)</f>
        <v>10767453</v>
      </c>
      <c r="H195" s="60">
        <f>SUM(H178,H193)</f>
        <v>-200394</v>
      </c>
      <c r="I195" s="82"/>
      <c r="J195" s="60">
        <f>SUM(J178,J193)</f>
        <v>-34713</v>
      </c>
    </row>
    <row r="196" spans="1:10" ht="21.75" customHeight="1" thickBot="1">
      <c r="A196" s="137" t="s">
        <v>153</v>
      </c>
      <c r="D196" s="33">
        <f>SUM(D166,D195)</f>
        <v>21966520</v>
      </c>
      <c r="F196" s="33">
        <f>SUM(F166,F195)</f>
        <v>20125778</v>
      </c>
      <c r="H196" s="33">
        <f>SUM(H166,H195)</f>
        <v>7926412</v>
      </c>
      <c r="J196" s="33">
        <f>SUM(J166,J195)</f>
        <v>8641305</v>
      </c>
    </row>
    <row r="197" spans="1:10" ht="21.75" customHeight="1" thickTop="1">
      <c r="A197" s="137"/>
      <c r="D197" s="54"/>
      <c r="F197" s="54"/>
      <c r="H197" s="54"/>
      <c r="J197" s="54"/>
    </row>
    <row r="198" spans="1:10" ht="23.25" customHeight="1">
      <c r="A198" s="103" t="s">
        <v>0</v>
      </c>
      <c r="B198" s="121"/>
      <c r="C198" s="63"/>
      <c r="D198" s="63"/>
      <c r="E198" s="63"/>
      <c r="F198" s="63"/>
      <c r="G198" s="63"/>
      <c r="H198" s="63"/>
      <c r="I198" s="63"/>
      <c r="J198" s="63"/>
    </row>
    <row r="199" spans="1:10" ht="23.25" customHeight="1">
      <c r="A199" s="103" t="s">
        <v>129</v>
      </c>
      <c r="B199" s="121"/>
      <c r="C199" s="63"/>
      <c r="D199" s="63"/>
      <c r="E199" s="63"/>
      <c r="F199" s="63"/>
      <c r="G199" s="63"/>
      <c r="H199" s="63"/>
      <c r="I199" s="63"/>
      <c r="J199" s="63"/>
    </row>
    <row r="200" spans="1:10" ht="23.25" customHeight="1">
      <c r="A200" s="124"/>
      <c r="B200" s="124"/>
      <c r="C200" s="63"/>
      <c r="D200" s="63"/>
      <c r="E200" s="63"/>
      <c r="F200" s="63"/>
      <c r="G200" s="63"/>
      <c r="H200" s="63"/>
      <c r="I200" s="174" t="s">
        <v>2</v>
      </c>
      <c r="J200" s="174"/>
    </row>
    <row r="201" spans="1:10" ht="23.25" customHeight="1">
      <c r="C201" s="104"/>
      <c r="D201" s="172" t="s">
        <v>3</v>
      </c>
      <c r="E201" s="172"/>
      <c r="F201" s="172"/>
      <c r="G201" s="72"/>
      <c r="H201" s="172" t="s">
        <v>4</v>
      </c>
      <c r="I201" s="172"/>
      <c r="J201" s="172"/>
    </row>
    <row r="202" spans="1:10" ht="23.25" customHeight="1">
      <c r="C202" s="104"/>
      <c r="D202" s="175" t="s">
        <v>155</v>
      </c>
      <c r="E202" s="176"/>
      <c r="F202" s="176"/>
      <c r="G202" s="72"/>
      <c r="H202" s="175" t="s">
        <v>155</v>
      </c>
      <c r="I202" s="176"/>
      <c r="J202" s="176"/>
    </row>
    <row r="203" spans="1:10" ht="23.25" customHeight="1">
      <c r="C203" s="104"/>
      <c r="D203" s="175" t="s">
        <v>100</v>
      </c>
      <c r="E203" s="175"/>
      <c r="F203" s="175"/>
      <c r="G203" s="72"/>
      <c r="H203" s="175" t="s">
        <v>100</v>
      </c>
      <c r="I203" s="175"/>
      <c r="J203" s="175"/>
    </row>
    <row r="204" spans="1:10" ht="23.25" customHeight="1">
      <c r="C204" s="107"/>
      <c r="D204" s="109">
        <v>2568</v>
      </c>
      <c r="E204" s="107"/>
      <c r="F204" s="109">
        <v>2567</v>
      </c>
      <c r="G204" s="77"/>
      <c r="H204" s="109">
        <v>2568</v>
      </c>
      <c r="I204" s="107"/>
      <c r="J204" s="109">
        <v>2567</v>
      </c>
    </row>
    <row r="205" spans="1:10" ht="23.25" customHeight="1">
      <c r="D205" s="77"/>
      <c r="E205" s="107"/>
      <c r="F205" s="77"/>
      <c r="G205" s="77"/>
      <c r="H205" s="77"/>
      <c r="I205" s="107"/>
      <c r="J205" s="77"/>
    </row>
    <row r="206" spans="1:10" ht="23.25" customHeight="1">
      <c r="A206" s="105" t="s">
        <v>154</v>
      </c>
      <c r="D206"/>
    </row>
    <row r="207" spans="1:10" ht="23.25" customHeight="1">
      <c r="A207" s="113" t="s">
        <v>125</v>
      </c>
      <c r="D207" s="74">
        <v>18731755</v>
      </c>
      <c r="F207" s="74">
        <v>17997321</v>
      </c>
      <c r="H207" s="6">
        <v>7926412</v>
      </c>
      <c r="I207" s="74"/>
      <c r="J207" s="74">
        <v>8641305</v>
      </c>
    </row>
    <row r="208" spans="1:10" ht="23.25" customHeight="1">
      <c r="A208" s="113" t="s">
        <v>126</v>
      </c>
      <c r="D208" s="1">
        <v>3234765</v>
      </c>
      <c r="F208" s="1">
        <v>2128457</v>
      </c>
      <c r="H208" s="7">
        <v>0</v>
      </c>
      <c r="J208" s="7">
        <v>0</v>
      </c>
    </row>
    <row r="209" spans="1:10" ht="23.25" customHeight="1" thickBot="1">
      <c r="A209" s="137" t="s">
        <v>153</v>
      </c>
      <c r="D209" s="33">
        <f>SUM(D207:D208)</f>
        <v>21966520</v>
      </c>
      <c r="E209" s="82"/>
      <c r="F209" s="33">
        <f>SUM(F207:F208)</f>
        <v>20125778</v>
      </c>
      <c r="G209" s="100"/>
      <c r="H209" s="33">
        <f>SUM(H207:H208)</f>
        <v>7926412</v>
      </c>
      <c r="I209" s="100"/>
      <c r="J209" s="33">
        <f>SUM(J207:J208)</f>
        <v>8641305</v>
      </c>
    </row>
    <row r="210" spans="1:10" ht="23.25" customHeight="1" thickTop="1"/>
  </sheetData>
  <mergeCells count="58">
    <mergeCell ref="D203:F203"/>
    <mergeCell ref="H203:J203"/>
    <mergeCell ref="D202:F202"/>
    <mergeCell ref="H202:J202"/>
    <mergeCell ref="I108:J108"/>
    <mergeCell ref="D111:F111"/>
    <mergeCell ref="H111:J111"/>
    <mergeCell ref="I144:J144"/>
    <mergeCell ref="D147:F147"/>
    <mergeCell ref="H147:J147"/>
    <mergeCell ref="I160:J160"/>
    <mergeCell ref="D163:F163"/>
    <mergeCell ref="H163:J163"/>
    <mergeCell ref="I200:J200"/>
    <mergeCell ref="D201:F201"/>
    <mergeCell ref="H201:J201"/>
    <mergeCell ref="D161:F161"/>
    <mergeCell ref="H161:J161"/>
    <mergeCell ref="D162:F162"/>
    <mergeCell ref="H162:J162"/>
    <mergeCell ref="D145:F145"/>
    <mergeCell ref="H145:J145"/>
    <mergeCell ref="D146:F146"/>
    <mergeCell ref="H146:J146"/>
    <mergeCell ref="D110:F110"/>
    <mergeCell ref="H110:J110"/>
    <mergeCell ref="A122:B122"/>
    <mergeCell ref="D109:F109"/>
    <mergeCell ref="H109:J109"/>
    <mergeCell ref="D41:F41"/>
    <mergeCell ref="H41:J41"/>
    <mergeCell ref="D4:F4"/>
    <mergeCell ref="H4:J4"/>
    <mergeCell ref="D5:F5"/>
    <mergeCell ref="H5:J5"/>
    <mergeCell ref="D40:F40"/>
    <mergeCell ref="H40:J40"/>
    <mergeCell ref="I3:J3"/>
    <mergeCell ref="D6:F6"/>
    <mergeCell ref="H6:J6"/>
    <mergeCell ref="D39:F39"/>
    <mergeCell ref="H39:J39"/>
    <mergeCell ref="A17:B17"/>
    <mergeCell ref="I38:J38"/>
    <mergeCell ref="H98:J98"/>
    <mergeCell ref="D98:F98"/>
    <mergeCell ref="H56:J56"/>
    <mergeCell ref="D55:F55"/>
    <mergeCell ref="H55:J55"/>
    <mergeCell ref="D56:F56"/>
    <mergeCell ref="D57:F57"/>
    <mergeCell ref="H57:J57"/>
    <mergeCell ref="I95:J95"/>
    <mergeCell ref="D96:F96"/>
    <mergeCell ref="H96:J96"/>
    <mergeCell ref="D97:F97"/>
    <mergeCell ref="H97:J97"/>
    <mergeCell ref="I54:J54"/>
  </mergeCells>
  <pageMargins left="0.8" right="0.8" top="0.48" bottom="0.5" header="0.5" footer="0.5"/>
  <pageSetup paperSize="9" scale="85" firstPageNumber="7" fitToHeight="0" orientation="portrait" useFirstPageNumber="1" r:id="rId1"/>
  <headerFooter>
    <oddFooter>&amp;L หมายเหตุประกอบงบการเงินเป็นส่วนหนึ่งของงบการเงินระหว่างกาลนี้
&amp;C&amp;P</oddFooter>
  </headerFooter>
  <rowBreaks count="7" manualBreakCount="7">
    <brk id="35" max="16383" man="1"/>
    <brk id="51" max="16383" man="1"/>
    <brk id="92" max="9" man="1"/>
    <brk id="105" max="9" man="1"/>
    <brk id="141" max="9" man="1"/>
    <brk id="157" max="9" man="1"/>
    <brk id="197" max="9" man="1"/>
  </rowBreaks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B5D88-A04D-47CA-872F-CD639DD2D3D8}">
  <sheetPr codeName="Sheet3">
    <pageSetUpPr fitToPage="1"/>
  </sheetPr>
  <dimension ref="A1:AN39"/>
  <sheetViews>
    <sheetView showGridLines="0" zoomScaleNormal="100" zoomScaleSheetLayoutView="40" workbookViewId="0"/>
  </sheetViews>
  <sheetFormatPr defaultColWidth="9" defaultRowHeight="21.6"/>
  <cols>
    <col min="1" max="1" width="67.875" customWidth="1"/>
    <col min="2" max="2" width="9.625" bestFit="1" customWidth="1"/>
    <col min="3" max="3" width="0.875" customWidth="1"/>
    <col min="4" max="4" width="10.875" customWidth="1"/>
    <col min="5" max="5" width="0.75" customWidth="1"/>
    <col min="6" max="6" width="12.625" customWidth="1"/>
    <col min="7" max="7" width="0.75" customWidth="1"/>
    <col min="8" max="8" width="15.125" bestFit="1" customWidth="1"/>
    <col min="9" max="9" width="0.875" customWidth="1"/>
    <col min="10" max="10" width="16.75" bestFit="1" customWidth="1"/>
    <col min="11" max="11" width="0.875" customWidth="1"/>
    <col min="12" max="12" width="13" bestFit="1" customWidth="1"/>
    <col min="13" max="13" width="0.875" customWidth="1"/>
    <col min="14" max="14" width="13.125" customWidth="1"/>
    <col min="15" max="15" width="0.875" customWidth="1"/>
    <col min="16" max="16" width="13.125" customWidth="1"/>
    <col min="17" max="17" width="0.875" customWidth="1"/>
    <col min="18" max="18" width="13.625" bestFit="1" customWidth="1"/>
    <col min="19" max="19" width="0.875" customWidth="1"/>
    <col min="20" max="20" width="13.625" bestFit="1" customWidth="1"/>
    <col min="21" max="21" width="0.875" customWidth="1"/>
    <col min="22" max="22" width="13.375" bestFit="1" customWidth="1"/>
    <col min="23" max="23" width="0.875" customWidth="1"/>
    <col min="24" max="24" width="14.125" bestFit="1" customWidth="1"/>
    <col min="25" max="25" width="0.625" customWidth="1"/>
    <col min="26" max="26" width="13.125" customWidth="1"/>
    <col min="27" max="27" width="0.75" customWidth="1"/>
    <col min="28" max="28" width="17.375" bestFit="1" customWidth="1"/>
    <col min="29" max="29" width="0.75" customWidth="1"/>
    <col min="30" max="30" width="12.375" bestFit="1" customWidth="1"/>
    <col min="31" max="31" width="0.75" customWidth="1"/>
    <col min="32" max="32" width="13.75" customWidth="1"/>
    <col min="33" max="33" width="0.75" customWidth="1"/>
    <col min="34" max="34" width="13.625" bestFit="1" customWidth="1"/>
    <col min="35" max="35" width="0.625" customWidth="1"/>
    <col min="36" max="36" width="12.875" bestFit="1" customWidth="1"/>
    <col min="37" max="37" width="0.75" customWidth="1"/>
    <col min="38" max="38" width="14.875" customWidth="1"/>
    <col min="39" max="39" width="14.125" bestFit="1" customWidth="1"/>
  </cols>
  <sheetData>
    <row r="1" spans="1:40" ht="24.75" customHeight="1">
      <c r="A1" s="139" t="s">
        <v>0</v>
      </c>
      <c r="B1" s="139"/>
      <c r="C1" s="139"/>
      <c r="D1" s="88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8"/>
      <c r="V1" s="87"/>
      <c r="W1" s="87"/>
      <c r="X1" s="88"/>
      <c r="Y1" s="88"/>
      <c r="Z1" s="88"/>
      <c r="AA1" s="87"/>
      <c r="AB1" s="88"/>
      <c r="AC1" s="87"/>
      <c r="AD1" s="88"/>
      <c r="AE1" s="87"/>
      <c r="AF1" s="88"/>
      <c r="AG1" s="88"/>
      <c r="AH1" s="88"/>
      <c r="AI1" s="87"/>
      <c r="AJ1" s="88"/>
    </row>
    <row r="2" spans="1:40" ht="24.75" customHeight="1">
      <c r="A2" s="139" t="s">
        <v>158</v>
      </c>
      <c r="B2" s="139"/>
      <c r="C2" s="139"/>
      <c r="D2" s="88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8"/>
      <c r="V2" s="87"/>
      <c r="W2" s="87"/>
      <c r="X2" s="88"/>
      <c r="Y2" s="88"/>
      <c r="Z2" s="88"/>
      <c r="AA2" s="87"/>
      <c r="AB2" s="88"/>
      <c r="AC2" s="87"/>
      <c r="AD2" s="88"/>
      <c r="AE2" s="87"/>
      <c r="AF2" s="88"/>
      <c r="AG2" s="88"/>
      <c r="AH2" s="88"/>
      <c r="AI2" s="87"/>
      <c r="AJ2" s="88"/>
    </row>
    <row r="3" spans="1:40" ht="23.25" customHeight="1">
      <c r="A3" s="139"/>
      <c r="B3" s="139"/>
      <c r="C3" s="139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L3" s="71" t="s">
        <v>2</v>
      </c>
    </row>
    <row r="4" spans="1:40" ht="23.25" customHeight="1">
      <c r="A4" s="139"/>
      <c r="B4" s="139"/>
      <c r="C4" s="139"/>
      <c r="D4" s="172" t="s">
        <v>3</v>
      </c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</row>
    <row r="5" spans="1:40" ht="22.2">
      <c r="A5" s="105"/>
      <c r="B5" s="105"/>
      <c r="C5" s="105"/>
      <c r="D5" s="82"/>
      <c r="E5" s="82"/>
      <c r="F5" s="82"/>
      <c r="G5" s="82"/>
      <c r="H5" s="82"/>
      <c r="I5" s="82"/>
      <c r="J5" s="82"/>
      <c r="K5" s="82"/>
      <c r="L5" s="82"/>
      <c r="M5" s="82"/>
      <c r="N5" s="178" t="s">
        <v>86</v>
      </c>
      <c r="O5" s="178"/>
      <c r="P5" s="178"/>
      <c r="Q5" s="178"/>
      <c r="R5" s="178"/>
      <c r="U5" s="82"/>
      <c r="V5" s="82"/>
      <c r="W5" s="82"/>
      <c r="X5" s="178" t="s">
        <v>93</v>
      </c>
      <c r="Y5" s="178"/>
      <c r="Z5" s="178"/>
      <c r="AA5" s="178"/>
      <c r="AB5" s="178"/>
      <c r="AC5" s="178"/>
      <c r="AD5" s="178"/>
      <c r="AE5" s="178"/>
      <c r="AF5" s="178"/>
      <c r="AG5" s="82"/>
      <c r="AH5" s="82"/>
      <c r="AI5" s="82"/>
      <c r="AJ5" s="82"/>
      <c r="AL5" s="82"/>
    </row>
    <row r="6" spans="1:40" ht="21.75" customHeight="1">
      <c r="A6" s="140"/>
      <c r="B6" s="140"/>
      <c r="C6" s="140"/>
      <c r="D6" s="77"/>
      <c r="E6" s="70"/>
      <c r="F6" s="75"/>
      <c r="G6" s="75"/>
      <c r="H6" s="73" t="s">
        <v>159</v>
      </c>
      <c r="I6" s="75"/>
      <c r="J6" s="73"/>
      <c r="K6" s="75"/>
      <c r="L6" s="75"/>
      <c r="M6" s="75"/>
      <c r="N6" s="75"/>
      <c r="O6" s="75"/>
      <c r="P6" s="75"/>
      <c r="Q6" s="75"/>
      <c r="R6" s="75"/>
      <c r="U6" s="70"/>
      <c r="V6" s="76"/>
      <c r="W6" s="75"/>
      <c r="X6" s="75"/>
      <c r="Y6" s="75"/>
      <c r="Z6" s="75"/>
      <c r="AA6" s="75"/>
      <c r="AB6" s="75"/>
      <c r="AC6" s="75"/>
      <c r="AD6" s="76"/>
      <c r="AE6" s="75"/>
      <c r="AF6" s="77"/>
      <c r="AG6" s="70"/>
      <c r="AH6" s="70"/>
      <c r="AI6" s="76"/>
      <c r="AJ6" s="75"/>
      <c r="AL6" s="74"/>
    </row>
    <row r="7" spans="1:40" ht="21.75" customHeight="1">
      <c r="A7" s="140"/>
      <c r="B7" s="140"/>
      <c r="C7" s="140"/>
      <c r="D7" s="77"/>
      <c r="E7" s="70"/>
      <c r="F7" s="75"/>
      <c r="G7" s="75"/>
      <c r="H7" s="75" t="s">
        <v>160</v>
      </c>
      <c r="I7" s="75"/>
      <c r="J7" s="73"/>
      <c r="K7" s="75"/>
      <c r="L7" s="75"/>
      <c r="M7" s="75"/>
      <c r="N7" s="75"/>
      <c r="O7" s="75"/>
      <c r="P7" s="75"/>
      <c r="Q7" s="75"/>
      <c r="R7" s="75"/>
      <c r="U7" s="70"/>
      <c r="V7" s="76"/>
      <c r="W7" s="75"/>
      <c r="X7" s="75"/>
      <c r="Y7" s="75"/>
      <c r="Z7" s="75"/>
      <c r="AA7" s="75"/>
      <c r="AB7" s="75"/>
      <c r="AC7" s="75"/>
      <c r="AD7" s="78"/>
      <c r="AE7" s="75"/>
      <c r="AF7" s="77"/>
      <c r="AG7" s="70"/>
      <c r="AH7" s="70"/>
      <c r="AI7" s="76"/>
      <c r="AJ7" s="75"/>
      <c r="AL7" s="74"/>
    </row>
    <row r="8" spans="1:40" ht="21.75" customHeight="1">
      <c r="A8" s="140"/>
      <c r="B8" s="140"/>
      <c r="C8" s="140"/>
      <c r="D8" s="77"/>
      <c r="E8" s="70"/>
      <c r="F8" s="75"/>
      <c r="G8" s="75"/>
      <c r="H8" s="75" t="s">
        <v>161</v>
      </c>
      <c r="I8" s="75"/>
      <c r="J8" s="73" t="s">
        <v>162</v>
      </c>
      <c r="K8" s="75"/>
      <c r="L8" s="75"/>
      <c r="M8" s="75"/>
      <c r="N8" s="75"/>
      <c r="O8" s="75"/>
      <c r="P8" s="75"/>
      <c r="Q8" s="75"/>
      <c r="R8" s="75"/>
      <c r="T8" s="73"/>
      <c r="U8" s="70"/>
      <c r="V8" s="76"/>
      <c r="W8" s="75"/>
      <c r="X8" s="75"/>
      <c r="Y8" s="75"/>
      <c r="Z8" s="75" t="s">
        <v>163</v>
      </c>
      <c r="AA8" s="75"/>
      <c r="AB8" s="73"/>
      <c r="AC8" s="75"/>
      <c r="AD8" s="78"/>
      <c r="AE8" s="75"/>
      <c r="AF8" s="77" t="s">
        <v>164</v>
      </c>
      <c r="AG8" s="70"/>
      <c r="AH8" s="70"/>
      <c r="AI8" s="76"/>
      <c r="AJ8" s="75"/>
      <c r="AL8" s="74"/>
    </row>
    <row r="9" spans="1:40" ht="21.75" customHeight="1">
      <c r="A9" s="140"/>
      <c r="B9" s="140"/>
      <c r="C9" s="140"/>
      <c r="D9" s="73" t="s">
        <v>165</v>
      </c>
      <c r="E9" s="70"/>
      <c r="F9" s="75"/>
      <c r="G9" s="75"/>
      <c r="H9" s="75" t="s">
        <v>166</v>
      </c>
      <c r="I9" s="75"/>
      <c r="J9" s="73" t="s">
        <v>167</v>
      </c>
      <c r="K9" s="75"/>
      <c r="L9" s="75"/>
      <c r="M9" s="75"/>
      <c r="N9" s="75"/>
      <c r="O9" s="75"/>
      <c r="P9" s="75" t="s">
        <v>168</v>
      </c>
      <c r="Q9" s="75"/>
      <c r="R9" s="77"/>
      <c r="T9" s="73"/>
      <c r="U9" s="70"/>
      <c r="V9" s="78" t="s">
        <v>169</v>
      </c>
      <c r="W9" s="75"/>
      <c r="X9" s="75" t="s">
        <v>168</v>
      </c>
      <c r="Y9" s="75"/>
      <c r="Z9" s="76" t="s">
        <v>170</v>
      </c>
      <c r="AA9" s="75"/>
      <c r="AB9" s="78" t="s">
        <v>168</v>
      </c>
      <c r="AC9" s="75"/>
      <c r="AD9" s="76" t="s">
        <v>168</v>
      </c>
      <c r="AE9" s="75"/>
      <c r="AF9" s="77" t="s">
        <v>171</v>
      </c>
      <c r="AG9" s="70"/>
      <c r="AH9" s="76"/>
      <c r="AI9" s="76"/>
      <c r="AJ9" s="75" t="s">
        <v>166</v>
      </c>
      <c r="AL9" s="74"/>
    </row>
    <row r="10" spans="1:40" ht="21.75" customHeight="1">
      <c r="A10" s="140"/>
      <c r="B10" s="140"/>
      <c r="C10" s="140"/>
      <c r="D10" s="75" t="s">
        <v>172</v>
      </c>
      <c r="E10" s="75"/>
      <c r="F10" s="75" t="s">
        <v>173</v>
      </c>
      <c r="G10" s="75"/>
      <c r="H10" s="75" t="s">
        <v>174</v>
      </c>
      <c r="I10" s="75"/>
      <c r="J10" s="75" t="s">
        <v>175</v>
      </c>
      <c r="K10" s="75"/>
      <c r="L10" s="75"/>
      <c r="M10" s="75"/>
      <c r="N10" s="75" t="s">
        <v>176</v>
      </c>
      <c r="O10" s="75"/>
      <c r="P10" s="75" t="s">
        <v>177</v>
      </c>
      <c r="Q10" s="75"/>
      <c r="R10" s="75" t="s">
        <v>178</v>
      </c>
      <c r="T10" s="75" t="s">
        <v>177</v>
      </c>
      <c r="U10" s="75"/>
      <c r="V10" s="78" t="s">
        <v>179</v>
      </c>
      <c r="W10" s="75"/>
      <c r="X10" s="75" t="s">
        <v>180</v>
      </c>
      <c r="Y10" s="75"/>
      <c r="Z10" s="78" t="s">
        <v>181</v>
      </c>
      <c r="AA10" s="75"/>
      <c r="AB10" s="78" t="s">
        <v>161</v>
      </c>
      <c r="AC10" s="75"/>
      <c r="AD10" s="78" t="s">
        <v>182</v>
      </c>
      <c r="AE10" s="75"/>
      <c r="AF10" s="75" t="s">
        <v>183</v>
      </c>
      <c r="AG10" s="75"/>
      <c r="AH10" s="76" t="s">
        <v>184</v>
      </c>
      <c r="AI10" s="76"/>
      <c r="AJ10" s="75" t="s">
        <v>185</v>
      </c>
      <c r="AL10" s="75" t="s">
        <v>186</v>
      </c>
      <c r="AM10" s="89"/>
      <c r="AN10" s="89"/>
    </row>
    <row r="11" spans="1:40" ht="21.75" customHeight="1">
      <c r="A11" s="141"/>
      <c r="B11" s="91"/>
      <c r="C11" s="91"/>
      <c r="D11" s="80" t="s">
        <v>187</v>
      </c>
      <c r="E11" s="75"/>
      <c r="F11" s="80" t="s">
        <v>188</v>
      </c>
      <c r="G11" s="75"/>
      <c r="H11" s="80" t="s">
        <v>189</v>
      </c>
      <c r="I11" s="75"/>
      <c r="J11" s="80" t="s">
        <v>190</v>
      </c>
      <c r="K11" s="75"/>
      <c r="L11" s="81" t="s">
        <v>85</v>
      </c>
      <c r="M11" s="75"/>
      <c r="N11" s="80" t="s">
        <v>191</v>
      </c>
      <c r="O11" s="75"/>
      <c r="P11" s="80" t="s">
        <v>192</v>
      </c>
      <c r="Q11" s="75"/>
      <c r="R11" s="80" t="s">
        <v>193</v>
      </c>
      <c r="T11" s="80" t="s">
        <v>192</v>
      </c>
      <c r="U11" s="75"/>
      <c r="V11" s="90" t="s">
        <v>194</v>
      </c>
      <c r="W11" s="75"/>
      <c r="X11" s="80" t="s">
        <v>195</v>
      </c>
      <c r="Y11" s="75"/>
      <c r="Z11" s="81" t="s">
        <v>196</v>
      </c>
      <c r="AA11" s="75"/>
      <c r="AB11" s="81" t="s">
        <v>197</v>
      </c>
      <c r="AC11" s="75"/>
      <c r="AD11" s="81" t="s">
        <v>198</v>
      </c>
      <c r="AE11" s="75"/>
      <c r="AF11" s="80" t="s">
        <v>74</v>
      </c>
      <c r="AG11" s="75"/>
      <c r="AH11" s="81" t="s">
        <v>199</v>
      </c>
      <c r="AI11" s="76"/>
      <c r="AJ11" s="80" t="s">
        <v>200</v>
      </c>
      <c r="AL11" s="80" t="s">
        <v>201</v>
      </c>
      <c r="AM11" s="89"/>
      <c r="AN11" s="89"/>
    </row>
    <row r="12" spans="1:40" ht="21.6" customHeight="1">
      <c r="A12" s="141"/>
      <c r="B12" s="141"/>
      <c r="C12" s="14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L12" s="91"/>
      <c r="AM12" s="89"/>
      <c r="AN12" s="89"/>
    </row>
    <row r="13" spans="1:40" ht="22.2">
      <c r="A13" s="142" t="s">
        <v>202</v>
      </c>
      <c r="B13" s="142"/>
      <c r="C13" s="14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L13" s="92"/>
      <c r="AM13" s="89"/>
      <c r="AN13" s="89"/>
    </row>
    <row r="14" spans="1:40" s="82" customFormat="1" ht="20.85" customHeight="1">
      <c r="A14" s="142" t="s">
        <v>203</v>
      </c>
      <c r="B14" s="142"/>
      <c r="C14" s="142"/>
      <c r="D14" s="18">
        <v>8413569</v>
      </c>
      <c r="E14" s="15"/>
      <c r="F14" s="18">
        <v>56004025</v>
      </c>
      <c r="G14" s="18"/>
      <c r="H14" s="18">
        <v>5212858</v>
      </c>
      <c r="I14" s="15"/>
      <c r="J14" s="18">
        <v>-9917</v>
      </c>
      <c r="K14" s="15"/>
      <c r="L14" s="18">
        <v>3621945</v>
      </c>
      <c r="M14" s="15"/>
      <c r="N14" s="18">
        <v>929166</v>
      </c>
      <c r="O14" s="15"/>
      <c r="P14" s="18">
        <v>3666565</v>
      </c>
      <c r="Q14" s="15"/>
      <c r="R14" s="18">
        <v>120649885</v>
      </c>
      <c r="T14" s="18">
        <v>-8287164</v>
      </c>
      <c r="U14" s="15"/>
      <c r="V14" s="18">
        <v>26932000</v>
      </c>
      <c r="W14" s="15"/>
      <c r="X14" s="18">
        <v>-34940547</v>
      </c>
      <c r="Y14" s="15"/>
      <c r="Z14" s="18">
        <v>1561306</v>
      </c>
      <c r="AA14" s="10"/>
      <c r="AB14" s="18">
        <v>2344176</v>
      </c>
      <c r="AC14" s="10"/>
      <c r="AD14" s="18">
        <v>55278117</v>
      </c>
      <c r="AE14" s="15"/>
      <c r="AF14" s="18">
        <v>24243052</v>
      </c>
      <c r="AG14" s="15"/>
      <c r="AH14" s="18">
        <v>241375984</v>
      </c>
      <c r="AI14" s="93"/>
      <c r="AJ14" s="18">
        <v>45616861</v>
      </c>
      <c r="AL14" s="18">
        <v>286992845</v>
      </c>
      <c r="AM14" s="94"/>
      <c r="AN14" s="89"/>
    </row>
    <row r="15" spans="1:40" s="82" customFormat="1" ht="20.85" customHeight="1">
      <c r="A15" s="82" t="s">
        <v>204</v>
      </c>
      <c r="B15" s="142"/>
      <c r="C15" s="142"/>
      <c r="D15" s="18"/>
      <c r="E15" s="15"/>
      <c r="F15" s="18"/>
      <c r="G15" s="18"/>
      <c r="H15" s="18"/>
      <c r="I15" s="15"/>
      <c r="J15" s="18"/>
      <c r="K15" s="15"/>
      <c r="L15" s="18"/>
      <c r="M15" s="15"/>
      <c r="N15" s="18"/>
      <c r="O15" s="15"/>
      <c r="P15" s="18"/>
      <c r="Q15" s="15"/>
      <c r="R15" s="18"/>
      <c r="T15" s="18"/>
      <c r="U15" s="15"/>
      <c r="V15" s="18"/>
      <c r="W15" s="15"/>
      <c r="X15" s="18"/>
      <c r="Y15" s="15"/>
      <c r="Z15" s="18"/>
      <c r="AA15" s="10"/>
      <c r="AB15" s="18"/>
      <c r="AC15" s="10"/>
      <c r="AD15" s="18"/>
      <c r="AE15" s="15"/>
      <c r="AF15" s="18"/>
      <c r="AG15" s="15"/>
      <c r="AH15" s="18"/>
      <c r="AI15" s="93"/>
      <c r="AJ15" s="18"/>
      <c r="AL15" s="18"/>
      <c r="AM15" s="89"/>
      <c r="AN15" s="89"/>
    </row>
    <row r="16" spans="1:40" s="82" customFormat="1" ht="20.85" customHeight="1">
      <c r="A16" s="147" t="s">
        <v>205</v>
      </c>
      <c r="B16" s="142"/>
      <c r="C16" s="142"/>
      <c r="D16" s="18"/>
      <c r="E16" s="15"/>
      <c r="F16" s="18"/>
      <c r="G16" s="18"/>
      <c r="H16" s="18"/>
      <c r="I16" s="15"/>
      <c r="J16" s="18"/>
      <c r="K16" s="15"/>
      <c r="L16" s="18"/>
      <c r="M16" s="15"/>
      <c r="N16" s="18"/>
      <c r="O16" s="15"/>
      <c r="P16" s="18"/>
      <c r="Q16" s="15"/>
      <c r="R16" s="18"/>
      <c r="T16" s="18"/>
      <c r="U16" s="15"/>
      <c r="V16" s="18"/>
      <c r="W16" s="15"/>
      <c r="X16" s="18"/>
      <c r="Y16" s="15"/>
      <c r="Z16" s="18"/>
      <c r="AA16" s="10"/>
      <c r="AB16" s="18"/>
      <c r="AC16" s="10"/>
      <c r="AD16" s="18"/>
      <c r="AE16" s="15"/>
      <c r="AF16" s="18"/>
      <c r="AG16" s="15"/>
      <c r="AH16" s="18"/>
      <c r="AI16" s="93"/>
      <c r="AJ16" s="18"/>
      <c r="AL16" s="18"/>
      <c r="AM16" s="89"/>
      <c r="AN16" s="89"/>
    </row>
    <row r="17" spans="1:40" s="82" customFormat="1" ht="20.85" customHeight="1">
      <c r="A17" s="141" t="s">
        <v>206</v>
      </c>
      <c r="B17" s="104"/>
      <c r="C17" s="142"/>
      <c r="D17" s="19">
        <v>0</v>
      </c>
      <c r="E17" s="56"/>
      <c r="F17" s="19">
        <v>0</v>
      </c>
      <c r="G17" s="38"/>
      <c r="H17" s="19">
        <v>0</v>
      </c>
      <c r="I17" s="56"/>
      <c r="J17" s="19">
        <v>0</v>
      </c>
      <c r="K17" s="56"/>
      <c r="L17" s="19">
        <v>0</v>
      </c>
      <c r="M17" s="56"/>
      <c r="N17" s="19">
        <v>0</v>
      </c>
      <c r="O17" s="56"/>
      <c r="P17" s="19">
        <v>0</v>
      </c>
      <c r="Q17" s="56"/>
      <c r="R17" s="19">
        <v>0</v>
      </c>
      <c r="T17" s="19">
        <v>0</v>
      </c>
      <c r="U17" s="95"/>
      <c r="V17" s="13">
        <v>0</v>
      </c>
      <c r="W17" s="95"/>
      <c r="X17" s="19">
        <v>0</v>
      </c>
      <c r="Y17" s="95"/>
      <c r="Z17" s="19">
        <v>0</v>
      </c>
      <c r="AA17" s="96"/>
      <c r="AB17" s="19">
        <v>0</v>
      </c>
      <c r="AC17" s="96"/>
      <c r="AD17" s="19">
        <v>0</v>
      </c>
      <c r="AE17" s="56"/>
      <c r="AF17" s="13">
        <f>SUM(X17:AE17)</f>
        <v>0</v>
      </c>
      <c r="AG17" s="95"/>
      <c r="AH17" s="13">
        <f>SUM(D17:V17,AF17)</f>
        <v>0</v>
      </c>
      <c r="AI17" s="38"/>
      <c r="AJ17" s="13">
        <v>-1193813</v>
      </c>
      <c r="AK17"/>
      <c r="AL17" s="13">
        <f t="shared" ref="AL17:AL18" si="0">SUM(AH17:AJ17)</f>
        <v>-1193813</v>
      </c>
      <c r="AM17" s="89"/>
      <c r="AN17" s="89"/>
    </row>
    <row r="18" spans="1:40" s="82" customFormat="1" ht="20.85" customHeight="1">
      <c r="A18" s="147" t="s">
        <v>207</v>
      </c>
      <c r="B18" s="142"/>
      <c r="C18" s="142"/>
      <c r="D18" s="16">
        <f>SUM(D17:D17)</f>
        <v>0</v>
      </c>
      <c r="E18" s="14"/>
      <c r="F18" s="16">
        <f>SUM(F17:F17)</f>
        <v>0</v>
      </c>
      <c r="G18" s="49"/>
      <c r="H18" s="16">
        <f>SUM(H17:H17)</f>
        <v>0</v>
      </c>
      <c r="I18" s="14"/>
      <c r="J18" s="16">
        <f>SUM(J17:J17)</f>
        <v>0</v>
      </c>
      <c r="K18" s="14"/>
      <c r="L18" s="16">
        <f>SUM(L17:L17)</f>
        <v>0</v>
      </c>
      <c r="M18" s="14"/>
      <c r="N18" s="16">
        <f>SUM(N17:N17)</f>
        <v>0</v>
      </c>
      <c r="O18" s="14"/>
      <c r="P18" s="16">
        <f>SUM(P17:P17)</f>
        <v>0</v>
      </c>
      <c r="Q18" s="14"/>
      <c r="R18" s="16">
        <f>SUM(R17:R17)</f>
        <v>0</v>
      </c>
      <c r="T18" s="16">
        <f>SUM(T17:T17)</f>
        <v>0</v>
      </c>
      <c r="U18" s="14"/>
      <c r="V18" s="16">
        <f>SUM(V17:V17)</f>
        <v>0</v>
      </c>
      <c r="W18" s="14"/>
      <c r="X18" s="16">
        <f>SUM(X17:X17)</f>
        <v>0</v>
      </c>
      <c r="Y18" s="14"/>
      <c r="Z18" s="16">
        <f>SUM(Z17:Z17)</f>
        <v>0</v>
      </c>
      <c r="AA18" s="50"/>
      <c r="AB18" s="16">
        <f>SUM(AB17:AB17)</f>
        <v>0</v>
      </c>
      <c r="AC18" s="50"/>
      <c r="AD18" s="16">
        <f>SUM(AD17:AD17)</f>
        <v>0</v>
      </c>
      <c r="AE18" s="14"/>
      <c r="AF18" s="16">
        <f>SUM(AF17:AF17)</f>
        <v>0</v>
      </c>
      <c r="AG18" s="14"/>
      <c r="AH18" s="16">
        <f>SUM(D18:V18,AF18)</f>
        <v>0</v>
      </c>
      <c r="AI18" s="93"/>
      <c r="AJ18" s="16">
        <f>SUM(AJ17:AJ17)</f>
        <v>-1193813</v>
      </c>
      <c r="AL18" s="16">
        <f t="shared" si="0"/>
        <v>-1193813</v>
      </c>
      <c r="AM18" s="89"/>
      <c r="AN18" s="89"/>
    </row>
    <row r="19" spans="1:40" s="82" customFormat="1" ht="20.85" customHeight="1">
      <c r="A19" s="148" t="s">
        <v>208</v>
      </c>
      <c r="B19" s="142"/>
      <c r="C19" s="142"/>
      <c r="D19" s="15"/>
      <c r="E19" s="14"/>
      <c r="F19" s="15"/>
      <c r="G19" s="15"/>
      <c r="H19" s="15"/>
      <c r="I19" s="15"/>
      <c r="J19" s="15"/>
      <c r="K19" s="15"/>
      <c r="L19" s="15"/>
      <c r="M19" s="14"/>
      <c r="N19" s="15"/>
      <c r="O19" s="15"/>
      <c r="P19" s="15"/>
      <c r="Q19" s="15"/>
      <c r="R19" s="15"/>
      <c r="U19" s="15"/>
      <c r="V19" s="15"/>
      <c r="W19" s="14"/>
      <c r="X19" s="15"/>
      <c r="Y19" s="14"/>
      <c r="Z19" s="15"/>
      <c r="AA19" s="10"/>
      <c r="AB19" s="15"/>
      <c r="AC19" s="10"/>
      <c r="AD19" s="15"/>
      <c r="AE19" s="14"/>
      <c r="AF19" s="15"/>
      <c r="AG19" s="15"/>
      <c r="AH19" s="15"/>
      <c r="AI19" s="93"/>
      <c r="AJ19" s="9"/>
      <c r="AL19" s="92"/>
      <c r="AM19" s="89"/>
      <c r="AN19" s="89"/>
    </row>
    <row r="20" spans="1:40" s="82" customFormat="1" ht="20.85" customHeight="1">
      <c r="A20" s="141" t="s">
        <v>209</v>
      </c>
      <c r="B20" s="142"/>
      <c r="C20" s="142"/>
      <c r="D20" s="15"/>
      <c r="E20" s="14"/>
      <c r="F20" s="15"/>
      <c r="G20" s="15"/>
      <c r="H20" s="15"/>
      <c r="I20" s="15"/>
      <c r="J20" s="15"/>
      <c r="K20" s="15"/>
      <c r="L20" s="15"/>
      <c r="M20" s="14"/>
      <c r="N20" s="15"/>
      <c r="O20" s="15"/>
      <c r="P20" s="15"/>
      <c r="Q20" s="15"/>
      <c r="R20" s="15"/>
      <c r="U20" s="15"/>
      <c r="V20" s="15"/>
      <c r="W20" s="14"/>
      <c r="X20" s="15"/>
      <c r="Y20" s="14"/>
      <c r="Z20" s="15"/>
      <c r="AA20" s="10"/>
      <c r="AB20" s="15"/>
      <c r="AC20" s="10"/>
      <c r="AD20" s="15"/>
      <c r="AE20" s="14"/>
      <c r="AF20" s="15"/>
      <c r="AG20" s="15"/>
      <c r="AH20" s="15"/>
      <c r="AI20" s="93"/>
      <c r="AJ20" s="9"/>
      <c r="AL20" s="92"/>
      <c r="AM20" s="89"/>
      <c r="AN20" s="89"/>
    </row>
    <row r="21" spans="1:40" s="82" customFormat="1" ht="20.85" customHeight="1">
      <c r="A21" s="141" t="s">
        <v>210</v>
      </c>
      <c r="B21" s="145"/>
      <c r="C21" s="143"/>
      <c r="D21" s="9">
        <v>0</v>
      </c>
      <c r="E21" s="12"/>
      <c r="F21" s="9">
        <v>0</v>
      </c>
      <c r="G21" s="9"/>
      <c r="H21" s="9">
        <v>-2182</v>
      </c>
      <c r="I21" s="9"/>
      <c r="J21" s="9">
        <v>0</v>
      </c>
      <c r="K21" s="9"/>
      <c r="L21" s="9">
        <v>0</v>
      </c>
      <c r="M21" s="9"/>
      <c r="N21" s="9">
        <v>0</v>
      </c>
      <c r="O21" s="9"/>
      <c r="P21" s="9">
        <v>0</v>
      </c>
      <c r="Q21" s="9"/>
      <c r="R21" s="9">
        <v>0</v>
      </c>
      <c r="T21" s="9">
        <v>0</v>
      </c>
      <c r="U21" s="9"/>
      <c r="V21" s="9">
        <v>0</v>
      </c>
      <c r="W21" s="9"/>
      <c r="X21" s="9">
        <v>48</v>
      </c>
      <c r="Y21" s="9"/>
      <c r="Z21" s="9">
        <v>0</v>
      </c>
      <c r="AA21" s="9"/>
      <c r="AB21" s="9">
        <v>0</v>
      </c>
      <c r="AC21" s="9"/>
      <c r="AD21" s="9">
        <v>0</v>
      </c>
      <c r="AE21" s="9"/>
      <c r="AF21" s="9">
        <f t="shared" ref="AF21:AF23" si="1">SUM(X21:AE21)</f>
        <v>48</v>
      </c>
      <c r="AG21" s="9"/>
      <c r="AH21" s="9">
        <f>SUM(D21:V21,AF21)</f>
        <v>-2134</v>
      </c>
      <c r="AI21" s="9"/>
      <c r="AJ21" s="9">
        <v>2134</v>
      </c>
      <c r="AK21"/>
      <c r="AL21" s="9">
        <f t="shared" ref="AL21:AL23" si="2">SUM(AH21:AJ21)</f>
        <v>0</v>
      </c>
      <c r="AM21" s="89"/>
      <c r="AN21" s="89"/>
    </row>
    <row r="22" spans="1:40" s="82" customFormat="1" ht="20.85" customHeight="1">
      <c r="A22" s="141" t="s">
        <v>211</v>
      </c>
      <c r="B22" s="145"/>
      <c r="C22" s="143"/>
      <c r="D22" s="9">
        <v>0</v>
      </c>
      <c r="E22" s="12"/>
      <c r="F22" s="9">
        <v>0</v>
      </c>
      <c r="G22" s="9"/>
      <c r="H22" s="9">
        <v>0</v>
      </c>
      <c r="I22" s="9"/>
      <c r="J22" s="9">
        <v>0</v>
      </c>
      <c r="K22" s="9"/>
      <c r="L22" s="9">
        <v>0</v>
      </c>
      <c r="M22" s="9"/>
      <c r="N22" s="9">
        <v>0</v>
      </c>
      <c r="O22" s="9"/>
      <c r="P22" s="9">
        <v>0</v>
      </c>
      <c r="Q22" s="9"/>
      <c r="R22" s="9">
        <v>0</v>
      </c>
      <c r="T22" s="9">
        <v>0</v>
      </c>
      <c r="U22" s="9"/>
      <c r="V22" s="9">
        <v>0</v>
      </c>
      <c r="W22" s="9"/>
      <c r="X22" s="9">
        <v>0</v>
      </c>
      <c r="Y22" s="9"/>
      <c r="Z22" s="9">
        <v>0</v>
      </c>
      <c r="AA22" s="9"/>
      <c r="AB22" s="9">
        <v>0</v>
      </c>
      <c r="AC22" s="9"/>
      <c r="AD22" s="9">
        <v>0</v>
      </c>
      <c r="AE22" s="9"/>
      <c r="AF22" s="9">
        <f t="shared" si="1"/>
        <v>0</v>
      </c>
      <c r="AG22" s="9"/>
      <c r="AH22" s="9">
        <f>SUM(D22:V22,AF22)</f>
        <v>0</v>
      </c>
      <c r="AI22" s="9"/>
      <c r="AJ22" s="9">
        <v>55563</v>
      </c>
      <c r="AK22"/>
      <c r="AL22" s="9">
        <f>SUM(AH22:AJ22)</f>
        <v>55563</v>
      </c>
      <c r="AM22" s="89"/>
      <c r="AN22" s="89"/>
    </row>
    <row r="23" spans="1:40" s="82" customFormat="1" ht="20.85" customHeight="1">
      <c r="A23" s="141" t="s">
        <v>212</v>
      </c>
      <c r="B23" s="145"/>
      <c r="C23" s="143"/>
      <c r="D23" s="13">
        <v>0</v>
      </c>
      <c r="E23" s="12"/>
      <c r="F23" s="13">
        <v>0</v>
      </c>
      <c r="G23" s="9"/>
      <c r="H23" s="13">
        <v>6502</v>
      </c>
      <c r="I23" s="9"/>
      <c r="J23" s="13">
        <v>0</v>
      </c>
      <c r="K23" s="9"/>
      <c r="L23" s="13">
        <v>0</v>
      </c>
      <c r="M23" s="9"/>
      <c r="N23" s="13">
        <v>0</v>
      </c>
      <c r="O23" s="9"/>
      <c r="P23" s="13">
        <v>0</v>
      </c>
      <c r="Q23" s="9"/>
      <c r="R23" s="13">
        <v>-726</v>
      </c>
      <c r="T23" s="13">
        <v>0</v>
      </c>
      <c r="U23" s="9"/>
      <c r="V23" s="13">
        <v>0</v>
      </c>
      <c r="W23" s="9"/>
      <c r="X23" s="13">
        <v>-31674</v>
      </c>
      <c r="Y23" s="9"/>
      <c r="Z23" s="13">
        <v>0</v>
      </c>
      <c r="AA23" s="9"/>
      <c r="AB23" s="13">
        <v>-5776</v>
      </c>
      <c r="AC23" s="9"/>
      <c r="AD23" s="13">
        <v>0</v>
      </c>
      <c r="AE23" s="9"/>
      <c r="AF23" s="13">
        <f t="shared" si="1"/>
        <v>-37450</v>
      </c>
      <c r="AG23" s="9"/>
      <c r="AH23" s="13">
        <f>SUM(D23:V23,AF23)</f>
        <v>-31674</v>
      </c>
      <c r="AI23" s="9"/>
      <c r="AJ23" s="13">
        <v>-213585</v>
      </c>
      <c r="AK23"/>
      <c r="AL23" s="13">
        <f t="shared" si="2"/>
        <v>-245259</v>
      </c>
      <c r="AM23" s="89"/>
      <c r="AN23" s="89"/>
    </row>
    <row r="24" spans="1:40" s="82" customFormat="1" ht="20.85" customHeight="1">
      <c r="A24" s="149" t="s">
        <v>213</v>
      </c>
      <c r="B24" s="143"/>
      <c r="C24" s="143"/>
      <c r="D24" s="16">
        <f>SUM(D19:D23)</f>
        <v>0</v>
      </c>
      <c r="E24" s="14"/>
      <c r="F24" s="16">
        <f>SUM(F19:F23)</f>
        <v>0</v>
      </c>
      <c r="G24" s="18"/>
      <c r="H24" s="16">
        <f>SUM(H19:H23)</f>
        <v>4320</v>
      </c>
      <c r="I24" s="15"/>
      <c r="J24" s="16">
        <f>SUM(J19:J23)</f>
        <v>0</v>
      </c>
      <c r="K24" s="15"/>
      <c r="L24" s="16">
        <f>SUM(L19:L23)</f>
        <v>0</v>
      </c>
      <c r="M24" s="14"/>
      <c r="N24" s="16">
        <f>SUM(N19:N23)</f>
        <v>0</v>
      </c>
      <c r="O24" s="15"/>
      <c r="P24" s="16">
        <f>SUM(P19:P23)</f>
        <v>0</v>
      </c>
      <c r="Q24" s="15"/>
      <c r="R24" s="16">
        <f>SUM(R19:R23)</f>
        <v>-726</v>
      </c>
      <c r="T24" s="16">
        <f>SUM(T19:T23)</f>
        <v>0</v>
      </c>
      <c r="U24" s="15"/>
      <c r="V24" s="16">
        <f>SUM(V19:V23)</f>
        <v>0</v>
      </c>
      <c r="W24" s="14"/>
      <c r="X24" s="16">
        <f>SUM(X19:X23)</f>
        <v>-31626</v>
      </c>
      <c r="Y24" s="14"/>
      <c r="Z24" s="16">
        <f>SUM(Z19:Z23)</f>
        <v>0</v>
      </c>
      <c r="AA24" s="10"/>
      <c r="AB24" s="16">
        <f>SUM(AB19:AB23)</f>
        <v>-5776</v>
      </c>
      <c r="AC24" s="10"/>
      <c r="AD24" s="16">
        <f>SUM(AD19:AD23)</f>
        <v>0</v>
      </c>
      <c r="AE24" s="14"/>
      <c r="AF24" s="16">
        <f>SUM(AF19:AF23)</f>
        <v>-37402</v>
      </c>
      <c r="AG24" s="15"/>
      <c r="AH24" s="16">
        <f>SUM(D24:V24,AF24)</f>
        <v>-33808</v>
      </c>
      <c r="AI24" s="93"/>
      <c r="AJ24" s="16">
        <f>SUM(AJ19:AJ23)</f>
        <v>-155888</v>
      </c>
      <c r="AL24" s="16">
        <f>SUM(AH24:AJ24)</f>
        <v>-189696</v>
      </c>
      <c r="AM24" s="89"/>
      <c r="AN24" s="89"/>
    </row>
    <row r="25" spans="1:40" s="82" customFormat="1" ht="20.85" customHeight="1">
      <c r="A25" s="143" t="s">
        <v>214</v>
      </c>
      <c r="B25" s="143"/>
      <c r="C25" s="143"/>
      <c r="D25" s="16">
        <f>SUM(D18,D24)</f>
        <v>0</v>
      </c>
      <c r="E25" s="93"/>
      <c r="F25" s="16">
        <f>SUM(F18,F24)</f>
        <v>0</v>
      </c>
      <c r="G25" s="18"/>
      <c r="H25" s="16">
        <f>SUM(H18,H24)</f>
        <v>4320</v>
      </c>
      <c r="I25" s="15"/>
      <c r="J25" s="16">
        <f>SUM(J18,J24)</f>
        <v>0</v>
      </c>
      <c r="K25" s="15"/>
      <c r="L25" s="16">
        <f>SUM(L18,L24)</f>
        <v>0</v>
      </c>
      <c r="M25" s="93"/>
      <c r="N25" s="16">
        <f>SUM(N18,N24)</f>
        <v>0</v>
      </c>
      <c r="O25" s="15"/>
      <c r="P25" s="16">
        <f>SUM(P18,P24)</f>
        <v>0</v>
      </c>
      <c r="Q25" s="15"/>
      <c r="R25" s="16">
        <f>SUM(R18,R24)</f>
        <v>-726</v>
      </c>
      <c r="S25" s="18"/>
      <c r="T25" s="16">
        <f>SUM(T18,T24)</f>
        <v>0</v>
      </c>
      <c r="U25" s="93"/>
      <c r="V25" s="16">
        <f>SUM(V18,V24)</f>
        <v>0</v>
      </c>
      <c r="W25" s="93"/>
      <c r="X25" s="16">
        <f>SUM(X18,X24)</f>
        <v>-31626</v>
      </c>
      <c r="Y25" s="93"/>
      <c r="Z25" s="16">
        <f>SUM(Z18,Z24)</f>
        <v>0</v>
      </c>
      <c r="AA25" s="93"/>
      <c r="AB25" s="16">
        <f>SUM(AB18,AB24)</f>
        <v>-5776</v>
      </c>
      <c r="AC25" s="97"/>
      <c r="AD25" s="16">
        <f>SUM(AD18,AD24)</f>
        <v>0</v>
      </c>
      <c r="AE25" s="93"/>
      <c r="AF25" s="16">
        <f>SUM(AF18,AF24)</f>
        <v>-37402</v>
      </c>
      <c r="AG25" s="93"/>
      <c r="AH25" s="16">
        <f>SUM(D25:V25,AF25)</f>
        <v>-33808</v>
      </c>
      <c r="AI25" s="93"/>
      <c r="AJ25" s="16">
        <f>SUM(AJ18,AJ24)</f>
        <v>-1349701</v>
      </c>
      <c r="AK25" s="93"/>
      <c r="AL25" s="16">
        <f>SUM(AH25:AJ25)</f>
        <v>-1383509</v>
      </c>
      <c r="AM25" s="89"/>
      <c r="AN25" s="89"/>
    </row>
    <row r="26" spans="1:40" s="82" customFormat="1" ht="20.85" customHeight="1">
      <c r="A26" s="143" t="s">
        <v>215</v>
      </c>
      <c r="B26" s="143"/>
      <c r="C26" s="143"/>
      <c r="D26" s="15"/>
      <c r="E26" s="93"/>
      <c r="F26" s="15"/>
      <c r="G26" s="15"/>
      <c r="H26" s="15"/>
      <c r="I26" s="15"/>
      <c r="J26" s="15"/>
      <c r="K26" s="15"/>
      <c r="L26" s="15"/>
      <c r="M26" s="93"/>
      <c r="N26" s="15"/>
      <c r="O26" s="15"/>
      <c r="P26" s="15"/>
      <c r="Q26" s="15"/>
      <c r="R26" s="15"/>
      <c r="U26" s="15"/>
      <c r="V26" s="15"/>
      <c r="W26" s="93"/>
      <c r="X26" s="15"/>
      <c r="Y26" s="93"/>
      <c r="Z26" s="15"/>
      <c r="AA26" s="97"/>
      <c r="AB26" s="15"/>
      <c r="AC26" s="97"/>
      <c r="AD26" s="15"/>
      <c r="AE26" s="93"/>
      <c r="AF26" s="15"/>
      <c r="AG26" s="93"/>
      <c r="AH26" s="12"/>
      <c r="AI26" s="93"/>
      <c r="AJ26" s="92"/>
      <c r="AL26" s="92"/>
      <c r="AM26" s="89"/>
      <c r="AN26" s="89"/>
    </row>
    <row r="27" spans="1:40" ht="20.85" customHeight="1">
      <c r="A27" s="141" t="s">
        <v>216</v>
      </c>
      <c r="B27" s="143"/>
      <c r="C27" s="143"/>
      <c r="D27" s="9">
        <v>0</v>
      </c>
      <c r="E27" s="12"/>
      <c r="F27" s="9">
        <v>0</v>
      </c>
      <c r="G27" s="9"/>
      <c r="H27" s="9">
        <v>0</v>
      </c>
      <c r="I27" s="9"/>
      <c r="J27" s="9">
        <v>0</v>
      </c>
      <c r="K27" s="9"/>
      <c r="L27" s="9">
        <v>0</v>
      </c>
      <c r="M27" s="9"/>
      <c r="N27" s="9">
        <v>0</v>
      </c>
      <c r="O27" s="9"/>
      <c r="P27" s="9">
        <v>0</v>
      </c>
      <c r="Q27" s="9"/>
      <c r="R27" s="9">
        <v>8076622</v>
      </c>
      <c r="T27" s="9">
        <v>0</v>
      </c>
      <c r="U27" s="15"/>
      <c r="V27" s="9">
        <v>0</v>
      </c>
      <c r="W27" s="9"/>
      <c r="X27" s="9">
        <v>0</v>
      </c>
      <c r="Y27" s="9"/>
      <c r="Z27" s="9">
        <v>0</v>
      </c>
      <c r="AA27" s="9"/>
      <c r="AB27" s="9">
        <v>0</v>
      </c>
      <c r="AC27" s="9"/>
      <c r="AD27" s="9">
        <v>0</v>
      </c>
      <c r="AE27" s="9"/>
      <c r="AF27" s="9">
        <f>SUM(X27:AE27)</f>
        <v>0</v>
      </c>
      <c r="AG27" s="9"/>
      <c r="AH27" s="9">
        <f>SUM(D27:V27,AF27)</f>
        <v>8076622</v>
      </c>
      <c r="AI27" s="9"/>
      <c r="AJ27" s="9">
        <v>1281703</v>
      </c>
      <c r="AL27" s="9">
        <f>SUM(AH27:AJ27)</f>
        <v>9358325</v>
      </c>
      <c r="AM27" s="94"/>
      <c r="AN27" s="89"/>
    </row>
    <row r="28" spans="1:40" ht="20.85" customHeight="1">
      <c r="A28" s="79" t="s">
        <v>217</v>
      </c>
      <c r="B28" s="143"/>
      <c r="C28" s="143"/>
      <c r="D28" s="38"/>
      <c r="E28" s="12"/>
      <c r="F28" s="38"/>
      <c r="G28" s="12"/>
      <c r="H28" s="38"/>
      <c r="I28" s="12"/>
      <c r="J28" s="38"/>
      <c r="K28" s="12"/>
      <c r="L28" s="38"/>
      <c r="M28" s="12"/>
      <c r="N28" s="38"/>
      <c r="O28" s="12"/>
      <c r="P28" s="38"/>
      <c r="Q28" s="12"/>
      <c r="R28" s="11"/>
      <c r="T28" s="9"/>
      <c r="U28" s="98"/>
      <c r="V28" s="38"/>
      <c r="W28" s="98"/>
      <c r="X28" s="9"/>
      <c r="Y28" s="12"/>
      <c r="Z28" s="9"/>
      <c r="AA28" s="8"/>
      <c r="AB28" s="9"/>
      <c r="AC28" s="9"/>
      <c r="AD28" s="9"/>
      <c r="AE28" s="9"/>
      <c r="AF28" s="9"/>
      <c r="AG28" s="98"/>
      <c r="AH28" s="9"/>
      <c r="AI28" s="98"/>
      <c r="AJ28" s="9"/>
      <c r="AL28" s="9"/>
      <c r="AM28" s="89"/>
      <c r="AN28" s="89"/>
    </row>
    <row r="29" spans="1:40" ht="20.85" customHeight="1">
      <c r="A29" s="79" t="s">
        <v>218</v>
      </c>
      <c r="B29" s="143"/>
      <c r="C29" s="143"/>
      <c r="D29" s="9">
        <v>0</v>
      </c>
      <c r="E29" s="12"/>
      <c r="F29" s="9">
        <v>0</v>
      </c>
      <c r="G29" s="9"/>
      <c r="H29" s="9">
        <v>0</v>
      </c>
      <c r="I29" s="12"/>
      <c r="J29" s="9">
        <v>0</v>
      </c>
      <c r="K29" s="12"/>
      <c r="L29" s="9">
        <v>0</v>
      </c>
      <c r="M29" s="12"/>
      <c r="N29" s="9">
        <v>0</v>
      </c>
      <c r="O29" s="12"/>
      <c r="P29" s="9">
        <v>0</v>
      </c>
      <c r="Q29" s="12"/>
      <c r="R29" s="9">
        <v>4293</v>
      </c>
      <c r="T29" s="9">
        <v>0</v>
      </c>
      <c r="U29" s="98"/>
      <c r="V29" s="9">
        <v>0</v>
      </c>
      <c r="W29" s="98"/>
      <c r="X29" s="9">
        <v>0</v>
      </c>
      <c r="Y29" s="9"/>
      <c r="Z29" s="9">
        <v>0</v>
      </c>
      <c r="AA29" s="9"/>
      <c r="AB29" s="9">
        <v>0</v>
      </c>
      <c r="AC29" s="9"/>
      <c r="AD29" s="9">
        <v>0</v>
      </c>
      <c r="AE29" s="9"/>
      <c r="AF29" s="9">
        <f t="shared" ref="AF29:AF30" si="3">SUM(X29:AE29)</f>
        <v>0</v>
      </c>
      <c r="AG29" s="9"/>
      <c r="AH29" s="9">
        <f>SUM(D29:V29,AF29)</f>
        <v>4293</v>
      </c>
      <c r="AI29" s="98"/>
      <c r="AJ29" s="9">
        <v>-2</v>
      </c>
      <c r="AL29" s="9">
        <f t="shared" ref="AL29:AL31" si="4">SUM(AH29:AJ29)</f>
        <v>4291</v>
      </c>
      <c r="AM29" s="89"/>
      <c r="AN29" s="89"/>
    </row>
    <row r="30" spans="1:40" ht="20.85" customHeight="1">
      <c r="A30" s="79" t="s">
        <v>219</v>
      </c>
      <c r="B30" s="79"/>
      <c r="C30" s="79"/>
      <c r="D30" s="13">
        <v>0</v>
      </c>
      <c r="E30" s="12"/>
      <c r="F30" s="13">
        <v>0</v>
      </c>
      <c r="G30" s="9"/>
      <c r="H30" s="13">
        <v>0</v>
      </c>
      <c r="I30" s="12"/>
      <c r="J30" s="13">
        <v>0</v>
      </c>
      <c r="K30" s="12"/>
      <c r="L30" s="13">
        <v>0</v>
      </c>
      <c r="M30" s="12"/>
      <c r="N30" s="13">
        <v>0</v>
      </c>
      <c r="O30" s="12"/>
      <c r="P30" s="13">
        <v>0</v>
      </c>
      <c r="Q30" s="12"/>
      <c r="R30" s="13">
        <v>0</v>
      </c>
      <c r="T30" s="13">
        <v>0</v>
      </c>
      <c r="U30" s="98"/>
      <c r="V30" s="13">
        <v>0</v>
      </c>
      <c r="W30" s="12"/>
      <c r="X30" s="13">
        <v>9870064</v>
      </c>
      <c r="Y30" s="98"/>
      <c r="Z30" s="13">
        <v>-89359</v>
      </c>
      <c r="AA30" s="64"/>
      <c r="AB30" s="13">
        <v>141502</v>
      </c>
      <c r="AC30" s="64"/>
      <c r="AD30" s="13">
        <v>-5801</v>
      </c>
      <c r="AE30" s="12"/>
      <c r="AF30" s="13">
        <f t="shared" si="3"/>
        <v>9916406</v>
      </c>
      <c r="AG30" s="9"/>
      <c r="AH30" s="13">
        <f>SUM(D30:V30,AF30)</f>
        <v>9916406</v>
      </c>
      <c r="AI30" s="98"/>
      <c r="AJ30" s="13">
        <v>846756</v>
      </c>
      <c r="AL30" s="13">
        <f t="shared" si="4"/>
        <v>10763162</v>
      </c>
      <c r="AM30" s="89"/>
      <c r="AN30" s="89"/>
    </row>
    <row r="31" spans="1:40" s="82" customFormat="1" ht="20.85" customHeight="1">
      <c r="A31" s="143" t="s">
        <v>220</v>
      </c>
      <c r="B31" s="79"/>
      <c r="C31" s="79"/>
      <c r="D31" s="20">
        <f>SUM(D26:D30)</f>
        <v>0</v>
      </c>
      <c r="E31" s="15"/>
      <c r="F31" s="20">
        <f>SUM(F26:F30)</f>
        <v>0</v>
      </c>
      <c r="G31" s="18"/>
      <c r="H31" s="20">
        <f>SUM(H26:H30)</f>
        <v>0</v>
      </c>
      <c r="I31" s="15"/>
      <c r="J31" s="20">
        <f>SUM(J26:J30)</f>
        <v>0</v>
      </c>
      <c r="K31" s="15"/>
      <c r="L31" s="20">
        <f>SUM(L26:L30)</f>
        <v>0</v>
      </c>
      <c r="M31" s="15"/>
      <c r="N31" s="20">
        <f>SUM(N26:N30)</f>
        <v>0</v>
      </c>
      <c r="O31" s="15"/>
      <c r="P31" s="20">
        <f>SUM(P26:P30)</f>
        <v>0</v>
      </c>
      <c r="Q31" s="15"/>
      <c r="R31" s="20">
        <f>SUM(R26:R30)</f>
        <v>8080915</v>
      </c>
      <c r="T31" s="20">
        <f>SUM(T26:T30)</f>
        <v>0</v>
      </c>
      <c r="U31" s="99"/>
      <c r="V31" s="20">
        <f>SUM(V26:V30)</f>
        <v>0</v>
      </c>
      <c r="W31" s="99"/>
      <c r="X31" s="20">
        <f>SUM(X26:X30)</f>
        <v>9870064</v>
      </c>
      <c r="Y31" s="99"/>
      <c r="Z31" s="20">
        <f>SUM(Z26:Z30)</f>
        <v>-89359</v>
      </c>
      <c r="AA31" s="100"/>
      <c r="AB31" s="20">
        <f>SUM(AB26:AB30)</f>
        <v>141502</v>
      </c>
      <c r="AC31" s="100"/>
      <c r="AD31" s="20">
        <f>SUM(AD26:AD30)</f>
        <v>-5801</v>
      </c>
      <c r="AE31" s="15"/>
      <c r="AF31" s="20">
        <f>SUM(AF26:AF30)</f>
        <v>9916406</v>
      </c>
      <c r="AG31" s="99"/>
      <c r="AH31" s="20">
        <f>SUM(D31:V31,AF31)</f>
        <v>17997321</v>
      </c>
      <c r="AI31" s="99"/>
      <c r="AJ31" s="20">
        <f>SUM(AJ26:AJ30)</f>
        <v>2128457</v>
      </c>
      <c r="AL31" s="20">
        <f t="shared" si="4"/>
        <v>20125778</v>
      </c>
      <c r="AM31" s="94"/>
      <c r="AN31" s="89"/>
    </row>
    <row r="32" spans="1:40" s="82" customFormat="1" ht="20.85" customHeight="1">
      <c r="A32" s="79" t="s">
        <v>221</v>
      </c>
      <c r="B32" s="79"/>
      <c r="C32" s="79"/>
      <c r="D32" s="18"/>
      <c r="E32" s="15"/>
      <c r="F32" s="18"/>
      <c r="G32" s="18"/>
      <c r="H32" s="18"/>
      <c r="I32" s="15"/>
      <c r="J32" s="18"/>
      <c r="K32" s="15"/>
      <c r="L32" s="18"/>
      <c r="M32" s="15"/>
      <c r="N32" s="18"/>
      <c r="O32" s="15"/>
      <c r="P32" s="18"/>
      <c r="Q32" s="15"/>
      <c r="R32" s="18"/>
      <c r="T32" s="18"/>
      <c r="U32" s="99"/>
      <c r="V32" s="18"/>
      <c r="W32" s="99"/>
      <c r="X32" s="18"/>
      <c r="Y32" s="99"/>
      <c r="Z32" s="18"/>
      <c r="AA32" s="100"/>
      <c r="AB32" s="18"/>
      <c r="AC32" s="100"/>
      <c r="AD32" s="18"/>
      <c r="AE32" s="15"/>
      <c r="AF32" s="18"/>
      <c r="AG32" s="99"/>
      <c r="AH32" s="18"/>
      <c r="AI32" s="99"/>
      <c r="AJ32" s="18"/>
      <c r="AL32" s="18"/>
      <c r="AM32" s="89"/>
      <c r="AN32" s="89"/>
    </row>
    <row r="33" spans="1:40" ht="20.85" customHeight="1">
      <c r="A33" s="150" t="s">
        <v>222</v>
      </c>
      <c r="B33" s="145"/>
      <c r="C33" s="79"/>
      <c r="D33" s="9">
        <v>0</v>
      </c>
      <c r="E33" s="12"/>
      <c r="F33" s="9">
        <v>0</v>
      </c>
      <c r="G33" s="9"/>
      <c r="H33" s="9">
        <v>0</v>
      </c>
      <c r="I33" s="9"/>
      <c r="J33" s="9">
        <v>0</v>
      </c>
      <c r="K33" s="9"/>
      <c r="L33" s="9">
        <v>0</v>
      </c>
      <c r="M33" s="9"/>
      <c r="N33" s="9">
        <v>0</v>
      </c>
      <c r="O33" s="12"/>
      <c r="P33" s="9">
        <v>0</v>
      </c>
      <c r="Q33" s="12"/>
      <c r="R33" s="9">
        <v>-538016</v>
      </c>
      <c r="T33" s="9">
        <v>0</v>
      </c>
      <c r="U33" s="95"/>
      <c r="V33" s="9">
        <v>0</v>
      </c>
      <c r="W33" s="95"/>
      <c r="X33" s="9">
        <v>0</v>
      </c>
      <c r="Y33" s="95"/>
      <c r="Z33" s="9">
        <v>0</v>
      </c>
      <c r="AA33" s="96"/>
      <c r="AB33" s="9">
        <v>0</v>
      </c>
      <c r="AC33" s="96"/>
      <c r="AD33" s="9">
        <v>0</v>
      </c>
      <c r="AE33" s="12"/>
      <c r="AF33" s="9">
        <f t="shared" ref="AF33" si="5">SUM(X33:AE33)</f>
        <v>0</v>
      </c>
      <c r="AG33" s="95"/>
      <c r="AH33" s="9">
        <f>SUM(D33:V33,AF33)</f>
        <v>-538016</v>
      </c>
      <c r="AI33" s="9"/>
      <c r="AJ33" s="9">
        <v>0</v>
      </c>
      <c r="AL33" s="9">
        <f t="shared" ref="AL33:AL34" si="6">SUM(AH33:AJ33)</f>
        <v>-538016</v>
      </c>
      <c r="AM33" s="89"/>
      <c r="AN33" s="89"/>
    </row>
    <row r="34" spans="1:40" ht="20.85" customHeight="1">
      <c r="A34" s="79" t="s">
        <v>223</v>
      </c>
      <c r="B34" s="145"/>
      <c r="C34" s="79"/>
      <c r="D34" s="13">
        <v>0</v>
      </c>
      <c r="E34" s="12"/>
      <c r="F34" s="13">
        <v>0</v>
      </c>
      <c r="G34" s="9"/>
      <c r="H34" s="13">
        <v>0</v>
      </c>
      <c r="I34" s="9"/>
      <c r="J34" s="13">
        <v>0</v>
      </c>
      <c r="K34" s="9"/>
      <c r="L34" s="13">
        <v>0</v>
      </c>
      <c r="M34" s="9"/>
      <c r="N34" s="13">
        <v>0</v>
      </c>
      <c r="O34" s="12"/>
      <c r="P34" s="13">
        <v>0</v>
      </c>
      <c r="Q34" s="12"/>
      <c r="R34" s="13">
        <v>375597</v>
      </c>
      <c r="T34" s="13">
        <v>0</v>
      </c>
      <c r="U34" s="95"/>
      <c r="V34" s="13">
        <v>0</v>
      </c>
      <c r="W34" s="95"/>
      <c r="X34" s="13">
        <v>0</v>
      </c>
      <c r="Y34" s="95"/>
      <c r="Z34" s="13">
        <v>0</v>
      </c>
      <c r="AA34" s="96"/>
      <c r="AB34" s="13">
        <v>-50669</v>
      </c>
      <c r="AC34" s="96"/>
      <c r="AD34" s="13">
        <v>-324928</v>
      </c>
      <c r="AE34" s="12"/>
      <c r="AF34" s="13">
        <v>-375597</v>
      </c>
      <c r="AG34" s="95"/>
      <c r="AH34" s="13">
        <f>SUM(D34:V34,AF34)</f>
        <v>0</v>
      </c>
      <c r="AI34" s="9"/>
      <c r="AJ34" s="13">
        <v>0</v>
      </c>
      <c r="AL34" s="13">
        <f t="shared" si="6"/>
        <v>0</v>
      </c>
      <c r="AM34" s="89"/>
      <c r="AN34" s="89"/>
    </row>
    <row r="35" spans="1:40" s="82" customFormat="1" ht="20.85" customHeight="1" thickBot="1">
      <c r="A35" s="142" t="s">
        <v>224</v>
      </c>
      <c r="B35" s="79"/>
      <c r="C35" s="79"/>
      <c r="D35" s="101">
        <f>D14+D31+D25+D33+D34</f>
        <v>8413569</v>
      </c>
      <c r="E35" s="92"/>
      <c r="F35" s="101">
        <f>F14+F31+F25+F33+F34</f>
        <v>56004025</v>
      </c>
      <c r="G35" s="92"/>
      <c r="H35" s="101">
        <f>H14+H31+H25+H33+H34</f>
        <v>5217178</v>
      </c>
      <c r="I35" s="92"/>
      <c r="J35" s="101">
        <f>J14+J31+J25+J33+J34</f>
        <v>-9917</v>
      </c>
      <c r="K35" s="92"/>
      <c r="L35" s="101">
        <f>L14+L31+L25+L33+L34</f>
        <v>3621945</v>
      </c>
      <c r="M35" s="92"/>
      <c r="N35" s="101">
        <f>N14+N31+N25+N33+N34</f>
        <v>929166</v>
      </c>
      <c r="O35" s="92"/>
      <c r="P35" s="101">
        <f>P14+P31+P25+P33+P34</f>
        <v>3666565</v>
      </c>
      <c r="Q35" s="92"/>
      <c r="R35" s="101">
        <f>R14+R31+R25+R33+R34</f>
        <v>128567655</v>
      </c>
      <c r="T35" s="101">
        <f>T14+T31+T25+T33+T34</f>
        <v>-8287164</v>
      </c>
      <c r="U35" s="92"/>
      <c r="V35" s="101">
        <f>V14+V31+V25+V33+V34</f>
        <v>26932000</v>
      </c>
      <c r="W35" s="92"/>
      <c r="X35" s="101">
        <f>X14+X31+X25+X33+X34</f>
        <v>-25102109</v>
      </c>
      <c r="Y35" s="92"/>
      <c r="Z35" s="101">
        <f>Z14+Z31+Z25+Z33+Z34</f>
        <v>1471947</v>
      </c>
      <c r="AA35" s="92"/>
      <c r="AB35" s="101">
        <f>AB14+AB31+AB25+AB33+AB34</f>
        <v>2429233</v>
      </c>
      <c r="AC35" s="92"/>
      <c r="AD35" s="101">
        <f>AD14+AD31+AD25+AD33+AD34</f>
        <v>54947388</v>
      </c>
      <c r="AE35" s="92"/>
      <c r="AF35" s="101">
        <f>AF14+AF31+AF25+AF33+AF34</f>
        <v>33746459</v>
      </c>
      <c r="AG35" s="92"/>
      <c r="AH35" s="101">
        <f>AH14+AH31+AH25+AH33+AH34</f>
        <v>258801481</v>
      </c>
      <c r="AI35" s="92"/>
      <c r="AJ35" s="101">
        <f>AJ14+AJ31+AJ25+AJ33+AJ34</f>
        <v>46395617</v>
      </c>
      <c r="AL35" s="101">
        <f>AL14+AL31+AL25+AL33+AL34</f>
        <v>305197098</v>
      </c>
      <c r="AM35" s="89"/>
      <c r="AN35" s="89"/>
    </row>
    <row r="36" spans="1:40" ht="22.2" thickTop="1"/>
    <row r="37" spans="1:40" ht="22.2">
      <c r="A37" s="67"/>
      <c r="B37" s="67"/>
      <c r="C37" s="6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67"/>
    </row>
    <row r="39" spans="1:40"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</row>
  </sheetData>
  <mergeCells count="3">
    <mergeCell ref="X5:AF5"/>
    <mergeCell ref="N5:R5"/>
    <mergeCell ref="D4:AL4"/>
  </mergeCells>
  <pageMargins left="0.8" right="0.4" top="0.48" bottom="0.5" header="0.5" footer="0.5"/>
  <pageSetup paperSize="9" scale="45" firstPageNumber="15" orientation="landscape" useFirstPageNumber="1" r:id="rId1"/>
  <headerFooter>
    <oddFooter>&amp;L หมายเหตุประกอบงบการเงินเป็นส่วนหนึ่งของงบการเงินระหว่างกาลนี้
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AEA96-F223-4734-8E20-30A50DD25F30}">
  <sheetPr codeName="Sheet4">
    <pageSetUpPr fitToPage="1"/>
  </sheetPr>
  <dimension ref="A1:AN39"/>
  <sheetViews>
    <sheetView showGridLines="0" zoomScaleNormal="100" zoomScaleSheetLayoutView="100" workbookViewId="0"/>
  </sheetViews>
  <sheetFormatPr defaultColWidth="9" defaultRowHeight="21.6"/>
  <cols>
    <col min="1" max="1" width="67.875" customWidth="1"/>
    <col min="2" max="2" width="9.625" bestFit="1" customWidth="1"/>
    <col min="3" max="3" width="0.875" customWidth="1"/>
    <col min="4" max="4" width="11.25" customWidth="1"/>
    <col min="5" max="5" width="1.25" customWidth="1"/>
    <col min="6" max="6" width="12.625" customWidth="1"/>
    <col min="7" max="7" width="1.25" customWidth="1"/>
    <col min="8" max="8" width="15.125" bestFit="1" customWidth="1"/>
    <col min="9" max="9" width="1.25" customWidth="1"/>
    <col min="10" max="10" width="16.75" bestFit="1" customWidth="1"/>
    <col min="11" max="11" width="1.25" customWidth="1"/>
    <col min="12" max="12" width="13" bestFit="1" customWidth="1"/>
    <col min="13" max="13" width="1.25" customWidth="1"/>
    <col min="14" max="14" width="13.125" customWidth="1"/>
    <col min="15" max="15" width="1.25" customWidth="1"/>
    <col min="16" max="16" width="13.125" customWidth="1"/>
    <col min="17" max="17" width="1.25" customWidth="1"/>
    <col min="18" max="18" width="13.625" bestFit="1" customWidth="1"/>
    <col min="19" max="19" width="1.25" customWidth="1"/>
    <col min="20" max="20" width="13.625" bestFit="1" customWidth="1"/>
    <col min="21" max="21" width="1.25" customWidth="1"/>
    <col min="22" max="22" width="13.375" bestFit="1" customWidth="1"/>
    <col min="23" max="23" width="1.25" customWidth="1"/>
    <col min="24" max="24" width="14.125" bestFit="1" customWidth="1"/>
    <col min="25" max="25" width="1.25" customWidth="1"/>
    <col min="26" max="26" width="13.125" customWidth="1"/>
    <col min="27" max="27" width="1.25" customWidth="1"/>
    <col min="28" max="28" width="17.375" bestFit="1" customWidth="1"/>
    <col min="29" max="29" width="1.25" customWidth="1"/>
    <col min="30" max="30" width="12.375" bestFit="1" customWidth="1"/>
    <col min="31" max="31" width="1.25" customWidth="1"/>
    <col min="32" max="32" width="13.75" customWidth="1"/>
    <col min="33" max="33" width="1.25" customWidth="1"/>
    <col min="34" max="34" width="13.625" bestFit="1" customWidth="1"/>
    <col min="35" max="35" width="1.25" customWidth="1"/>
    <col min="36" max="36" width="12.875" bestFit="1" customWidth="1"/>
    <col min="37" max="37" width="1.25" customWidth="1"/>
    <col min="38" max="38" width="14.875" customWidth="1"/>
    <col min="39" max="39" width="14.125" bestFit="1" customWidth="1"/>
  </cols>
  <sheetData>
    <row r="1" spans="1:40" ht="24.75" customHeight="1">
      <c r="A1" s="139" t="s">
        <v>0</v>
      </c>
      <c r="B1" s="139"/>
      <c r="C1" s="139"/>
      <c r="D1" s="88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8"/>
      <c r="V1" s="87"/>
      <c r="W1" s="87"/>
      <c r="X1" s="88"/>
      <c r="Y1" s="88"/>
      <c r="Z1" s="88"/>
      <c r="AA1" s="87"/>
      <c r="AB1" s="88"/>
      <c r="AC1" s="87"/>
      <c r="AD1" s="88"/>
      <c r="AE1" s="87"/>
      <c r="AF1" s="88"/>
      <c r="AG1" s="88"/>
      <c r="AH1" s="88"/>
      <c r="AI1" s="87"/>
      <c r="AJ1" s="88"/>
    </row>
    <row r="2" spans="1:40" ht="24.75" customHeight="1">
      <c r="A2" s="139" t="s">
        <v>158</v>
      </c>
      <c r="B2" s="139"/>
      <c r="C2" s="139"/>
      <c r="D2" s="88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8"/>
      <c r="V2" s="87"/>
      <c r="W2" s="87"/>
      <c r="X2" s="88"/>
      <c r="Y2" s="88"/>
      <c r="Z2" s="88"/>
      <c r="AA2" s="87"/>
      <c r="AB2" s="88"/>
      <c r="AC2" s="87"/>
      <c r="AD2" s="88"/>
      <c r="AE2" s="87"/>
      <c r="AF2" s="88"/>
      <c r="AG2" s="88"/>
      <c r="AH2" s="88"/>
      <c r="AI2" s="87"/>
      <c r="AJ2" s="88"/>
    </row>
    <row r="3" spans="1:40" ht="23.25" customHeight="1">
      <c r="A3" s="139"/>
      <c r="B3" s="139"/>
      <c r="C3" s="139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L3" s="71" t="s">
        <v>2</v>
      </c>
    </row>
    <row r="4" spans="1:40" ht="23.25" customHeight="1">
      <c r="A4" s="139"/>
      <c r="B4" s="139"/>
      <c r="C4" s="139"/>
      <c r="D4" s="172" t="s">
        <v>3</v>
      </c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</row>
    <row r="5" spans="1:40" ht="22.2">
      <c r="A5" s="105"/>
      <c r="B5" s="105"/>
      <c r="C5" s="105"/>
      <c r="D5" s="82"/>
      <c r="E5" s="82"/>
      <c r="F5" s="82"/>
      <c r="G5" s="82"/>
      <c r="H5" s="82"/>
      <c r="I5" s="82"/>
      <c r="J5" s="82"/>
      <c r="K5" s="82"/>
      <c r="L5" s="82"/>
      <c r="M5" s="82"/>
      <c r="N5" s="178" t="s">
        <v>86</v>
      </c>
      <c r="O5" s="178"/>
      <c r="P5" s="178"/>
      <c r="Q5" s="178"/>
      <c r="R5" s="178"/>
      <c r="U5" s="82"/>
      <c r="V5" s="82"/>
      <c r="W5" s="82"/>
      <c r="X5" s="178" t="s">
        <v>93</v>
      </c>
      <c r="Y5" s="178"/>
      <c r="Z5" s="178"/>
      <c r="AA5" s="178"/>
      <c r="AB5" s="178"/>
      <c r="AC5" s="178"/>
      <c r="AD5" s="178"/>
      <c r="AE5" s="178"/>
      <c r="AF5" s="178"/>
      <c r="AG5" s="82"/>
      <c r="AH5" s="82"/>
      <c r="AI5" s="82"/>
      <c r="AJ5" s="82"/>
      <c r="AL5" s="82"/>
    </row>
    <row r="6" spans="1:40" ht="22.2">
      <c r="A6" s="105"/>
      <c r="B6" s="105"/>
      <c r="C6" s="105"/>
      <c r="D6" s="82"/>
      <c r="E6" s="82"/>
      <c r="F6" s="82"/>
      <c r="G6" s="82"/>
      <c r="H6" s="73" t="s">
        <v>159</v>
      </c>
      <c r="I6" s="82"/>
      <c r="J6" s="82"/>
      <c r="K6" s="82"/>
      <c r="L6" s="82"/>
      <c r="M6" s="82"/>
      <c r="N6" s="73"/>
      <c r="O6" s="73"/>
      <c r="P6" s="73"/>
      <c r="Q6" s="73"/>
      <c r="R6" s="73"/>
      <c r="U6" s="82"/>
      <c r="V6" s="82"/>
      <c r="W6" s="82"/>
      <c r="X6" s="73"/>
      <c r="Y6" s="73"/>
      <c r="Z6" s="73"/>
      <c r="AA6" s="73"/>
      <c r="AB6" s="73"/>
      <c r="AC6" s="73"/>
      <c r="AD6" s="73"/>
      <c r="AE6" s="73"/>
      <c r="AF6" s="73"/>
      <c r="AG6" s="82"/>
      <c r="AH6" s="82"/>
      <c r="AI6" s="82"/>
      <c r="AJ6" s="82"/>
      <c r="AL6" s="82"/>
    </row>
    <row r="7" spans="1:40" ht="21.75" customHeight="1">
      <c r="A7" s="140"/>
      <c r="B7" s="140"/>
      <c r="C7" s="140"/>
      <c r="D7" s="77"/>
      <c r="E7" s="70"/>
      <c r="F7" s="75"/>
      <c r="G7" s="75"/>
      <c r="H7" s="75" t="s">
        <v>160</v>
      </c>
      <c r="I7" s="75"/>
      <c r="J7" s="73"/>
      <c r="K7" s="75"/>
      <c r="L7" s="75"/>
      <c r="M7" s="75"/>
      <c r="N7" s="75"/>
      <c r="O7" s="75"/>
      <c r="P7" s="75"/>
      <c r="Q7" s="75"/>
      <c r="R7" s="75"/>
      <c r="U7" s="70"/>
      <c r="V7" s="76"/>
      <c r="W7" s="75"/>
      <c r="X7" s="75"/>
      <c r="Y7" s="75"/>
      <c r="Z7" s="75"/>
      <c r="AA7" s="75"/>
      <c r="AB7" s="75"/>
      <c r="AC7" s="75"/>
      <c r="AD7" s="78"/>
      <c r="AE7" s="75"/>
      <c r="AF7" s="77"/>
      <c r="AG7" s="70"/>
      <c r="AH7" s="70"/>
      <c r="AI7" s="76"/>
      <c r="AJ7" s="75"/>
      <c r="AL7" s="74"/>
    </row>
    <row r="8" spans="1:40" ht="21.75" customHeight="1">
      <c r="A8" s="140"/>
      <c r="B8" s="140"/>
      <c r="C8" s="140"/>
      <c r="D8" s="77"/>
      <c r="E8" s="70"/>
      <c r="F8" s="75"/>
      <c r="G8" s="75"/>
      <c r="H8" s="75" t="s">
        <v>161</v>
      </c>
      <c r="I8" s="75"/>
      <c r="J8" s="73" t="s">
        <v>162</v>
      </c>
      <c r="K8" s="75"/>
      <c r="L8" s="75"/>
      <c r="M8" s="75"/>
      <c r="N8" s="75"/>
      <c r="O8" s="75"/>
      <c r="P8" s="75"/>
      <c r="Q8" s="75"/>
      <c r="R8" s="75"/>
      <c r="U8" s="70"/>
      <c r="V8" s="76"/>
      <c r="W8" s="75"/>
      <c r="X8" s="75"/>
      <c r="Y8" s="75"/>
      <c r="Z8" s="75" t="s">
        <v>163</v>
      </c>
      <c r="AA8" s="75"/>
      <c r="AB8" s="73"/>
      <c r="AC8" s="75"/>
      <c r="AD8" s="78"/>
      <c r="AE8" s="75"/>
      <c r="AF8" s="77" t="s">
        <v>164</v>
      </c>
      <c r="AG8" s="70"/>
      <c r="AH8" s="70"/>
      <c r="AI8" s="76"/>
      <c r="AJ8" s="75"/>
      <c r="AL8" s="74"/>
    </row>
    <row r="9" spans="1:40" ht="21.75" customHeight="1">
      <c r="A9" s="140"/>
      <c r="B9" s="140"/>
      <c r="C9" s="140"/>
      <c r="D9" s="73" t="s">
        <v>165</v>
      </c>
      <c r="E9" s="70"/>
      <c r="F9" s="75"/>
      <c r="G9" s="75"/>
      <c r="H9" s="75" t="s">
        <v>166</v>
      </c>
      <c r="I9" s="75"/>
      <c r="J9" s="73" t="s">
        <v>167</v>
      </c>
      <c r="K9" s="75"/>
      <c r="L9" s="75"/>
      <c r="M9" s="75"/>
      <c r="N9" s="75"/>
      <c r="O9" s="75"/>
      <c r="P9" s="75" t="s">
        <v>168</v>
      </c>
      <c r="Q9" s="75"/>
      <c r="R9" s="77"/>
      <c r="U9" s="70"/>
      <c r="V9" s="78" t="s">
        <v>169</v>
      </c>
      <c r="W9" s="75"/>
      <c r="X9" s="75" t="s">
        <v>168</v>
      </c>
      <c r="Y9" s="75"/>
      <c r="Z9" s="76" t="s">
        <v>170</v>
      </c>
      <c r="AA9" s="75"/>
      <c r="AB9" s="78" t="s">
        <v>168</v>
      </c>
      <c r="AC9" s="75"/>
      <c r="AD9" s="76" t="s">
        <v>168</v>
      </c>
      <c r="AE9" s="75"/>
      <c r="AF9" s="77" t="s">
        <v>171</v>
      </c>
      <c r="AG9" s="70"/>
      <c r="AH9" s="76"/>
      <c r="AI9" s="76"/>
      <c r="AJ9" s="75" t="s">
        <v>166</v>
      </c>
      <c r="AL9" s="74"/>
    </row>
    <row r="10" spans="1:40" ht="21.75" customHeight="1">
      <c r="A10" s="140"/>
      <c r="B10" s="140"/>
      <c r="C10" s="140"/>
      <c r="D10" s="75" t="s">
        <v>172</v>
      </c>
      <c r="E10" s="75"/>
      <c r="F10" s="75" t="s">
        <v>173</v>
      </c>
      <c r="G10" s="75"/>
      <c r="H10" s="75" t="s">
        <v>174</v>
      </c>
      <c r="I10" s="75"/>
      <c r="J10" s="75" t="s">
        <v>175</v>
      </c>
      <c r="K10" s="75"/>
      <c r="L10" s="75"/>
      <c r="M10" s="75"/>
      <c r="N10" s="75" t="s">
        <v>176</v>
      </c>
      <c r="O10" s="75"/>
      <c r="P10" s="75" t="s">
        <v>177</v>
      </c>
      <c r="Q10" s="75"/>
      <c r="R10" s="75" t="s">
        <v>178</v>
      </c>
      <c r="T10" s="75" t="s">
        <v>177</v>
      </c>
      <c r="U10" s="75"/>
      <c r="V10" s="78" t="s">
        <v>179</v>
      </c>
      <c r="W10" s="75"/>
      <c r="X10" s="75" t="s">
        <v>180</v>
      </c>
      <c r="Y10" s="75"/>
      <c r="Z10" s="78" t="s">
        <v>181</v>
      </c>
      <c r="AA10" s="75"/>
      <c r="AB10" s="78" t="s">
        <v>161</v>
      </c>
      <c r="AC10" s="75"/>
      <c r="AD10" s="78" t="s">
        <v>182</v>
      </c>
      <c r="AE10" s="75"/>
      <c r="AF10" s="75" t="s">
        <v>183</v>
      </c>
      <c r="AG10" s="75"/>
      <c r="AH10" s="76" t="s">
        <v>184</v>
      </c>
      <c r="AI10" s="76"/>
      <c r="AJ10" s="75" t="s">
        <v>185</v>
      </c>
      <c r="AL10" s="75" t="s">
        <v>186</v>
      </c>
      <c r="AM10" s="89"/>
      <c r="AN10" s="89"/>
    </row>
    <row r="11" spans="1:40" ht="21.75" customHeight="1">
      <c r="A11" s="141"/>
      <c r="B11" s="91" t="s">
        <v>7</v>
      </c>
      <c r="C11" s="91"/>
      <c r="D11" s="80" t="s">
        <v>187</v>
      </c>
      <c r="E11" s="75"/>
      <c r="F11" s="80" t="s">
        <v>188</v>
      </c>
      <c r="G11" s="75"/>
      <c r="H11" s="80" t="s">
        <v>189</v>
      </c>
      <c r="I11" s="75"/>
      <c r="J11" s="80" t="s">
        <v>190</v>
      </c>
      <c r="K11" s="75"/>
      <c r="L11" s="81" t="s">
        <v>85</v>
      </c>
      <c r="M11" s="75"/>
      <c r="N11" s="80" t="s">
        <v>191</v>
      </c>
      <c r="O11" s="75"/>
      <c r="P11" s="80" t="s">
        <v>192</v>
      </c>
      <c r="Q11" s="75"/>
      <c r="R11" s="80" t="s">
        <v>193</v>
      </c>
      <c r="T11" s="80" t="s">
        <v>192</v>
      </c>
      <c r="U11" s="75"/>
      <c r="V11" s="90" t="s">
        <v>194</v>
      </c>
      <c r="W11" s="75"/>
      <c r="X11" s="80" t="s">
        <v>195</v>
      </c>
      <c r="Y11" s="75"/>
      <c r="Z11" s="81" t="s">
        <v>196</v>
      </c>
      <c r="AA11" s="75"/>
      <c r="AB11" s="81" t="s">
        <v>197</v>
      </c>
      <c r="AC11" s="75"/>
      <c r="AD11" s="81" t="s">
        <v>198</v>
      </c>
      <c r="AE11" s="75"/>
      <c r="AF11" s="80" t="s">
        <v>74</v>
      </c>
      <c r="AG11" s="75"/>
      <c r="AH11" s="81" t="s">
        <v>199</v>
      </c>
      <c r="AI11" s="76"/>
      <c r="AJ11" s="80" t="s">
        <v>200</v>
      </c>
      <c r="AL11" s="80" t="s">
        <v>201</v>
      </c>
      <c r="AM11" s="89"/>
      <c r="AN11" s="89"/>
    </row>
    <row r="12" spans="1:40" ht="21.6" customHeight="1">
      <c r="A12" s="141"/>
      <c r="B12" s="141"/>
      <c r="C12" s="14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L12" s="91"/>
      <c r="AM12" s="89"/>
      <c r="AN12" s="89"/>
    </row>
    <row r="13" spans="1:40" ht="22.2">
      <c r="A13" s="142" t="s">
        <v>225</v>
      </c>
      <c r="B13" s="142"/>
      <c r="C13" s="14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L13" s="92"/>
      <c r="AM13" s="89"/>
      <c r="AN13" s="89"/>
    </row>
    <row r="14" spans="1:40" s="82" customFormat="1" ht="20.85" customHeight="1">
      <c r="A14" s="142" t="s">
        <v>226</v>
      </c>
      <c r="B14" s="142"/>
      <c r="C14" s="142"/>
      <c r="D14" s="18">
        <v>8413569</v>
      </c>
      <c r="E14" s="15"/>
      <c r="F14" s="18">
        <v>56004025</v>
      </c>
      <c r="G14" s="18"/>
      <c r="H14" s="18">
        <v>3227739</v>
      </c>
      <c r="I14" s="15"/>
      <c r="J14" s="18">
        <v>-9917</v>
      </c>
      <c r="K14" s="15"/>
      <c r="L14" s="18">
        <v>3621945</v>
      </c>
      <c r="M14" s="15"/>
      <c r="N14" s="18">
        <v>929166</v>
      </c>
      <c r="O14" s="15"/>
      <c r="P14" s="18">
        <v>3666565</v>
      </c>
      <c r="Q14" s="15"/>
      <c r="R14" s="18">
        <v>136528023</v>
      </c>
      <c r="T14" s="18">
        <v>-8290076</v>
      </c>
      <c r="U14" s="15"/>
      <c r="V14" s="18">
        <v>26932000</v>
      </c>
      <c r="W14" s="15"/>
      <c r="X14" s="18">
        <v>-47961518</v>
      </c>
      <c r="Y14" s="15"/>
      <c r="Z14" s="18">
        <v>1097559</v>
      </c>
      <c r="AA14" s="10"/>
      <c r="AB14" s="18">
        <v>4817112</v>
      </c>
      <c r="AC14" s="10"/>
      <c r="AD14" s="18">
        <v>57064478</v>
      </c>
      <c r="AE14" s="15"/>
      <c r="AF14" s="18">
        <f>SUM(W14:AE14)</f>
        <v>15017631</v>
      </c>
      <c r="AG14" s="15"/>
      <c r="AH14" s="18">
        <f>SUM(D14:V14,AF14)</f>
        <v>246040670</v>
      </c>
      <c r="AI14" s="93"/>
      <c r="AJ14" s="18">
        <v>47182872</v>
      </c>
      <c r="AL14" s="18">
        <f t="shared" ref="AL14" si="0">SUM(AH14:AJ14)</f>
        <v>293223542</v>
      </c>
      <c r="AM14" s="94"/>
      <c r="AN14" s="89"/>
    </row>
    <row r="15" spans="1:40" s="82" customFormat="1" ht="20.85" customHeight="1">
      <c r="A15" s="82" t="s">
        <v>204</v>
      </c>
      <c r="B15" s="142"/>
      <c r="C15" s="142"/>
      <c r="D15" s="18"/>
      <c r="E15" s="15"/>
      <c r="F15" s="18"/>
      <c r="G15" s="18"/>
      <c r="H15" s="18"/>
      <c r="I15" s="15"/>
      <c r="J15" s="18"/>
      <c r="K15" s="15"/>
      <c r="L15" s="18"/>
      <c r="M15" s="15"/>
      <c r="N15" s="18"/>
      <c r="O15" s="15"/>
      <c r="P15" s="18"/>
      <c r="Q15" s="15"/>
      <c r="R15" s="18"/>
      <c r="T15" s="18"/>
      <c r="U15" s="15"/>
      <c r="V15" s="18"/>
      <c r="W15" s="15"/>
      <c r="X15" s="18"/>
      <c r="Y15" s="15"/>
      <c r="Z15" s="18"/>
      <c r="AA15" s="10"/>
      <c r="AB15" s="18"/>
      <c r="AC15" s="10"/>
      <c r="AD15" s="18"/>
      <c r="AE15" s="15"/>
      <c r="AF15" s="18"/>
      <c r="AG15" s="15"/>
      <c r="AH15" s="18"/>
      <c r="AI15" s="93"/>
      <c r="AJ15" s="18"/>
      <c r="AL15" s="18"/>
      <c r="AM15" s="89"/>
      <c r="AN15" s="89"/>
    </row>
    <row r="16" spans="1:40" s="82" customFormat="1" ht="20.85" customHeight="1">
      <c r="A16" s="147" t="s">
        <v>205</v>
      </c>
      <c r="B16" s="142"/>
      <c r="C16" s="142"/>
      <c r="D16" s="18"/>
      <c r="E16" s="15"/>
      <c r="F16" s="18"/>
      <c r="G16" s="18"/>
      <c r="H16" s="18"/>
      <c r="I16" s="15"/>
      <c r="J16" s="18"/>
      <c r="K16" s="15"/>
      <c r="L16" s="18"/>
      <c r="M16" s="15"/>
      <c r="N16" s="18"/>
      <c r="O16" s="15"/>
      <c r="P16" s="18"/>
      <c r="Q16" s="15"/>
      <c r="R16" s="18"/>
      <c r="T16" s="18"/>
      <c r="U16" s="15"/>
      <c r="V16" s="18"/>
      <c r="W16" s="15"/>
      <c r="X16" s="18"/>
      <c r="Y16" s="15"/>
      <c r="Z16" s="18"/>
      <c r="AA16" s="10"/>
      <c r="AB16" s="18"/>
      <c r="AC16" s="10"/>
      <c r="AD16" s="18"/>
      <c r="AE16" s="15"/>
      <c r="AF16" s="18"/>
      <c r="AG16" s="15"/>
      <c r="AH16" s="18"/>
      <c r="AI16" s="93"/>
      <c r="AJ16" s="18"/>
      <c r="AL16" s="18"/>
      <c r="AM16" s="89"/>
      <c r="AN16" s="89"/>
    </row>
    <row r="17" spans="1:40" s="82" customFormat="1" ht="20.85" customHeight="1">
      <c r="A17" s="141" t="s">
        <v>320</v>
      </c>
      <c r="B17" s="104"/>
      <c r="C17" s="142"/>
      <c r="D17" s="31">
        <v>-6606</v>
      </c>
      <c r="E17" s="12"/>
      <c r="F17" s="31">
        <v>-43273</v>
      </c>
      <c r="G17" s="31"/>
      <c r="H17" s="31">
        <v>0</v>
      </c>
      <c r="I17" s="12"/>
      <c r="J17" s="31">
        <v>0</v>
      </c>
      <c r="K17" s="12"/>
      <c r="L17" s="31">
        <v>0</v>
      </c>
      <c r="M17" s="12"/>
      <c r="N17" s="31">
        <v>0</v>
      </c>
      <c r="O17" s="12"/>
      <c r="P17" s="31">
        <v>-156497</v>
      </c>
      <c r="Q17" s="12"/>
      <c r="R17" s="31">
        <v>49879</v>
      </c>
      <c r="T17" s="31">
        <v>156497</v>
      </c>
      <c r="U17" s="95"/>
      <c r="V17" s="9">
        <v>0</v>
      </c>
      <c r="W17" s="95"/>
      <c r="X17" s="31">
        <v>0</v>
      </c>
      <c r="Y17" s="95"/>
      <c r="Z17" s="31">
        <v>0</v>
      </c>
      <c r="AA17" s="96"/>
      <c r="AB17" s="31">
        <v>0</v>
      </c>
      <c r="AC17" s="96"/>
      <c r="AD17" s="31">
        <v>0</v>
      </c>
      <c r="AE17" s="12"/>
      <c r="AF17" s="164">
        <f>SUM(W17:AE17)</f>
        <v>0</v>
      </c>
      <c r="AG17" s="95"/>
      <c r="AH17" s="9">
        <f>SUM(D17:V17,AF17)</f>
        <v>0</v>
      </c>
      <c r="AI17" s="31"/>
      <c r="AJ17" s="9">
        <v>0</v>
      </c>
      <c r="AK17"/>
      <c r="AL17" s="9">
        <f>SUM(AH17:AJ17)</f>
        <v>0</v>
      </c>
      <c r="AM17" s="89"/>
      <c r="AN17" s="89"/>
    </row>
    <row r="18" spans="1:40" ht="20.85" customHeight="1">
      <c r="A18" s="141" t="s">
        <v>206</v>
      </c>
      <c r="B18" s="142"/>
      <c r="C18" s="142"/>
      <c r="D18" s="9">
        <v>0</v>
      </c>
      <c r="E18" s="12"/>
      <c r="F18" s="9">
        <v>0</v>
      </c>
      <c r="G18" s="9"/>
      <c r="H18" s="9">
        <v>0</v>
      </c>
      <c r="I18" s="12"/>
      <c r="J18" s="9">
        <v>0</v>
      </c>
      <c r="K18" s="12"/>
      <c r="L18" s="9">
        <v>0</v>
      </c>
      <c r="M18" s="12"/>
      <c r="N18" s="9">
        <v>0</v>
      </c>
      <c r="O18" s="12"/>
      <c r="P18" s="9">
        <v>0</v>
      </c>
      <c r="Q18" s="12"/>
      <c r="R18" s="9">
        <v>-4258010</v>
      </c>
      <c r="T18" s="9">
        <v>0</v>
      </c>
      <c r="U18" s="12"/>
      <c r="V18" s="9">
        <v>0</v>
      </c>
      <c r="W18" s="12"/>
      <c r="X18" s="9">
        <v>0</v>
      </c>
      <c r="Y18" s="12"/>
      <c r="Z18" s="9">
        <v>0</v>
      </c>
      <c r="AA18" s="8"/>
      <c r="AB18" s="9">
        <v>0</v>
      </c>
      <c r="AC18" s="8"/>
      <c r="AD18" s="9">
        <v>0</v>
      </c>
      <c r="AE18" s="12"/>
      <c r="AF18" s="9">
        <f>SUM(W18:AE18)</f>
        <v>0</v>
      </c>
      <c r="AG18" s="12"/>
      <c r="AH18" s="9">
        <f>SUM(D18:V18,AF18)</f>
        <v>-4258010</v>
      </c>
      <c r="AI18" s="98"/>
      <c r="AJ18" s="9">
        <v>-9604821</v>
      </c>
      <c r="AL18" s="9">
        <f t="shared" ref="AL18:AL19" si="1">SUM(AH18:AJ18)</f>
        <v>-13862831</v>
      </c>
      <c r="AM18" s="89"/>
      <c r="AN18" s="89"/>
    </row>
    <row r="19" spans="1:40" s="82" customFormat="1" ht="20.85" customHeight="1">
      <c r="A19" s="141" t="s">
        <v>227</v>
      </c>
      <c r="B19" s="104"/>
      <c r="C19" s="142"/>
      <c r="D19" s="162">
        <v>0</v>
      </c>
      <c r="E19" s="163"/>
      <c r="F19" s="162">
        <v>0</v>
      </c>
      <c r="G19" s="161"/>
      <c r="H19" s="162">
        <v>0</v>
      </c>
      <c r="I19" s="163"/>
      <c r="J19" s="162">
        <v>0</v>
      </c>
      <c r="K19" s="163"/>
      <c r="L19" s="162">
        <v>0</v>
      </c>
      <c r="M19" s="163"/>
      <c r="N19" s="162">
        <v>0</v>
      </c>
      <c r="O19" s="163"/>
      <c r="P19" s="162">
        <v>0</v>
      </c>
      <c r="Q19" s="163"/>
      <c r="R19" s="162">
        <v>0</v>
      </c>
      <c r="T19" s="162">
        <v>-634022</v>
      </c>
      <c r="U19" s="95"/>
      <c r="V19" s="162">
        <v>0</v>
      </c>
      <c r="W19" s="95"/>
      <c r="X19" s="162">
        <v>0</v>
      </c>
      <c r="Y19" s="95"/>
      <c r="Z19" s="162">
        <v>0</v>
      </c>
      <c r="AA19" s="96"/>
      <c r="AB19" s="162">
        <v>0</v>
      </c>
      <c r="AC19" s="96"/>
      <c r="AD19" s="162">
        <v>0</v>
      </c>
      <c r="AE19" s="163"/>
      <c r="AF19" s="162">
        <f>SUM(W19:AE19)</f>
        <v>0</v>
      </c>
      <c r="AG19" s="95"/>
      <c r="AH19" s="162">
        <f>SUM(D19:V19,AF19)</f>
        <v>-634022</v>
      </c>
      <c r="AI19" s="161"/>
      <c r="AJ19" s="162">
        <v>0</v>
      </c>
      <c r="AK19"/>
      <c r="AL19" s="162">
        <f t="shared" si="1"/>
        <v>-634022</v>
      </c>
      <c r="AM19" s="89"/>
      <c r="AN19" s="89"/>
    </row>
    <row r="20" spans="1:40" s="82" customFormat="1" ht="20.85" customHeight="1">
      <c r="A20" s="147" t="s">
        <v>207</v>
      </c>
      <c r="B20" s="142"/>
      <c r="C20" s="142"/>
      <c r="D20" s="16">
        <f>SUM(D17:D19)</f>
        <v>-6606</v>
      </c>
      <c r="E20" s="14"/>
      <c r="F20" s="16">
        <f>SUM(F17:F19)</f>
        <v>-43273</v>
      </c>
      <c r="G20" s="49"/>
      <c r="H20" s="16">
        <f>SUM(H17:H19)</f>
        <v>0</v>
      </c>
      <c r="I20" s="14"/>
      <c r="J20" s="16">
        <f>SUM(J17:J19)</f>
        <v>0</v>
      </c>
      <c r="K20" s="14"/>
      <c r="L20" s="16">
        <f>SUM(L17:L19)</f>
        <v>0</v>
      </c>
      <c r="M20" s="14"/>
      <c r="N20" s="16">
        <f>SUM(N17:N19)</f>
        <v>0</v>
      </c>
      <c r="O20" s="14"/>
      <c r="P20" s="16">
        <f>SUM(P17:P19)</f>
        <v>-156497</v>
      </c>
      <c r="Q20" s="14"/>
      <c r="R20" s="16">
        <f>SUM(R17:R19)</f>
        <v>-4208131</v>
      </c>
      <c r="T20" s="16">
        <f>SUM(T17:T19)</f>
        <v>-477525</v>
      </c>
      <c r="U20" s="14"/>
      <c r="V20" s="16">
        <f>SUM(V17:V19)</f>
        <v>0</v>
      </c>
      <c r="W20" s="14"/>
      <c r="X20" s="16">
        <f>SUM(X17:X19)</f>
        <v>0</v>
      </c>
      <c r="Y20" s="14"/>
      <c r="Z20" s="16">
        <f>SUM(Z17:Z19)</f>
        <v>0</v>
      </c>
      <c r="AA20" s="50"/>
      <c r="AB20" s="16">
        <f>SUM(AB17:AB19)</f>
        <v>0</v>
      </c>
      <c r="AC20" s="50"/>
      <c r="AD20" s="16">
        <f>SUM(AD17:AD19)</f>
        <v>0</v>
      </c>
      <c r="AE20" s="14"/>
      <c r="AF20" s="16">
        <f>SUM(AF17:AF19)</f>
        <v>0</v>
      </c>
      <c r="AG20" s="14"/>
      <c r="AH20" s="16">
        <f>SUM(AH17:AH19)</f>
        <v>-4892032</v>
      </c>
      <c r="AI20" s="93"/>
      <c r="AJ20" s="16">
        <f>SUM(AJ17:AJ19)</f>
        <v>-9604821</v>
      </c>
      <c r="AL20" s="16">
        <f>SUM(AL17:AL19)</f>
        <v>-14496853</v>
      </c>
      <c r="AM20" s="89"/>
      <c r="AN20" s="89"/>
    </row>
    <row r="21" spans="1:40" s="82" customFormat="1" ht="20.85" customHeight="1">
      <c r="A21" s="148" t="s">
        <v>208</v>
      </c>
      <c r="B21" s="142"/>
      <c r="C21" s="142"/>
      <c r="D21" s="15"/>
      <c r="E21" s="14"/>
      <c r="F21" s="15"/>
      <c r="G21" s="15"/>
      <c r="H21" s="15"/>
      <c r="I21" s="15"/>
      <c r="J21" s="15"/>
      <c r="K21" s="15"/>
      <c r="L21" s="15"/>
      <c r="M21" s="14"/>
      <c r="N21" s="15"/>
      <c r="O21" s="15"/>
      <c r="P21" s="15"/>
      <c r="Q21" s="15"/>
      <c r="R21" s="15"/>
      <c r="U21" s="15"/>
      <c r="V21" s="15"/>
      <c r="W21" s="14"/>
      <c r="X21" s="15"/>
      <c r="Y21" s="14"/>
      <c r="Z21" s="15"/>
      <c r="AA21" s="10"/>
      <c r="AB21" s="15"/>
      <c r="AC21" s="10"/>
      <c r="AD21" s="15"/>
      <c r="AE21" s="14"/>
      <c r="AF21" s="15"/>
      <c r="AG21" s="15"/>
      <c r="AH21" s="15"/>
      <c r="AI21" s="93"/>
      <c r="AJ21" s="9"/>
      <c r="AL21" s="92"/>
      <c r="AM21" s="89"/>
      <c r="AN21" s="89"/>
    </row>
    <row r="22" spans="1:40" s="82" customFormat="1" ht="20.85" customHeight="1">
      <c r="A22" s="141" t="s">
        <v>209</v>
      </c>
      <c r="B22" s="142"/>
      <c r="C22" s="142"/>
      <c r="D22" s="15"/>
      <c r="E22" s="14"/>
      <c r="F22" s="15"/>
      <c r="G22" s="15"/>
      <c r="H22" s="15"/>
      <c r="I22" s="15"/>
      <c r="J22" s="15"/>
      <c r="K22" s="15"/>
      <c r="L22" s="15"/>
      <c r="M22" s="14"/>
      <c r="N22" s="15"/>
      <c r="O22" s="15"/>
      <c r="P22" s="15"/>
      <c r="Q22" s="15"/>
      <c r="R22" s="15"/>
      <c r="U22" s="15"/>
      <c r="V22" s="15"/>
      <c r="W22" s="14"/>
      <c r="X22" s="15"/>
      <c r="Y22" s="14"/>
      <c r="Z22" s="15"/>
      <c r="AA22" s="10"/>
      <c r="AB22" s="15"/>
      <c r="AC22" s="10"/>
      <c r="AD22" s="15"/>
      <c r="AE22" s="14"/>
      <c r="AF22" s="15"/>
      <c r="AG22" s="15"/>
      <c r="AH22" s="15"/>
      <c r="AI22" s="93"/>
      <c r="AJ22" s="9"/>
      <c r="AL22" s="92"/>
      <c r="AM22" s="89"/>
      <c r="AN22" s="89"/>
    </row>
    <row r="23" spans="1:40" s="82" customFormat="1" ht="20.85" customHeight="1">
      <c r="A23" s="141" t="s">
        <v>317</v>
      </c>
      <c r="B23" s="171" t="s">
        <v>318</v>
      </c>
      <c r="C23" s="142"/>
      <c r="D23" s="165">
        <v>0</v>
      </c>
      <c r="E23" s="166"/>
      <c r="F23" s="165">
        <v>0</v>
      </c>
      <c r="G23" s="165"/>
      <c r="H23" s="165">
        <v>-17297598</v>
      </c>
      <c r="I23" s="165"/>
      <c r="J23" s="165">
        <v>0</v>
      </c>
      <c r="K23" s="165"/>
      <c r="L23" s="165">
        <v>0</v>
      </c>
      <c r="M23" s="166"/>
      <c r="N23" s="165">
        <v>0</v>
      </c>
      <c r="O23" s="165"/>
      <c r="P23" s="165">
        <v>0</v>
      </c>
      <c r="Q23" s="165"/>
      <c r="R23" s="165">
        <v>-218</v>
      </c>
      <c r="S23" s="167"/>
      <c r="T23" s="167">
        <v>0</v>
      </c>
      <c r="U23" s="165"/>
      <c r="V23" s="165">
        <v>0</v>
      </c>
      <c r="W23" s="166"/>
      <c r="X23" s="165">
        <v>167427</v>
      </c>
      <c r="Y23" s="166"/>
      <c r="Z23" s="165">
        <v>-1541</v>
      </c>
      <c r="AA23" s="39"/>
      <c r="AB23" s="165">
        <v>0</v>
      </c>
      <c r="AC23" s="39"/>
      <c r="AD23" s="165">
        <v>1135390</v>
      </c>
      <c r="AE23" s="166"/>
      <c r="AF23" s="165">
        <f>SUM(W23:AE23)</f>
        <v>1301276</v>
      </c>
      <c r="AG23" s="165"/>
      <c r="AH23" s="165">
        <f>SUM(D23:V23,AF23)</f>
        <v>-15996540</v>
      </c>
      <c r="AI23" s="168"/>
      <c r="AJ23" s="32">
        <v>-20538391</v>
      </c>
      <c r="AK23" s="167"/>
      <c r="AL23" s="169">
        <f>SUM(AH23:AJ23)</f>
        <v>-36534931</v>
      </c>
      <c r="AM23" s="89"/>
      <c r="AN23" s="89"/>
    </row>
    <row r="24" spans="1:40" s="82" customFormat="1" ht="20.85" customHeight="1">
      <c r="A24" s="141" t="s">
        <v>228</v>
      </c>
      <c r="B24" s="142"/>
      <c r="C24" s="142"/>
      <c r="D24" s="165">
        <v>0</v>
      </c>
      <c r="E24" s="166"/>
      <c r="F24" s="165">
        <v>0</v>
      </c>
      <c r="G24" s="165"/>
      <c r="H24" s="165">
        <v>329525</v>
      </c>
      <c r="I24" s="165"/>
      <c r="J24" s="165">
        <v>0</v>
      </c>
      <c r="K24" s="165"/>
      <c r="L24" s="165">
        <v>0</v>
      </c>
      <c r="M24" s="166"/>
      <c r="N24" s="165">
        <v>0</v>
      </c>
      <c r="O24" s="165"/>
      <c r="P24" s="165">
        <v>0</v>
      </c>
      <c r="Q24" s="165"/>
      <c r="R24" s="165">
        <v>0</v>
      </c>
      <c r="S24" s="167"/>
      <c r="T24" s="167">
        <v>0</v>
      </c>
      <c r="U24" s="165"/>
      <c r="V24" s="165">
        <v>0</v>
      </c>
      <c r="W24" s="166"/>
      <c r="X24" s="165">
        <v>0</v>
      </c>
      <c r="Y24" s="166"/>
      <c r="Z24" s="165">
        <v>0</v>
      </c>
      <c r="AA24" s="39"/>
      <c r="AB24" s="165">
        <v>0</v>
      </c>
      <c r="AC24" s="39"/>
      <c r="AD24" s="165">
        <v>0</v>
      </c>
      <c r="AE24" s="166"/>
      <c r="AF24" s="165">
        <f>SUM(W24:AE24)</f>
        <v>0</v>
      </c>
      <c r="AG24" s="165"/>
      <c r="AH24" s="165">
        <f>SUM(D24:V24,AF24)</f>
        <v>329525</v>
      </c>
      <c r="AI24" s="168"/>
      <c r="AJ24" s="32">
        <v>-329525</v>
      </c>
      <c r="AK24" s="167"/>
      <c r="AL24" s="169">
        <f>SUM(AH24:AJ24)</f>
        <v>0</v>
      </c>
      <c r="AM24" s="89"/>
      <c r="AN24" s="89"/>
    </row>
    <row r="25" spans="1:40" s="82" customFormat="1" ht="20.85" customHeight="1">
      <c r="A25" s="141" t="s">
        <v>229</v>
      </c>
      <c r="B25" s="145"/>
      <c r="C25" s="143"/>
      <c r="D25" s="13">
        <v>0</v>
      </c>
      <c r="E25" s="12"/>
      <c r="F25" s="13">
        <v>0</v>
      </c>
      <c r="G25" s="9"/>
      <c r="H25" s="13">
        <v>15897</v>
      </c>
      <c r="I25" s="9"/>
      <c r="J25" s="13">
        <v>0</v>
      </c>
      <c r="K25" s="9"/>
      <c r="L25" s="13">
        <v>0</v>
      </c>
      <c r="M25" s="9"/>
      <c r="N25" s="13">
        <v>0</v>
      </c>
      <c r="O25" s="9"/>
      <c r="P25" s="13">
        <v>0</v>
      </c>
      <c r="Q25" s="9"/>
      <c r="R25" s="13">
        <v>-15897</v>
      </c>
      <c r="T25" s="13">
        <v>0</v>
      </c>
      <c r="U25" s="9"/>
      <c r="V25" s="13">
        <v>0</v>
      </c>
      <c r="W25" s="9"/>
      <c r="X25" s="13">
        <v>0</v>
      </c>
      <c r="Y25" s="9"/>
      <c r="Z25" s="13">
        <v>0</v>
      </c>
      <c r="AA25" s="9"/>
      <c r="AB25" s="13">
        <v>0</v>
      </c>
      <c r="AC25" s="9"/>
      <c r="AD25" s="13">
        <v>0</v>
      </c>
      <c r="AE25" s="9"/>
      <c r="AF25" s="13">
        <f t="shared" ref="AF25" si="2">SUM(W25:AE25)</f>
        <v>0</v>
      </c>
      <c r="AG25" s="9"/>
      <c r="AH25" s="13">
        <f>SUM(D25:V25,AF25)</f>
        <v>0</v>
      </c>
      <c r="AI25" s="9"/>
      <c r="AJ25" s="13">
        <v>0</v>
      </c>
      <c r="AK25"/>
      <c r="AL25" s="13">
        <f t="shared" ref="AL25" si="3">SUM(AH25:AJ25)</f>
        <v>0</v>
      </c>
      <c r="AM25" s="89"/>
      <c r="AN25" s="89"/>
    </row>
    <row r="26" spans="1:40" s="82" customFormat="1" ht="20.85" customHeight="1">
      <c r="A26" s="149" t="s">
        <v>213</v>
      </c>
      <c r="B26" s="143"/>
      <c r="C26" s="143"/>
      <c r="D26" s="16">
        <f>SUM(D21:D25)</f>
        <v>0</v>
      </c>
      <c r="E26" s="14"/>
      <c r="F26" s="16">
        <f>SUM(F21:F25)</f>
        <v>0</v>
      </c>
      <c r="G26" s="18"/>
      <c r="H26" s="16">
        <f>SUM(H21:H25)</f>
        <v>-16952176</v>
      </c>
      <c r="I26" s="15"/>
      <c r="J26" s="16">
        <f>SUM(J21:J25)</f>
        <v>0</v>
      </c>
      <c r="K26" s="15"/>
      <c r="L26" s="16">
        <f>SUM(L21:L25)</f>
        <v>0</v>
      </c>
      <c r="M26" s="14"/>
      <c r="N26" s="16">
        <f>SUM(N21:N25)</f>
        <v>0</v>
      </c>
      <c r="O26" s="15"/>
      <c r="P26" s="16">
        <f>SUM(P21:P25)</f>
        <v>0</v>
      </c>
      <c r="Q26" s="15"/>
      <c r="R26" s="16">
        <f>SUM(R21:R25)</f>
        <v>-16115</v>
      </c>
      <c r="T26" s="16">
        <f>SUM(T21:T25)</f>
        <v>0</v>
      </c>
      <c r="U26" s="15"/>
      <c r="V26" s="16">
        <f>SUM(V21:V25)</f>
        <v>0</v>
      </c>
      <c r="W26" s="14"/>
      <c r="X26" s="16">
        <f>SUM(X21:X25)</f>
        <v>167427</v>
      </c>
      <c r="Y26" s="14"/>
      <c r="Z26" s="16">
        <f>SUM(Z21:Z25)</f>
        <v>-1541</v>
      </c>
      <c r="AA26" s="10"/>
      <c r="AB26" s="16">
        <f>SUM(AB21:AB25)</f>
        <v>0</v>
      </c>
      <c r="AC26" s="10"/>
      <c r="AD26" s="16">
        <f>SUM(AD21:AD25)</f>
        <v>1135390</v>
      </c>
      <c r="AE26" s="14"/>
      <c r="AF26" s="16">
        <f>SUM(AF21:AF25)</f>
        <v>1301276</v>
      </c>
      <c r="AG26" s="15"/>
      <c r="AH26" s="16">
        <f>SUM(AH21:AH25)</f>
        <v>-15667015</v>
      </c>
      <c r="AI26" s="93"/>
      <c r="AJ26" s="16">
        <f>SUM(AJ21:AJ25)</f>
        <v>-20867916</v>
      </c>
      <c r="AL26" s="16">
        <f>SUM(AL21:AL25)</f>
        <v>-36534931</v>
      </c>
      <c r="AM26" s="89"/>
      <c r="AN26" s="89"/>
    </row>
    <row r="27" spans="1:40" s="82" customFormat="1" ht="20.85" customHeight="1">
      <c r="A27" s="143" t="s">
        <v>214</v>
      </c>
      <c r="B27" s="143"/>
      <c r="C27" s="143"/>
      <c r="D27" s="16">
        <f>SUM(D20,D26)</f>
        <v>-6606</v>
      </c>
      <c r="E27" s="93"/>
      <c r="F27" s="16">
        <f>SUM(F20,F26)</f>
        <v>-43273</v>
      </c>
      <c r="G27" s="18"/>
      <c r="H27" s="16">
        <f>SUM(H20,H26)</f>
        <v>-16952176</v>
      </c>
      <c r="I27" s="15"/>
      <c r="J27" s="16">
        <f>SUM(J20,J26)</f>
        <v>0</v>
      </c>
      <c r="K27" s="15"/>
      <c r="L27" s="16">
        <f>SUM(L20,L26)</f>
        <v>0</v>
      </c>
      <c r="M27" s="93"/>
      <c r="N27" s="16">
        <f>SUM(N20,N26)</f>
        <v>0</v>
      </c>
      <c r="O27" s="15"/>
      <c r="P27" s="16">
        <f>SUM(P20,P26)</f>
        <v>-156497</v>
      </c>
      <c r="Q27" s="15"/>
      <c r="R27" s="16">
        <f>SUM(R20,R26)</f>
        <v>-4224246</v>
      </c>
      <c r="S27" s="18"/>
      <c r="T27" s="16">
        <f>SUM(T20,T26)</f>
        <v>-477525</v>
      </c>
      <c r="U27" s="93"/>
      <c r="V27" s="16">
        <f>SUM(V20,V26)</f>
        <v>0</v>
      </c>
      <c r="W27" s="93"/>
      <c r="X27" s="16">
        <f>SUM(X20,X26)</f>
        <v>167427</v>
      </c>
      <c r="Y27" s="93"/>
      <c r="Z27" s="16">
        <f>SUM(Z20,Z26)</f>
        <v>-1541</v>
      </c>
      <c r="AA27" s="93"/>
      <c r="AB27" s="16">
        <f>SUM(AB20,AB26)</f>
        <v>0</v>
      </c>
      <c r="AC27" s="97"/>
      <c r="AD27" s="16">
        <f>SUM(AD20,AD26)</f>
        <v>1135390</v>
      </c>
      <c r="AE27" s="93"/>
      <c r="AF27" s="16">
        <f>SUM(AF20,AF26)</f>
        <v>1301276</v>
      </c>
      <c r="AG27" s="93"/>
      <c r="AH27" s="16">
        <f>SUM(AH20,AH26)</f>
        <v>-20559047</v>
      </c>
      <c r="AI27" s="93"/>
      <c r="AJ27" s="16">
        <f>SUM(AJ20,AJ26)</f>
        <v>-30472737</v>
      </c>
      <c r="AK27" s="93"/>
      <c r="AL27" s="16">
        <f>SUM(AL20,AL26)</f>
        <v>-51031784</v>
      </c>
      <c r="AM27" s="89"/>
      <c r="AN27" s="89"/>
    </row>
    <row r="28" spans="1:40" s="82" customFormat="1" ht="20.85" customHeight="1">
      <c r="A28" s="143" t="s">
        <v>215</v>
      </c>
      <c r="B28" s="143"/>
      <c r="C28" s="143"/>
      <c r="D28" s="15"/>
      <c r="E28" s="93"/>
      <c r="F28" s="15"/>
      <c r="G28" s="15"/>
      <c r="H28" s="15"/>
      <c r="I28" s="15"/>
      <c r="J28" s="15"/>
      <c r="K28" s="15"/>
      <c r="L28" s="15"/>
      <c r="M28" s="93"/>
      <c r="N28" s="15"/>
      <c r="O28" s="15"/>
      <c r="P28" s="15"/>
      <c r="Q28" s="15"/>
      <c r="R28" s="15"/>
      <c r="U28" s="15"/>
      <c r="V28" s="15"/>
      <c r="W28" s="93"/>
      <c r="X28" s="15"/>
      <c r="Y28" s="93"/>
      <c r="Z28" s="15"/>
      <c r="AA28" s="97"/>
      <c r="AB28" s="15"/>
      <c r="AC28" s="97"/>
      <c r="AD28" s="15"/>
      <c r="AE28" s="93"/>
      <c r="AF28" s="15"/>
      <c r="AG28" s="93"/>
      <c r="AH28" s="12"/>
      <c r="AI28" s="93"/>
      <c r="AJ28" s="92"/>
      <c r="AL28" s="92"/>
      <c r="AM28" s="89"/>
      <c r="AN28" s="89"/>
    </row>
    <row r="29" spans="1:40" ht="20.85" customHeight="1">
      <c r="A29" s="141" t="s">
        <v>216</v>
      </c>
      <c r="B29" s="143"/>
      <c r="C29" s="143"/>
      <c r="D29" s="9">
        <v>0</v>
      </c>
      <c r="E29" s="12"/>
      <c r="F29" s="9">
        <v>0</v>
      </c>
      <c r="G29" s="9"/>
      <c r="H29" s="9">
        <v>0</v>
      </c>
      <c r="I29" s="9"/>
      <c r="J29" s="9">
        <v>0</v>
      </c>
      <c r="K29" s="9"/>
      <c r="L29" s="9">
        <v>0</v>
      </c>
      <c r="M29" s="9"/>
      <c r="N29" s="9">
        <v>0</v>
      </c>
      <c r="O29" s="9"/>
      <c r="P29" s="9">
        <v>0</v>
      </c>
      <c r="Q29" s="9"/>
      <c r="R29" s="9">
        <v>18925721</v>
      </c>
      <c r="T29" s="9">
        <v>0</v>
      </c>
      <c r="U29" s="15"/>
      <c r="V29" s="9">
        <v>0</v>
      </c>
      <c r="W29" s="9"/>
      <c r="X29" s="9">
        <v>0</v>
      </c>
      <c r="Y29" s="9"/>
      <c r="Z29" s="9">
        <v>0</v>
      </c>
      <c r="AA29" s="9"/>
      <c r="AB29" s="9">
        <v>0</v>
      </c>
      <c r="AC29" s="9"/>
      <c r="AD29" s="9">
        <v>0</v>
      </c>
      <c r="AE29" s="9"/>
      <c r="AF29" s="9">
        <f t="shared" ref="AF29" si="4">SUM(W29:AE29)</f>
        <v>0</v>
      </c>
      <c r="AG29" s="9"/>
      <c r="AH29" s="9">
        <f>SUM(D29:V29,AF29)</f>
        <v>18925721</v>
      </c>
      <c r="AI29" s="9"/>
      <c r="AJ29" s="9">
        <v>2083000</v>
      </c>
      <c r="AL29" s="9">
        <f>SUM(AH29:AJ29)</f>
        <v>21008721</v>
      </c>
      <c r="AM29" s="94"/>
      <c r="AN29" s="89"/>
    </row>
    <row r="30" spans="1:40" ht="20.85" customHeight="1">
      <c r="A30" s="79" t="s">
        <v>217</v>
      </c>
      <c r="B30" s="143"/>
      <c r="C30" s="143"/>
      <c r="D30" s="38"/>
      <c r="E30" s="12"/>
      <c r="F30" s="38"/>
      <c r="G30" s="12"/>
      <c r="H30" s="38"/>
      <c r="I30" s="12"/>
      <c r="J30" s="38"/>
      <c r="K30" s="12"/>
      <c r="L30" s="38"/>
      <c r="M30" s="12"/>
      <c r="N30" s="38"/>
      <c r="O30" s="12"/>
      <c r="P30" s="38"/>
      <c r="Q30" s="12"/>
      <c r="R30" s="11"/>
      <c r="T30" s="9"/>
      <c r="U30" s="98"/>
      <c r="V30" s="38"/>
      <c r="W30" s="98"/>
      <c r="X30" s="9"/>
      <c r="Y30" s="12"/>
      <c r="Z30" s="9"/>
      <c r="AA30" s="8"/>
      <c r="AB30" s="9"/>
      <c r="AC30" s="9"/>
      <c r="AD30" s="9"/>
      <c r="AE30" s="9"/>
      <c r="AF30" s="9"/>
      <c r="AG30" s="98"/>
      <c r="AH30" s="9"/>
      <c r="AI30" s="98"/>
      <c r="AJ30" s="9"/>
      <c r="AL30" s="9"/>
      <c r="AM30" s="89"/>
      <c r="AN30" s="89"/>
    </row>
    <row r="31" spans="1:40" ht="20.85" customHeight="1">
      <c r="A31" s="79" t="s">
        <v>230</v>
      </c>
      <c r="B31" s="143"/>
      <c r="C31" s="143"/>
      <c r="D31" s="9">
        <v>0</v>
      </c>
      <c r="E31" s="12"/>
      <c r="F31" s="9">
        <v>0</v>
      </c>
      <c r="G31" s="9"/>
      <c r="H31" s="9">
        <v>0</v>
      </c>
      <c r="I31" s="12"/>
      <c r="J31" s="9">
        <v>0</v>
      </c>
      <c r="K31" s="12"/>
      <c r="L31" s="9">
        <v>0</v>
      </c>
      <c r="M31" s="12"/>
      <c r="N31" s="9">
        <v>0</v>
      </c>
      <c r="O31" s="12"/>
      <c r="P31" s="9">
        <v>0</v>
      </c>
      <c r="Q31" s="12"/>
      <c r="R31" s="9">
        <v>-368915</v>
      </c>
      <c r="T31" s="9">
        <v>0</v>
      </c>
      <c r="U31" s="98"/>
      <c r="V31" s="9">
        <v>0</v>
      </c>
      <c r="W31" s="98"/>
      <c r="X31" s="9">
        <v>0</v>
      </c>
      <c r="Y31" s="9"/>
      <c r="Z31" s="9">
        <v>0</v>
      </c>
      <c r="AA31" s="9"/>
      <c r="AB31" s="9">
        <v>0</v>
      </c>
      <c r="AC31" s="9"/>
      <c r="AD31" s="9">
        <v>0</v>
      </c>
      <c r="AE31" s="9"/>
      <c r="AF31" s="9">
        <f t="shared" ref="AF31:AF32" si="5">SUM(W31:AE31)</f>
        <v>0</v>
      </c>
      <c r="AG31" s="9"/>
      <c r="AH31" s="9">
        <f>SUM(D31:V31,AF31)</f>
        <v>-368915</v>
      </c>
      <c r="AI31" s="98"/>
      <c r="AJ31" s="9">
        <v>-447</v>
      </c>
      <c r="AL31" s="9">
        <f t="shared" ref="AL31:AL33" si="6">SUM(AH31:AJ31)</f>
        <v>-369362</v>
      </c>
      <c r="AM31" s="89"/>
      <c r="AN31" s="89"/>
    </row>
    <row r="32" spans="1:40" ht="20.85" customHeight="1">
      <c r="A32" s="79" t="s">
        <v>219</v>
      </c>
      <c r="B32" s="79"/>
      <c r="C32" s="79"/>
      <c r="D32" s="13">
        <v>0</v>
      </c>
      <c r="E32" s="12"/>
      <c r="F32" s="13">
        <v>0</v>
      </c>
      <c r="G32" s="9"/>
      <c r="H32" s="13">
        <v>0</v>
      </c>
      <c r="I32" s="12"/>
      <c r="J32" s="13">
        <v>0</v>
      </c>
      <c r="K32" s="12"/>
      <c r="L32" s="13">
        <v>0</v>
      </c>
      <c r="M32" s="12"/>
      <c r="N32" s="13">
        <v>0</v>
      </c>
      <c r="O32" s="12"/>
      <c r="P32" s="13">
        <v>0</v>
      </c>
      <c r="Q32" s="12"/>
      <c r="R32" s="13">
        <v>0</v>
      </c>
      <c r="T32" s="13">
        <v>0</v>
      </c>
      <c r="U32" s="98"/>
      <c r="V32" s="13">
        <v>0</v>
      </c>
      <c r="W32" s="12"/>
      <c r="X32" s="13">
        <v>2879797</v>
      </c>
      <c r="Y32" s="98"/>
      <c r="Z32" s="13">
        <v>-1444766</v>
      </c>
      <c r="AA32" s="64"/>
      <c r="AB32" s="13">
        <v>-1265125</v>
      </c>
      <c r="AC32" s="64"/>
      <c r="AD32" s="13">
        <v>5043</v>
      </c>
      <c r="AE32" s="12"/>
      <c r="AF32" s="13">
        <f t="shared" si="5"/>
        <v>174949</v>
      </c>
      <c r="AG32" s="9"/>
      <c r="AH32" s="13">
        <f>SUM(D32:V32,AF32)</f>
        <v>174949</v>
      </c>
      <c r="AI32" s="98"/>
      <c r="AJ32" s="13">
        <v>1152212</v>
      </c>
      <c r="AL32" s="13">
        <f t="shared" si="6"/>
        <v>1327161</v>
      </c>
      <c r="AM32" s="89"/>
      <c r="AN32" s="89"/>
    </row>
    <row r="33" spans="1:40" s="82" customFormat="1" ht="20.85" customHeight="1">
      <c r="A33" s="143" t="s">
        <v>220</v>
      </c>
      <c r="B33" s="79"/>
      <c r="C33" s="79"/>
      <c r="D33" s="20">
        <f>SUM(D28:D32)</f>
        <v>0</v>
      </c>
      <c r="E33" s="15"/>
      <c r="F33" s="20">
        <f>SUM(F28:F32)</f>
        <v>0</v>
      </c>
      <c r="G33" s="18"/>
      <c r="H33" s="20">
        <f>SUM(H28:H32)</f>
        <v>0</v>
      </c>
      <c r="I33" s="15"/>
      <c r="J33" s="20">
        <f>SUM(J28:J32)</f>
        <v>0</v>
      </c>
      <c r="K33" s="15"/>
      <c r="L33" s="20">
        <f>SUM(L28:L32)</f>
        <v>0</v>
      </c>
      <c r="M33" s="15"/>
      <c r="N33" s="20">
        <f>SUM(N28:N32)</f>
        <v>0</v>
      </c>
      <c r="O33" s="15"/>
      <c r="P33" s="20">
        <f>SUM(P28:P32)</f>
        <v>0</v>
      </c>
      <c r="Q33" s="15"/>
      <c r="R33" s="20">
        <f>SUM(R28:R32)</f>
        <v>18556806</v>
      </c>
      <c r="T33" s="20">
        <f>SUM(T28:T32)</f>
        <v>0</v>
      </c>
      <c r="U33" s="99"/>
      <c r="V33" s="20">
        <f>SUM(V28:V32)</f>
        <v>0</v>
      </c>
      <c r="W33" s="99"/>
      <c r="X33" s="20">
        <f>SUM(X28:X32)</f>
        <v>2879797</v>
      </c>
      <c r="Y33" s="99"/>
      <c r="Z33" s="20">
        <f>SUM(Z28:Z32)</f>
        <v>-1444766</v>
      </c>
      <c r="AA33" s="100"/>
      <c r="AB33" s="20">
        <f>SUM(AB28:AB32)</f>
        <v>-1265125</v>
      </c>
      <c r="AC33" s="100"/>
      <c r="AD33" s="20">
        <f>SUM(AD28:AD32)</f>
        <v>5043</v>
      </c>
      <c r="AE33" s="15"/>
      <c r="AF33" s="20">
        <f>SUM(AF28:AF32)</f>
        <v>174949</v>
      </c>
      <c r="AG33" s="99"/>
      <c r="AH33" s="20">
        <f>SUM(D33:V33,AF33)</f>
        <v>18731755</v>
      </c>
      <c r="AI33" s="99"/>
      <c r="AJ33" s="20">
        <f>SUM(AJ28:AJ32)</f>
        <v>3234765</v>
      </c>
      <c r="AL33" s="20">
        <f t="shared" si="6"/>
        <v>21966520</v>
      </c>
      <c r="AM33" s="94"/>
      <c r="AN33" s="89"/>
    </row>
    <row r="34" spans="1:40" s="82" customFormat="1" ht="20.85" customHeight="1">
      <c r="A34" s="79" t="s">
        <v>221</v>
      </c>
      <c r="B34" s="79"/>
      <c r="C34" s="79"/>
      <c r="D34" s="18"/>
      <c r="E34" s="15"/>
      <c r="F34" s="18"/>
      <c r="G34" s="18"/>
      <c r="H34" s="18"/>
      <c r="I34" s="15"/>
      <c r="J34" s="18"/>
      <c r="K34" s="15"/>
      <c r="L34" s="18"/>
      <c r="M34" s="15"/>
      <c r="N34" s="18"/>
      <c r="O34" s="15"/>
      <c r="P34" s="18"/>
      <c r="Q34" s="15"/>
      <c r="R34" s="18"/>
      <c r="T34" s="18"/>
      <c r="U34" s="99"/>
      <c r="V34" s="18"/>
      <c r="W34" s="99"/>
      <c r="X34" s="18"/>
      <c r="Y34" s="99"/>
      <c r="Z34" s="18"/>
      <c r="AA34" s="100"/>
      <c r="AB34" s="18"/>
      <c r="AC34" s="100"/>
      <c r="AD34" s="18"/>
      <c r="AE34" s="15"/>
      <c r="AF34" s="18"/>
      <c r="AG34" s="99"/>
      <c r="AH34" s="18"/>
      <c r="AI34" s="99"/>
      <c r="AJ34" s="18"/>
      <c r="AL34" s="18"/>
      <c r="AM34" s="89"/>
      <c r="AN34" s="89"/>
    </row>
    <row r="35" spans="1:40" ht="20.85" customHeight="1">
      <c r="A35" s="150" t="s">
        <v>222</v>
      </c>
      <c r="B35" s="145"/>
      <c r="C35" s="79"/>
      <c r="D35" s="9">
        <v>0</v>
      </c>
      <c r="E35" s="12"/>
      <c r="F35" s="9">
        <v>0</v>
      </c>
      <c r="G35" s="9"/>
      <c r="H35" s="9">
        <v>0</v>
      </c>
      <c r="I35" s="9"/>
      <c r="J35" s="9">
        <v>0</v>
      </c>
      <c r="K35" s="9"/>
      <c r="L35" s="9">
        <v>0</v>
      </c>
      <c r="M35" s="9"/>
      <c r="N35" s="9">
        <v>0</v>
      </c>
      <c r="O35" s="12"/>
      <c r="P35" s="9">
        <v>0</v>
      </c>
      <c r="Q35" s="12"/>
      <c r="R35" s="9">
        <v>-665305</v>
      </c>
      <c r="T35" s="9">
        <v>0</v>
      </c>
      <c r="U35" s="95"/>
      <c r="V35" s="9">
        <v>0</v>
      </c>
      <c r="W35" s="95"/>
      <c r="X35" s="9">
        <v>0</v>
      </c>
      <c r="Y35" s="95"/>
      <c r="Z35" s="9">
        <v>0</v>
      </c>
      <c r="AA35" s="96"/>
      <c r="AB35" s="9">
        <v>0</v>
      </c>
      <c r="AC35" s="96"/>
      <c r="AD35" s="9">
        <v>0</v>
      </c>
      <c r="AE35" s="12"/>
      <c r="AF35" s="9">
        <f t="shared" ref="AF35" si="7">SUM(W35:AE35)</f>
        <v>0</v>
      </c>
      <c r="AG35" s="95"/>
      <c r="AH35" s="9">
        <f>SUM(D35:V35,AF35)</f>
        <v>-665305</v>
      </c>
      <c r="AI35" s="9"/>
      <c r="AJ35" s="9">
        <v>0</v>
      </c>
      <c r="AL35" s="9">
        <f t="shared" ref="AL35:AL36" si="8">SUM(AH35:AJ35)</f>
        <v>-665305</v>
      </c>
      <c r="AM35" s="89"/>
      <c r="AN35" s="89"/>
    </row>
    <row r="36" spans="1:40" ht="20.85" customHeight="1">
      <c r="A36" s="79" t="s">
        <v>223</v>
      </c>
      <c r="B36" s="145"/>
      <c r="C36" s="79"/>
      <c r="D36" s="13">
        <v>0</v>
      </c>
      <c r="E36" s="12"/>
      <c r="F36" s="13">
        <v>0</v>
      </c>
      <c r="G36" s="9"/>
      <c r="H36" s="13">
        <v>0</v>
      </c>
      <c r="I36" s="9"/>
      <c r="J36" s="13">
        <v>0</v>
      </c>
      <c r="K36" s="9"/>
      <c r="L36" s="13">
        <v>0</v>
      </c>
      <c r="M36" s="9"/>
      <c r="N36" s="13">
        <v>0</v>
      </c>
      <c r="O36" s="12"/>
      <c r="P36" s="13">
        <v>0</v>
      </c>
      <c r="Q36" s="12"/>
      <c r="R36" s="13">
        <v>846170</v>
      </c>
      <c r="T36" s="13">
        <v>0</v>
      </c>
      <c r="U36" s="95"/>
      <c r="V36" s="13">
        <v>0</v>
      </c>
      <c r="W36" s="95"/>
      <c r="X36" s="13">
        <v>0</v>
      </c>
      <c r="Y36" s="95"/>
      <c r="Z36" s="13">
        <v>0</v>
      </c>
      <c r="AA36" s="96"/>
      <c r="AB36" s="13">
        <v>-575408</v>
      </c>
      <c r="AC36" s="96"/>
      <c r="AD36" s="13">
        <v>-270762</v>
      </c>
      <c r="AE36" s="12"/>
      <c r="AF36" s="13">
        <v>-846170</v>
      </c>
      <c r="AG36" s="95"/>
      <c r="AH36" s="13">
        <f>SUM(D36:V36,AF36)</f>
        <v>0</v>
      </c>
      <c r="AI36" s="9"/>
      <c r="AJ36" s="13">
        <v>0</v>
      </c>
      <c r="AL36" s="13">
        <f t="shared" si="8"/>
        <v>0</v>
      </c>
      <c r="AM36" s="89"/>
      <c r="AN36" s="89"/>
    </row>
    <row r="37" spans="1:40" s="82" customFormat="1" ht="20.85" customHeight="1" thickBot="1">
      <c r="A37" s="142" t="s">
        <v>231</v>
      </c>
      <c r="B37" s="79"/>
      <c r="C37" s="79"/>
      <c r="D37" s="101">
        <f>D14+D33+D27+D35+D36</f>
        <v>8406963</v>
      </c>
      <c r="E37" s="92"/>
      <c r="F37" s="101">
        <f>F14+F33+F27+F35+F36</f>
        <v>55960752</v>
      </c>
      <c r="G37" s="92"/>
      <c r="H37" s="101">
        <f>H14+H33+H27+H35+H36</f>
        <v>-13724437</v>
      </c>
      <c r="I37" s="92"/>
      <c r="J37" s="101">
        <f>J14+J33+J27+J35+J36</f>
        <v>-9917</v>
      </c>
      <c r="K37" s="92"/>
      <c r="L37" s="101">
        <f>L14+L33+L27+L35+L36</f>
        <v>3621945</v>
      </c>
      <c r="M37" s="92"/>
      <c r="N37" s="101">
        <f>N14+N33+N27+N35+N36</f>
        <v>929166</v>
      </c>
      <c r="O37" s="92"/>
      <c r="P37" s="101">
        <f>P14+P33+P27+P35+P36</f>
        <v>3510068</v>
      </c>
      <c r="Q37" s="92"/>
      <c r="R37" s="101">
        <f>R14+R33+R27+R35+R36</f>
        <v>151041448</v>
      </c>
      <c r="T37" s="101">
        <f>T14+T33+T27+T35+T36</f>
        <v>-8767601</v>
      </c>
      <c r="U37" s="92"/>
      <c r="V37" s="101">
        <f>V14+V33+V27+V35+V36</f>
        <v>26932000</v>
      </c>
      <c r="W37" s="92"/>
      <c r="X37" s="101">
        <f>X14+X33+X27+X35+X36</f>
        <v>-44914294</v>
      </c>
      <c r="Y37" s="92"/>
      <c r="Z37" s="101">
        <f>Z14+Z33+Z27+Z35+Z36</f>
        <v>-348748</v>
      </c>
      <c r="AA37" s="92"/>
      <c r="AB37" s="101">
        <f>AB14+AB33+AB27+AB35+AB36</f>
        <v>2976579</v>
      </c>
      <c r="AC37" s="92"/>
      <c r="AD37" s="101">
        <f>AD14+AD33+AD27+AD35+AD36</f>
        <v>57934149</v>
      </c>
      <c r="AE37" s="92"/>
      <c r="AF37" s="101">
        <f>AF14+AF33+AF27+AF35+AF36</f>
        <v>15647686</v>
      </c>
      <c r="AG37" s="92"/>
      <c r="AH37" s="101">
        <f>AH14+AH33+AH27+AH35+AH36</f>
        <v>243548073</v>
      </c>
      <c r="AI37" s="92"/>
      <c r="AJ37" s="101">
        <f>AJ14+AJ33+AJ27+AJ35+AJ36</f>
        <v>19944900</v>
      </c>
      <c r="AL37" s="101">
        <f>AL14+AL33+AL27+AL35+AL36</f>
        <v>263492973</v>
      </c>
      <c r="AM37" s="89"/>
      <c r="AN37" s="89"/>
    </row>
    <row r="38" spans="1:40" ht="22.2" thickTop="1"/>
    <row r="39" spans="1:40" ht="22.2">
      <c r="A39" s="67"/>
      <c r="B39" s="67"/>
      <c r="C39" s="6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67"/>
    </row>
  </sheetData>
  <mergeCells count="3">
    <mergeCell ref="X5:AF5"/>
    <mergeCell ref="N5:R5"/>
    <mergeCell ref="D4:AL4"/>
  </mergeCells>
  <pageMargins left="0.8" right="0.4" top="0.48" bottom="0.5" header="0.5" footer="0.5"/>
  <pageSetup paperSize="9" scale="44" firstPageNumber="16" orientation="landscape" useFirstPageNumber="1" r:id="rId1"/>
  <headerFooter>
    <oddFooter>&amp;L หมายเหตุประกอบงบการเงินเป็นส่วนหนึ่งของงบการเงินระหว่างกาลนี้
&amp;C&amp;P</oddFooter>
  </headerFooter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G43"/>
  <sheetViews>
    <sheetView showGridLines="0" zoomScaleNormal="100" zoomScaleSheetLayoutView="55" workbookViewId="0"/>
  </sheetViews>
  <sheetFormatPr defaultColWidth="9.125" defaultRowHeight="23.1" customHeight="1"/>
  <cols>
    <col min="1" max="1" width="61.625" bestFit="1" customWidth="1"/>
    <col min="2" max="2" width="9.625" bestFit="1" customWidth="1"/>
    <col min="3" max="3" width="0.875" customWidth="1"/>
    <col min="4" max="4" width="13.125" customWidth="1"/>
    <col min="5" max="5" width="1.375" customWidth="1"/>
    <col min="6" max="6" width="14.375" customWidth="1"/>
    <col min="7" max="7" width="1.375" customWidth="1"/>
    <col min="8" max="8" width="18.125" customWidth="1"/>
    <col min="9" max="9" width="1.375" customWidth="1"/>
    <col min="10" max="10" width="14.375" customWidth="1"/>
    <col min="11" max="11" width="1.375" customWidth="1"/>
    <col min="12" max="12" width="13.125" customWidth="1"/>
    <col min="13" max="13" width="1.375" customWidth="1"/>
    <col min="14" max="14" width="13.125" customWidth="1"/>
    <col min="15" max="15" width="1.375" customWidth="1"/>
    <col min="16" max="16" width="13.125" customWidth="1"/>
    <col min="17" max="17" width="1.375" customWidth="1"/>
    <col min="18" max="18" width="13.125" customWidth="1"/>
    <col min="19" max="19" width="1.375" customWidth="1"/>
    <col min="20" max="20" width="15.125" customWidth="1"/>
    <col min="21" max="21" width="1.375" customWidth="1"/>
    <col min="22" max="22" width="16.125" customWidth="1"/>
    <col min="23" max="23" width="1.375" customWidth="1"/>
    <col min="24" max="24" width="16.75" bestFit="1" customWidth="1"/>
    <col min="25" max="25" width="1.375" customWidth="1"/>
    <col min="26" max="26" width="16.125" bestFit="1" customWidth="1"/>
    <col min="27" max="27" width="1.375" customWidth="1"/>
    <col min="28" max="28" width="15.125" customWidth="1"/>
    <col min="29" max="29" width="1.375" customWidth="1"/>
    <col min="30" max="30" width="15.875" customWidth="1"/>
  </cols>
  <sheetData>
    <row r="1" spans="1:33" ht="24.75" customHeight="1">
      <c r="A1" s="139" t="s">
        <v>0</v>
      </c>
      <c r="B1" s="139"/>
      <c r="C1" s="139"/>
      <c r="D1" s="63"/>
      <c r="E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9"/>
      <c r="R1" s="68"/>
      <c r="U1" s="68"/>
      <c r="W1" s="68"/>
      <c r="Y1" s="68"/>
      <c r="AA1" s="68"/>
      <c r="AC1" s="68"/>
    </row>
    <row r="2" spans="1:33" ht="24.75" customHeight="1">
      <c r="A2" s="139" t="s">
        <v>158</v>
      </c>
      <c r="B2" s="139"/>
      <c r="C2" s="139"/>
      <c r="D2" s="63"/>
      <c r="E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U2" s="68"/>
      <c r="W2" s="68"/>
      <c r="Y2" s="68"/>
      <c r="AA2" s="68"/>
      <c r="AC2" s="68"/>
    </row>
    <row r="3" spans="1:33" ht="21.75" customHeight="1">
      <c r="A3" s="69"/>
      <c r="B3" s="139"/>
      <c r="C3" s="139"/>
      <c r="D3" s="63"/>
      <c r="E3" s="69"/>
      <c r="F3" s="70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70"/>
      <c r="T3" s="70"/>
      <c r="U3" s="69"/>
      <c r="V3" s="70"/>
      <c r="W3" s="69"/>
      <c r="X3" s="70"/>
      <c r="Y3" s="69"/>
      <c r="Z3" s="70"/>
      <c r="AA3" s="69"/>
      <c r="AB3" s="70"/>
      <c r="AC3" s="69"/>
      <c r="AD3" s="71" t="s">
        <v>2</v>
      </c>
    </row>
    <row r="4" spans="1:33" ht="21.75" customHeight="1">
      <c r="B4" s="139"/>
      <c r="C4" s="139"/>
      <c r="D4" s="172" t="s">
        <v>4</v>
      </c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</row>
    <row r="5" spans="1:33" ht="21.75" customHeight="1">
      <c r="B5" s="105"/>
      <c r="C5" s="105"/>
      <c r="D5" s="72"/>
      <c r="E5" s="72"/>
      <c r="F5" s="72"/>
      <c r="G5" s="72"/>
      <c r="H5" s="72"/>
      <c r="I5" s="72"/>
      <c r="J5" s="72"/>
      <c r="K5" s="72"/>
      <c r="L5" s="178" t="s">
        <v>86</v>
      </c>
      <c r="M5" s="178"/>
      <c r="N5" s="178"/>
      <c r="O5" s="178"/>
      <c r="P5" s="178"/>
      <c r="Q5" s="72"/>
      <c r="R5" s="72"/>
      <c r="S5" s="73"/>
      <c r="T5" s="73"/>
      <c r="U5" s="72"/>
      <c r="V5" s="178" t="s">
        <v>93</v>
      </c>
      <c r="W5" s="178"/>
      <c r="X5" s="178"/>
      <c r="Y5" s="178"/>
      <c r="Z5" s="178"/>
      <c r="AA5" s="178"/>
      <c r="AB5" s="178"/>
      <c r="AC5" s="72"/>
      <c r="AD5" s="74"/>
    </row>
    <row r="6" spans="1:33" ht="21.75" customHeight="1">
      <c r="A6" s="75"/>
      <c r="B6" s="140"/>
      <c r="C6" s="140"/>
      <c r="D6" s="72"/>
      <c r="E6" s="72"/>
      <c r="F6" s="72"/>
      <c r="G6" s="72"/>
      <c r="H6" s="73" t="s">
        <v>232</v>
      </c>
      <c r="I6" s="72"/>
      <c r="J6" s="72"/>
      <c r="K6" s="72"/>
      <c r="L6" s="72"/>
      <c r="M6" s="72"/>
      <c r="N6" s="72"/>
      <c r="O6" s="72"/>
      <c r="P6" s="72"/>
      <c r="Q6" s="72"/>
      <c r="R6" s="72"/>
      <c r="S6" s="73"/>
      <c r="T6" s="73"/>
      <c r="U6" s="72"/>
      <c r="V6" s="75" t="s">
        <v>163</v>
      </c>
      <c r="W6" s="76"/>
      <c r="X6" s="73"/>
      <c r="Y6" s="76"/>
      <c r="Z6" s="73"/>
      <c r="AA6" s="76"/>
      <c r="AB6" s="73" t="s">
        <v>164</v>
      </c>
      <c r="AC6" s="75"/>
      <c r="AD6" s="74"/>
    </row>
    <row r="7" spans="1:33" ht="21.75" customHeight="1">
      <c r="A7" s="75"/>
      <c r="B7" s="140"/>
      <c r="C7" s="140"/>
      <c r="D7" s="73" t="s">
        <v>165</v>
      </c>
      <c r="E7" s="75"/>
      <c r="F7" s="75"/>
      <c r="G7" s="72"/>
      <c r="H7" s="73" t="s">
        <v>167</v>
      </c>
      <c r="I7" s="72"/>
      <c r="J7" s="72"/>
      <c r="K7" s="72"/>
      <c r="L7" s="72"/>
      <c r="M7" s="72"/>
      <c r="N7" s="73" t="s">
        <v>168</v>
      </c>
      <c r="O7" s="72"/>
      <c r="P7" s="77"/>
      <c r="Q7" s="73"/>
      <c r="R7" s="73"/>
      <c r="S7" s="77"/>
      <c r="T7" s="73" t="s">
        <v>169</v>
      </c>
      <c r="U7" s="72"/>
      <c r="V7" s="77" t="s">
        <v>170</v>
      </c>
      <c r="W7" s="76"/>
      <c r="X7" s="78" t="s">
        <v>168</v>
      </c>
      <c r="Y7" s="76"/>
      <c r="Z7" s="73" t="s">
        <v>168</v>
      </c>
      <c r="AA7" s="76"/>
      <c r="AB7" s="77" t="s">
        <v>171</v>
      </c>
      <c r="AC7" s="75"/>
      <c r="AD7" s="74"/>
      <c r="AE7" s="67"/>
      <c r="AF7" s="67"/>
      <c r="AG7" s="67"/>
    </row>
    <row r="8" spans="1:33" ht="21.75" customHeight="1">
      <c r="A8" s="75"/>
      <c r="B8" s="140"/>
      <c r="C8" s="140"/>
      <c r="D8" s="75" t="s">
        <v>172</v>
      </c>
      <c r="E8" s="75"/>
      <c r="F8" s="75" t="s">
        <v>173</v>
      </c>
      <c r="G8" s="75"/>
      <c r="H8" s="75" t="s">
        <v>175</v>
      </c>
      <c r="I8" s="75"/>
      <c r="J8" s="75"/>
      <c r="K8" s="75"/>
      <c r="L8" s="75" t="s">
        <v>176</v>
      </c>
      <c r="M8" s="75"/>
      <c r="N8" s="75" t="s">
        <v>177</v>
      </c>
      <c r="O8" s="75"/>
      <c r="P8" s="75" t="s">
        <v>178</v>
      </c>
      <c r="Q8" s="75"/>
      <c r="R8" s="75" t="s">
        <v>177</v>
      </c>
      <c r="S8" s="75"/>
      <c r="T8" s="77" t="s">
        <v>179</v>
      </c>
      <c r="U8" s="75"/>
      <c r="V8" s="77" t="s">
        <v>181</v>
      </c>
      <c r="W8" s="76"/>
      <c r="X8" s="75" t="s">
        <v>161</v>
      </c>
      <c r="Y8" s="76"/>
      <c r="Z8" s="78" t="s">
        <v>182</v>
      </c>
      <c r="AA8" s="76"/>
      <c r="AB8" s="75" t="s">
        <v>183</v>
      </c>
      <c r="AC8" s="75"/>
      <c r="AD8" s="75" t="s">
        <v>186</v>
      </c>
      <c r="AE8" s="67"/>
      <c r="AF8" s="67"/>
      <c r="AG8" s="67"/>
    </row>
    <row r="9" spans="1:33" ht="21.75" customHeight="1">
      <c r="A9" s="79"/>
      <c r="B9" s="91" t="s">
        <v>7</v>
      </c>
      <c r="C9" s="91"/>
      <c r="D9" s="80" t="s">
        <v>187</v>
      </c>
      <c r="E9" s="79"/>
      <c r="F9" s="80" t="s">
        <v>233</v>
      </c>
      <c r="G9" s="79"/>
      <c r="H9" s="80" t="s">
        <v>190</v>
      </c>
      <c r="I9" s="79"/>
      <c r="J9" s="81" t="s">
        <v>85</v>
      </c>
      <c r="K9" s="78"/>
      <c r="L9" s="80" t="s">
        <v>191</v>
      </c>
      <c r="M9" s="79"/>
      <c r="N9" s="80" t="s">
        <v>192</v>
      </c>
      <c r="O9" s="79"/>
      <c r="P9" s="80" t="s">
        <v>193</v>
      </c>
      <c r="Q9" s="75"/>
      <c r="R9" s="80" t="s">
        <v>192</v>
      </c>
      <c r="S9" s="75"/>
      <c r="T9" s="80" t="s">
        <v>194</v>
      </c>
      <c r="U9" s="79"/>
      <c r="V9" s="80" t="s">
        <v>196</v>
      </c>
      <c r="W9" s="76"/>
      <c r="X9" s="80" t="s">
        <v>197</v>
      </c>
      <c r="Y9" s="76"/>
      <c r="Z9" s="81" t="s">
        <v>198</v>
      </c>
      <c r="AA9" s="76"/>
      <c r="AB9" s="80" t="s">
        <v>74</v>
      </c>
      <c r="AC9" s="79"/>
      <c r="AD9" s="80" t="s">
        <v>201</v>
      </c>
      <c r="AE9" s="67"/>
      <c r="AF9" s="67"/>
      <c r="AG9" s="67"/>
    </row>
    <row r="10" spans="1:33" ht="21.75" customHeight="1">
      <c r="A10" s="79"/>
      <c r="B10" s="141"/>
      <c r="C10" s="141"/>
      <c r="D10" s="75"/>
      <c r="E10" s="79"/>
      <c r="F10" s="75"/>
      <c r="G10" s="79"/>
      <c r="H10" s="75"/>
      <c r="I10" s="79"/>
      <c r="J10" s="78"/>
      <c r="K10" s="78"/>
      <c r="L10" s="75"/>
      <c r="M10" s="79"/>
      <c r="N10" s="75"/>
      <c r="O10" s="79"/>
      <c r="P10" s="75"/>
      <c r="Q10" s="75"/>
      <c r="R10" s="75"/>
      <c r="S10" s="75"/>
      <c r="T10" s="75"/>
      <c r="U10" s="79"/>
      <c r="V10" s="75"/>
      <c r="W10" s="76"/>
      <c r="X10" s="75"/>
      <c r="Y10" s="76"/>
      <c r="Z10" s="76"/>
      <c r="AA10" s="76"/>
      <c r="AB10" s="75"/>
      <c r="AC10" s="79"/>
      <c r="AD10" s="75"/>
      <c r="AE10" s="67"/>
      <c r="AF10" s="67"/>
      <c r="AG10" s="67"/>
    </row>
    <row r="11" spans="1:33" ht="23.1" customHeight="1">
      <c r="A11" s="142" t="s">
        <v>202</v>
      </c>
      <c r="B11" s="143"/>
      <c r="C11" s="143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67"/>
      <c r="AF11" s="67"/>
      <c r="AG11" s="67"/>
    </row>
    <row r="12" spans="1:33" ht="23.1" customHeight="1">
      <c r="A12" s="137" t="s">
        <v>203</v>
      </c>
      <c r="B12" s="143"/>
      <c r="C12" s="143"/>
      <c r="D12" s="18">
        <v>8413569</v>
      </c>
      <c r="E12" s="83"/>
      <c r="F12" s="18">
        <v>55113998</v>
      </c>
      <c r="G12" s="83"/>
      <c r="H12" s="18">
        <v>490423</v>
      </c>
      <c r="I12" s="83"/>
      <c r="J12" s="18">
        <v>3470021</v>
      </c>
      <c r="K12" s="83"/>
      <c r="L12" s="18">
        <v>929166</v>
      </c>
      <c r="M12" s="83"/>
      <c r="N12" s="18">
        <v>3666565</v>
      </c>
      <c r="O12" s="83"/>
      <c r="P12" s="18">
        <v>45651693</v>
      </c>
      <c r="Q12" s="18"/>
      <c r="R12" s="18">
        <v>-3666565</v>
      </c>
      <c r="S12" s="18"/>
      <c r="T12" s="18">
        <v>26932000</v>
      </c>
      <c r="U12" s="83"/>
      <c r="V12" s="18">
        <v>-1497</v>
      </c>
      <c r="W12" s="83"/>
      <c r="X12" s="18">
        <v>418967</v>
      </c>
      <c r="Y12" s="83"/>
      <c r="Z12" s="18">
        <v>9618597</v>
      </c>
      <c r="AA12" s="83"/>
      <c r="AB12" s="18">
        <f>Z12+X12+V12</f>
        <v>10036067</v>
      </c>
      <c r="AC12" s="83"/>
      <c r="AD12" s="18">
        <f>SUM(D12:T12,AB12:AB12)</f>
        <v>151036937</v>
      </c>
      <c r="AE12" s="67"/>
      <c r="AF12" s="67"/>
      <c r="AG12" s="67"/>
    </row>
    <row r="13" spans="1:33" ht="23.1" customHeight="1">
      <c r="A13" s="137" t="s">
        <v>215</v>
      </c>
      <c r="B13" s="143"/>
      <c r="C13" s="14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15"/>
      <c r="X13" s="83"/>
      <c r="Y13" s="15"/>
      <c r="Z13" s="83"/>
      <c r="AA13" s="15"/>
      <c r="AB13" s="83"/>
      <c r="AC13" s="83"/>
      <c r="AD13" s="17"/>
      <c r="AE13" s="67"/>
      <c r="AF13" s="67"/>
      <c r="AG13" s="67"/>
    </row>
    <row r="14" spans="1:33" ht="23.1" customHeight="1">
      <c r="A14" s="112" t="s">
        <v>216</v>
      </c>
      <c r="B14" s="143"/>
      <c r="C14" s="143"/>
      <c r="D14" s="9">
        <v>0</v>
      </c>
      <c r="E14" s="84"/>
      <c r="F14" s="9">
        <v>0</v>
      </c>
      <c r="G14" s="84"/>
      <c r="H14" s="9">
        <v>0</v>
      </c>
      <c r="I14" s="84"/>
      <c r="J14" s="9">
        <v>0</v>
      </c>
      <c r="K14" s="12"/>
      <c r="L14" s="9">
        <v>0</v>
      </c>
      <c r="M14" s="12"/>
      <c r="N14" s="9">
        <v>0</v>
      </c>
      <c r="O14" s="12"/>
      <c r="P14" s="9">
        <v>8676018</v>
      </c>
      <c r="Q14" s="9"/>
      <c r="R14" s="9">
        <v>0</v>
      </c>
      <c r="S14" s="9"/>
      <c r="T14" s="9">
        <v>0</v>
      </c>
      <c r="U14" s="84"/>
      <c r="V14" s="9">
        <v>0</v>
      </c>
      <c r="W14" s="12"/>
      <c r="X14" s="9">
        <v>0</v>
      </c>
      <c r="Y14" s="12"/>
      <c r="Z14" s="9">
        <v>0</v>
      </c>
      <c r="AA14" s="12"/>
      <c r="AB14" s="9">
        <f>Z14+X14+V14</f>
        <v>0</v>
      </c>
      <c r="AC14" s="84"/>
      <c r="AD14" s="9">
        <f>SUM(D14:T14,AB14:AB14)</f>
        <v>8676018</v>
      </c>
      <c r="AE14" s="67"/>
      <c r="AF14" s="67"/>
      <c r="AG14" s="67"/>
    </row>
    <row r="15" spans="1:33" ht="23.1" customHeight="1">
      <c r="A15" s="112" t="s">
        <v>217</v>
      </c>
      <c r="B15" s="143"/>
      <c r="C15" s="143"/>
      <c r="D15" s="9"/>
      <c r="E15" s="84"/>
      <c r="F15" s="9"/>
      <c r="G15" s="84"/>
      <c r="H15" s="9"/>
      <c r="I15" s="84"/>
      <c r="J15" s="9"/>
      <c r="K15" s="12"/>
      <c r="L15" s="9"/>
      <c r="M15" s="12"/>
      <c r="N15" s="9"/>
      <c r="O15" s="12"/>
      <c r="P15" s="9"/>
      <c r="Q15" s="9"/>
      <c r="R15" s="9"/>
      <c r="S15" s="9"/>
      <c r="T15" s="9"/>
      <c r="U15" s="84"/>
      <c r="V15" s="9"/>
      <c r="W15" s="12"/>
      <c r="X15" s="9"/>
      <c r="Y15" s="12"/>
      <c r="Z15" s="9"/>
      <c r="AA15" s="12"/>
      <c r="AB15" s="9"/>
      <c r="AC15" s="84"/>
      <c r="AD15" s="9"/>
      <c r="AE15" s="67"/>
      <c r="AF15" s="67"/>
      <c r="AG15" s="67"/>
    </row>
    <row r="16" spans="1:33" ht="23.1" customHeight="1">
      <c r="A16" s="144" t="s">
        <v>234</v>
      </c>
      <c r="B16" s="143"/>
      <c r="C16" s="143"/>
      <c r="D16" s="13">
        <v>0</v>
      </c>
      <c r="E16" s="84"/>
      <c r="F16" s="13">
        <v>0</v>
      </c>
      <c r="G16" s="84"/>
      <c r="H16" s="13">
        <v>0</v>
      </c>
      <c r="I16" s="84"/>
      <c r="J16" s="13">
        <v>0</v>
      </c>
      <c r="K16" s="12"/>
      <c r="L16" s="13">
        <v>0</v>
      </c>
      <c r="M16" s="12"/>
      <c r="N16" s="13">
        <v>0</v>
      </c>
      <c r="O16" s="12"/>
      <c r="P16" s="13">
        <v>0</v>
      </c>
      <c r="Q16" s="32"/>
      <c r="R16" s="13">
        <v>0</v>
      </c>
      <c r="S16" s="32"/>
      <c r="T16" s="13">
        <v>0</v>
      </c>
      <c r="U16" s="32"/>
      <c r="V16" s="84">
        <v>-5113</v>
      </c>
      <c r="W16" s="32"/>
      <c r="X16" s="84">
        <v>-29600</v>
      </c>
      <c r="Y16" s="32"/>
      <c r="Z16" s="32">
        <v>0</v>
      </c>
      <c r="AA16" s="32"/>
      <c r="AB16" s="13">
        <f>Z16+X16+V16</f>
        <v>-34713</v>
      </c>
      <c r="AC16" s="39"/>
      <c r="AD16" s="13">
        <f>SUM(D16:T16,AB16:AB16)</f>
        <v>-34713</v>
      </c>
      <c r="AE16" s="67"/>
      <c r="AF16" s="67"/>
      <c r="AG16" s="67"/>
    </row>
    <row r="17" spans="1:33" ht="23.1" customHeight="1">
      <c r="A17" s="143" t="s">
        <v>220</v>
      </c>
      <c r="B17" s="79"/>
      <c r="C17" s="79"/>
      <c r="D17" s="18">
        <f>SUM(D14:D16)</f>
        <v>0</v>
      </c>
      <c r="E17" s="83"/>
      <c r="F17" s="18">
        <f>SUM(F14:F16)</f>
        <v>0</v>
      </c>
      <c r="G17" s="83"/>
      <c r="H17" s="18">
        <f>SUM(H14:H16)</f>
        <v>0</v>
      </c>
      <c r="I17" s="83"/>
      <c r="J17" s="18">
        <f>SUM(J14:J16)</f>
        <v>0</v>
      </c>
      <c r="K17" s="83"/>
      <c r="L17" s="18">
        <f>SUM(L14:L16)</f>
        <v>0</v>
      </c>
      <c r="M17" s="83"/>
      <c r="N17" s="18">
        <f>SUM(N14:N16)</f>
        <v>0</v>
      </c>
      <c r="O17" s="83"/>
      <c r="P17" s="18">
        <f>SUM(P14:P16)</f>
        <v>8676018</v>
      </c>
      <c r="Q17" s="18"/>
      <c r="R17" s="18">
        <f>SUM(R14:R16)</f>
        <v>0</v>
      </c>
      <c r="S17" s="18"/>
      <c r="T17" s="18">
        <f>SUM(T14:T16)</f>
        <v>0</v>
      </c>
      <c r="U17" s="83"/>
      <c r="V17" s="20">
        <f>SUM(V14:V16)</f>
        <v>-5113</v>
      </c>
      <c r="W17" s="83"/>
      <c r="X17" s="20">
        <f>SUM(X14:X16)</f>
        <v>-29600</v>
      </c>
      <c r="Y17" s="83"/>
      <c r="Z17" s="20">
        <f>SUM(Z14:Z16)</f>
        <v>0</v>
      </c>
      <c r="AA17" s="83"/>
      <c r="AB17" s="18">
        <f>SUM(AB14:AB16)</f>
        <v>-34713</v>
      </c>
      <c r="AC17" s="83"/>
      <c r="AD17" s="18">
        <f>SUM(D17:T17,AB17:AB17)</f>
        <v>8641305</v>
      </c>
      <c r="AE17" s="67"/>
      <c r="AF17" s="67"/>
      <c r="AG17" s="67"/>
    </row>
    <row r="18" spans="1:33" ht="23.1" customHeight="1">
      <c r="A18" s="79" t="s">
        <v>235</v>
      </c>
      <c r="B18" s="79"/>
      <c r="C18" s="79"/>
      <c r="D18" s="51"/>
      <c r="E18" s="83"/>
      <c r="F18" s="51"/>
      <c r="G18" s="83"/>
      <c r="H18" s="51"/>
      <c r="I18" s="83"/>
      <c r="J18" s="51"/>
      <c r="K18" s="83"/>
      <c r="L18" s="51"/>
      <c r="M18" s="83"/>
      <c r="N18" s="51"/>
      <c r="O18" s="83"/>
      <c r="P18" s="51"/>
      <c r="Q18" s="18"/>
      <c r="R18" s="51"/>
      <c r="S18" s="18"/>
      <c r="T18" s="51"/>
      <c r="U18" s="83"/>
      <c r="V18" s="51"/>
      <c r="W18" s="83"/>
      <c r="X18" s="51"/>
      <c r="Y18" s="83"/>
      <c r="Z18" s="51"/>
      <c r="AA18" s="83"/>
      <c r="AB18" s="51"/>
      <c r="AC18" s="83"/>
      <c r="AD18" s="51"/>
      <c r="AE18" s="67"/>
      <c r="AF18" s="67"/>
      <c r="AG18" s="67"/>
    </row>
    <row r="19" spans="1:33" ht="23.1" customHeight="1">
      <c r="A19" s="112" t="s">
        <v>222</v>
      </c>
      <c r="B19" s="79"/>
      <c r="C19" s="79"/>
      <c r="D19" s="9">
        <v>0</v>
      </c>
      <c r="E19" s="84"/>
      <c r="F19" s="9">
        <v>0</v>
      </c>
      <c r="G19" s="84"/>
      <c r="H19" s="9">
        <v>0</v>
      </c>
      <c r="I19" s="84"/>
      <c r="J19" s="9">
        <v>0</v>
      </c>
      <c r="K19" s="84"/>
      <c r="L19" s="9">
        <v>0</v>
      </c>
      <c r="M19" s="84"/>
      <c r="N19" s="9">
        <v>0</v>
      </c>
      <c r="O19" s="84"/>
      <c r="P19" s="9">
        <v>-538016</v>
      </c>
      <c r="Q19" s="9"/>
      <c r="R19" s="9">
        <v>0</v>
      </c>
      <c r="S19" s="18"/>
      <c r="T19" s="9">
        <v>0</v>
      </c>
      <c r="U19" s="84"/>
      <c r="V19" s="9">
        <v>0</v>
      </c>
      <c r="W19" s="83"/>
      <c r="X19" s="9">
        <v>0</v>
      </c>
      <c r="Y19" s="83"/>
      <c r="Z19" s="9">
        <v>0</v>
      </c>
      <c r="AA19" s="83"/>
      <c r="AB19" s="9">
        <f>Z19+X19+V19</f>
        <v>0</v>
      </c>
      <c r="AC19" s="83"/>
      <c r="AD19" s="9">
        <f>SUM(D19:T19,AB19:AB19)</f>
        <v>-538016</v>
      </c>
      <c r="AE19" s="67"/>
      <c r="AF19" s="67"/>
      <c r="AG19" s="67"/>
    </row>
    <row r="20" spans="1:33" ht="23.1" customHeight="1">
      <c r="A20" s="112" t="s">
        <v>223</v>
      </c>
      <c r="B20" s="145"/>
      <c r="C20" s="79"/>
      <c r="D20" s="13">
        <v>0</v>
      </c>
      <c r="E20" s="84"/>
      <c r="F20" s="13">
        <v>0</v>
      </c>
      <c r="G20" s="84"/>
      <c r="H20" s="13">
        <v>0</v>
      </c>
      <c r="I20" s="84"/>
      <c r="J20" s="13">
        <v>0</v>
      </c>
      <c r="K20" s="84"/>
      <c r="L20" s="13">
        <v>0</v>
      </c>
      <c r="M20" s="84"/>
      <c r="N20" s="13">
        <v>0</v>
      </c>
      <c r="O20" s="84"/>
      <c r="P20" s="13">
        <v>32988</v>
      </c>
      <c r="Q20" s="9"/>
      <c r="R20" s="13">
        <v>0</v>
      </c>
      <c r="S20" s="18"/>
      <c r="T20" s="13">
        <v>0</v>
      </c>
      <c r="U20" s="84"/>
      <c r="V20" s="13">
        <v>0</v>
      </c>
      <c r="W20" s="83"/>
      <c r="X20" s="13">
        <v>0</v>
      </c>
      <c r="Y20" s="83"/>
      <c r="Z20" s="13">
        <v>-32988</v>
      </c>
      <c r="AA20" s="83"/>
      <c r="AB20" s="13">
        <f>Z20+X20+V20</f>
        <v>-32988</v>
      </c>
      <c r="AC20" s="83"/>
      <c r="AD20" s="13">
        <f>SUM(D20:T20,AB20:AB20)</f>
        <v>0</v>
      </c>
      <c r="AE20" s="67"/>
      <c r="AF20" s="67"/>
      <c r="AG20" s="67"/>
    </row>
    <row r="21" spans="1:33" ht="23.1" customHeight="1" thickBot="1">
      <c r="A21" s="137" t="s">
        <v>224</v>
      </c>
      <c r="B21" s="79"/>
      <c r="C21" s="79"/>
      <c r="D21" s="21">
        <f>SUM(D12)+SUM(D17:D20)</f>
        <v>8413569</v>
      </c>
      <c r="E21" s="83"/>
      <c r="F21" s="21">
        <f>SUM(F12)+SUM(F17:F20)</f>
        <v>55113998</v>
      </c>
      <c r="G21" s="83"/>
      <c r="H21" s="21">
        <f>SUM(H12)+SUM(H17:H20)</f>
        <v>490423</v>
      </c>
      <c r="I21" s="83"/>
      <c r="J21" s="21">
        <f>SUM(J12)+SUM(J17:J20)</f>
        <v>3470021</v>
      </c>
      <c r="K21" s="83"/>
      <c r="L21" s="21">
        <f>SUM(L12)+SUM(L17:L20)</f>
        <v>929166</v>
      </c>
      <c r="M21" s="83"/>
      <c r="N21" s="21">
        <f>SUM(N12)+SUM(N17:N20)</f>
        <v>3666565</v>
      </c>
      <c r="O21" s="83"/>
      <c r="P21" s="21">
        <f>SUM(P12)+SUM(P17:P20)</f>
        <v>53822683</v>
      </c>
      <c r="Q21" s="25"/>
      <c r="R21" s="21">
        <f>SUM(R12)+SUM(R17:R20)</f>
        <v>-3666565</v>
      </c>
      <c r="S21" s="25"/>
      <c r="T21" s="21">
        <f>SUM(T12)+SUM(T17:T20)</f>
        <v>26932000</v>
      </c>
      <c r="U21" s="83"/>
      <c r="V21" s="21">
        <f>SUM(V12)+SUM(V17:V20)</f>
        <v>-6610</v>
      </c>
      <c r="W21" s="83"/>
      <c r="X21" s="21">
        <f>SUM(X12)+SUM(X17:X20)</f>
        <v>389367</v>
      </c>
      <c r="Y21" s="83"/>
      <c r="Z21" s="21">
        <f>SUM(Z12)+SUM(Z17:Z20)</f>
        <v>9585609</v>
      </c>
      <c r="AA21" s="83"/>
      <c r="AB21" s="21">
        <f>SUM(AB12)+SUM(AB17:AB20)</f>
        <v>9968366</v>
      </c>
      <c r="AC21" s="83"/>
      <c r="AD21" s="21">
        <f>SUM(D21:T21,AB21:AB21)</f>
        <v>159140226</v>
      </c>
      <c r="AE21" s="67"/>
      <c r="AF21" s="67"/>
      <c r="AG21" s="67"/>
    </row>
    <row r="22" spans="1:33" ht="23.1" customHeight="1" thickTop="1">
      <c r="AE22" s="67"/>
      <c r="AF22" s="67"/>
      <c r="AG22" s="67"/>
    </row>
    <row r="23" spans="1:33" ht="23.1" customHeight="1">
      <c r="A23" s="142" t="s">
        <v>225</v>
      </c>
      <c r="B23" s="143"/>
      <c r="C23" s="143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67"/>
      <c r="AF23" s="67"/>
      <c r="AG23" s="67"/>
    </row>
    <row r="24" spans="1:33" ht="23.1" customHeight="1">
      <c r="A24" s="137" t="s">
        <v>226</v>
      </c>
      <c r="B24" s="143"/>
      <c r="C24" s="143"/>
      <c r="D24" s="18">
        <v>8413569</v>
      </c>
      <c r="E24" s="83"/>
      <c r="F24" s="18">
        <v>55113998</v>
      </c>
      <c r="G24" s="83"/>
      <c r="H24" s="18">
        <v>490423</v>
      </c>
      <c r="I24" s="83"/>
      <c r="J24" s="18">
        <v>3470021</v>
      </c>
      <c r="K24" s="83"/>
      <c r="L24" s="18">
        <v>929166</v>
      </c>
      <c r="M24" s="83"/>
      <c r="N24" s="18">
        <v>3666565</v>
      </c>
      <c r="O24" s="83"/>
      <c r="P24" s="18">
        <v>50556240</v>
      </c>
      <c r="Q24" s="18"/>
      <c r="R24" s="18">
        <v>-3666565</v>
      </c>
      <c r="S24" s="18"/>
      <c r="T24" s="18">
        <v>26932000</v>
      </c>
      <c r="U24" s="83"/>
      <c r="V24" s="18">
        <v>-4367</v>
      </c>
      <c r="W24" s="83"/>
      <c r="X24" s="18">
        <v>361367</v>
      </c>
      <c r="Y24" s="83"/>
      <c r="Z24" s="18">
        <v>9665957</v>
      </c>
      <c r="AA24" s="83"/>
      <c r="AB24" s="18">
        <f>Z24+X24+V24</f>
        <v>10022957</v>
      </c>
      <c r="AC24" s="83"/>
      <c r="AD24" s="18">
        <f>SUM(D24:T24,AB24:AB24)</f>
        <v>155928374</v>
      </c>
      <c r="AE24" s="67"/>
      <c r="AF24" s="67"/>
      <c r="AG24" s="67"/>
    </row>
    <row r="25" spans="1:33" ht="23.1" customHeight="1">
      <c r="A25" s="82" t="s">
        <v>204</v>
      </c>
      <c r="B25" s="143"/>
      <c r="C25" s="143"/>
      <c r="D25" s="18"/>
      <c r="E25" s="83"/>
      <c r="F25" s="18"/>
      <c r="G25" s="83"/>
      <c r="H25" s="18"/>
      <c r="I25" s="83"/>
      <c r="J25" s="18"/>
      <c r="K25" s="83"/>
      <c r="L25" s="18"/>
      <c r="M25" s="83"/>
      <c r="N25" s="18"/>
      <c r="O25" s="83"/>
      <c r="P25" s="18"/>
      <c r="Q25" s="18"/>
      <c r="R25" s="18"/>
      <c r="S25" s="18"/>
      <c r="T25" s="18"/>
      <c r="U25" s="83"/>
      <c r="V25" s="18"/>
      <c r="W25" s="83"/>
      <c r="X25" s="18"/>
      <c r="Y25" s="83"/>
      <c r="Z25" s="18"/>
      <c r="AA25" s="83"/>
      <c r="AB25" s="18"/>
      <c r="AC25" s="83"/>
      <c r="AD25" s="18"/>
      <c r="AE25" s="67"/>
      <c r="AF25" s="67"/>
      <c r="AG25" s="67"/>
    </row>
    <row r="26" spans="1:33" ht="23.1" customHeight="1">
      <c r="A26" s="147" t="s">
        <v>205</v>
      </c>
      <c r="B26" s="143"/>
      <c r="C26" s="143"/>
      <c r="D26" s="18"/>
      <c r="E26" s="83"/>
      <c r="F26" s="18"/>
      <c r="G26" s="83"/>
      <c r="H26" s="18"/>
      <c r="I26" s="83"/>
      <c r="J26" s="18"/>
      <c r="K26" s="83"/>
      <c r="L26" s="18"/>
      <c r="M26" s="83"/>
      <c r="N26" s="18"/>
      <c r="O26" s="83"/>
      <c r="P26" s="18"/>
      <c r="Q26" s="18"/>
      <c r="R26" s="18"/>
      <c r="S26" s="18"/>
      <c r="T26" s="18"/>
      <c r="U26" s="83"/>
      <c r="V26" s="18"/>
      <c r="W26" s="83"/>
      <c r="X26" s="18"/>
      <c r="Y26" s="83"/>
      <c r="Z26" s="18"/>
      <c r="AA26" s="83"/>
      <c r="AB26" s="18"/>
      <c r="AC26" s="83"/>
      <c r="AD26" s="18"/>
      <c r="AE26" s="67"/>
      <c r="AF26" s="67"/>
      <c r="AG26" s="67"/>
    </row>
    <row r="27" spans="1:33" ht="23.1" customHeight="1">
      <c r="A27" s="141" t="s">
        <v>206</v>
      </c>
      <c r="B27" s="91">
        <v>10</v>
      </c>
      <c r="C27" s="143"/>
      <c r="D27" s="9" t="s">
        <v>236</v>
      </c>
      <c r="E27" s="84"/>
      <c r="F27" s="9" t="s">
        <v>237</v>
      </c>
      <c r="G27" s="84"/>
      <c r="H27" s="9" t="s">
        <v>238</v>
      </c>
      <c r="I27" s="84"/>
      <c r="J27" s="9" t="s">
        <v>239</v>
      </c>
      <c r="K27" s="84"/>
      <c r="L27" s="9" t="s">
        <v>240</v>
      </c>
      <c r="M27" s="84"/>
      <c r="N27" s="9" t="s">
        <v>241</v>
      </c>
      <c r="O27" s="84"/>
      <c r="P27" s="9">
        <v>-4533683</v>
      </c>
      <c r="Q27" s="9"/>
      <c r="R27" s="9" t="s">
        <v>242</v>
      </c>
      <c r="S27" s="9"/>
      <c r="T27" s="9">
        <v>0</v>
      </c>
      <c r="U27" s="84"/>
      <c r="V27" s="9">
        <v>0</v>
      </c>
      <c r="W27" s="84"/>
      <c r="X27" s="9">
        <v>0</v>
      </c>
      <c r="Y27" s="84"/>
      <c r="Z27" s="9">
        <v>0</v>
      </c>
      <c r="AA27" s="83"/>
      <c r="AB27" s="9">
        <f>SUM(V27:AA27)</f>
        <v>0</v>
      </c>
      <c r="AC27" s="83"/>
      <c r="AD27" s="9">
        <f>SUM(AB27,D27:T27)</f>
        <v>-4533683</v>
      </c>
      <c r="AE27" s="67"/>
      <c r="AF27" s="67"/>
      <c r="AG27" s="67"/>
    </row>
    <row r="28" spans="1:33" ht="23.1" customHeight="1">
      <c r="A28" s="141" t="s">
        <v>320</v>
      </c>
      <c r="B28" s="143"/>
      <c r="C28" s="143"/>
      <c r="D28" s="9">
        <v>-6606</v>
      </c>
      <c r="E28" s="84"/>
      <c r="F28" s="9">
        <v>-43273</v>
      </c>
      <c r="G28" s="84"/>
      <c r="H28" s="9" t="s">
        <v>238</v>
      </c>
      <c r="I28" s="84"/>
      <c r="J28" s="9" t="s">
        <v>239</v>
      </c>
      <c r="K28" s="84"/>
      <c r="L28" s="9" t="s">
        <v>240</v>
      </c>
      <c r="M28" s="84"/>
      <c r="N28" s="9">
        <v>-156497</v>
      </c>
      <c r="O28" s="84"/>
      <c r="P28" s="9">
        <v>49879</v>
      </c>
      <c r="Q28" s="9"/>
      <c r="R28" s="9">
        <v>156497</v>
      </c>
      <c r="S28" s="9"/>
      <c r="T28" s="9">
        <v>0</v>
      </c>
      <c r="U28" s="84"/>
      <c r="V28" s="9">
        <v>0</v>
      </c>
      <c r="W28" s="84"/>
      <c r="X28" s="9">
        <v>0</v>
      </c>
      <c r="Y28" s="84"/>
      <c r="Z28" s="9">
        <v>0</v>
      </c>
      <c r="AA28" s="83"/>
      <c r="AB28" s="9">
        <f>SUM(V28:AA28)</f>
        <v>0</v>
      </c>
      <c r="AC28" s="83"/>
      <c r="AD28" s="9">
        <f>SUM(AB28,D28:T28)</f>
        <v>0</v>
      </c>
      <c r="AE28" s="67"/>
      <c r="AF28" s="67"/>
      <c r="AG28" s="67"/>
    </row>
    <row r="29" spans="1:33" ht="23.1" customHeight="1">
      <c r="A29" s="147" t="s">
        <v>207</v>
      </c>
      <c r="B29" s="143"/>
      <c r="C29" s="143"/>
      <c r="D29" s="20">
        <f>SUM(D25:D28)</f>
        <v>-6606</v>
      </c>
      <c r="E29" s="83"/>
      <c r="F29" s="20">
        <f>SUM(F25:F28)</f>
        <v>-43273</v>
      </c>
      <c r="G29" s="83"/>
      <c r="H29" s="20">
        <f>SUM(H25:H28)</f>
        <v>0</v>
      </c>
      <c r="I29" s="83"/>
      <c r="J29" s="20">
        <f>SUM(J25:J28)</f>
        <v>0</v>
      </c>
      <c r="K29" s="83"/>
      <c r="L29" s="20">
        <f>SUM(L25:L28)</f>
        <v>0</v>
      </c>
      <c r="M29" s="83"/>
      <c r="N29" s="20">
        <f>SUM(N25:N28)</f>
        <v>-156497</v>
      </c>
      <c r="O29" s="83"/>
      <c r="P29" s="20">
        <f>SUM(P25:P28)</f>
        <v>-4483804</v>
      </c>
      <c r="Q29" s="18"/>
      <c r="R29" s="20">
        <f>SUM(R25:R28)</f>
        <v>156497</v>
      </c>
      <c r="S29" s="18"/>
      <c r="T29" s="20">
        <f>SUM(T25:T28)</f>
        <v>0</v>
      </c>
      <c r="U29" s="83"/>
      <c r="V29" s="20">
        <f>SUM(V25:V28)</f>
        <v>0</v>
      </c>
      <c r="W29" s="83"/>
      <c r="X29" s="20">
        <f>SUM(X25:X28)</f>
        <v>0</v>
      </c>
      <c r="Y29" s="83"/>
      <c r="Z29" s="20">
        <f>SUM(Z25:Z28)</f>
        <v>0</v>
      </c>
      <c r="AA29" s="83"/>
      <c r="AB29" s="20">
        <f>SUM(AB25:AB28)</f>
        <v>0</v>
      </c>
      <c r="AC29" s="83"/>
      <c r="AD29" s="20">
        <f>SUM(D29:T29,AB29:AB29)</f>
        <v>-4533683</v>
      </c>
      <c r="AE29" s="67"/>
      <c r="AF29" s="67"/>
      <c r="AG29" s="67"/>
    </row>
    <row r="30" spans="1:33" ht="23.1" customHeight="1">
      <c r="A30" s="143" t="s">
        <v>214</v>
      </c>
      <c r="B30" s="143"/>
      <c r="C30" s="143"/>
      <c r="D30" s="20">
        <f>D29</f>
        <v>-6606</v>
      </c>
      <c r="E30" s="83"/>
      <c r="F30" s="20">
        <f>F29</f>
        <v>-43273</v>
      </c>
      <c r="G30" s="83"/>
      <c r="H30" s="20">
        <f>H29</f>
        <v>0</v>
      </c>
      <c r="I30" s="83"/>
      <c r="J30" s="20">
        <f>J29</f>
        <v>0</v>
      </c>
      <c r="K30" s="83"/>
      <c r="L30" s="20">
        <f>L29</f>
        <v>0</v>
      </c>
      <c r="M30" s="83"/>
      <c r="N30" s="20">
        <f>N29</f>
        <v>-156497</v>
      </c>
      <c r="O30" s="83"/>
      <c r="P30" s="20">
        <f>P29</f>
        <v>-4483804</v>
      </c>
      <c r="Q30" s="18"/>
      <c r="R30" s="20">
        <f>R29</f>
        <v>156497</v>
      </c>
      <c r="S30" s="18"/>
      <c r="T30" s="20">
        <f>T29</f>
        <v>0</v>
      </c>
      <c r="U30" s="83"/>
      <c r="V30" s="20">
        <f>V29</f>
        <v>0</v>
      </c>
      <c r="W30" s="83"/>
      <c r="X30" s="20">
        <f>X29</f>
        <v>0</v>
      </c>
      <c r="Y30" s="83"/>
      <c r="Z30" s="20">
        <f>Z29</f>
        <v>0</v>
      </c>
      <c r="AA30" s="83"/>
      <c r="AB30" s="20">
        <f>AB29</f>
        <v>0</v>
      </c>
      <c r="AC30" s="83"/>
      <c r="AD30" s="20">
        <f>AD29</f>
        <v>-4533683</v>
      </c>
      <c r="AE30" s="67"/>
      <c r="AF30" s="67"/>
      <c r="AG30" s="67"/>
    </row>
    <row r="31" spans="1:33" ht="23.1" customHeight="1">
      <c r="A31" s="137" t="s">
        <v>215</v>
      </c>
      <c r="B31" s="143"/>
      <c r="C31" s="14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15"/>
      <c r="X31" s="83"/>
      <c r="Y31" s="15"/>
      <c r="Z31" s="83"/>
      <c r="AA31" s="15"/>
      <c r="AB31" s="83"/>
      <c r="AC31" s="83"/>
      <c r="AD31" s="17"/>
      <c r="AE31" s="67"/>
      <c r="AF31" s="67"/>
      <c r="AG31" s="67"/>
    </row>
    <row r="32" spans="1:33" ht="23.1" customHeight="1">
      <c r="A32" s="112" t="s">
        <v>216</v>
      </c>
      <c r="B32" s="143"/>
      <c r="C32" s="143"/>
      <c r="D32" s="9">
        <v>0</v>
      </c>
      <c r="E32" s="84"/>
      <c r="F32" s="9">
        <v>0</v>
      </c>
      <c r="G32" s="84"/>
      <c r="H32" s="9">
        <v>0</v>
      </c>
      <c r="I32" s="84"/>
      <c r="J32" s="9">
        <v>0</v>
      </c>
      <c r="K32" s="12"/>
      <c r="L32" s="9">
        <v>0</v>
      </c>
      <c r="M32" s="12"/>
      <c r="N32" s="9">
        <v>0</v>
      </c>
      <c r="O32" s="12"/>
      <c r="P32" s="9">
        <v>8126806</v>
      </c>
      <c r="Q32" s="9"/>
      <c r="R32" s="9">
        <v>0</v>
      </c>
      <c r="S32" s="9"/>
      <c r="T32" s="9">
        <v>0</v>
      </c>
      <c r="U32" s="84"/>
      <c r="V32" s="9">
        <v>0</v>
      </c>
      <c r="W32" s="12"/>
      <c r="X32" s="9">
        <v>0</v>
      </c>
      <c r="Y32" s="12"/>
      <c r="Z32" s="9">
        <v>0</v>
      </c>
      <c r="AA32" s="12"/>
      <c r="AB32" s="9">
        <f>Z32+X32+V32</f>
        <v>0</v>
      </c>
      <c r="AC32" s="84"/>
      <c r="AD32" s="9">
        <f>SUM(D32:T32,AB32:AB32)</f>
        <v>8126806</v>
      </c>
      <c r="AE32" s="85"/>
      <c r="AF32" s="67"/>
      <c r="AG32" s="67"/>
    </row>
    <row r="33" spans="1:33" ht="23.1" customHeight="1">
      <c r="A33" s="112" t="s">
        <v>217</v>
      </c>
      <c r="B33" s="137"/>
      <c r="C33" s="32"/>
      <c r="D33" s="84"/>
      <c r="E33" s="32"/>
      <c r="F33" s="55"/>
      <c r="G33" s="32"/>
      <c r="H33" s="84"/>
      <c r="I33" s="32"/>
      <c r="J33" s="55"/>
      <c r="K33" s="32"/>
      <c r="L33" s="84"/>
      <c r="M33" s="32"/>
      <c r="N33" s="84"/>
      <c r="O33" s="32"/>
      <c r="P33" s="32"/>
      <c r="Q33" s="32"/>
      <c r="R33" s="84"/>
      <c r="S33" s="32"/>
      <c r="T33" s="84"/>
      <c r="U33" s="32"/>
      <c r="V33" s="84"/>
      <c r="W33" s="32"/>
      <c r="X33" s="84"/>
      <c r="Y33" s="32"/>
      <c r="Z33" s="32"/>
      <c r="AA33" s="32"/>
      <c r="AB33" s="84"/>
      <c r="AC33" s="39"/>
      <c r="AD33" s="34"/>
      <c r="AE33" s="67"/>
      <c r="AF33" s="67"/>
      <c r="AG33" s="67"/>
    </row>
    <row r="34" spans="1:33" ht="23.1" customHeight="1">
      <c r="A34" s="146" t="s">
        <v>243</v>
      </c>
      <c r="B34" s="137"/>
      <c r="C34" s="32"/>
      <c r="D34" s="9">
        <v>0</v>
      </c>
      <c r="E34" s="84"/>
      <c r="F34" s="9">
        <v>0</v>
      </c>
      <c r="G34" s="84"/>
      <c r="H34" s="9">
        <v>0</v>
      </c>
      <c r="I34" s="84"/>
      <c r="J34" s="9">
        <v>0</v>
      </c>
      <c r="K34" s="12"/>
      <c r="L34" s="9">
        <v>0</v>
      </c>
      <c r="M34" s="12"/>
      <c r="N34" s="9">
        <v>0</v>
      </c>
      <c r="O34" s="32"/>
      <c r="P34" s="32">
        <v>-95547</v>
      </c>
      <c r="Q34" s="32"/>
      <c r="R34" s="9">
        <v>0</v>
      </c>
      <c r="S34" s="9"/>
      <c r="T34" s="9">
        <v>0</v>
      </c>
      <c r="U34" s="84"/>
      <c r="V34" s="9">
        <v>0</v>
      </c>
      <c r="W34" s="12"/>
      <c r="X34" s="9">
        <v>0</v>
      </c>
      <c r="Y34" s="12"/>
      <c r="Z34" s="9">
        <v>0</v>
      </c>
      <c r="AA34" s="12"/>
      <c r="AB34" s="9">
        <f>Z34+X34+V34</f>
        <v>0</v>
      </c>
      <c r="AC34" s="84"/>
      <c r="AD34" s="9">
        <f>SUM(D34:T34,AB34:AB34)</f>
        <v>-95547</v>
      </c>
      <c r="AE34" s="67"/>
      <c r="AF34" s="67"/>
      <c r="AG34" s="67"/>
    </row>
    <row r="35" spans="1:33" ht="23.1" customHeight="1">
      <c r="A35" s="144" t="s">
        <v>234</v>
      </c>
      <c r="B35" s="137"/>
      <c r="C35" s="32"/>
      <c r="D35" s="13">
        <v>0</v>
      </c>
      <c r="E35" s="84"/>
      <c r="F35" s="13">
        <v>0</v>
      </c>
      <c r="G35" s="84"/>
      <c r="H35" s="13">
        <v>0</v>
      </c>
      <c r="I35" s="84"/>
      <c r="J35" s="13">
        <v>0</v>
      </c>
      <c r="K35" s="12"/>
      <c r="L35" s="13">
        <v>0</v>
      </c>
      <c r="M35" s="12"/>
      <c r="N35" s="13">
        <v>0</v>
      </c>
      <c r="O35" s="12"/>
      <c r="P35" s="13" t="s">
        <v>237</v>
      </c>
      <c r="Q35" s="32"/>
      <c r="R35" s="13">
        <v>0</v>
      </c>
      <c r="S35" s="32"/>
      <c r="T35" s="13">
        <v>0</v>
      </c>
      <c r="U35" s="32"/>
      <c r="V35" s="32">
        <v>-3247</v>
      </c>
      <c r="W35" s="32"/>
      <c r="X35" s="32">
        <v>-101600</v>
      </c>
      <c r="Y35" s="32"/>
      <c r="Z35" s="32">
        <v>0</v>
      </c>
      <c r="AA35" s="32"/>
      <c r="AB35" s="13">
        <f>Z35+X35+V35</f>
        <v>-104847</v>
      </c>
      <c r="AC35" s="39"/>
      <c r="AD35" s="13">
        <f>SUM(D35:T35,AB35:AB35)</f>
        <v>-104847</v>
      </c>
      <c r="AE35" s="67"/>
      <c r="AF35" s="67"/>
      <c r="AG35" s="67"/>
    </row>
    <row r="36" spans="1:33" ht="23.1" customHeight="1">
      <c r="A36" s="143" t="s">
        <v>220</v>
      </c>
      <c r="B36" s="79"/>
      <c r="C36" s="79"/>
      <c r="D36" s="20">
        <f>SUM(D32:D35)</f>
        <v>0</v>
      </c>
      <c r="E36" s="83"/>
      <c r="F36" s="20">
        <f>SUM(F32:F35)</f>
        <v>0</v>
      </c>
      <c r="G36" s="83"/>
      <c r="H36" s="20">
        <f>SUM(H32:H35)</f>
        <v>0</v>
      </c>
      <c r="I36" s="83"/>
      <c r="J36" s="20">
        <f>SUM(J32:J35)</f>
        <v>0</v>
      </c>
      <c r="K36" s="83"/>
      <c r="L36" s="20">
        <f>SUM(L32:L35)</f>
        <v>0</v>
      </c>
      <c r="M36" s="83"/>
      <c r="N36" s="20">
        <f>SUM(N32:N35)</f>
        <v>0</v>
      </c>
      <c r="O36" s="83"/>
      <c r="P36" s="20">
        <f>SUM(P32:P35)</f>
        <v>8031259</v>
      </c>
      <c r="Q36" s="18"/>
      <c r="R36" s="20">
        <f>SUM(R32:R35)</f>
        <v>0</v>
      </c>
      <c r="S36" s="18"/>
      <c r="T36" s="20">
        <f>SUM(T32:T35)</f>
        <v>0</v>
      </c>
      <c r="U36" s="83"/>
      <c r="V36" s="20">
        <f>SUM(V32:V35)</f>
        <v>-3247</v>
      </c>
      <c r="W36" s="83"/>
      <c r="X36" s="20">
        <f>SUM(X32:X35)</f>
        <v>-101600</v>
      </c>
      <c r="Y36" s="83"/>
      <c r="Z36" s="20">
        <f>SUM(Z32:Z35)</f>
        <v>0</v>
      </c>
      <c r="AA36" s="83"/>
      <c r="AB36" s="20">
        <f>SUM(AB32:AB35)</f>
        <v>-104847</v>
      </c>
      <c r="AC36" s="83"/>
      <c r="AD36" s="20">
        <f>SUM(D36:T36,AB36:AB36)</f>
        <v>7926412</v>
      </c>
      <c r="AE36" s="85"/>
      <c r="AF36" s="67"/>
      <c r="AG36" s="67"/>
    </row>
    <row r="37" spans="1:33" ht="23.1" customHeight="1">
      <c r="A37" s="79" t="s">
        <v>235</v>
      </c>
      <c r="B37" s="79"/>
      <c r="C37" s="79"/>
      <c r="D37" s="51"/>
      <c r="E37" s="83"/>
      <c r="F37" s="51"/>
      <c r="G37" s="83"/>
      <c r="H37" s="51"/>
      <c r="I37" s="83"/>
      <c r="J37" s="51"/>
      <c r="K37" s="83"/>
      <c r="L37" s="51"/>
      <c r="M37" s="83"/>
      <c r="N37" s="51"/>
      <c r="O37" s="83"/>
      <c r="P37" s="51"/>
      <c r="Q37" s="18"/>
      <c r="R37" s="51"/>
      <c r="S37" s="18"/>
      <c r="T37" s="51"/>
      <c r="U37" s="83"/>
      <c r="V37" s="51"/>
      <c r="W37" s="83"/>
      <c r="X37" s="51"/>
      <c r="Y37" s="83"/>
      <c r="Z37" s="51"/>
      <c r="AA37" s="83"/>
      <c r="AB37" s="51"/>
      <c r="AC37" s="83"/>
      <c r="AD37" s="51"/>
      <c r="AE37" s="67"/>
      <c r="AF37" s="67"/>
      <c r="AG37" s="67"/>
    </row>
    <row r="38" spans="1:33" ht="23.1" customHeight="1">
      <c r="A38" s="112" t="s">
        <v>222</v>
      </c>
      <c r="B38" s="145"/>
      <c r="C38" s="79"/>
      <c r="D38" s="9">
        <v>0</v>
      </c>
      <c r="E38" s="84"/>
      <c r="F38" s="9">
        <v>0</v>
      </c>
      <c r="G38" s="84"/>
      <c r="H38" s="9">
        <v>0</v>
      </c>
      <c r="I38" s="84"/>
      <c r="J38" s="9">
        <v>0</v>
      </c>
      <c r="K38" s="84"/>
      <c r="L38" s="9">
        <v>0</v>
      </c>
      <c r="M38" s="84"/>
      <c r="N38" s="9">
        <v>0</v>
      </c>
      <c r="O38" s="84"/>
      <c r="P38" s="9">
        <v>-665305</v>
      </c>
      <c r="Q38" s="9"/>
      <c r="R38" s="9">
        <v>0</v>
      </c>
      <c r="S38" s="18"/>
      <c r="T38" s="9">
        <v>0</v>
      </c>
      <c r="U38" s="84"/>
      <c r="V38" s="9">
        <v>0</v>
      </c>
      <c r="W38" s="12"/>
      <c r="X38" s="9">
        <v>0</v>
      </c>
      <c r="Y38" s="12"/>
      <c r="Z38" s="9">
        <v>0</v>
      </c>
      <c r="AA38" s="83"/>
      <c r="AB38" s="9">
        <f>Z38+X38+V38</f>
        <v>0</v>
      </c>
      <c r="AC38" s="83"/>
      <c r="AD38" s="9">
        <f>SUM(D38:T38,AB38:AB38)</f>
        <v>-665305</v>
      </c>
      <c r="AE38" s="67"/>
      <c r="AF38" s="67"/>
      <c r="AG38" s="67"/>
    </row>
    <row r="39" spans="1:33" ht="23.1" customHeight="1">
      <c r="A39" s="112" t="s">
        <v>223</v>
      </c>
      <c r="B39" s="145"/>
      <c r="C39" s="79"/>
      <c r="D39" s="13">
        <v>0</v>
      </c>
      <c r="E39" s="84"/>
      <c r="F39" s="13">
        <v>0</v>
      </c>
      <c r="G39" s="84"/>
      <c r="H39" s="13">
        <v>0</v>
      </c>
      <c r="I39" s="84"/>
      <c r="J39" s="13">
        <v>0</v>
      </c>
      <c r="K39" s="84"/>
      <c r="L39" s="13">
        <v>0</v>
      </c>
      <c r="M39" s="84"/>
      <c r="N39" s="13">
        <v>0</v>
      </c>
      <c r="O39" s="84"/>
      <c r="P39" s="13">
        <v>33215</v>
      </c>
      <c r="Q39" s="9"/>
      <c r="R39" s="13">
        <v>0</v>
      </c>
      <c r="S39" s="18"/>
      <c r="T39" s="13">
        <v>0</v>
      </c>
      <c r="U39" s="84"/>
      <c r="V39" s="13">
        <v>0</v>
      </c>
      <c r="W39" s="12"/>
      <c r="X39" s="9">
        <v>0</v>
      </c>
      <c r="Y39" s="83"/>
      <c r="Z39" s="13">
        <v>-33215</v>
      </c>
      <c r="AA39" s="83"/>
      <c r="AB39" s="13">
        <f>Z39+X39+V39</f>
        <v>-33215</v>
      </c>
      <c r="AC39" s="83"/>
      <c r="AD39" s="13">
        <f>SUM(D39:T39,AB39:AB39)</f>
        <v>0</v>
      </c>
      <c r="AE39" s="67"/>
      <c r="AF39" s="67"/>
      <c r="AG39" s="67"/>
    </row>
    <row r="40" spans="1:33" ht="23.1" customHeight="1" thickBot="1">
      <c r="A40" s="137" t="s">
        <v>231</v>
      </c>
      <c r="B40" s="79"/>
      <c r="C40" s="79"/>
      <c r="D40" s="21">
        <f>D24+D30+D36+D38+D39</f>
        <v>8406963</v>
      </c>
      <c r="E40" s="83"/>
      <c r="F40" s="21">
        <f>F24+F30+F36+F38+F39</f>
        <v>55070725</v>
      </c>
      <c r="G40" s="83"/>
      <c r="H40" s="21">
        <f>H24+H30+H36+H38+H39</f>
        <v>490423</v>
      </c>
      <c r="I40" s="83"/>
      <c r="J40" s="21">
        <f>J24+J30+J36+J38+J39</f>
        <v>3470021</v>
      </c>
      <c r="K40" s="83"/>
      <c r="L40" s="21">
        <f>L24+L30+L36+L38+L39</f>
        <v>929166</v>
      </c>
      <c r="M40" s="83"/>
      <c r="N40" s="21">
        <f>N24+N30+N36+N38+N39</f>
        <v>3510068</v>
      </c>
      <c r="O40" s="83"/>
      <c r="P40" s="21">
        <f>P24+P30+P36+P38+P39</f>
        <v>53471605</v>
      </c>
      <c r="Q40" s="25"/>
      <c r="R40" s="21">
        <f>R24+R30+R36+R38+R39</f>
        <v>-3510068</v>
      </c>
      <c r="S40" s="25"/>
      <c r="T40" s="21">
        <f>T24+T30+T36+T38+T39</f>
        <v>26932000</v>
      </c>
      <c r="U40" s="83"/>
      <c r="V40" s="21">
        <f>V24+V30+V36+V38+V39</f>
        <v>-7614</v>
      </c>
      <c r="W40" s="83"/>
      <c r="X40" s="158">
        <f>X24+X30+X36+X38+X39</f>
        <v>259767</v>
      </c>
      <c r="Y40" s="83"/>
      <c r="Z40" s="21">
        <f>Z24+Z30+Z36+Z38+Z39</f>
        <v>9632742</v>
      </c>
      <c r="AA40" s="83"/>
      <c r="AB40" s="21">
        <f>AB24+AB30+AB36+AB38+AB39</f>
        <v>9884895</v>
      </c>
      <c r="AC40" s="83"/>
      <c r="AD40" s="21">
        <f>AD24+AD30+AD36+AD38+AD39</f>
        <v>158655798</v>
      </c>
      <c r="AE40" s="67"/>
      <c r="AF40" s="67"/>
      <c r="AG40" s="67"/>
    </row>
    <row r="41" spans="1:33" ht="23.1" customHeight="1" thickTop="1">
      <c r="AE41" s="67"/>
      <c r="AF41" s="67"/>
      <c r="AG41" s="67"/>
    </row>
    <row r="42" spans="1:33" ht="23.1" customHeight="1">
      <c r="D42" s="86"/>
      <c r="E42" s="67"/>
      <c r="F42" s="86"/>
      <c r="G42" s="67"/>
      <c r="H42" s="86"/>
      <c r="I42" s="67"/>
      <c r="J42" s="86"/>
      <c r="K42" s="67"/>
      <c r="L42" s="86"/>
      <c r="M42" s="67"/>
      <c r="N42" s="86"/>
      <c r="O42" s="67"/>
      <c r="P42" s="86"/>
      <c r="Q42" s="67"/>
      <c r="R42" s="86"/>
      <c r="S42" s="67"/>
      <c r="T42" s="86"/>
      <c r="U42" s="67"/>
      <c r="V42" s="67"/>
      <c r="W42" s="67"/>
      <c r="X42" s="67"/>
      <c r="Y42" s="67"/>
      <c r="Z42" s="86"/>
      <c r="AA42" s="67"/>
      <c r="AB42" s="86"/>
      <c r="AC42" s="67"/>
      <c r="AD42" s="86"/>
      <c r="AE42" s="67"/>
      <c r="AF42" s="67"/>
      <c r="AG42" s="67"/>
    </row>
    <row r="43" spans="1:33" ht="23.1" customHeight="1"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</row>
  </sheetData>
  <mergeCells count="3">
    <mergeCell ref="D4:AD4"/>
    <mergeCell ref="V5:AB5"/>
    <mergeCell ref="L5:P5"/>
  </mergeCells>
  <pageMargins left="0.8" right="0.7" top="0.48" bottom="0.5" header="0.5" footer="0.5"/>
  <pageSetup paperSize="9" scale="49" firstPageNumber="17" orientation="landscape" useFirstPageNumber="1" r:id="rId1"/>
  <headerFooter>
    <oddFooter>&amp;L หมายเหตุประกอบงบการเงินเป็นส่วนหนึ่งของงบการเงินระหว่างกาลนี้
&amp;C&amp;P</oddFooter>
  </headerFooter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121"/>
  <sheetViews>
    <sheetView showGridLines="0" zoomScaleNormal="100" zoomScaleSheetLayoutView="100" workbookViewId="0"/>
  </sheetViews>
  <sheetFormatPr defaultColWidth="9.125" defaultRowHeight="23.25" customHeight="1"/>
  <cols>
    <col min="1" max="1" width="3.375" customWidth="1"/>
    <col min="2" max="2" width="4.125" customWidth="1"/>
    <col min="3" max="3" width="44.625" customWidth="1"/>
    <col min="4" max="4" width="8.375" style="104" customWidth="1"/>
    <col min="5" max="5" width="1" customWidth="1"/>
    <col min="6" max="6" width="13" customWidth="1"/>
    <col min="7" max="7" width="1.375" customWidth="1"/>
    <col min="8" max="8" width="13" customWidth="1"/>
    <col min="9" max="9" width="1.375" customWidth="1"/>
    <col min="10" max="10" width="13" customWidth="1"/>
    <col min="11" max="11" width="1.375" customWidth="1"/>
    <col min="12" max="12" width="13" customWidth="1"/>
    <col min="13" max="13" width="11" bestFit="1" customWidth="1"/>
  </cols>
  <sheetData>
    <row r="1" spans="1:14" s="63" customFormat="1" ht="22.35" customHeight="1">
      <c r="A1" s="139" t="s">
        <v>0</v>
      </c>
      <c r="C1" s="124"/>
      <c r="D1" s="125"/>
      <c r="E1" s="124"/>
    </row>
    <row r="2" spans="1:14" s="63" customFormat="1" ht="22.35" customHeight="1">
      <c r="A2" s="124" t="s">
        <v>244</v>
      </c>
      <c r="C2" s="124"/>
      <c r="D2" s="125"/>
      <c r="E2" s="124"/>
    </row>
    <row r="3" spans="1:14" ht="22.2">
      <c r="A3" s="72"/>
      <c r="B3" s="72"/>
      <c r="C3" s="126"/>
      <c r="D3" s="82"/>
      <c r="E3" s="82"/>
      <c r="L3" s="71" t="s">
        <v>2</v>
      </c>
    </row>
    <row r="4" spans="1:14" ht="22.2">
      <c r="D4"/>
      <c r="F4" s="172" t="s">
        <v>3</v>
      </c>
      <c r="G4" s="172"/>
      <c r="H4" s="172"/>
      <c r="I4" s="72"/>
      <c r="J4" s="172" t="s">
        <v>4</v>
      </c>
      <c r="K4" s="172"/>
      <c r="L4" s="172"/>
    </row>
    <row r="5" spans="1:14" ht="45.75" customHeight="1">
      <c r="A5" s="73"/>
      <c r="B5" s="73"/>
      <c r="C5" s="73"/>
      <c r="D5"/>
      <c r="F5" s="179" t="s">
        <v>245</v>
      </c>
      <c r="G5" s="179"/>
      <c r="H5" s="179"/>
      <c r="I5" s="72"/>
      <c r="J5" s="179" t="s">
        <v>245</v>
      </c>
      <c r="K5" s="179"/>
      <c r="L5" s="179"/>
    </row>
    <row r="6" spans="1:14" ht="21.6" customHeight="1">
      <c r="D6" s="104" t="s">
        <v>7</v>
      </c>
      <c r="F6" s="108">
        <v>2568</v>
      </c>
      <c r="G6" s="127"/>
      <c r="H6" s="108">
        <v>2567</v>
      </c>
      <c r="I6" s="73"/>
      <c r="J6" s="108">
        <v>2568</v>
      </c>
      <c r="K6" s="127"/>
      <c r="L6" s="108">
        <v>2567</v>
      </c>
    </row>
    <row r="7" spans="1:14" ht="13.5" customHeight="1">
      <c r="B7" s="73"/>
      <c r="C7" s="73"/>
      <c r="F7" s="73"/>
      <c r="G7" s="127"/>
      <c r="H7" s="73"/>
      <c r="I7" s="73"/>
      <c r="J7" s="73"/>
      <c r="K7" s="127"/>
      <c r="L7" s="73"/>
    </row>
    <row r="8" spans="1:14" ht="23.1" customHeight="1">
      <c r="A8" s="128" t="s">
        <v>246</v>
      </c>
      <c r="B8" s="128"/>
      <c r="D8" s="116"/>
      <c r="E8" s="128"/>
      <c r="F8" s="64"/>
      <c r="G8" s="64"/>
      <c r="H8" s="64"/>
      <c r="I8" s="64"/>
      <c r="J8" s="64"/>
      <c r="K8" s="64"/>
      <c r="L8" s="64"/>
    </row>
    <row r="9" spans="1:14" ht="23.1" customHeight="1">
      <c r="A9" t="s">
        <v>123</v>
      </c>
      <c r="F9" s="64">
        <v>21008721</v>
      </c>
      <c r="G9" s="64"/>
      <c r="H9" s="64">
        <v>9358325</v>
      </c>
      <c r="I9" s="64"/>
      <c r="J9" s="64">
        <v>8126806</v>
      </c>
      <c r="K9" s="64"/>
      <c r="L9" s="64">
        <v>8676018</v>
      </c>
      <c r="M9" s="66"/>
    </row>
    <row r="10" spans="1:14" ht="23.25" customHeight="1">
      <c r="A10" s="129" t="s">
        <v>247</v>
      </c>
      <c r="B10" s="129"/>
      <c r="E10" s="129"/>
      <c r="F10" s="64"/>
      <c r="G10" s="64"/>
      <c r="H10" s="64"/>
      <c r="I10" s="64"/>
      <c r="J10" s="64"/>
      <c r="K10" s="64"/>
      <c r="L10" s="64"/>
    </row>
    <row r="11" spans="1:14" ht="23.25" customHeight="1">
      <c r="A11" t="s">
        <v>248</v>
      </c>
      <c r="F11" s="64">
        <v>6109491</v>
      </c>
      <c r="G11" s="64"/>
      <c r="H11" s="64">
        <v>2596374</v>
      </c>
      <c r="I11" s="64"/>
      <c r="J11" s="64">
        <v>144348</v>
      </c>
      <c r="K11" s="64"/>
      <c r="L11" s="64">
        <v>-127225</v>
      </c>
    </row>
    <row r="12" spans="1:14" ht="23.25" customHeight="1">
      <c r="A12" t="s">
        <v>249</v>
      </c>
      <c r="F12" s="64">
        <v>12107433</v>
      </c>
      <c r="G12" s="64"/>
      <c r="H12" s="64">
        <v>12457307</v>
      </c>
      <c r="I12" s="64"/>
      <c r="J12" s="64">
        <v>3211179</v>
      </c>
      <c r="K12" s="64"/>
      <c r="L12" s="64">
        <v>2870660</v>
      </c>
    </row>
    <row r="13" spans="1:14" ht="23.25" customHeight="1">
      <c r="A13" t="s">
        <v>250</v>
      </c>
      <c r="F13" s="64">
        <v>11721409</v>
      </c>
      <c r="G13" s="64"/>
      <c r="H13" s="64">
        <v>12064070</v>
      </c>
      <c r="I13" s="64"/>
      <c r="J13" s="64">
        <v>495130</v>
      </c>
      <c r="K13" s="64"/>
      <c r="L13" s="64">
        <v>521539</v>
      </c>
    </row>
    <row r="14" spans="1:14" ht="23.25" customHeight="1">
      <c r="A14" t="s">
        <v>251</v>
      </c>
      <c r="F14" s="64">
        <v>765917</v>
      </c>
      <c r="G14" s="64"/>
      <c r="H14" s="64">
        <v>714874</v>
      </c>
      <c r="I14" s="64"/>
      <c r="J14" s="64">
        <v>5089</v>
      </c>
      <c r="K14" s="64"/>
      <c r="L14" s="64">
        <v>9664</v>
      </c>
    </row>
    <row r="15" spans="1:14" ht="23.25" customHeight="1">
      <c r="A15" t="s">
        <v>252</v>
      </c>
      <c r="F15" s="64">
        <v>3847778</v>
      </c>
      <c r="G15" s="64"/>
      <c r="H15" s="64">
        <v>4307635</v>
      </c>
      <c r="I15" s="64"/>
      <c r="J15" s="64">
        <v>42377</v>
      </c>
      <c r="K15" s="64"/>
      <c r="L15" s="64">
        <v>52925</v>
      </c>
      <c r="N15" s="64"/>
    </row>
    <row r="16" spans="1:14" ht="23.25" customHeight="1">
      <c r="A16" t="s">
        <v>253</v>
      </c>
      <c r="G16" s="64"/>
      <c r="I16" s="64"/>
      <c r="K16" s="64"/>
      <c r="L16" s="64"/>
    </row>
    <row r="17" spans="1:15" ht="23.25" customHeight="1">
      <c r="A17" t="s">
        <v>254</v>
      </c>
      <c r="F17" s="64">
        <v>495100</v>
      </c>
      <c r="G17" s="64"/>
      <c r="H17" s="64">
        <v>208920</v>
      </c>
      <c r="J17" s="64">
        <v>25063</v>
      </c>
      <c r="L17" s="64">
        <v>-784</v>
      </c>
    </row>
    <row r="18" spans="1:15" ht="23.25" customHeight="1">
      <c r="A18" t="s">
        <v>115</v>
      </c>
      <c r="F18" s="6">
        <v>0</v>
      </c>
      <c r="G18" s="4"/>
      <c r="H18" s="6">
        <v>115558</v>
      </c>
      <c r="I18" s="4"/>
      <c r="J18" s="6">
        <v>0</v>
      </c>
      <c r="K18" s="4"/>
      <c r="L18" s="6">
        <v>-53693</v>
      </c>
    </row>
    <row r="19" spans="1:15" ht="23.25" customHeight="1">
      <c r="A19" t="s">
        <v>67</v>
      </c>
      <c r="F19" s="64">
        <v>392458</v>
      </c>
      <c r="G19" s="4"/>
      <c r="H19" s="64">
        <v>386111</v>
      </c>
      <c r="I19" s="4"/>
      <c r="J19" s="5">
        <v>76344</v>
      </c>
      <c r="K19" s="4"/>
      <c r="L19" s="5">
        <v>94503</v>
      </c>
    </row>
    <row r="20" spans="1:15" ht="22.35" customHeight="1">
      <c r="A20" t="s">
        <v>255</v>
      </c>
      <c r="F20" s="64">
        <v>11795</v>
      </c>
      <c r="G20" s="64"/>
      <c r="H20" s="64">
        <v>-202578</v>
      </c>
      <c r="I20" s="64"/>
      <c r="J20" s="64">
        <v>989061</v>
      </c>
      <c r="K20" s="64"/>
      <c r="L20" s="64">
        <v>-1243128</v>
      </c>
    </row>
    <row r="21" spans="1:15" ht="23.25" customHeight="1">
      <c r="A21" t="s">
        <v>256</v>
      </c>
      <c r="F21" s="64"/>
      <c r="G21" s="64"/>
      <c r="H21" s="64"/>
      <c r="I21" s="64"/>
      <c r="J21" s="64"/>
      <c r="K21" s="64"/>
      <c r="L21" s="64"/>
    </row>
    <row r="22" spans="1:15" ht="23.25" customHeight="1">
      <c r="A22" t="s">
        <v>257</v>
      </c>
      <c r="F22" s="58">
        <v>394670</v>
      </c>
      <c r="G22" s="64"/>
      <c r="H22" s="58">
        <v>-1891740</v>
      </c>
      <c r="I22" s="64"/>
      <c r="J22" s="6">
        <v>0</v>
      </c>
      <c r="K22" s="64"/>
      <c r="L22" s="6">
        <v>0</v>
      </c>
    </row>
    <row r="23" spans="1:15" ht="23.25" customHeight="1">
      <c r="A23" t="s">
        <v>258</v>
      </c>
      <c r="F23" s="6">
        <v>-39027</v>
      </c>
      <c r="G23" s="64"/>
      <c r="H23" s="6">
        <v>90767</v>
      </c>
      <c r="I23" s="64"/>
      <c r="J23" s="6">
        <v>0</v>
      </c>
      <c r="K23" s="130"/>
      <c r="L23" s="6">
        <v>-636699</v>
      </c>
      <c r="M23" s="65"/>
    </row>
    <row r="24" spans="1:15" ht="23.25" customHeight="1">
      <c r="A24" s="113" t="s">
        <v>120</v>
      </c>
      <c r="D24"/>
    </row>
    <row r="25" spans="1:15" ht="23.25" customHeight="1">
      <c r="A25" t="s">
        <v>121</v>
      </c>
      <c r="B25" s="113"/>
      <c r="D25" s="104">
        <v>5</v>
      </c>
      <c r="F25" s="64">
        <v>-7030282</v>
      </c>
      <c r="G25" s="64"/>
      <c r="H25" s="64">
        <v>-5144129</v>
      </c>
      <c r="I25" s="64"/>
      <c r="J25" s="6">
        <v>0</v>
      </c>
      <c r="K25" s="64"/>
      <c r="L25" s="6">
        <v>0</v>
      </c>
    </row>
    <row r="26" spans="1:15" ht="23.25" customHeight="1">
      <c r="A26" t="s">
        <v>259</v>
      </c>
      <c r="F26" s="64">
        <v>139964</v>
      </c>
      <c r="G26" s="64"/>
      <c r="H26" s="64">
        <v>-64884</v>
      </c>
      <c r="I26" s="64"/>
      <c r="J26" s="64">
        <v>15823</v>
      </c>
      <c r="K26" s="64"/>
      <c r="L26" s="64">
        <v>-22267</v>
      </c>
    </row>
    <row r="27" spans="1:15" ht="23.25" customHeight="1">
      <c r="A27" t="s">
        <v>260</v>
      </c>
      <c r="F27" s="5"/>
      <c r="G27" s="4"/>
      <c r="H27" s="5"/>
      <c r="I27" s="4"/>
      <c r="J27" s="5"/>
      <c r="K27" s="4"/>
      <c r="L27" s="5"/>
    </row>
    <row r="28" spans="1:15" ht="23.25" customHeight="1">
      <c r="A28" t="s">
        <v>261</v>
      </c>
      <c r="F28" s="5"/>
      <c r="G28" s="4"/>
      <c r="H28" s="5"/>
      <c r="I28" s="4"/>
      <c r="J28" s="5"/>
      <c r="K28" s="4"/>
      <c r="L28" s="5"/>
    </row>
    <row r="29" spans="1:15" ht="23.25" customHeight="1">
      <c r="A29" t="s">
        <v>262</v>
      </c>
      <c r="F29" s="5">
        <v>938062</v>
      </c>
      <c r="G29" s="4"/>
      <c r="H29" s="5">
        <v>59776</v>
      </c>
      <c r="I29" s="4"/>
      <c r="J29" s="5">
        <v>278292</v>
      </c>
      <c r="K29" s="4"/>
      <c r="L29" s="5">
        <v>-2130</v>
      </c>
    </row>
    <row r="30" spans="1:15" ht="23.25" customHeight="1">
      <c r="A30" t="s">
        <v>104</v>
      </c>
      <c r="D30" s="104">
        <v>3</v>
      </c>
      <c r="F30" s="6">
        <v>-16540</v>
      </c>
      <c r="G30" s="64"/>
      <c r="H30" s="6">
        <v>-12169</v>
      </c>
      <c r="I30" s="64"/>
      <c r="J30" s="6">
        <v>-12107177</v>
      </c>
      <c r="K30" s="64"/>
      <c r="L30" s="6">
        <v>-9206639</v>
      </c>
    </row>
    <row r="31" spans="1:15" ht="23.25" customHeight="1">
      <c r="A31" t="s">
        <v>103</v>
      </c>
      <c r="F31" s="64">
        <v>-779705</v>
      </c>
      <c r="G31" s="64"/>
      <c r="H31" s="64">
        <v>-893652</v>
      </c>
      <c r="I31" s="64"/>
      <c r="J31" s="64">
        <v>-770021</v>
      </c>
      <c r="K31" s="64"/>
      <c r="L31" s="64">
        <v>-528930</v>
      </c>
    </row>
    <row r="32" spans="1:15" ht="23.25" customHeight="1">
      <c r="F32" s="131">
        <f>SUM(F9:F31)</f>
        <v>50067244</v>
      </c>
      <c r="G32" s="64"/>
      <c r="H32" s="131">
        <f>SUM(H9:H31)</f>
        <v>34150565</v>
      </c>
      <c r="I32" s="64"/>
      <c r="J32" s="131">
        <f>SUM(J9:J31)</f>
        <v>532314</v>
      </c>
      <c r="K32" s="64"/>
      <c r="L32" s="131">
        <f>SUM(L9:L31)</f>
        <v>403814</v>
      </c>
      <c r="O32" s="64"/>
    </row>
    <row r="33" spans="1:12" s="63" customFormat="1" ht="21.6" customHeight="1">
      <c r="A33" s="124" t="s">
        <v>0</v>
      </c>
      <c r="C33" s="124"/>
      <c r="D33" s="125"/>
      <c r="E33" s="124"/>
    </row>
    <row r="34" spans="1:12" s="63" customFormat="1" ht="21.6" customHeight="1">
      <c r="A34" s="124" t="s">
        <v>244</v>
      </c>
      <c r="C34" s="124"/>
      <c r="D34" s="125"/>
      <c r="E34" s="124"/>
    </row>
    <row r="35" spans="1:12" ht="23.1" customHeight="1">
      <c r="A35" s="72"/>
      <c r="B35" s="72"/>
      <c r="C35" s="72"/>
      <c r="D35" s="82"/>
      <c r="E35" s="82"/>
      <c r="L35" s="71" t="s">
        <v>2</v>
      </c>
    </row>
    <row r="36" spans="1:12" ht="23.1" customHeight="1">
      <c r="D36"/>
      <c r="F36" s="172" t="s">
        <v>3</v>
      </c>
      <c r="G36" s="172"/>
      <c r="H36" s="172"/>
      <c r="I36" s="72"/>
      <c r="J36" s="172" t="s">
        <v>4</v>
      </c>
      <c r="K36" s="172"/>
      <c r="L36" s="172"/>
    </row>
    <row r="37" spans="1:12" ht="23.1" customHeight="1">
      <c r="A37" s="73"/>
      <c r="B37" s="73"/>
      <c r="C37" s="73"/>
      <c r="D37"/>
      <c r="F37" s="180" t="s">
        <v>155</v>
      </c>
      <c r="G37" s="180"/>
      <c r="H37" s="180"/>
      <c r="I37" s="72"/>
      <c r="J37" s="180" t="s">
        <v>155</v>
      </c>
      <c r="K37" s="180"/>
      <c r="L37" s="180"/>
    </row>
    <row r="38" spans="1:12" ht="21.75" customHeight="1">
      <c r="A38" s="73"/>
      <c r="B38" s="73"/>
      <c r="C38" s="73"/>
      <c r="D38"/>
      <c r="F38" s="179" t="s">
        <v>100</v>
      </c>
      <c r="G38" s="179"/>
      <c r="H38" s="179"/>
      <c r="I38" s="72"/>
      <c r="J38" s="179" t="s">
        <v>100</v>
      </c>
      <c r="K38" s="179"/>
      <c r="L38" s="179"/>
    </row>
    <row r="39" spans="1:12" ht="21.75" customHeight="1">
      <c r="F39" s="108">
        <v>2568</v>
      </c>
      <c r="G39" s="127"/>
      <c r="H39" s="108">
        <v>2567</v>
      </c>
      <c r="I39" s="73"/>
      <c r="J39" s="108">
        <v>2568</v>
      </c>
      <c r="K39" s="127"/>
      <c r="L39" s="108">
        <v>2567</v>
      </c>
    </row>
    <row r="40" spans="1:12" ht="14.85" customHeight="1">
      <c r="B40" s="73"/>
      <c r="C40" s="73"/>
      <c r="F40" s="73"/>
      <c r="G40" s="127"/>
      <c r="H40" s="73"/>
      <c r="I40" s="73"/>
      <c r="J40" s="73"/>
      <c r="K40" s="127"/>
      <c r="L40" s="73"/>
    </row>
    <row r="41" spans="1:12" ht="21.6" customHeight="1">
      <c r="A41" s="128" t="s">
        <v>263</v>
      </c>
      <c r="B41" s="73"/>
      <c r="F41" s="73"/>
      <c r="G41" s="127"/>
      <c r="H41" s="73"/>
      <c r="I41" s="73"/>
      <c r="J41" s="73"/>
      <c r="K41" s="127"/>
      <c r="L41" s="73"/>
    </row>
    <row r="42" spans="1:12" ht="23.25" customHeight="1">
      <c r="A42" s="129" t="s">
        <v>264</v>
      </c>
      <c r="F42" s="64"/>
      <c r="G42" s="64"/>
      <c r="H42" s="64"/>
      <c r="I42" s="64"/>
      <c r="J42" s="64"/>
      <c r="K42" s="64"/>
      <c r="L42" s="64"/>
    </row>
    <row r="43" spans="1:12" ht="21.75" customHeight="1">
      <c r="A43" t="s">
        <v>265</v>
      </c>
      <c r="F43" s="64">
        <v>-1544420</v>
      </c>
      <c r="G43" s="64"/>
      <c r="H43" s="64">
        <v>1273185</v>
      </c>
      <c r="I43" s="64"/>
      <c r="J43" s="64">
        <v>477573</v>
      </c>
      <c r="K43" s="64"/>
      <c r="L43" s="64">
        <v>822380</v>
      </c>
    </row>
    <row r="44" spans="1:12" ht="21.75" customHeight="1">
      <c r="A44" t="s">
        <v>19</v>
      </c>
      <c r="F44" s="64">
        <v>5798693</v>
      </c>
      <c r="G44" s="64"/>
      <c r="H44" s="64">
        <v>3363344</v>
      </c>
      <c r="I44" s="64"/>
      <c r="J44" s="64">
        <v>341647</v>
      </c>
      <c r="K44" s="64"/>
      <c r="L44" s="64">
        <v>-273879</v>
      </c>
    </row>
    <row r="45" spans="1:12" ht="21.75" customHeight="1">
      <c r="A45" s="112" t="s">
        <v>266</v>
      </c>
      <c r="F45" s="64">
        <v>-3103940</v>
      </c>
      <c r="G45" s="64"/>
      <c r="H45" s="64">
        <v>-1119329</v>
      </c>
      <c r="I45" s="64"/>
      <c r="J45" s="64">
        <v>9898</v>
      </c>
      <c r="K45" s="64"/>
      <c r="L45" s="64">
        <v>-102450</v>
      </c>
    </row>
    <row r="46" spans="1:12" ht="21.75" customHeight="1">
      <c r="A46" t="s">
        <v>22</v>
      </c>
      <c r="F46" s="64">
        <v>81741</v>
      </c>
      <c r="G46" s="64"/>
      <c r="H46" s="64">
        <v>-626176</v>
      </c>
      <c r="I46" s="64"/>
      <c r="J46" s="64">
        <v>-12794</v>
      </c>
      <c r="K46" s="64"/>
      <c r="L46" s="64">
        <v>-53738</v>
      </c>
    </row>
    <row r="47" spans="1:12" ht="21.75" customHeight="1">
      <c r="A47" t="s">
        <v>42</v>
      </c>
      <c r="F47" s="64">
        <v>200128</v>
      </c>
      <c r="G47" s="64"/>
      <c r="H47" s="64">
        <v>38189</v>
      </c>
      <c r="I47" s="64"/>
      <c r="J47" s="64">
        <v>-199</v>
      </c>
      <c r="K47" s="64"/>
      <c r="L47" s="64">
        <v>5378</v>
      </c>
    </row>
    <row r="48" spans="1:12" ht="21.75" customHeight="1">
      <c r="A48" t="s">
        <v>267</v>
      </c>
      <c r="F48" s="64">
        <v>-278963</v>
      </c>
      <c r="G48" s="64"/>
      <c r="H48" s="64">
        <v>-2558693</v>
      </c>
      <c r="I48" s="64"/>
      <c r="J48" s="64">
        <v>-50791</v>
      </c>
      <c r="K48" s="64"/>
      <c r="L48" s="64">
        <v>-120405</v>
      </c>
    </row>
    <row r="49" spans="1:12" ht="21.75" customHeight="1">
      <c r="A49" t="s">
        <v>268</v>
      </c>
      <c r="F49" s="64">
        <v>-274784</v>
      </c>
      <c r="G49" s="64"/>
      <c r="H49" s="64">
        <v>511007</v>
      </c>
      <c r="I49" s="64"/>
      <c r="J49" s="64">
        <v>118439</v>
      </c>
      <c r="K49" s="64"/>
      <c r="L49" s="64">
        <v>177759</v>
      </c>
    </row>
    <row r="50" spans="1:12" ht="21.75" customHeight="1">
      <c r="A50" t="s">
        <v>322</v>
      </c>
      <c r="F50" s="64">
        <v>-4847</v>
      </c>
      <c r="G50" s="64"/>
      <c r="H50" s="64">
        <v>-109580</v>
      </c>
      <c r="I50" s="64"/>
      <c r="J50" s="6">
        <v>4910</v>
      </c>
      <c r="K50" s="64"/>
      <c r="L50" s="6">
        <v>-31537</v>
      </c>
    </row>
    <row r="51" spans="1:12" ht="21.75" customHeight="1">
      <c r="A51" t="s">
        <v>319</v>
      </c>
      <c r="F51" s="132">
        <v>-4621464</v>
      </c>
      <c r="G51" s="64"/>
      <c r="H51" s="132">
        <v>-2466995</v>
      </c>
      <c r="I51" s="64"/>
      <c r="J51" s="132">
        <v>-21851</v>
      </c>
      <c r="K51" s="84"/>
      <c r="L51" s="132">
        <v>-1617</v>
      </c>
    </row>
    <row r="52" spans="1:12" ht="21.75" customHeight="1">
      <c r="A52" s="82" t="s">
        <v>269</v>
      </c>
      <c r="B52" s="82"/>
      <c r="D52" s="116"/>
      <c r="E52" s="82"/>
      <c r="F52" s="133">
        <f>SUM(F43:F51)+F32</f>
        <v>46319388</v>
      </c>
      <c r="G52" s="97"/>
      <c r="H52" s="133">
        <f>SUM(H43:H51)+H32</f>
        <v>32455517</v>
      </c>
      <c r="I52" s="64"/>
      <c r="J52" s="133">
        <f>SUM(J43:J51)+J32</f>
        <v>1399146</v>
      </c>
      <c r="K52" s="97"/>
      <c r="L52" s="133">
        <f>SUM(L43:L51)+L32</f>
        <v>825705</v>
      </c>
    </row>
    <row r="53" spans="1:12" ht="14.1" customHeight="1">
      <c r="A53" s="82"/>
      <c r="B53" s="82"/>
      <c r="D53" s="116"/>
      <c r="E53" s="82"/>
      <c r="F53" s="97"/>
      <c r="G53" s="97"/>
      <c r="H53" s="97"/>
      <c r="I53" s="64"/>
      <c r="J53" s="97"/>
      <c r="K53" s="97"/>
      <c r="L53" s="97"/>
    </row>
    <row r="54" spans="1:12" ht="23.1" customHeight="1">
      <c r="A54" s="128" t="s">
        <v>270</v>
      </c>
      <c r="B54" s="128"/>
      <c r="D54" s="116"/>
      <c r="E54" s="128"/>
      <c r="F54" s="64"/>
      <c r="G54" s="64"/>
      <c r="H54" s="64"/>
      <c r="I54" s="64"/>
      <c r="J54" s="64"/>
      <c r="K54" s="64"/>
      <c r="L54" s="64"/>
    </row>
    <row r="55" spans="1:12" ht="23.1" customHeight="1">
      <c r="A55" t="s">
        <v>271</v>
      </c>
      <c r="B55" s="128"/>
      <c r="D55" s="116"/>
      <c r="E55" s="128"/>
      <c r="F55" s="64">
        <v>-71611</v>
      </c>
      <c r="G55" s="64"/>
      <c r="H55" s="38">
        <v>0</v>
      </c>
      <c r="I55" s="64"/>
      <c r="J55" s="31">
        <v>0</v>
      </c>
      <c r="K55" s="64"/>
      <c r="L55" s="31">
        <v>0</v>
      </c>
    </row>
    <row r="56" spans="1:12" ht="23.1" customHeight="1">
      <c r="A56" t="s">
        <v>272</v>
      </c>
      <c r="F56" s="38">
        <v>0</v>
      </c>
      <c r="G56" s="64"/>
      <c r="H56" s="38">
        <v>492217</v>
      </c>
      <c r="I56" s="64"/>
      <c r="J56" s="31">
        <v>0</v>
      </c>
      <c r="K56" s="64"/>
      <c r="L56" s="31">
        <v>0</v>
      </c>
    </row>
    <row r="57" spans="1:12" ht="23.1" customHeight="1">
      <c r="A57" t="s">
        <v>273</v>
      </c>
      <c r="F57" s="38">
        <v>-13362</v>
      </c>
      <c r="G57" s="64"/>
      <c r="H57" s="5">
        <v>-199981</v>
      </c>
      <c r="I57" s="64"/>
      <c r="J57" s="64">
        <v>-19966088</v>
      </c>
      <c r="K57" s="64"/>
      <c r="L57" s="64">
        <v>-238869</v>
      </c>
    </row>
    <row r="58" spans="1:12" ht="23.1" customHeight="1">
      <c r="A58" s="112" t="s">
        <v>274</v>
      </c>
      <c r="F58" s="38">
        <v>15818</v>
      </c>
      <c r="G58" s="64"/>
      <c r="H58" s="38">
        <v>-5972</v>
      </c>
      <c r="I58" s="64"/>
      <c r="J58" s="31">
        <v>-2752323</v>
      </c>
      <c r="K58" s="64"/>
      <c r="L58" s="31">
        <v>-2210548</v>
      </c>
    </row>
    <row r="59" spans="1:12" ht="23.1" customHeight="1">
      <c r="A59" t="s">
        <v>275</v>
      </c>
      <c r="F59" s="38">
        <v>0</v>
      </c>
      <c r="G59" s="64"/>
      <c r="H59" s="38">
        <v>0</v>
      </c>
      <c r="I59" s="64"/>
      <c r="J59" s="31">
        <v>43000</v>
      </c>
      <c r="K59" s="64"/>
      <c r="L59" s="31">
        <v>120000</v>
      </c>
    </row>
    <row r="60" spans="1:12" ht="23.1" customHeight="1">
      <c r="A60" t="s">
        <v>276</v>
      </c>
      <c r="D60" s="116"/>
      <c r="E60" s="128"/>
      <c r="F60" s="64">
        <v>309436</v>
      </c>
      <c r="G60" s="64"/>
      <c r="H60" s="64">
        <v>1028144</v>
      </c>
      <c r="I60" s="64"/>
      <c r="J60" s="31">
        <v>8154</v>
      </c>
      <c r="K60" s="64"/>
      <c r="L60" s="64">
        <v>1173</v>
      </c>
    </row>
    <row r="61" spans="1:12" ht="23.1" customHeight="1">
      <c r="A61" t="s">
        <v>277</v>
      </c>
      <c r="F61" s="64">
        <v>-6717228</v>
      </c>
      <c r="G61" s="64"/>
      <c r="H61" s="64">
        <v>-7344149</v>
      </c>
      <c r="I61" s="64"/>
      <c r="J61" s="58">
        <v>-131411</v>
      </c>
      <c r="K61" s="64"/>
      <c r="L61" s="58">
        <v>-186961</v>
      </c>
    </row>
    <row r="62" spans="1:12" ht="23.1" customHeight="1">
      <c r="A62" t="s">
        <v>278</v>
      </c>
      <c r="F62" s="38">
        <v>0</v>
      </c>
      <c r="G62" s="64"/>
      <c r="H62" s="64">
        <v>26924</v>
      </c>
      <c r="I62" s="64"/>
      <c r="J62" s="31">
        <v>0</v>
      </c>
      <c r="K62" s="64"/>
      <c r="L62" s="31">
        <v>0</v>
      </c>
    </row>
    <row r="63" spans="1:12" ht="23.1" customHeight="1">
      <c r="A63" t="s">
        <v>279</v>
      </c>
      <c r="D63" s="116"/>
      <c r="E63" s="128"/>
      <c r="F63" s="64">
        <v>-417953</v>
      </c>
      <c r="G63" s="64"/>
      <c r="H63" s="64">
        <v>-288241</v>
      </c>
      <c r="I63" s="64"/>
      <c r="J63" s="31">
        <v>-780</v>
      </c>
      <c r="K63" s="64"/>
      <c r="L63" s="64">
        <v>-1068</v>
      </c>
    </row>
    <row r="64" spans="1:12" ht="23.1" customHeight="1">
      <c r="A64" t="s">
        <v>280</v>
      </c>
      <c r="F64" s="38">
        <v>-1610170</v>
      </c>
      <c r="G64" s="64"/>
      <c r="H64" s="38">
        <v>-401729</v>
      </c>
      <c r="I64" s="64"/>
      <c r="J64" s="31">
        <v>0</v>
      </c>
      <c r="K64" s="64"/>
      <c r="L64" s="31">
        <v>0</v>
      </c>
    </row>
    <row r="65" spans="1:12" ht="23.1" customHeight="1">
      <c r="A65" t="s">
        <v>104</v>
      </c>
      <c r="F65" s="38">
        <v>5438646</v>
      </c>
      <c r="G65" s="64"/>
      <c r="H65" s="38">
        <v>3959490</v>
      </c>
      <c r="I65" s="64"/>
      <c r="J65" s="31">
        <v>6369591</v>
      </c>
      <c r="K65" s="64"/>
      <c r="L65" s="31">
        <v>458332</v>
      </c>
    </row>
    <row r="66" spans="1:12" ht="23.1" customHeight="1">
      <c r="A66" t="s">
        <v>281</v>
      </c>
      <c r="F66" s="64">
        <v>602268</v>
      </c>
      <c r="G66" s="64"/>
      <c r="H66" s="38">
        <v>741802</v>
      </c>
      <c r="I66" s="64"/>
      <c r="J66" s="31">
        <v>87167</v>
      </c>
      <c r="K66" s="64"/>
      <c r="L66" s="31">
        <v>89355</v>
      </c>
    </row>
    <row r="67" spans="1:12" ht="23.1" customHeight="1">
      <c r="A67" s="82" t="s">
        <v>282</v>
      </c>
      <c r="B67" s="82"/>
      <c r="D67" s="116"/>
      <c r="E67" s="82"/>
      <c r="F67" s="134">
        <f>SUM(F55:F66)</f>
        <v>-2464156</v>
      </c>
      <c r="G67" s="97"/>
      <c r="H67" s="134">
        <f>SUM(H55:H66)</f>
        <v>-1991495</v>
      </c>
      <c r="I67" s="97"/>
      <c r="J67" s="134">
        <f>SUM(J55:J66)</f>
        <v>-16342690</v>
      </c>
      <c r="K67" s="97"/>
      <c r="L67" s="134">
        <f>SUM(L55:L66)</f>
        <v>-1968586</v>
      </c>
    </row>
    <row r="68" spans="1:12" s="63" customFormat="1" ht="23.1" customHeight="1">
      <c r="A68" s="124" t="s">
        <v>0</v>
      </c>
      <c r="C68" s="124"/>
      <c r="D68" s="125"/>
      <c r="E68" s="124"/>
      <c r="J68" s="181"/>
      <c r="K68" s="181"/>
      <c r="L68" s="181"/>
    </row>
    <row r="69" spans="1:12" s="63" customFormat="1" ht="23.1" customHeight="1">
      <c r="A69" s="124" t="s">
        <v>244</v>
      </c>
      <c r="C69" s="124"/>
      <c r="D69" s="125"/>
      <c r="E69" s="124"/>
      <c r="J69" s="181"/>
      <c r="K69" s="181"/>
      <c r="L69" s="181"/>
    </row>
    <row r="70" spans="1:12" ht="23.1" customHeight="1">
      <c r="A70" s="72"/>
      <c r="B70" s="72"/>
      <c r="C70" s="72"/>
      <c r="D70" s="82"/>
      <c r="E70" s="82"/>
      <c r="K70" s="37"/>
      <c r="L70" s="71" t="s">
        <v>2</v>
      </c>
    </row>
    <row r="71" spans="1:12" ht="23.1" customHeight="1">
      <c r="D71"/>
      <c r="F71" s="172" t="s">
        <v>3</v>
      </c>
      <c r="G71" s="172"/>
      <c r="H71" s="172"/>
      <c r="I71" s="72"/>
      <c r="J71" s="172" t="s">
        <v>4</v>
      </c>
      <c r="K71" s="172"/>
      <c r="L71" s="172"/>
    </row>
    <row r="72" spans="1:12" ht="23.1" customHeight="1">
      <c r="A72" s="73"/>
      <c r="B72" s="73"/>
      <c r="C72" s="73"/>
      <c r="D72"/>
      <c r="F72" s="180" t="s">
        <v>155</v>
      </c>
      <c r="G72" s="180"/>
      <c r="H72" s="180"/>
      <c r="I72" s="72"/>
      <c r="J72" s="180" t="s">
        <v>155</v>
      </c>
      <c r="K72" s="180"/>
      <c r="L72" s="180"/>
    </row>
    <row r="73" spans="1:12" ht="23.1" customHeight="1">
      <c r="A73" s="73"/>
      <c r="B73" s="73"/>
      <c r="C73" s="73"/>
      <c r="D73"/>
      <c r="F73" s="179" t="s">
        <v>100</v>
      </c>
      <c r="G73" s="179"/>
      <c r="H73" s="179"/>
      <c r="I73" s="72"/>
      <c r="J73" s="179" t="s">
        <v>100</v>
      </c>
      <c r="K73" s="179"/>
      <c r="L73" s="179"/>
    </row>
    <row r="74" spans="1:12" ht="23.1" customHeight="1">
      <c r="D74" s="104" t="s">
        <v>7</v>
      </c>
      <c r="F74" s="108">
        <v>2568</v>
      </c>
      <c r="G74" s="127"/>
      <c r="H74" s="108">
        <v>2567</v>
      </c>
      <c r="I74" s="73"/>
      <c r="J74" s="108">
        <v>2568</v>
      </c>
      <c r="K74" s="127"/>
      <c r="L74" s="108">
        <v>2567</v>
      </c>
    </row>
    <row r="75" spans="1:12" ht="15" customHeight="1">
      <c r="A75" s="73"/>
      <c r="B75" s="73"/>
      <c r="C75" s="73"/>
      <c r="F75" s="73"/>
      <c r="G75" s="127"/>
      <c r="H75" s="73"/>
      <c r="I75" s="73"/>
      <c r="J75" s="73"/>
      <c r="K75" s="127"/>
      <c r="L75" s="73"/>
    </row>
    <row r="76" spans="1:12" ht="23.1" customHeight="1">
      <c r="A76" s="128" t="s">
        <v>283</v>
      </c>
      <c r="B76" s="128"/>
      <c r="D76" s="116"/>
      <c r="E76" s="128"/>
      <c r="F76" s="64"/>
      <c r="G76" s="64"/>
      <c r="H76" s="64"/>
      <c r="I76" s="64"/>
      <c r="J76" s="64"/>
      <c r="K76" s="64"/>
      <c r="L76" s="64"/>
    </row>
    <row r="77" spans="1:12" ht="23.1" customHeight="1">
      <c r="A77" t="s">
        <v>284</v>
      </c>
      <c r="B77" s="128"/>
      <c r="D77" s="104">
        <v>2</v>
      </c>
      <c r="E77" s="128"/>
      <c r="F77" s="64">
        <v>-36534931</v>
      </c>
      <c r="G77" s="64"/>
      <c r="H77" s="38">
        <v>0</v>
      </c>
      <c r="I77" s="64"/>
      <c r="J77" s="161">
        <v>0</v>
      </c>
      <c r="K77" s="64"/>
      <c r="L77" s="161">
        <v>0</v>
      </c>
    </row>
    <row r="78" spans="1:12" ht="23.1" customHeight="1">
      <c r="A78" t="s">
        <v>285</v>
      </c>
      <c r="F78" s="38">
        <v>0</v>
      </c>
      <c r="G78" s="64"/>
      <c r="H78" s="64">
        <v>55563</v>
      </c>
      <c r="I78" s="64"/>
      <c r="J78" s="161">
        <v>0</v>
      </c>
      <c r="K78" s="64"/>
      <c r="L78" s="161">
        <v>0</v>
      </c>
    </row>
    <row r="79" spans="1:12" ht="23.1" customHeight="1">
      <c r="A79" t="s">
        <v>286</v>
      </c>
      <c r="F79" s="38">
        <v>-262505</v>
      </c>
      <c r="G79" s="64"/>
      <c r="H79" s="38">
        <v>0</v>
      </c>
      <c r="I79" s="64"/>
      <c r="J79" s="31">
        <v>0</v>
      </c>
      <c r="K79" s="64"/>
      <c r="L79" s="31">
        <v>0</v>
      </c>
    </row>
    <row r="80" spans="1:12" ht="23.1" customHeight="1">
      <c r="A80" t="s">
        <v>287</v>
      </c>
      <c r="F80" s="38">
        <v>-4714010</v>
      </c>
      <c r="G80" s="64"/>
      <c r="H80" s="38">
        <v>-8838355</v>
      </c>
      <c r="I80" s="64"/>
      <c r="J80" s="31">
        <v>3000000</v>
      </c>
      <c r="K80" s="64"/>
      <c r="L80" s="31">
        <v>0</v>
      </c>
    </row>
    <row r="81" spans="1:19" ht="23.1" customHeight="1">
      <c r="A81" t="s">
        <v>288</v>
      </c>
      <c r="F81" s="5">
        <v>13176634</v>
      </c>
      <c r="G81" s="64"/>
      <c r="H81" s="5">
        <v>219564</v>
      </c>
      <c r="I81" s="64"/>
      <c r="J81" s="5">
        <v>4153625</v>
      </c>
      <c r="K81" s="64"/>
      <c r="L81" s="5">
        <v>-2492906</v>
      </c>
    </row>
    <row r="82" spans="1:19" ht="23.1" customHeight="1">
      <c r="A82" t="s">
        <v>289</v>
      </c>
      <c r="F82" s="38">
        <v>-699105</v>
      </c>
      <c r="G82" s="64"/>
      <c r="H82" s="38">
        <v>120605</v>
      </c>
      <c r="I82" s="64"/>
      <c r="J82" s="31">
        <v>5319000</v>
      </c>
      <c r="K82" s="64"/>
      <c r="L82" s="31">
        <v>8960000</v>
      </c>
    </row>
    <row r="83" spans="1:19" ht="23.1" customHeight="1">
      <c r="A83" t="s">
        <v>290</v>
      </c>
      <c r="F83" s="5">
        <v>37011535</v>
      </c>
      <c r="G83" s="64"/>
      <c r="H83" s="5">
        <v>17134183</v>
      </c>
      <c r="I83" s="64"/>
      <c r="J83" s="31">
        <v>0</v>
      </c>
      <c r="K83" s="64"/>
      <c r="L83" s="31">
        <v>0</v>
      </c>
    </row>
    <row r="84" spans="1:19" ht="23.1" customHeight="1">
      <c r="A84" t="s">
        <v>291</v>
      </c>
      <c r="F84" s="64">
        <v>-28938546</v>
      </c>
      <c r="G84" s="64"/>
      <c r="H84" s="64">
        <v>-16976889</v>
      </c>
      <c r="I84" s="64"/>
      <c r="J84" s="31">
        <v>-457770</v>
      </c>
      <c r="K84" s="64"/>
      <c r="L84" s="31">
        <v>-415881</v>
      </c>
    </row>
    <row r="85" spans="1:19" ht="23.1" customHeight="1">
      <c r="A85" t="s">
        <v>292</v>
      </c>
      <c r="F85" s="38">
        <v>-3700860</v>
      </c>
      <c r="G85" s="64"/>
      <c r="H85" s="38">
        <v>-3005699</v>
      </c>
      <c r="I85" s="64"/>
      <c r="J85" s="5">
        <v>-88453</v>
      </c>
      <c r="K85" s="64"/>
      <c r="L85" s="5">
        <v>-117677</v>
      </c>
    </row>
    <row r="86" spans="1:19" ht="23.1" customHeight="1">
      <c r="A86" t="s">
        <v>293</v>
      </c>
      <c r="D86" s="104">
        <v>7</v>
      </c>
      <c r="F86" s="38">
        <v>28000000</v>
      </c>
      <c r="G86" s="64"/>
      <c r="H86" s="38">
        <v>14000000</v>
      </c>
      <c r="I86" s="64"/>
      <c r="J86" s="38">
        <v>16500000</v>
      </c>
      <c r="K86" s="64"/>
      <c r="L86" s="38">
        <v>14000000</v>
      </c>
    </row>
    <row r="87" spans="1:19" ht="23.1" customHeight="1">
      <c r="A87" t="s">
        <v>294</v>
      </c>
      <c r="F87" s="38">
        <v>-20905000</v>
      </c>
      <c r="G87" s="64"/>
      <c r="H87" s="38">
        <v>-20047600</v>
      </c>
      <c r="I87" s="64"/>
      <c r="J87" s="38">
        <v>-5460000</v>
      </c>
      <c r="K87" s="64"/>
      <c r="L87" s="38">
        <v>-16047600</v>
      </c>
    </row>
    <row r="88" spans="1:19" ht="23.1" customHeight="1">
      <c r="A88" t="s">
        <v>295</v>
      </c>
      <c r="F88" s="64">
        <v>-146981</v>
      </c>
      <c r="G88" s="64"/>
      <c r="H88" s="64">
        <v>-218165</v>
      </c>
      <c r="I88" s="64"/>
      <c r="J88" s="38">
        <v>-16373</v>
      </c>
      <c r="K88" s="64"/>
      <c r="L88" s="38">
        <v>-156014</v>
      </c>
      <c r="S88" s="66"/>
    </row>
    <row r="89" spans="1:19" ht="23.1" customHeight="1">
      <c r="A89" t="s">
        <v>296</v>
      </c>
      <c r="F89" s="64"/>
      <c r="G89" s="64"/>
      <c r="H89" s="64"/>
      <c r="I89" s="64"/>
      <c r="J89" s="64"/>
      <c r="K89" s="64"/>
      <c r="L89" s="64"/>
    </row>
    <row r="90" spans="1:19" ht="23.1" customHeight="1">
      <c r="A90" t="s">
        <v>297</v>
      </c>
      <c r="F90" s="38">
        <v>-13807861</v>
      </c>
      <c r="G90" s="64"/>
      <c r="H90" s="38">
        <v>-83716</v>
      </c>
      <c r="I90" s="64"/>
      <c r="J90" s="38">
        <v>-4533537</v>
      </c>
      <c r="K90" s="64"/>
      <c r="L90" s="38">
        <v>-2</v>
      </c>
    </row>
    <row r="91" spans="1:19" ht="23.1" customHeight="1">
      <c r="A91" t="s">
        <v>298</v>
      </c>
      <c r="F91" s="19">
        <v>-11090603</v>
      </c>
      <c r="G91" s="64"/>
      <c r="H91" s="19">
        <v>-11684864</v>
      </c>
      <c r="I91" s="64"/>
      <c r="J91" s="19">
        <v>-3253211</v>
      </c>
      <c r="K91" s="64"/>
      <c r="L91" s="19">
        <v>-2929311</v>
      </c>
    </row>
    <row r="92" spans="1:19" ht="23.1" customHeight="1">
      <c r="A92" s="82" t="s">
        <v>321</v>
      </c>
      <c r="B92" s="82"/>
      <c r="D92" s="116"/>
      <c r="E92" s="82"/>
      <c r="F92" s="133">
        <f>SUM(F77:F91)</f>
        <v>-42612233</v>
      </c>
      <c r="G92" s="97"/>
      <c r="H92" s="133">
        <f>SUM(H77:H91)</f>
        <v>-29325373</v>
      </c>
      <c r="I92" s="97"/>
      <c r="J92" s="133">
        <f>SUM(J77:J91)</f>
        <v>15163281</v>
      </c>
      <c r="K92" s="97"/>
      <c r="L92" s="133">
        <f>SUM(L77:L91)</f>
        <v>800609</v>
      </c>
    </row>
    <row r="93" spans="1:19" ht="16.5" customHeight="1">
      <c r="A93" s="82"/>
      <c r="B93" s="82"/>
      <c r="C93" s="82"/>
      <c r="D93" s="116"/>
      <c r="E93" s="82"/>
      <c r="F93" s="97"/>
      <c r="G93" s="97"/>
      <c r="H93" s="97"/>
      <c r="I93" s="97"/>
      <c r="J93" s="97"/>
      <c r="K93" s="97"/>
      <c r="L93" s="97"/>
    </row>
    <row r="94" spans="1:19" s="63" customFormat="1" ht="23.1" customHeight="1">
      <c r="A94" s="124" t="s">
        <v>0</v>
      </c>
      <c r="C94" s="124"/>
      <c r="D94" s="125"/>
      <c r="E94" s="124"/>
      <c r="J94" s="181"/>
      <c r="K94" s="181"/>
      <c r="L94" s="181"/>
    </row>
    <row r="95" spans="1:19" s="63" customFormat="1" ht="23.1" customHeight="1">
      <c r="A95" s="124" t="s">
        <v>244</v>
      </c>
      <c r="C95" s="124"/>
      <c r="D95" s="125"/>
      <c r="E95" s="124"/>
      <c r="J95" s="181"/>
      <c r="K95" s="181"/>
      <c r="L95" s="181"/>
    </row>
    <row r="96" spans="1:19" ht="23.1" customHeight="1">
      <c r="A96" s="72"/>
      <c r="B96" s="72"/>
      <c r="C96" s="72"/>
      <c r="D96" s="82"/>
      <c r="E96" s="82"/>
      <c r="L96" s="71" t="s">
        <v>2</v>
      </c>
    </row>
    <row r="97" spans="1:13" ht="23.1" customHeight="1">
      <c r="D97"/>
      <c r="F97" s="172" t="s">
        <v>3</v>
      </c>
      <c r="G97" s="172"/>
      <c r="H97" s="172"/>
      <c r="I97" s="72"/>
      <c r="J97" s="172" t="s">
        <v>4</v>
      </c>
      <c r="K97" s="172"/>
      <c r="L97" s="172"/>
    </row>
    <row r="98" spans="1:13" ht="23.1" customHeight="1">
      <c r="A98" s="73"/>
      <c r="B98" s="73"/>
      <c r="C98" s="73"/>
      <c r="D98"/>
      <c r="F98" s="180" t="s">
        <v>155</v>
      </c>
      <c r="G98" s="180"/>
      <c r="H98" s="180"/>
      <c r="I98" s="72"/>
      <c r="J98" s="180" t="s">
        <v>155</v>
      </c>
      <c r="K98" s="180"/>
      <c r="L98" s="180"/>
    </row>
    <row r="99" spans="1:13" ht="23.1" customHeight="1">
      <c r="A99" s="73"/>
      <c r="B99" s="73"/>
      <c r="C99" s="73"/>
      <c r="D99"/>
      <c r="F99" s="179" t="s">
        <v>100</v>
      </c>
      <c r="G99" s="179"/>
      <c r="H99" s="179"/>
      <c r="I99" s="72"/>
      <c r="J99" s="179" t="s">
        <v>100</v>
      </c>
      <c r="K99" s="179"/>
      <c r="L99" s="179"/>
    </row>
    <row r="100" spans="1:13" ht="23.1" customHeight="1">
      <c r="F100" s="108">
        <v>2568</v>
      </c>
      <c r="G100" s="127"/>
      <c r="H100" s="108">
        <v>2567</v>
      </c>
      <c r="I100" s="73"/>
      <c r="J100" s="108">
        <v>2568</v>
      </c>
      <c r="K100" s="127"/>
      <c r="L100" s="108">
        <v>2567</v>
      </c>
    </row>
    <row r="101" spans="1:13" ht="16.5" customHeight="1">
      <c r="A101" s="73"/>
      <c r="B101" s="73"/>
      <c r="C101" s="73"/>
      <c r="F101" s="73"/>
      <c r="G101" s="127"/>
      <c r="H101" s="73"/>
      <c r="I101" s="73"/>
      <c r="J101" s="73"/>
      <c r="K101" s="127"/>
      <c r="L101" s="73"/>
    </row>
    <row r="102" spans="1:13" ht="23.25" customHeight="1">
      <c r="A102" t="s">
        <v>299</v>
      </c>
      <c r="B102" s="82"/>
      <c r="D102" s="116"/>
      <c r="E102" s="82"/>
    </row>
    <row r="103" spans="1:13" ht="23.25" customHeight="1">
      <c r="A103" t="s">
        <v>300</v>
      </c>
      <c r="B103" s="82"/>
      <c r="D103" s="116"/>
      <c r="E103" s="82"/>
      <c r="F103" s="64">
        <f>F52+F67+F92</f>
        <v>1242999</v>
      </c>
      <c r="G103" s="64"/>
      <c r="H103" s="64">
        <f>H52+H67+H92</f>
        <v>1138649</v>
      </c>
      <c r="I103" s="64"/>
      <c r="J103" s="64">
        <f>J52+J67+J92</f>
        <v>219737</v>
      </c>
      <c r="K103" s="64"/>
      <c r="L103" s="64">
        <f>L52+L67+L92</f>
        <v>-342272</v>
      </c>
    </row>
    <row r="104" spans="1:13" ht="23.25" customHeight="1">
      <c r="A104" t="s">
        <v>301</v>
      </c>
      <c r="B104" s="82"/>
      <c r="D104" s="116"/>
      <c r="E104" s="82"/>
      <c r="F104" s="64"/>
      <c r="G104" s="64"/>
      <c r="H104" s="64"/>
      <c r="I104" s="64"/>
      <c r="J104" s="64"/>
      <c r="K104" s="64"/>
      <c r="L104" s="64"/>
    </row>
    <row r="105" spans="1:13" ht="23.85" customHeight="1">
      <c r="A105" t="s">
        <v>302</v>
      </c>
      <c r="B105" s="82"/>
      <c r="D105" s="116"/>
      <c r="E105" s="82"/>
      <c r="F105" s="132">
        <v>-388730</v>
      </c>
      <c r="G105" s="64"/>
      <c r="H105" s="132">
        <v>984585</v>
      </c>
      <c r="I105" s="64"/>
      <c r="J105" s="19">
        <v>0</v>
      </c>
      <c r="K105" s="64"/>
      <c r="L105" s="19">
        <v>0</v>
      </c>
    </row>
    <row r="106" spans="1:13" ht="23.25" customHeight="1">
      <c r="A106" s="82" t="s">
        <v>303</v>
      </c>
      <c r="B106" s="82"/>
      <c r="D106" s="116"/>
      <c r="E106" s="82"/>
      <c r="F106" s="97">
        <f>SUM(F103:F105)</f>
        <v>854269</v>
      </c>
      <c r="G106" s="97"/>
      <c r="H106" s="97">
        <f>SUM(H103:H105)</f>
        <v>2123234</v>
      </c>
      <c r="I106" s="97"/>
      <c r="J106" s="97">
        <f>SUM(J103:J105)</f>
        <v>219737</v>
      </c>
      <c r="K106" s="97"/>
      <c r="L106" s="97">
        <f>SUM(L103:L105)</f>
        <v>-342272</v>
      </c>
    </row>
    <row r="107" spans="1:13" ht="23.25" customHeight="1">
      <c r="A107" t="s">
        <v>304</v>
      </c>
      <c r="F107" s="132">
        <v>24032215</v>
      </c>
      <c r="G107" s="64"/>
      <c r="H107" s="132">
        <v>24403720</v>
      </c>
      <c r="I107" s="64"/>
      <c r="J107" s="132">
        <v>1226831</v>
      </c>
      <c r="K107" s="64"/>
      <c r="L107" s="132">
        <v>1459843</v>
      </c>
    </row>
    <row r="108" spans="1:13" ht="23.25" customHeight="1" thickBot="1">
      <c r="A108" s="82" t="s">
        <v>305</v>
      </c>
      <c r="B108" s="82"/>
      <c r="D108" s="116"/>
      <c r="E108" s="82"/>
      <c r="F108" s="135">
        <f>SUM(F106:F107)</f>
        <v>24886484</v>
      </c>
      <c r="G108" s="97"/>
      <c r="H108" s="135">
        <f>SUM(H106:H107)</f>
        <v>26526954</v>
      </c>
      <c r="I108" s="97"/>
      <c r="J108" s="135">
        <f>SUM(J106:J107)</f>
        <v>1446568</v>
      </c>
      <c r="K108" s="97"/>
      <c r="L108" s="135">
        <f>SUM(L106:L107)</f>
        <v>1117571</v>
      </c>
      <c r="M108" s="64"/>
    </row>
    <row r="109" spans="1:13" ht="23.25" customHeight="1" thickTop="1">
      <c r="A109" s="82"/>
      <c r="B109" s="82"/>
      <c r="D109" s="116"/>
      <c r="E109" s="82"/>
      <c r="F109" s="97"/>
      <c r="G109" s="97"/>
      <c r="H109" s="97"/>
      <c r="I109" s="97"/>
      <c r="J109" s="97"/>
      <c r="K109" s="97"/>
      <c r="L109" s="97"/>
    </row>
    <row r="110" spans="1:13" ht="23.25" customHeight="1">
      <c r="A110" s="128" t="s">
        <v>306</v>
      </c>
      <c r="B110" s="128"/>
      <c r="D110" s="116"/>
      <c r="E110" s="128"/>
      <c r="F110" s="64"/>
      <c r="G110" s="64"/>
      <c r="H110" s="64"/>
      <c r="I110" s="64"/>
      <c r="J110" s="64"/>
      <c r="K110" s="64"/>
      <c r="L110" s="64"/>
    </row>
    <row r="111" spans="1:13" ht="23.25" customHeight="1">
      <c r="A111" s="136" t="s">
        <v>307</v>
      </c>
      <c r="B111" s="82" t="s">
        <v>11</v>
      </c>
      <c r="D111" s="116"/>
      <c r="E111" s="82"/>
      <c r="F111" s="64"/>
      <c r="G111" s="64"/>
      <c r="H111" s="64"/>
      <c r="I111" s="64"/>
      <c r="J111" s="64"/>
      <c r="K111" s="64"/>
      <c r="L111" s="64"/>
    </row>
    <row r="112" spans="1:13" ht="23.25" customHeight="1">
      <c r="B112" t="s">
        <v>308</v>
      </c>
      <c r="F112" s="64"/>
      <c r="G112" s="64"/>
      <c r="H112" s="64"/>
      <c r="I112" s="64"/>
      <c r="J112" s="64"/>
      <c r="K112" s="64"/>
      <c r="L112" s="64"/>
    </row>
    <row r="113" spans="1:14" ht="23.25" customHeight="1">
      <c r="B113" t="s">
        <v>11</v>
      </c>
      <c r="F113" s="64">
        <v>26813892</v>
      </c>
      <c r="G113" s="64"/>
      <c r="H113" s="64">
        <v>27705006</v>
      </c>
      <c r="I113" s="64"/>
      <c r="J113" s="64">
        <v>1446568</v>
      </c>
      <c r="K113" s="64"/>
      <c r="L113" s="64">
        <v>1117571</v>
      </c>
      <c r="M113" s="61"/>
      <c r="N113" s="67"/>
    </row>
    <row r="114" spans="1:14" ht="23.25" customHeight="1">
      <c r="B114" t="s">
        <v>309</v>
      </c>
      <c r="F114" s="132">
        <v>-1927408</v>
      </c>
      <c r="G114" s="64"/>
      <c r="H114" s="132">
        <v>-1178052</v>
      </c>
      <c r="I114" s="64"/>
      <c r="J114" s="31">
        <v>0</v>
      </c>
      <c r="K114" s="64"/>
      <c r="L114" s="31">
        <v>0</v>
      </c>
      <c r="M114" s="67"/>
      <c r="N114" s="67"/>
    </row>
    <row r="115" spans="1:14" ht="23.25" customHeight="1" thickBot="1">
      <c r="B115" s="82" t="s">
        <v>310</v>
      </c>
      <c r="D115" s="116"/>
      <c r="E115" s="82"/>
      <c r="F115" s="135">
        <f>SUM(F113:F114)</f>
        <v>24886484</v>
      </c>
      <c r="G115" s="97"/>
      <c r="H115" s="135">
        <f>SUM(H113:H114)</f>
        <v>26526954</v>
      </c>
      <c r="I115" s="97"/>
      <c r="J115" s="135">
        <f>SUM(J113:J114)</f>
        <v>1446568</v>
      </c>
      <c r="K115" s="97"/>
      <c r="L115" s="135">
        <f>SUM(L113:L114)</f>
        <v>1117571</v>
      </c>
      <c r="M115" s="57"/>
      <c r="N115" s="62"/>
    </row>
    <row r="116" spans="1:14" ht="14.85" customHeight="1" thickTop="1">
      <c r="B116" s="82"/>
      <c r="D116" s="116"/>
      <c r="E116" s="82"/>
      <c r="F116" s="97"/>
      <c r="G116" s="97"/>
      <c r="H116" s="97"/>
      <c r="I116" s="97"/>
      <c r="J116" s="97"/>
      <c r="K116" s="97"/>
      <c r="L116" s="97"/>
    </row>
    <row r="117" spans="1:14" ht="22.2">
      <c r="A117" s="136" t="s">
        <v>311</v>
      </c>
      <c r="B117" s="137" t="s">
        <v>312</v>
      </c>
      <c r="D117" s="116"/>
      <c r="E117" s="82"/>
      <c r="F117" s="97"/>
      <c r="G117" s="97"/>
      <c r="H117" s="97"/>
      <c r="I117" s="97"/>
      <c r="J117" s="97"/>
      <c r="K117" s="97"/>
      <c r="L117" s="97"/>
    </row>
    <row r="118" spans="1:14" ht="23.25" customHeight="1">
      <c r="B118">
        <v>2.1</v>
      </c>
      <c r="C118" s="138" t="s">
        <v>315</v>
      </c>
    </row>
    <row r="119" spans="1:14" ht="23.25" customHeight="1">
      <c r="C119" t="s">
        <v>314</v>
      </c>
    </row>
    <row r="120" spans="1:14" ht="22.2">
      <c r="A120" s="136"/>
      <c r="B120">
        <v>2.2000000000000002</v>
      </c>
      <c r="C120" s="138" t="s">
        <v>313</v>
      </c>
      <c r="D120" s="116"/>
      <c r="E120" s="82"/>
      <c r="F120" s="97"/>
      <c r="G120" s="97"/>
      <c r="H120" s="97"/>
      <c r="I120" s="97"/>
      <c r="J120" s="97"/>
      <c r="K120" s="97"/>
      <c r="L120" s="97"/>
    </row>
    <row r="121" spans="1:14" ht="22.2">
      <c r="A121" s="136"/>
      <c r="C121" s="138" t="s">
        <v>323</v>
      </c>
      <c r="D121" s="116"/>
      <c r="E121" s="82"/>
      <c r="F121" s="97"/>
      <c r="G121" s="97"/>
      <c r="H121" s="97"/>
      <c r="I121" s="97"/>
      <c r="J121" s="97"/>
      <c r="K121" s="97"/>
      <c r="L121" s="97"/>
    </row>
  </sheetData>
  <mergeCells count="26">
    <mergeCell ref="F99:H99"/>
    <mergeCell ref="F98:H98"/>
    <mergeCell ref="J97:L97"/>
    <mergeCell ref="J98:L98"/>
    <mergeCell ref="J99:L99"/>
    <mergeCell ref="F97:H97"/>
    <mergeCell ref="J94:L94"/>
    <mergeCell ref="J95:L95"/>
    <mergeCell ref="J73:L73"/>
    <mergeCell ref="J72:L72"/>
    <mergeCell ref="J68:L68"/>
    <mergeCell ref="F71:H71"/>
    <mergeCell ref="F72:H72"/>
    <mergeCell ref="F73:H73"/>
    <mergeCell ref="J69:L69"/>
    <mergeCell ref="J71:L71"/>
    <mergeCell ref="F38:H38"/>
    <mergeCell ref="F5:H5"/>
    <mergeCell ref="J36:L36"/>
    <mergeCell ref="J38:L38"/>
    <mergeCell ref="J4:L4"/>
    <mergeCell ref="J5:L5"/>
    <mergeCell ref="J37:L37"/>
    <mergeCell ref="F4:H4"/>
    <mergeCell ref="F37:H37"/>
    <mergeCell ref="F36:H36"/>
  </mergeCells>
  <pageMargins left="0.8" right="0.8" top="0.48" bottom="0.5" header="0.5" footer="0.5"/>
  <pageSetup paperSize="9" scale="82" firstPageNumber="18" fitToHeight="0" orientation="portrait" useFirstPageNumber="1" r:id="rId1"/>
  <headerFooter>
    <oddFooter>&amp;L หมายเหตุประกอบงบการเงินเป็นส่วนหนึ่งของงบการเงินระหว่างกาลนี้
&amp;C&amp;P</oddFooter>
  </headerFooter>
  <rowBreaks count="3" manualBreakCount="3">
    <brk id="32" max="16383" man="1"/>
    <brk id="67" max="16383" man="1"/>
    <brk id="93" max="16383" man="1"/>
  </rowBreaks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datasnipper xmlns="http://datasnipper" workbookId="6268e810-0eb1-4942-8776-ed3565a5781e" dataSnipperSheetDeleted="false" guid="9d82e87c-4953-49c7-a883-0aba5704436c" revision="2">
  <settings xmlns="" guid="0c7f21ad-fbc4-4f5d-969b-6298ce206a4b">
    <setting type="boolean" value="True" name="embed-documents" guid="ef75e9ad-924e-4a18-a349-f37d6d5dc2d3"/>
  </settings>
</datasnipper>
</file>

<file path=customXml/itemProps1.xml><?xml version="1.0" encoding="utf-8"?>
<ds:datastoreItem xmlns:ds="http://schemas.openxmlformats.org/officeDocument/2006/customXml" ds:itemID="{5EBFCBEF-6F29-49F5-A1F4-601A8EA5087A}">
  <ds:schemaRefs>
    <ds:schemaRef ds:uri="http://datasnipper"/>
    <ds:schemaRef ds:uri=""/>
  </ds:schemaRefs>
</ds:datastoreItem>
</file>

<file path=docMetadata/LabelInfo.xml><?xml version="1.0" encoding="utf-8"?>
<clbl:labelList xmlns:clbl="http://schemas.microsoft.com/office/2020/mipLabelMetadata">
  <clbl:label id="{deff24bb-2089-4400-8c8e-f71e680378b2}" enabled="0" method="" siteId="{deff24bb-2089-4400-8c8e-f71e680378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BL3-6</vt:lpstr>
      <vt:lpstr>PL7-14</vt:lpstr>
      <vt:lpstr>CH15</vt:lpstr>
      <vt:lpstr>CH16</vt:lpstr>
      <vt:lpstr>CH17</vt:lpstr>
      <vt:lpstr>CF18-21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2025-08-13T03:09:14Z</dcterms:created>
  <dcterms:modified xsi:type="dcterms:W3CDTF">2025-08-14T03:23:54Z</dcterms:modified>
  <cp:category/>
  <cp:contentStatus/>
</cp:coreProperties>
</file>