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10" tabRatio="672" activeTab="3"/>
  </bookViews>
  <sheets>
    <sheet name="BL" sheetId="1" r:id="rId1"/>
    <sheet name="SH 9-10" sheetId="2" r:id="rId2"/>
    <sheet name="CH 11-12" sheetId="3" r:id="rId3"/>
    <sheet name="CF" sheetId="4" r:id="rId4"/>
  </sheets>
  <definedNames>
    <definedName name="_xlnm.Print_Area" localSheetId="0">'BL'!$A$1:$J$165</definedName>
    <definedName name="_xlnm.Print_Area" localSheetId="3">'CF'!$A$1:$I$108</definedName>
    <definedName name="_xlnm.Print_Area" localSheetId="2">'CH 11-12'!$A$1:$V$47</definedName>
    <definedName name="_xlnm.Print_Area" localSheetId="1">'SH 9-10'!$A$1:$Z$50</definedName>
  </definedNames>
  <calcPr fullCalcOnLoad="1"/>
</workbook>
</file>

<file path=xl/sharedStrings.xml><?xml version="1.0" encoding="utf-8"?>
<sst xmlns="http://schemas.openxmlformats.org/spreadsheetml/2006/main" count="715" uniqueCount="231">
  <si>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</si>
  <si>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</si>
  <si>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</si>
  <si>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</si>
  <si>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</si>
  <si>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</si>
  <si>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</si>
  <si>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สุทธิ</t>
  </si>
  <si>
    <t>เงินให้กู้ยืมระยะยาวแก่บริษัทย่อยที่ถึง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</si>
  <si>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</si>
  <si>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</si>
  <si>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</si>
  <si>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 xml:space="preserve">ที่ดินที่มีไว้เพื่อโครงการในอนาคต </t>
  </si>
  <si>
    <t>สินทรัพย์ไม่หมุนเวียนอื่น</t>
  </si>
  <si>
    <t xml:space="preserve">สินทรัพย์ภาษีเงินได้รอตัดบัญชี  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</si>
  <si>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</si>
  <si>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</si>
  <si>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</si>
  <si>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</si>
  <si>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</si>
  <si>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</si>
  <si>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</si>
  <si>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</si>
  <si>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 xml:space="preserve">หนี้สินภาษีเงินได้รอตัดบัญชี  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</si>
  <si>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</si>
  <si>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</si>
  <si>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</si>
  <si>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</si>
  <si>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</si>
  <si>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</si>
  <si>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</si>
  <si>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</si>
  <si>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</si>
  <si>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</si>
  <si>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</si>
  <si>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</si>
  <si>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</si>
  <si>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</si>
  <si>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ต้นทุนขาย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</si>
  <si>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</si>
  <si>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</si>
  <si>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</si>
  <si>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ดอกเบี้ยจ่าย</t>
  </si>
  <si>
    <t>กำไรสุทธิ</t>
  </si>
  <si>
    <t xml:space="preserve"> ทุนเรือนหุ้น</t>
  </si>
  <si>
    <t>ทุนเรือนหุ้นที่</t>
  </si>
  <si>
    <t xml:space="preserve"> ที่ออกและ</t>
  </si>
  <si>
    <t>ส่วนเกิน</t>
  </si>
  <si>
    <t>จากส่วนได้</t>
  </si>
  <si>
    <t>ถือเป็นหุ้นทุน</t>
  </si>
  <si>
    <t>ในบริษัทร่วม</t>
  </si>
  <si>
    <t>ทุนเรือนหุ้น</t>
  </si>
  <si>
    <t>ที่ออกและ</t>
  </si>
  <si>
    <t xml:space="preserve">รับซื้อคืน </t>
  </si>
  <si>
    <t xml:space="preserve">งบการเงิน </t>
  </si>
  <si>
    <t xml:space="preserve">ในหลักทรัพย์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</si>
  <si>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</si>
  <si>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</si>
  <si>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</si>
  <si>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</si>
  <si>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>ค่าเผื่อ (โอนกลับค่าเผื่อ) หนี้สงสัยจะสูญ</t>
  </si>
  <si>
    <t>ประมาณการหนี้สิน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</si>
  <si>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</si>
  <si>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</si>
  <si>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</si>
  <si>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</si>
  <si>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</si>
  <si>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ซื้อที่ดิน อาคารและอุปกรณ์เพิ่มขึ้น</t>
  </si>
  <si>
    <t>ซื้อสินทรัพย์ไม่มีตัวตนเพิ่มขึ้น</t>
  </si>
  <si>
    <t>ซื้อเงินลงทุนระยะยาวเพิ่มขึ้น</t>
  </si>
  <si>
    <t>กระแสเงินสดจากกิจกรรมจัดหาเงิน</t>
  </si>
  <si>
    <t>เงินกู้ยืมระยะยาวจากสถาบันการเงินเพิ่มขึ้น</t>
  </si>
  <si>
    <t>ชำระคืนเงินกู้ยืมระยะยาว</t>
  </si>
  <si>
    <t>ชำระคืนหุ้นกู้</t>
  </si>
  <si>
    <t>ชำระหนี้สินภายใต้สัญญาเช่า</t>
  </si>
  <si>
    <t>ผลกระทบจากอัตราแลกเปลี่ยนในเงินสด</t>
  </si>
  <si>
    <t>ข้อมูลงบกระแสเงินสดเปิดเผยเพิ่มเติม</t>
  </si>
  <si>
    <t>รายการนี้ประกอบด้วย</t>
  </si>
  <si>
    <t>เงินเบิกเกินบัญชีธนาคาร</t>
  </si>
  <si>
    <t>หนี้สินไม่หมุนเวียนอื่น</t>
  </si>
  <si>
    <t>รวมสินทรัพย์ไม่หมุนเวียน</t>
  </si>
  <si>
    <t xml:space="preserve">เงินให้กู้ยืมระยะยาวแก่บริษัทย่อยลดลง </t>
  </si>
  <si>
    <t xml:space="preserve">ภาษีเงินได้ </t>
  </si>
  <si>
    <t>ส่วนของ</t>
  </si>
  <si>
    <t>ผู้ถือหุ้น</t>
  </si>
  <si>
    <t>-  บริษัทย่อย</t>
  </si>
  <si>
    <t xml:space="preserve">-  บริษัทร่วม </t>
  </si>
  <si>
    <t>(พันบาท)</t>
  </si>
  <si>
    <t>ขาดทุน (กำไร) จากอัตราแลกเปลี่ยนเงินตราต่างประเทศ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</si>
  <si>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</si>
  <si>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</si>
  <si>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</si>
  <si>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ชำระดอกเบี้ยจ่าย</t>
  </si>
  <si>
    <t>รายการปรับปรุง</t>
  </si>
  <si>
    <t>ดอกเบี้ยรับ</t>
  </si>
  <si>
    <t>เงินรับจากดอกเบี้ยรับ</t>
  </si>
  <si>
    <t>งบกำไรขาดทุน</t>
  </si>
  <si>
    <t>เงินรับจากการจำหน่ายสินทรัพย์ถาวรและเงินลงทุนระยะยาว</t>
  </si>
  <si>
    <t>ยอดคงเหลือ ณ วันที่  1 มกราคม  2549</t>
  </si>
  <si>
    <t xml:space="preserve">31 มีนาคม 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</si>
  <si>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</si>
  <si>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</si>
  <si>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</si>
  <si>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</si>
  <si>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</si>
  <si>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 xml:space="preserve">เงินกู้ยืมระยะสั้นจากสถาบันการเงินเพิ่มขึ้น </t>
  </si>
  <si>
    <t>เงินสดสุทธิได้มาจาก (ใช้ไปใน) กิจกรรมจัดหาเงิน</t>
  </si>
  <si>
    <t>เงินสดและรายการเทียบเท่าเงินสดเพิ่มขึ้น (ลดลง)  - สุทธิ</t>
  </si>
  <si>
    <t>การแปลงค่า</t>
  </si>
  <si>
    <t xml:space="preserve">1.  เงินสดและรายการเทียบเท่าเงินสด 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</si>
  <si>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</si>
  <si>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</si>
  <si>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-  บริษัทร่วมและบริษัทที่เกี่ยวข้องกัน</t>
  </si>
  <si>
    <t>-  บริษัทอื่นและบุคคล</t>
  </si>
  <si>
    <t>-  บริษัทที่เกี่ยวข้องกันและบริษัทอื่น</t>
  </si>
  <si>
    <t>เงินรับจากการลดทุนของเงินลงทุนในบริษัทย่อย</t>
  </si>
  <si>
    <t xml:space="preserve">2.  รายการที่มิใช่เงินสด
</t>
  </si>
  <si>
    <t>ณ วันที่ 31 มีนาคม 2550 และ 31 ธันวาคม 2549</t>
  </si>
  <si>
    <t>2549</t>
  </si>
  <si>
    <t>เงินให้กู้ยืมระยะสั้นแก่บริษัทย่อย</t>
  </si>
  <si>
    <t>ดอกเบี้ยค้างรับจาก</t>
  </si>
  <si>
    <t>-  บริษัทที่เกี่ยวข้องกัน</t>
  </si>
  <si>
    <t xml:space="preserve">   กำหนดชำระภายในหนึ่งปี</t>
  </si>
  <si>
    <t>ลูกหนี้ระยะยาวบริษัทที่เกี่ยวข้องกัน</t>
  </si>
  <si>
    <t xml:space="preserve">   จากการจำหน่ายเงินลงทุน</t>
  </si>
  <si>
    <t>(ไม่ได้ตรวจสอบ)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</si>
  <si>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</si>
  <si>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</si>
  <si>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</si>
  <si>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</si>
  <si>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>กำไรจากการจำหน่ายเงินลงทุนรอการรับรู้</t>
  </si>
  <si>
    <t xml:space="preserve">   เป็นรายได้</t>
  </si>
  <si>
    <t xml:space="preserve">   ทุนจดทะเบียน</t>
  </si>
  <si>
    <t xml:space="preserve">   ทุนที่ออกและชำระแล้ว</t>
  </si>
  <si>
    <t xml:space="preserve">   ส่วนเกินมูลค่าหุ้น</t>
  </si>
  <si>
    <t xml:space="preserve">   การแปลงค่างบการเงิน</t>
  </si>
  <si>
    <t xml:space="preserve">   การเปลี่ยนแปลงในมูลค่ายุติธรรม</t>
  </si>
  <si>
    <t xml:space="preserve">      -  การตีราคาที่ดิน</t>
  </si>
  <si>
    <t xml:space="preserve">      -  การเปลี่ยนแปลงมูลค่าเงินลงทุน</t>
  </si>
  <si>
    <t xml:space="preserve">   ส่วนเกินทุนจากส่วนได้ในบริษัทร่วม</t>
  </si>
  <si>
    <t xml:space="preserve">   สำรองตามกฎหมาย</t>
  </si>
  <si>
    <t xml:space="preserve">   ยังไม่ได้จัดสรร</t>
  </si>
  <si>
    <t>รวมส่วนของผู้ถือหุ้นเฉพาะบริษัท</t>
  </si>
  <si>
    <r>
      <t>หัก</t>
    </r>
    <r>
      <rPr>
        <sz val="15"/>
        <rFont val="Angsana New"/>
        <family val="1"/>
      </rPr>
      <t xml:space="preserve">  ทุนเรือนหุ้นที่ถือเป็นหุ้นทุน</t>
    </r>
  </si>
  <si>
    <t xml:space="preserve">        รับซื้อคืนจำนวน 328,820,600 หุ้น</t>
  </si>
  <si>
    <t xml:space="preserve">        - ราคาทุน</t>
  </si>
  <si>
    <t>ส่วนของผู้ถือหุ้นเฉพาะบริษัท - สุทธิ</t>
  </si>
  <si>
    <t>สำหรับงวดสามเดือนสิ้นสุดวันที่ 31 มีนาคม 2550 และ 2549 (ไม่ได้ตรวจสอบ)</t>
  </si>
  <si>
    <t xml:space="preserve">งบกำไรขาดทุน </t>
  </si>
  <si>
    <t xml:space="preserve">งบแสดงการเปลี่ยนแปลงส่วนของผู้ถือหุ้น </t>
  </si>
  <si>
    <t>การเปลี่ยนแปลง</t>
  </si>
  <si>
    <t>การตีราคา</t>
  </si>
  <si>
    <t>รวมส่วนของ</t>
  </si>
  <si>
    <t>มูลค่าหุ้น</t>
  </si>
  <si>
    <t>ที่ดิน</t>
  </si>
  <si>
    <t>การเปลี่ยนแปลงในส่วนของผู้ถือหุ้น</t>
  </si>
  <si>
    <t>ขาดทุนจากการแปลงค่างบการเงิน</t>
  </si>
  <si>
    <t xml:space="preserve">   ของหน่วยงานในต่างประเทศ</t>
  </si>
  <si>
    <t xml:space="preserve">   ส่วนของผู้ถือหุ้น</t>
  </si>
  <si>
    <t>รวมส่วนของรายได้และค่าใช้จ่ายที่รับรู้</t>
  </si>
  <si>
    <t>ขาดทุนจากการตัดจำหน่ายอาคารและอุปกรณ์</t>
  </si>
  <si>
    <t xml:space="preserve">   ที่ยังไม่เกิดขึ้นจริง</t>
  </si>
  <si>
    <t>ส่วนของผู้ถือหุ้นส่วนน้อยในกำไร (ขาดทุน) สุทธิของบริษัทย่อย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</si>
  <si>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</si>
  <si>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</si>
  <si>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</si>
  <si>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   และรายการเทียบเท่าเงินสด</t>
  </si>
  <si>
    <t xml:space="preserve">ส่วนเกินทุนจากการตีราคาที่ดิน  </t>
  </si>
  <si>
    <t>กำไร (ขาดทุน) สุทธิของรายการที่รับรู้</t>
  </si>
  <si>
    <t xml:space="preserve">   ในส่วนของผู้ถือหุ้น</t>
  </si>
  <si>
    <t>ยอดคงเหลือ ณ วันที่  1 มกราคม  2550</t>
  </si>
  <si>
    <t>ยอดคงเหลือ ณ วันที่ 31 มีนาคม 2549</t>
  </si>
  <si>
    <t>ยอดคงเหลือ ณ วันที่ 31 มีนาคม 2550</t>
  </si>
  <si>
    <t xml:space="preserve"> มูลค่าหุ้น</t>
  </si>
  <si>
    <t>ยอดคงเหลือที่ปรับปรุงแล้ว</t>
  </si>
  <si>
    <t>ยอดคงเหลือ ณ วันที่  1 มกราคม 2550</t>
  </si>
  <si>
    <t>ค่าเสื่อมราคาและรายจ่าย/ รายได้ตัดบัญชี-สุทธิ</t>
  </si>
  <si>
    <t>ลูกหนี้ระยะยาวบริษัทที่เกี่ยวข้องกันจากการ</t>
  </si>
  <si>
    <t xml:space="preserve">   จำหน่ายเงินลงทุนส่วนที่ถึงกำหนดชำระ</t>
  </si>
  <si>
    <t>ตั๋วเงินจ่ายเพิ่มขึ้น</t>
  </si>
  <si>
    <t>เงินปันผลรับ</t>
  </si>
  <si>
    <t>เงินให้กู้ยืมระยะสั้นแก่บริษัทย่อยเพิ่มขึ้น</t>
  </si>
  <si>
    <t xml:space="preserve">         ในหลักทรัพย์เผื่อขายในส่วนของบริษัท</t>
  </si>
  <si>
    <t>ขาดทุน(กำไร)สุทธิส่วนที่เป็นของผู้ถือหุ้นส่วนน้อย</t>
  </si>
  <si>
    <t>กำไร(ขาดทุน)สุทธิ</t>
  </si>
  <si>
    <t>ยอดคงเหลือ ณ วันที่  31 มีนาคม  2549</t>
  </si>
  <si>
    <t>ยอดคงเหลือ ณ วันที่  31 มีนาคม 2550</t>
  </si>
  <si>
    <t>หนี้สินและส่วนของผู้ถือหุ้น (ต่อ)</t>
  </si>
  <si>
    <t>สินทรัพย์ (ต่อ)</t>
  </si>
  <si>
    <t>โอนกลับค่าเผื่อขาดทุนจากมูลค่าที่ลดลงของสินค้า</t>
  </si>
  <si>
    <t>เงินลงทุนระยะยาว</t>
  </si>
  <si>
    <t xml:space="preserve">ที่ดิน อาคารและอุปกรณ์ </t>
  </si>
  <si>
    <t xml:space="preserve">สินทรัพย์ไม่มีตัวตน </t>
  </si>
  <si>
    <t>ส่วนแบ่งกำไรจากเงินลงทุนในบริษัทร่วม</t>
  </si>
  <si>
    <t xml:space="preserve">   ตามวิธีส่วนได้เสีย</t>
  </si>
  <si>
    <t>ส่วนแบ่งขาดทุนจากเงินลงทุนในบริษัทร่วม</t>
  </si>
  <si>
    <t>กำไร (ขาดทุน)สุทธิ</t>
  </si>
  <si>
    <t>กำไร (ขาดทุน)ต่อหุ้นขั้นพื้นฐาน  (บาท)</t>
  </si>
  <si>
    <t>กำไร (ขาดทุน) หลังภาษีเงินได้</t>
  </si>
  <si>
    <t>กำไร (ขาดทุน) ก่อนดอกเบี้ยจ่ายและภาษีเงินได้</t>
  </si>
  <si>
    <t>(ปรับปรุงใหม่)</t>
  </si>
  <si>
    <t>เงินปันผลค้างรับ</t>
  </si>
  <si>
    <t>6, 12</t>
  </si>
  <si>
    <t>4, 12</t>
  </si>
  <si>
    <t>9, 12</t>
  </si>
  <si>
    <t>เงินปันผลจ่าย - สุทธิจากเงินปันผลจ่ายสำหรับ</t>
  </si>
  <si>
    <t xml:space="preserve">   หุ้นทุนรับซื้อคืน </t>
  </si>
  <si>
    <t>ทุนส่วนของผู้ถือหุ้นส่วนน้อยในบริษัทย่อย</t>
  </si>
  <si>
    <t>เฉพาะบริษัท</t>
  </si>
  <si>
    <t>การเปลี่ยนแปลงนโยบายการบัญชีเงินลงทุน</t>
  </si>
  <si>
    <t>ตั๋วเงินจ่าย</t>
  </si>
  <si>
    <t>กำไร (ขาดทุน) สุทธิของรายการที่รับรู้ใน</t>
  </si>
  <si>
    <t>ขาดทุน (กำไร) จากการจำหน่ายที่ดิน อาคารและอุปกรณ์</t>
  </si>
  <si>
    <t>กำไรจากสัญญาแลกเปลี่ยนอัตราดอกเบี้ยที่ยังไม่เกิดขึ้นจริง</t>
  </si>
  <si>
    <t>ขาดทุนสุทธิ</t>
  </si>
  <si>
    <t>กำไร (ขาดทุน) สุทธิ</t>
  </si>
  <si>
    <t xml:space="preserve">ส่วนแบ่งกำไรจากเงินลงทุนในบริษัทร่วมตามวิธีส่วนได้เสีย </t>
  </si>
  <si>
    <t xml:space="preserve">ส่วนแบ่งขาดทุนจากเงินลงทุนในบริษัทร่วมตามวิธีส่วนได้เสีย </t>
  </si>
  <si>
    <t>เงินสดสุทธิได้มาจาก (ใช้ไปใน) กิจกรรมดำเนินงาน</t>
  </si>
  <si>
    <t>เงินสดสุทธิใช้ไปในกิจกรรมลงทุน</t>
  </si>
  <si>
    <t xml:space="preserve">   สำหรับงวด:</t>
  </si>
  <si>
    <t>รายได้จากการให้บริการ</t>
  </si>
  <si>
    <t>รายได้จากการขาย</t>
  </si>
  <si>
    <t>การเปลี่ยนแปลงในมูลค่ายุติธรรมอื่นๆ</t>
  </si>
  <si>
    <t xml:space="preserve">    สินทรัพย์ไม่มีตัวตนและเงินลงทุนระยะยาว - สุทธิ</t>
  </si>
  <si>
    <t>ค่าใช้จ่ายภาษีเงินได้</t>
  </si>
  <si>
    <r>
      <t xml:space="preserve">2.1  บริษัทและบริษัทย่อยบางแห่งได้ซื้อสินทรัพย์ถาวรโดยการทำสัญญาเช่าการเงินในมูลค่ารวมประมาณ 4 ล้านบาทในงวดปี 2550 </t>
    </r>
    <r>
      <rPr>
        <i/>
        <sz val="15"/>
        <rFont val="Angsana New"/>
        <family val="1"/>
      </rPr>
      <t>(2549:4 ล้านบาท)</t>
    </r>
  </si>
  <si>
    <t>2.2 ในระหว่างไตรมาสที่  1  ของปี  2550  บริษัทได้ขายสินทรัพย์ถาวรที่ใช้ในการประกอบธุรกิจฟาร์มเลี้ยงสัตว์ให้แก่บริษัทย่อยแห่งหนึ่ง (ดูหมายเหตุ 4) ในมูลค่ารวมประมาณ 1,017 ล้านบาท โดย ณ วันที่ 31 มีนาคม 2550 จำนวนดังกล่าวยังคงค้างเป็นยอดลูกหนี้ในงบการเงินเฉพาะกิจการ</t>
  </si>
  <si>
    <t xml:space="preserve">        -</t>
  </si>
  <si>
    <t>2.3  ในระหว่างไตรมาสที่ 1 ของปี 2550 บริษัทได้ชำระค่าหุ้นทุนของบริษัทย่อยที่จัดตั้งขึ้นใหม่ในประเทศสาธารณรัฐประชาชนจีนจำนวน 10 ล้านเรนมินบิหรือประมาณ 46 ล้านบาท โดยบริษัทได้นำเงินปันผลที่ได้รับจากบริษัทย่อยอีกแห่งหนึ่งในจำนวนเดียวกันไปชำระค่าหุ้นของบริษัทย่อยที่จัดตั้งใหม่ดังกล่าว (ดูหมายเหตุ 6)</t>
  </si>
  <si>
    <t>2.4 ในระหว่างไตรมาสที่ 1 ของปี 2550 ที่ประชุมสามัญผู้ถือหุ้นของบริษัทย่อยหลายแห่งได้มีมติอนุมัติจ่ายเงินปันผลประจำปี 2549 ให้แก่ผู้ถือหุ้นเป็นจำนวนรวม 10,099 ล้านบาท ณ วันที่ 31 มีนาคม 2550 บริษัทย่อยยังมิได้จ่ายเงินปันผลดังกล่าว (ดูหมายเหตุ 4)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</si>
</sst>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&quot;฿&quot;#,##0_);\(&quot;฿&quot;#,##0\)"/>
    <numFmt numFmtId="173" formatCode="&quot;฿&quot;#,##0_);[Red]\(&quot;฿&quot;#,##0\)"/>
    <numFmt numFmtId="174" formatCode="&quot;฿&quot;#,##0.00_);\(&quot;฿&quot;#,##0.00\)"/>
    <numFmt numFmtId="175" formatCode="&quot;฿&quot;#,##0.00_);[Red]\(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\t&quot;£&quot;#,##0_);\(\t&quot;£&quot;#,##0\)"/>
    <numFmt numFmtId="193" formatCode="\t&quot;£&quot;#,##0_);[Red]\(\t&quot;£&quot;#,##0\)"/>
    <numFmt numFmtId="194" formatCode="\t&quot;£&quot;#,##0.00_);\(\t&quot;£&quot;#,##0.00\)"/>
    <numFmt numFmtId="195" formatCode="\t&quot;£&quot;#,##0.00_);[Red]\(\t&quot;£&quot;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\ ;\(#,##0\)"/>
    <numFmt numFmtId="201" formatCode="#,##0.00\ ;\(#,##0.00\)"/>
    <numFmt numFmtId="202" formatCode="#,##0.0_);\(#,##0.0\)"/>
    <numFmt numFmtId="203" formatCode="_(* #,##0.0_);_(* \(#,##0.0\);_(* &quot;-&quot;??_);_(@_)"/>
    <numFmt numFmtId="204" formatCode="_(* #,##0_);_(* \(#,##0\);_(* &quot;-&quot;??_);_(@_)"/>
    <numFmt numFmtId="205" formatCode="\-"/>
  </numFmts>
  <fonts count="22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b/>
      <i/>
      <sz val="17"/>
      <color indexed="8"/>
      <name val="Angsana New"/>
      <family val="1"/>
    </font>
    <font>
      <sz val="17"/>
      <name val="Angsana New"/>
      <family val="1"/>
    </font>
    <font>
      <b/>
      <i/>
      <sz val="15"/>
      <color indexed="8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color indexed="8"/>
      <name val="Angsana New"/>
      <family val="1"/>
    </font>
    <font>
      <i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0" fontId="6" fillId="0" borderId="0" xfId="0" applyNumberFormat="1" applyFont="1" applyAlignment="1">
      <alignment horizontal="right"/>
    </xf>
    <xf numFmtId="200" fontId="6" fillId="0" borderId="0" xfId="0" applyNumberFormat="1" applyFont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200" fontId="6" fillId="0" borderId="1" xfId="0" applyNumberFormat="1" applyFont="1" applyBorder="1" applyAlignment="1">
      <alignment horizontal="center"/>
    </xf>
    <xf numFmtId="200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00" fontId="7" fillId="0" borderId="0" xfId="0" applyNumberFormat="1" applyFont="1" applyAlignment="1">
      <alignment horizontal="right"/>
    </xf>
    <xf numFmtId="200" fontId="7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200" fontId="0" fillId="0" borderId="1" xfId="0" applyNumberFormat="1" applyFont="1" applyBorder="1" applyAlignment="1">
      <alignment/>
    </xf>
    <xf numFmtId="20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justify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200" fontId="0" fillId="0" borderId="0" xfId="0" applyNumberFormat="1" applyFont="1" applyBorder="1" applyAlignment="1">
      <alignment/>
    </xf>
    <xf numFmtId="200" fontId="7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00" fontId="4" fillId="0" borderId="0" xfId="0" applyNumberFormat="1" applyFont="1" applyAlignment="1">
      <alignment/>
    </xf>
    <xf numFmtId="20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00" fontId="4" fillId="0" borderId="2" xfId="0" applyNumberFormat="1" applyFont="1" applyBorder="1" applyAlignment="1">
      <alignment/>
    </xf>
    <xf numFmtId="200" fontId="6" fillId="0" borderId="0" xfId="0" applyNumberFormat="1" applyFont="1" applyAlignment="1" quotePrefix="1">
      <alignment horizontal="center"/>
    </xf>
    <xf numFmtId="43" fontId="0" fillId="0" borderId="0" xfId="15" applyFont="1" applyAlignment="1">
      <alignment horizontal="center"/>
    </xf>
    <xf numFmtId="43" fontId="0" fillId="0" borderId="1" xfId="15" applyFont="1" applyBorder="1" applyAlignment="1">
      <alignment horizontal="center"/>
    </xf>
    <xf numFmtId="200" fontId="6" fillId="0" borderId="0" xfId="0" applyNumberFormat="1" applyFont="1" applyAlignment="1" quotePrefix="1">
      <alignment horizontal="right"/>
    </xf>
    <xf numFmtId="200" fontId="0" fillId="0" borderId="0" xfId="0" applyNumberFormat="1" applyFont="1" applyAlignment="1">
      <alignment horizontal="right"/>
    </xf>
    <xf numFmtId="200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6" fillId="0" borderId="1" xfId="0" applyNumberFormat="1" applyFont="1" applyBorder="1" applyAlignment="1" quotePrefix="1">
      <alignment horizontal="center"/>
    </xf>
    <xf numFmtId="200" fontId="6" fillId="0" borderId="0" xfId="0" applyNumberFormat="1" applyFont="1" applyBorder="1" applyAlignment="1" quotePrefix="1">
      <alignment horizontal="center"/>
    </xf>
    <xf numFmtId="200" fontId="0" fillId="0" borderId="0" xfId="0" applyNumberFormat="1" applyAlignment="1">
      <alignment horizontal="center"/>
    </xf>
    <xf numFmtId="200" fontId="6" fillId="0" borderId="1" xfId="0" applyNumberFormat="1" applyFont="1" applyBorder="1" applyAlignment="1" quotePrefix="1">
      <alignment horizontal="right"/>
    </xf>
    <xf numFmtId="0" fontId="17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00" fontId="4" fillId="0" borderId="3" xfId="0" applyNumberFormat="1" applyFont="1" applyBorder="1" applyAlignment="1">
      <alignment/>
    </xf>
    <xf numFmtId="200" fontId="4" fillId="0" borderId="4" xfId="0" applyNumberFormat="1" applyFont="1" applyBorder="1" applyAlignment="1">
      <alignment/>
    </xf>
    <xf numFmtId="200" fontId="7" fillId="0" borderId="0" xfId="0" applyNumberFormat="1" applyFont="1" applyBorder="1" applyAlignment="1">
      <alignment horizontal="right"/>
    </xf>
    <xf numFmtId="200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 horizontal="center"/>
    </xf>
    <xf numFmtId="200" fontId="0" fillId="0" borderId="0" xfId="0" applyNumberFormat="1" applyFont="1" applyFill="1" applyAlignment="1">
      <alignment/>
    </xf>
    <xf numFmtId="204" fontId="7" fillId="0" borderId="2" xfId="0" applyNumberFormat="1" applyFont="1" applyBorder="1" applyAlignment="1">
      <alignment horizontal="right"/>
    </xf>
    <xf numFmtId="200" fontId="0" fillId="0" borderId="5" xfId="0" applyNumberFormat="1" applyFont="1" applyBorder="1" applyAlignment="1">
      <alignment/>
    </xf>
    <xf numFmtId="200" fontId="0" fillId="0" borderId="4" xfId="0" applyNumberFormat="1" applyBorder="1" applyAlignment="1">
      <alignment horizontal="center"/>
    </xf>
    <xf numFmtId="200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04" fontId="0" fillId="0" borderId="4" xfId="0" applyNumberFormat="1" applyFont="1" applyBorder="1" applyAlignment="1">
      <alignment/>
    </xf>
    <xf numFmtId="204" fontId="6" fillId="0" borderId="0" xfId="0" applyNumberFormat="1" applyFont="1" applyAlignment="1">
      <alignment horizontal="right"/>
    </xf>
    <xf numFmtId="204" fontId="6" fillId="0" borderId="0" xfId="0" applyNumberFormat="1" applyFont="1" applyAlignment="1">
      <alignment/>
    </xf>
    <xf numFmtId="204" fontId="0" fillId="0" borderId="0" xfId="0" applyNumberFormat="1" applyAlignment="1">
      <alignment/>
    </xf>
    <xf numFmtId="204" fontId="6" fillId="0" borderId="1" xfId="0" applyNumberFormat="1" applyFont="1" applyBorder="1" applyAlignment="1">
      <alignment horizontal="center"/>
    </xf>
    <xf numFmtId="204" fontId="6" fillId="0" borderId="0" xfId="0" applyNumberFormat="1" applyFont="1" applyAlignment="1">
      <alignment horizontal="center"/>
    </xf>
    <xf numFmtId="204" fontId="6" fillId="0" borderId="0" xfId="0" applyNumberFormat="1" applyFont="1" applyBorder="1" applyAlignment="1">
      <alignment horizontal="center"/>
    </xf>
    <xf numFmtId="204" fontId="6" fillId="0" borderId="0" xfId="0" applyNumberFormat="1" applyFont="1" applyAlignment="1" quotePrefix="1">
      <alignment horizontal="center"/>
    </xf>
    <xf numFmtId="204" fontId="0" fillId="0" borderId="0" xfId="0" applyNumberFormat="1" applyFont="1" applyAlignment="1">
      <alignment/>
    </xf>
    <xf numFmtId="200" fontId="7" fillId="0" borderId="1" xfId="0" applyNumberFormat="1" applyFont="1" applyBorder="1" applyAlignment="1">
      <alignment horizontal="right"/>
    </xf>
    <xf numFmtId="200" fontId="0" fillId="0" borderId="4" xfId="0" applyNumberFormat="1" applyBorder="1" applyAlignment="1">
      <alignment/>
    </xf>
    <xf numFmtId="200" fontId="6" fillId="0" borderId="4" xfId="0" applyNumberFormat="1" applyFont="1" applyBorder="1" applyAlignment="1">
      <alignment horizontal="right"/>
    </xf>
    <xf numFmtId="204" fontId="0" fillId="0" borderId="5" xfId="0" applyNumberFormat="1" applyFont="1" applyBorder="1" applyAlignment="1">
      <alignment/>
    </xf>
    <xf numFmtId="200" fontId="6" fillId="0" borderId="5" xfId="0" applyNumberFormat="1" applyFont="1" applyBorder="1" applyAlignment="1">
      <alignment horizontal="right"/>
    </xf>
    <xf numFmtId="200" fontId="6" fillId="0" borderId="4" xfId="0" applyNumberFormat="1" applyFont="1" applyBorder="1" applyAlignment="1">
      <alignment horizontal="center"/>
    </xf>
    <xf numFmtId="204" fontId="7" fillId="0" borderId="2" xfId="0" applyNumberFormat="1" applyFont="1" applyBorder="1" applyAlignment="1">
      <alignment horizontal="center"/>
    </xf>
    <xf numFmtId="204" fontId="0" fillId="0" borderId="5" xfId="0" applyNumberFormat="1" applyFont="1" applyBorder="1" applyAlignment="1">
      <alignment/>
    </xf>
    <xf numFmtId="204" fontId="0" fillId="0" borderId="4" xfId="0" applyNumberFormat="1" applyFont="1" applyBorder="1" applyAlignment="1">
      <alignment horizontal="center"/>
    </xf>
    <xf numFmtId="204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/>
    </xf>
    <xf numFmtId="200" fontId="0" fillId="0" borderId="0" xfId="15" applyNumberFormat="1" applyFont="1" applyAlignment="1">
      <alignment horizontal="right"/>
    </xf>
    <xf numFmtId="0" fontId="0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vertical="top"/>
    </xf>
    <xf numFmtId="204" fontId="0" fillId="0" borderId="0" xfId="15" applyNumberFormat="1" applyFont="1" applyBorder="1" applyAlignment="1">
      <alignment/>
    </xf>
    <xf numFmtId="204" fontId="0" fillId="0" borderId="0" xfId="15" applyNumberFormat="1" applyFont="1" applyBorder="1" applyAlignment="1">
      <alignment horizontal="center"/>
    </xf>
    <xf numFmtId="204" fontId="4" fillId="0" borderId="0" xfId="15" applyNumberFormat="1" applyFont="1" applyBorder="1" applyAlignment="1">
      <alignment/>
    </xf>
    <xf numFmtId="204" fontId="4" fillId="0" borderId="2" xfId="15" applyNumberFormat="1" applyFont="1" applyBorder="1" applyAlignment="1">
      <alignment/>
    </xf>
    <xf numFmtId="0" fontId="4" fillId="0" borderId="2" xfId="0" applyFont="1" applyBorder="1" applyAlignment="1">
      <alignment/>
    </xf>
    <xf numFmtId="43" fontId="4" fillId="0" borderId="2" xfId="15" applyNumberFormat="1" applyFont="1" applyBorder="1" applyAlignment="1">
      <alignment/>
    </xf>
    <xf numFmtId="204" fontId="0" fillId="0" borderId="1" xfId="15" applyNumberFormat="1" applyFont="1" applyBorder="1" applyAlignment="1">
      <alignment/>
    </xf>
    <xf numFmtId="204" fontId="4" fillId="0" borderId="0" xfId="15" applyNumberFormat="1" applyFont="1" applyAlignment="1">
      <alignment/>
    </xf>
    <xf numFmtId="204" fontId="0" fillId="0" borderId="1" xfId="15" applyNumberFormat="1" applyFont="1" applyBorder="1" applyAlignment="1">
      <alignment horizontal="center"/>
    </xf>
    <xf numFmtId="200" fontId="0" fillId="0" borderId="5" xfId="0" applyNumberFormat="1" applyBorder="1" applyAlignment="1">
      <alignment horizontal="center"/>
    </xf>
    <xf numFmtId="200" fontId="0" fillId="0" borderId="5" xfId="0" applyNumberFormat="1" applyBorder="1" applyAlignment="1">
      <alignment horizontal="right"/>
    </xf>
    <xf numFmtId="200" fontId="6" fillId="0" borderId="5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showGridLines="0" zoomScaleSheetLayoutView="100" workbookViewId="0" topLeftCell="A163">
      <selection activeCell="F169" sqref="F169"/>
    </sheetView>
  </sheetViews>
  <sheetFormatPr defaultColWidth="9.140625" defaultRowHeight="24" customHeight="1"/>
  <cols>
    <col min="1" max="1" width="39.7109375" style="38" customWidth="1"/>
    <col min="2" max="2" width="8.140625" style="24" customWidth="1"/>
    <col min="3" max="3" width="0.85546875" style="31" customWidth="1"/>
    <col min="4" max="4" width="13.00390625" style="31" customWidth="1"/>
    <col min="5" max="5" width="0.85546875" style="31" customWidth="1"/>
    <col min="6" max="6" width="13.7109375" style="31" customWidth="1"/>
    <col min="7" max="7" width="0.9921875" style="31" customWidth="1"/>
    <col min="8" max="8" width="13.7109375" style="31" customWidth="1"/>
    <col min="9" max="9" width="0.85546875" style="31" customWidth="1"/>
    <col min="10" max="10" width="13.7109375" style="31" customWidth="1"/>
    <col min="11" max="11" width="9.28125" style="31" customWidth="1"/>
    <col min="12" max="16384" width="9.140625" style="31" customWidth="1"/>
  </cols>
  <sheetData>
    <row r="1" ht="24" customHeight="1">
      <c r="A1" s="8" t="s">
        <v>0</v>
      </c>
    </row>
    <row r="2" ht="24" customHeight="1">
      <c r="A2" s="8" t="s">
        <v>1</v>
      </c>
    </row>
    <row r="3" ht="24" customHeight="1">
      <c r="A3" s="8" t="s">
        <v>117</v>
      </c>
    </row>
    <row r="4" ht="12" customHeight="1">
      <c r="A4" s="9"/>
    </row>
    <row r="5" spans="1:10" s="3" customFormat="1" ht="24" customHeight="1">
      <c r="A5" s="38"/>
      <c r="B5" s="23"/>
      <c r="C5" s="39"/>
      <c r="D5" s="137" t="s">
        <v>3</v>
      </c>
      <c r="E5" s="137"/>
      <c r="F5" s="137"/>
      <c r="G5" s="6"/>
      <c r="H5" s="137" t="s">
        <v>126</v>
      </c>
      <c r="I5" s="137"/>
      <c r="J5" s="137"/>
    </row>
    <row r="6" spans="1:10" ht="24" customHeight="1">
      <c r="A6" s="8" t="s">
        <v>2</v>
      </c>
      <c r="B6" s="23" t="s">
        <v>4</v>
      </c>
      <c r="C6" s="39"/>
      <c r="D6" s="57" t="s">
        <v>99</v>
      </c>
      <c r="E6" s="57"/>
      <c r="F6" s="32" t="s">
        <v>100</v>
      </c>
      <c r="G6" s="32"/>
      <c r="H6" s="57" t="s">
        <v>99</v>
      </c>
      <c r="I6" s="57"/>
      <c r="J6" s="32" t="s">
        <v>100</v>
      </c>
    </row>
    <row r="7" spans="2:10" ht="24" customHeight="1">
      <c r="B7" s="23"/>
      <c r="C7" s="39"/>
      <c r="D7" s="32">
        <v>2550</v>
      </c>
      <c r="E7" s="57"/>
      <c r="F7" s="57" t="s">
        <v>118</v>
      </c>
      <c r="G7" s="32"/>
      <c r="H7" s="32">
        <v>2550</v>
      </c>
      <c r="I7" s="57"/>
      <c r="J7" s="57" t="s">
        <v>118</v>
      </c>
    </row>
    <row r="8" spans="2:10" ht="24" customHeight="1">
      <c r="B8" s="23"/>
      <c r="C8" s="39"/>
      <c r="D8" s="32" t="s">
        <v>125</v>
      </c>
      <c r="F8" s="32"/>
      <c r="G8" s="32"/>
      <c r="H8" s="32" t="s">
        <v>125</v>
      </c>
      <c r="J8" s="32" t="s">
        <v>200</v>
      </c>
    </row>
    <row r="9" spans="2:10" ht="24" customHeight="1">
      <c r="B9" s="23"/>
      <c r="C9" s="39"/>
      <c r="D9" s="138" t="s">
        <v>87</v>
      </c>
      <c r="E9" s="138"/>
      <c r="F9" s="138"/>
      <c r="G9" s="138"/>
      <c r="H9" s="138"/>
      <c r="I9" s="138"/>
      <c r="J9" s="138"/>
    </row>
    <row r="10" spans="1:10" ht="24" customHeight="1">
      <c r="A10" s="26" t="s">
        <v>5</v>
      </c>
      <c r="D10" s="33"/>
      <c r="E10" s="33"/>
      <c r="F10" s="33"/>
      <c r="G10" s="33"/>
      <c r="H10" s="33"/>
      <c r="I10" s="33"/>
      <c r="J10" s="33"/>
    </row>
    <row r="11" spans="1:12" ht="24" customHeight="1">
      <c r="A11" s="38" t="s">
        <v>6</v>
      </c>
      <c r="D11" s="40">
        <v>1948816</v>
      </c>
      <c r="E11" s="40"/>
      <c r="F11" s="40">
        <v>1726738</v>
      </c>
      <c r="G11" s="40"/>
      <c r="H11" s="40">
        <v>297577</v>
      </c>
      <c r="I11" s="40"/>
      <c r="J11" s="40">
        <v>149539</v>
      </c>
      <c r="L11" s="40"/>
    </row>
    <row r="12" spans="1:10" ht="24" customHeight="1">
      <c r="A12" s="38" t="s">
        <v>62</v>
      </c>
      <c r="B12" s="24">
        <v>5</v>
      </c>
      <c r="D12" s="40"/>
      <c r="E12" s="40"/>
      <c r="F12" s="40"/>
      <c r="G12" s="40"/>
      <c r="H12" s="40"/>
      <c r="I12" s="40"/>
      <c r="J12" s="40"/>
    </row>
    <row r="13" spans="1:10" ht="24" customHeight="1">
      <c r="A13" s="38" t="s">
        <v>85</v>
      </c>
      <c r="B13" s="24">
        <v>4</v>
      </c>
      <c r="D13" s="41" t="s">
        <v>28</v>
      </c>
      <c r="E13" s="40"/>
      <c r="F13" s="41" t="s">
        <v>28</v>
      </c>
      <c r="G13" s="40"/>
      <c r="H13" s="40">
        <v>3950673</v>
      </c>
      <c r="I13" s="40"/>
      <c r="J13" s="40">
        <v>2766257</v>
      </c>
    </row>
    <row r="14" spans="1:10" ht="24" customHeight="1">
      <c r="A14" s="38" t="s">
        <v>112</v>
      </c>
      <c r="B14" s="24">
        <v>4</v>
      </c>
      <c r="D14" s="40">
        <v>1358446</v>
      </c>
      <c r="E14" s="40"/>
      <c r="F14" s="40">
        <v>1300116</v>
      </c>
      <c r="G14" s="40"/>
      <c r="H14" s="40">
        <v>149160</v>
      </c>
      <c r="I14" s="40"/>
      <c r="J14" s="40">
        <v>171432</v>
      </c>
    </row>
    <row r="15" spans="1:10" ht="24" customHeight="1">
      <c r="A15" s="38" t="s">
        <v>113</v>
      </c>
      <c r="D15" s="40">
        <v>11076631</v>
      </c>
      <c r="E15" s="40"/>
      <c r="F15" s="40">
        <v>11525275</v>
      </c>
      <c r="G15" s="40"/>
      <c r="H15" s="40">
        <v>3769386</v>
      </c>
      <c r="I15" s="40"/>
      <c r="J15" s="40">
        <v>3800961</v>
      </c>
    </row>
    <row r="16" spans="1:10" ht="24" customHeight="1">
      <c r="A16" s="38" t="s">
        <v>177</v>
      </c>
      <c r="D16" s="40"/>
      <c r="E16" s="40"/>
      <c r="F16" s="40"/>
      <c r="G16" s="40"/>
      <c r="H16" s="40"/>
      <c r="I16" s="40"/>
      <c r="J16" s="40"/>
    </row>
    <row r="17" spans="1:10" ht="24" customHeight="1">
      <c r="A17" s="38" t="s">
        <v>178</v>
      </c>
      <c r="D17" s="40"/>
      <c r="E17" s="40"/>
      <c r="F17" s="40"/>
      <c r="G17" s="40"/>
      <c r="H17" s="40"/>
      <c r="I17" s="40"/>
      <c r="J17" s="40"/>
    </row>
    <row r="18" spans="1:10" ht="24" customHeight="1">
      <c r="A18" s="38" t="s">
        <v>128</v>
      </c>
      <c r="B18" s="24">
        <v>4</v>
      </c>
      <c r="D18" s="40">
        <v>161812</v>
      </c>
      <c r="E18" s="40"/>
      <c r="F18" s="40">
        <v>166749</v>
      </c>
      <c r="G18" s="40"/>
      <c r="H18" s="41" t="s">
        <v>28</v>
      </c>
      <c r="I18" s="40"/>
      <c r="J18" s="41" t="s">
        <v>28</v>
      </c>
    </row>
    <row r="19" spans="1:10" ht="24" customHeight="1">
      <c r="A19" s="38" t="s">
        <v>119</v>
      </c>
      <c r="B19" s="24">
        <v>4</v>
      </c>
      <c r="D19" s="41" t="s">
        <v>28</v>
      </c>
      <c r="E19" s="40"/>
      <c r="F19" s="41" t="s">
        <v>28</v>
      </c>
      <c r="G19" s="40"/>
      <c r="H19" s="40">
        <v>2245965</v>
      </c>
      <c r="I19" s="40"/>
      <c r="J19" s="40">
        <v>1870000</v>
      </c>
    </row>
    <row r="20" spans="1:10" ht="24" customHeight="1">
      <c r="A20" s="38" t="s">
        <v>8</v>
      </c>
      <c r="D20" s="40"/>
      <c r="E20" s="40"/>
      <c r="F20" s="40"/>
      <c r="G20" s="40"/>
      <c r="H20" s="40"/>
      <c r="I20" s="40"/>
      <c r="J20" s="40"/>
    </row>
    <row r="21" spans="1:10" ht="24" customHeight="1">
      <c r="A21" s="38" t="s">
        <v>122</v>
      </c>
      <c r="B21" s="24">
        <v>4</v>
      </c>
      <c r="D21" s="41" t="s">
        <v>28</v>
      </c>
      <c r="E21" s="40"/>
      <c r="F21" s="41" t="s">
        <v>28</v>
      </c>
      <c r="G21" s="40"/>
      <c r="H21" s="40">
        <v>739092</v>
      </c>
      <c r="I21" s="40"/>
      <c r="J21" s="40">
        <v>758870</v>
      </c>
    </row>
    <row r="22" spans="1:10" ht="24" customHeight="1">
      <c r="A22" s="38" t="s">
        <v>120</v>
      </c>
      <c r="D22" s="41"/>
      <c r="E22" s="40"/>
      <c r="F22" s="41"/>
      <c r="G22" s="40"/>
      <c r="H22" s="40"/>
      <c r="I22" s="40"/>
      <c r="J22" s="40"/>
    </row>
    <row r="23" spans="1:10" ht="24" customHeight="1">
      <c r="A23" s="38" t="s">
        <v>85</v>
      </c>
      <c r="B23" s="24">
        <v>4</v>
      </c>
      <c r="D23" s="41" t="s">
        <v>28</v>
      </c>
      <c r="E23" s="40"/>
      <c r="F23" s="41" t="s">
        <v>28</v>
      </c>
      <c r="G23" s="40"/>
      <c r="H23" s="40">
        <v>23705</v>
      </c>
      <c r="I23" s="40"/>
      <c r="J23" s="40">
        <v>12724</v>
      </c>
    </row>
    <row r="24" spans="1:10" ht="24" customHeight="1">
      <c r="A24" s="38" t="s">
        <v>121</v>
      </c>
      <c r="B24" s="24">
        <v>4</v>
      </c>
      <c r="D24" s="44">
        <v>60507</v>
      </c>
      <c r="E24" s="40"/>
      <c r="F24" s="44">
        <v>43958</v>
      </c>
      <c r="G24" s="40"/>
      <c r="H24" s="41" t="s">
        <v>28</v>
      </c>
      <c r="I24" s="40"/>
      <c r="J24" s="41" t="s">
        <v>28</v>
      </c>
    </row>
    <row r="25" spans="1:10" ht="24" customHeight="1">
      <c r="A25" s="38" t="s">
        <v>63</v>
      </c>
      <c r="D25" s="40">
        <v>26891520</v>
      </c>
      <c r="E25" s="40"/>
      <c r="F25" s="40">
        <v>26498278</v>
      </c>
      <c r="G25" s="40"/>
      <c r="H25" s="40">
        <v>7930586</v>
      </c>
      <c r="I25" s="40"/>
      <c r="J25" s="40">
        <v>8080179</v>
      </c>
    </row>
    <row r="26" spans="1:10" ht="24" customHeight="1">
      <c r="A26" s="38" t="s">
        <v>201</v>
      </c>
      <c r="B26" s="24">
        <v>4</v>
      </c>
      <c r="D26" s="41" t="s">
        <v>28</v>
      </c>
      <c r="E26" s="40"/>
      <c r="F26" s="41" t="s">
        <v>28</v>
      </c>
      <c r="G26" s="40"/>
      <c r="H26" s="40">
        <v>10098652</v>
      </c>
      <c r="I26" s="40"/>
      <c r="J26" s="40">
        <v>45846</v>
      </c>
    </row>
    <row r="27" spans="1:10" ht="24" customHeight="1">
      <c r="A27" s="38" t="s">
        <v>9</v>
      </c>
      <c r="B27" s="24">
        <v>4</v>
      </c>
      <c r="D27" s="42">
        <v>1371476</v>
      </c>
      <c r="E27" s="40"/>
      <c r="F27" s="42">
        <v>1096973</v>
      </c>
      <c r="G27" s="40"/>
      <c r="H27" s="43">
        <v>385366</v>
      </c>
      <c r="I27" s="40"/>
      <c r="J27" s="43">
        <v>232230</v>
      </c>
    </row>
    <row r="28" spans="1:10" s="2" customFormat="1" ht="24" customHeight="1">
      <c r="A28" s="9" t="s">
        <v>10</v>
      </c>
      <c r="B28" s="30"/>
      <c r="D28" s="52">
        <f>SUM(D10:D27)</f>
        <v>42869208</v>
      </c>
      <c r="E28" s="53"/>
      <c r="F28" s="52">
        <f>SUM(F11:F27)</f>
        <v>42358087</v>
      </c>
      <c r="G28" s="53"/>
      <c r="H28" s="52">
        <f>SUM(H11:H27)</f>
        <v>29590162</v>
      </c>
      <c r="I28" s="53"/>
      <c r="J28" s="52">
        <f>SUM(J11:J27)</f>
        <v>17888038</v>
      </c>
    </row>
    <row r="29" ht="9.75" customHeight="1"/>
    <row r="30" ht="24" customHeight="1">
      <c r="A30" s="8" t="s">
        <v>0</v>
      </c>
    </row>
    <row r="31" ht="24" customHeight="1">
      <c r="A31" s="8" t="s">
        <v>1</v>
      </c>
    </row>
    <row r="32" ht="24" customHeight="1">
      <c r="A32" s="8" t="s">
        <v>117</v>
      </c>
    </row>
    <row r="33" ht="24" customHeight="1">
      <c r="A33" s="9"/>
    </row>
    <row r="34" spans="2:10" ht="24" customHeight="1">
      <c r="B34" s="23"/>
      <c r="C34" s="39"/>
      <c r="D34" s="137" t="s">
        <v>3</v>
      </c>
      <c r="E34" s="137"/>
      <c r="F34" s="137"/>
      <c r="G34" s="6"/>
      <c r="H34" s="137" t="s">
        <v>126</v>
      </c>
      <c r="I34" s="137"/>
      <c r="J34" s="137"/>
    </row>
    <row r="35" spans="1:10" ht="24" customHeight="1">
      <c r="A35" s="9" t="s">
        <v>188</v>
      </c>
      <c r="B35" s="23" t="s">
        <v>4</v>
      </c>
      <c r="C35" s="39"/>
      <c r="D35" s="57" t="s">
        <v>99</v>
      </c>
      <c r="E35" s="57"/>
      <c r="F35" s="32" t="s">
        <v>100</v>
      </c>
      <c r="G35" s="32"/>
      <c r="H35" s="57" t="s">
        <v>99</v>
      </c>
      <c r="I35" s="57"/>
      <c r="J35" s="32" t="s">
        <v>100</v>
      </c>
    </row>
    <row r="36" spans="2:10" ht="24" customHeight="1">
      <c r="B36" s="23"/>
      <c r="C36" s="39"/>
      <c r="D36" s="32">
        <v>2550</v>
      </c>
      <c r="E36" s="57"/>
      <c r="F36" s="57" t="s">
        <v>118</v>
      </c>
      <c r="G36" s="32"/>
      <c r="H36" s="32">
        <v>2550</v>
      </c>
      <c r="I36" s="57"/>
      <c r="J36" s="57" t="s">
        <v>118</v>
      </c>
    </row>
    <row r="37" spans="2:10" ht="24" customHeight="1">
      <c r="B37" s="23"/>
      <c r="C37" s="39"/>
      <c r="D37" s="32" t="s">
        <v>125</v>
      </c>
      <c r="F37" s="32"/>
      <c r="G37" s="32"/>
      <c r="H37" s="32" t="s">
        <v>125</v>
      </c>
      <c r="J37" s="32" t="s">
        <v>200</v>
      </c>
    </row>
    <row r="38" spans="2:10" ht="24" customHeight="1">
      <c r="B38" s="23"/>
      <c r="C38" s="39"/>
      <c r="D38" s="138" t="s">
        <v>87</v>
      </c>
      <c r="E38" s="138"/>
      <c r="F38" s="138"/>
      <c r="G38" s="138"/>
      <c r="H38" s="138"/>
      <c r="I38" s="138"/>
      <c r="J38" s="138"/>
    </row>
    <row r="39" spans="1:10" ht="24" customHeight="1">
      <c r="A39" s="26" t="s">
        <v>11</v>
      </c>
      <c r="D39" s="33"/>
      <c r="E39" s="33"/>
      <c r="F39" s="33"/>
      <c r="G39" s="33"/>
      <c r="H39" s="33"/>
      <c r="I39" s="33"/>
      <c r="J39" s="33"/>
    </row>
    <row r="40" spans="1:10" ht="24" customHeight="1">
      <c r="A40" s="38" t="s">
        <v>190</v>
      </c>
      <c r="B40" s="24" t="s">
        <v>202</v>
      </c>
      <c r="D40" s="40"/>
      <c r="E40" s="40"/>
      <c r="F40" s="40"/>
      <c r="G40" s="40"/>
      <c r="H40" s="40"/>
      <c r="I40" s="40"/>
      <c r="J40" s="40"/>
    </row>
    <row r="41" spans="1:10" ht="24" customHeight="1">
      <c r="A41" s="38" t="s">
        <v>85</v>
      </c>
      <c r="D41" s="41" t="s">
        <v>28</v>
      </c>
      <c r="E41" s="40"/>
      <c r="F41" s="41" t="s">
        <v>28</v>
      </c>
      <c r="G41" s="40"/>
      <c r="H41" s="40">
        <v>17021207</v>
      </c>
      <c r="I41" s="40"/>
      <c r="J41" s="40">
        <v>17529409</v>
      </c>
    </row>
    <row r="42" spans="1:10" ht="24" customHeight="1">
      <c r="A42" s="38" t="s">
        <v>86</v>
      </c>
      <c r="D42" s="40">
        <v>6031513</v>
      </c>
      <c r="E42" s="40"/>
      <c r="F42" s="40">
        <v>5901618</v>
      </c>
      <c r="G42" s="40"/>
      <c r="H42" s="44">
        <v>290300</v>
      </c>
      <c r="I42" s="40"/>
      <c r="J42" s="44">
        <v>290300</v>
      </c>
    </row>
    <row r="43" spans="1:10" ht="24" customHeight="1">
      <c r="A43" s="38" t="s">
        <v>114</v>
      </c>
      <c r="D43" s="40">
        <v>1698888</v>
      </c>
      <c r="E43" s="40"/>
      <c r="F43" s="40">
        <v>1840807</v>
      </c>
      <c r="G43" s="40"/>
      <c r="H43" s="40">
        <v>647631</v>
      </c>
      <c r="I43" s="40"/>
      <c r="J43" s="40">
        <v>708297</v>
      </c>
    </row>
    <row r="44" spans="1:10" ht="24" customHeight="1">
      <c r="A44" s="38" t="s">
        <v>12</v>
      </c>
      <c r="D44" s="40">
        <v>1435791</v>
      </c>
      <c r="E44" s="40"/>
      <c r="F44" s="40">
        <v>1443205</v>
      </c>
      <c r="G44" s="40"/>
      <c r="H44" s="40">
        <v>97150</v>
      </c>
      <c r="I44" s="40"/>
      <c r="J44" s="40">
        <v>97150</v>
      </c>
    </row>
    <row r="45" spans="1:10" ht="24" customHeight="1">
      <c r="A45" s="38" t="s">
        <v>123</v>
      </c>
      <c r="D45" s="40"/>
      <c r="E45" s="40"/>
      <c r="F45" s="40"/>
      <c r="G45" s="40"/>
      <c r="H45" s="40"/>
      <c r="I45" s="40"/>
      <c r="J45" s="40"/>
    </row>
    <row r="46" spans="1:10" ht="24" customHeight="1">
      <c r="A46" s="38" t="s">
        <v>124</v>
      </c>
      <c r="B46" s="24">
        <v>4</v>
      </c>
      <c r="D46" s="40">
        <v>809061</v>
      </c>
      <c r="E46" s="40"/>
      <c r="F46" s="40">
        <v>833747</v>
      </c>
      <c r="G46" s="40"/>
      <c r="H46" s="41" t="s">
        <v>28</v>
      </c>
      <c r="I46" s="40"/>
      <c r="J46" s="41" t="s">
        <v>28</v>
      </c>
    </row>
    <row r="47" spans="1:10" ht="24" customHeight="1">
      <c r="A47" s="38" t="s">
        <v>89</v>
      </c>
      <c r="B47" s="24" t="s">
        <v>203</v>
      </c>
      <c r="D47" s="41" t="s">
        <v>28</v>
      </c>
      <c r="E47" s="40"/>
      <c r="F47" s="41" t="s">
        <v>28</v>
      </c>
      <c r="G47" s="40"/>
      <c r="H47" s="44">
        <v>341024</v>
      </c>
      <c r="I47" s="40"/>
      <c r="J47" s="40">
        <v>416429</v>
      </c>
    </row>
    <row r="48" spans="1:10" ht="24" customHeight="1">
      <c r="A48" s="38" t="s">
        <v>191</v>
      </c>
      <c r="D48" s="45">
        <f>31168246+9038730+1988134</f>
        <v>42195110</v>
      </c>
      <c r="E48" s="45"/>
      <c r="F48" s="45">
        <v>41789990</v>
      </c>
      <c r="G48" s="45"/>
      <c r="H48" s="45">
        <v>17479326</v>
      </c>
      <c r="I48" s="45"/>
      <c r="J48" s="45">
        <v>18062081</v>
      </c>
    </row>
    <row r="49" spans="1:10" ht="24" customHeight="1">
      <c r="A49" s="38" t="s">
        <v>192</v>
      </c>
      <c r="D49" s="40">
        <v>-178735</v>
      </c>
      <c r="E49" s="40"/>
      <c r="F49" s="40">
        <v>-251824</v>
      </c>
      <c r="G49" s="40"/>
      <c r="H49" s="40">
        <v>21371</v>
      </c>
      <c r="I49" s="40"/>
      <c r="J49" s="40">
        <v>20350</v>
      </c>
    </row>
    <row r="50" spans="1:10" ht="24" customHeight="1">
      <c r="A50" s="38" t="s">
        <v>14</v>
      </c>
      <c r="B50" s="24">
        <v>12</v>
      </c>
      <c r="D50" s="40">
        <v>1763051</v>
      </c>
      <c r="E50" s="40"/>
      <c r="F50" s="40">
        <v>1439519</v>
      </c>
      <c r="G50" s="40"/>
      <c r="H50" s="40">
        <v>1055962</v>
      </c>
      <c r="I50" s="40"/>
      <c r="J50" s="40">
        <v>1052814</v>
      </c>
    </row>
    <row r="51" spans="1:12" ht="24" customHeight="1">
      <c r="A51" s="38" t="s">
        <v>13</v>
      </c>
      <c r="D51" s="43">
        <v>305183</v>
      </c>
      <c r="E51" s="40"/>
      <c r="F51" s="43">
        <v>379571</v>
      </c>
      <c r="G51" s="40"/>
      <c r="H51" s="43">
        <v>94230</v>
      </c>
      <c r="I51" s="40"/>
      <c r="J51" s="43">
        <v>74943</v>
      </c>
      <c r="K51" s="40"/>
      <c r="L51" s="40"/>
    </row>
    <row r="52" spans="1:10" s="2" customFormat="1" ht="24" customHeight="1">
      <c r="A52" s="9" t="s">
        <v>80</v>
      </c>
      <c r="B52" s="30"/>
      <c r="D52" s="52">
        <f>SUM(D40:D43)+SUM(D44:D51)</f>
        <v>54059862</v>
      </c>
      <c r="E52" s="53"/>
      <c r="F52" s="52">
        <f>SUM(F40:F43)+SUM(F44:F51)</f>
        <v>53376633</v>
      </c>
      <c r="G52" s="53"/>
      <c r="H52" s="52">
        <f>SUM(H40:H43)+SUM(H44:H51)</f>
        <v>37048201</v>
      </c>
      <c r="I52" s="53"/>
      <c r="J52" s="52">
        <f>SUM(J40:J43)+SUM(J44:J51)</f>
        <v>38251773</v>
      </c>
    </row>
    <row r="53" spans="1:10" s="2" customFormat="1" ht="24" customHeight="1">
      <c r="A53" s="9"/>
      <c r="B53" s="30"/>
      <c r="D53" s="53"/>
      <c r="E53" s="53"/>
      <c r="F53" s="53"/>
      <c r="G53" s="53"/>
      <c r="H53" s="53"/>
      <c r="I53" s="53"/>
      <c r="J53" s="53"/>
    </row>
    <row r="54" spans="1:10" s="2" customFormat="1" ht="24" customHeight="1" thickBot="1">
      <c r="A54" s="9" t="s">
        <v>15</v>
      </c>
      <c r="B54" s="30"/>
      <c r="D54" s="56">
        <f>+D52+D28</f>
        <v>96929070</v>
      </c>
      <c r="E54" s="53"/>
      <c r="F54" s="56">
        <f>+F52+F28</f>
        <v>95734720</v>
      </c>
      <c r="G54" s="53"/>
      <c r="H54" s="56">
        <f>+H52+H28</f>
        <v>66638363</v>
      </c>
      <c r="I54" s="53"/>
      <c r="J54" s="56">
        <f>+J52+J28</f>
        <v>56139811</v>
      </c>
    </row>
    <row r="55" ht="24" customHeight="1" thickTop="1">
      <c r="A55" s="8" t="s">
        <v>0</v>
      </c>
    </row>
    <row r="56" ht="24" customHeight="1">
      <c r="A56" s="8" t="s">
        <v>1</v>
      </c>
    </row>
    <row r="57" ht="24" customHeight="1">
      <c r="A57" s="8" t="s">
        <v>117</v>
      </c>
    </row>
    <row r="58" ht="24" customHeight="1">
      <c r="A58" s="9"/>
    </row>
    <row r="59" spans="1:10" s="3" customFormat="1" ht="24" customHeight="1">
      <c r="A59" s="38"/>
      <c r="B59" s="23"/>
      <c r="C59" s="39"/>
      <c r="D59" s="137" t="s">
        <v>3</v>
      </c>
      <c r="E59" s="137"/>
      <c r="F59" s="137"/>
      <c r="G59" s="6"/>
      <c r="H59" s="137" t="s">
        <v>126</v>
      </c>
      <c r="I59" s="137"/>
      <c r="J59" s="137"/>
    </row>
    <row r="60" spans="1:10" ht="24" customHeight="1">
      <c r="A60" s="8" t="s">
        <v>16</v>
      </c>
      <c r="B60" s="23" t="s">
        <v>4</v>
      </c>
      <c r="C60" s="39"/>
      <c r="D60" s="57" t="s">
        <v>99</v>
      </c>
      <c r="E60" s="57"/>
      <c r="F60" s="32" t="s">
        <v>100</v>
      </c>
      <c r="G60" s="32"/>
      <c r="H60" s="57" t="s">
        <v>99</v>
      </c>
      <c r="I60" s="57"/>
      <c r="J60" s="32" t="s">
        <v>100</v>
      </c>
    </row>
    <row r="61" spans="2:10" ht="24" customHeight="1">
      <c r="B61" s="23"/>
      <c r="C61" s="39"/>
      <c r="D61" s="32">
        <v>2550</v>
      </c>
      <c r="E61" s="57"/>
      <c r="F61" s="57" t="s">
        <v>118</v>
      </c>
      <c r="G61" s="32"/>
      <c r="H61" s="32">
        <v>2550</v>
      </c>
      <c r="I61" s="57"/>
      <c r="J61" s="57" t="s">
        <v>118</v>
      </c>
    </row>
    <row r="62" spans="2:10" ht="24" customHeight="1">
      <c r="B62" s="23"/>
      <c r="C62" s="39"/>
      <c r="D62" s="32" t="s">
        <v>125</v>
      </c>
      <c r="F62" s="32"/>
      <c r="G62" s="32"/>
      <c r="H62" s="32" t="s">
        <v>125</v>
      </c>
      <c r="J62" s="32" t="s">
        <v>200</v>
      </c>
    </row>
    <row r="63" spans="2:10" ht="24" customHeight="1">
      <c r="B63" s="23"/>
      <c r="C63" s="39"/>
      <c r="D63" s="138" t="s">
        <v>87</v>
      </c>
      <c r="E63" s="138"/>
      <c r="F63" s="138"/>
      <c r="G63" s="138"/>
      <c r="H63" s="138"/>
      <c r="I63" s="138"/>
      <c r="J63" s="138"/>
    </row>
    <row r="64" spans="1:10" ht="24" customHeight="1">
      <c r="A64" s="26" t="s">
        <v>17</v>
      </c>
      <c r="D64" s="33"/>
      <c r="E64" s="33"/>
      <c r="F64" s="33"/>
      <c r="G64" s="33"/>
      <c r="H64" s="33"/>
      <c r="I64" s="33"/>
      <c r="J64" s="33"/>
    </row>
    <row r="65" spans="1:10" ht="24" customHeight="1">
      <c r="A65" s="38" t="s">
        <v>90</v>
      </c>
      <c r="D65" s="40"/>
      <c r="E65" s="40"/>
      <c r="F65" s="40"/>
      <c r="G65" s="40"/>
      <c r="H65" s="40"/>
      <c r="I65" s="40"/>
      <c r="J65" s="40"/>
    </row>
    <row r="66" spans="1:10" ht="24" customHeight="1">
      <c r="A66" s="38" t="s">
        <v>127</v>
      </c>
      <c r="B66" s="24">
        <v>7</v>
      </c>
      <c r="D66" s="40">
        <v>24994593</v>
      </c>
      <c r="E66" s="40"/>
      <c r="F66" s="40">
        <v>21925141</v>
      </c>
      <c r="G66" s="40"/>
      <c r="H66" s="40">
        <v>9450360</v>
      </c>
      <c r="I66" s="40"/>
      <c r="J66" s="40">
        <v>7776719</v>
      </c>
    </row>
    <row r="67" spans="1:10" ht="24" customHeight="1">
      <c r="A67" s="38" t="s">
        <v>210</v>
      </c>
      <c r="B67" s="24">
        <v>7</v>
      </c>
      <c r="D67" s="40">
        <v>1459203</v>
      </c>
      <c r="E67" s="40"/>
      <c r="F67" s="41" t="s">
        <v>28</v>
      </c>
      <c r="G67" s="40"/>
      <c r="H67" s="40">
        <v>1459203</v>
      </c>
      <c r="I67" s="40"/>
      <c r="J67" s="41" t="s">
        <v>28</v>
      </c>
    </row>
    <row r="68" spans="1:12" ht="24" customHeight="1">
      <c r="A68" s="38" t="s">
        <v>18</v>
      </c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24" customHeight="1">
      <c r="A69" s="38" t="s">
        <v>85</v>
      </c>
      <c r="B69" s="24">
        <v>4</v>
      </c>
      <c r="D69" s="41" t="s">
        <v>28</v>
      </c>
      <c r="E69" s="40"/>
      <c r="F69" s="41" t="s">
        <v>28</v>
      </c>
      <c r="G69" s="40"/>
      <c r="H69" s="40">
        <v>327506</v>
      </c>
      <c r="I69" s="40"/>
      <c r="J69" s="40">
        <v>554430</v>
      </c>
      <c r="K69" s="40"/>
      <c r="L69" s="40"/>
    </row>
    <row r="70" spans="1:12" ht="24" customHeight="1">
      <c r="A70" s="38" t="s">
        <v>112</v>
      </c>
      <c r="B70" s="24">
        <v>4</v>
      </c>
      <c r="D70" s="40">
        <v>639782</v>
      </c>
      <c r="E70" s="40"/>
      <c r="F70" s="40">
        <v>1015582</v>
      </c>
      <c r="G70" s="40"/>
      <c r="H70" s="40">
        <v>215311</v>
      </c>
      <c r="I70" s="40"/>
      <c r="J70" s="40">
        <v>345290</v>
      </c>
      <c r="K70" s="40"/>
      <c r="L70" s="40"/>
    </row>
    <row r="71" spans="1:12" ht="24" customHeight="1">
      <c r="A71" s="38" t="s">
        <v>113</v>
      </c>
      <c r="D71" s="40">
        <v>5706418</v>
      </c>
      <c r="E71" s="40"/>
      <c r="F71" s="40">
        <v>5870678</v>
      </c>
      <c r="G71" s="40"/>
      <c r="H71" s="40">
        <v>1687036</v>
      </c>
      <c r="I71" s="40"/>
      <c r="J71" s="40">
        <v>1586821</v>
      </c>
      <c r="K71" s="40"/>
      <c r="L71" s="40"/>
    </row>
    <row r="72" spans="1:10" ht="24" customHeight="1">
      <c r="A72" s="38" t="s">
        <v>19</v>
      </c>
      <c r="D72" s="40"/>
      <c r="E72" s="40"/>
      <c r="F72" s="40"/>
      <c r="G72" s="40"/>
      <c r="H72" s="40"/>
      <c r="I72" s="40"/>
      <c r="J72" s="40"/>
    </row>
    <row r="73" spans="1:10" ht="24" customHeight="1">
      <c r="A73" s="38" t="s">
        <v>128</v>
      </c>
      <c r="B73" s="24">
        <v>7</v>
      </c>
      <c r="D73" s="40">
        <v>3382270</v>
      </c>
      <c r="E73" s="40"/>
      <c r="F73" s="40">
        <v>4807808</v>
      </c>
      <c r="G73" s="40"/>
      <c r="H73" s="40">
        <v>2774669</v>
      </c>
      <c r="I73" s="40"/>
      <c r="J73" s="40">
        <v>4314128</v>
      </c>
    </row>
    <row r="74" spans="1:10" ht="24" customHeight="1">
      <c r="A74" s="38" t="s">
        <v>129</v>
      </c>
      <c r="D74" s="40">
        <v>420088</v>
      </c>
      <c r="E74" s="40"/>
      <c r="F74" s="40">
        <v>437668</v>
      </c>
      <c r="G74" s="40"/>
      <c r="H74" s="41" t="s">
        <v>28</v>
      </c>
      <c r="I74" s="40"/>
      <c r="J74" s="41" t="s">
        <v>28</v>
      </c>
    </row>
    <row r="75" spans="1:10" ht="24" customHeight="1">
      <c r="A75" s="38" t="s">
        <v>20</v>
      </c>
      <c r="B75" s="24">
        <v>12</v>
      </c>
      <c r="D75" s="43">
        <v>2623593</v>
      </c>
      <c r="E75" s="40"/>
      <c r="F75" s="43">
        <v>2492994</v>
      </c>
      <c r="G75" s="40"/>
      <c r="H75" s="43">
        <v>677348</v>
      </c>
      <c r="I75" s="40"/>
      <c r="J75" s="43">
        <v>703348</v>
      </c>
    </row>
    <row r="76" spans="1:10" s="2" customFormat="1" ht="24" customHeight="1">
      <c r="A76" s="9" t="s">
        <v>21</v>
      </c>
      <c r="B76" s="30"/>
      <c r="D76" s="52">
        <f>SUM(D66:D75)</f>
        <v>39225947</v>
      </c>
      <c r="E76" s="53"/>
      <c r="F76" s="52">
        <f>SUM(F66:F75)</f>
        <v>36549871</v>
      </c>
      <c r="G76" s="53"/>
      <c r="H76" s="52">
        <f>SUM(H66:H75)</f>
        <v>16591433</v>
      </c>
      <c r="I76" s="53"/>
      <c r="J76" s="52">
        <f>SUM(J66:J75)</f>
        <v>15280736</v>
      </c>
    </row>
    <row r="78" spans="1:10" ht="24" customHeight="1">
      <c r="A78" s="26" t="s">
        <v>22</v>
      </c>
      <c r="D78" s="33"/>
      <c r="E78" s="33"/>
      <c r="F78" s="33"/>
      <c r="G78" s="33"/>
      <c r="H78" s="33"/>
      <c r="I78" s="33"/>
      <c r="J78" s="33"/>
    </row>
    <row r="79" spans="1:10" ht="24" customHeight="1">
      <c r="A79" s="38" t="s">
        <v>91</v>
      </c>
      <c r="B79" s="24">
        <v>7</v>
      </c>
      <c r="D79" s="33">
        <v>13422438</v>
      </c>
      <c r="E79" s="33"/>
      <c r="F79" s="33">
        <v>13484647</v>
      </c>
      <c r="G79" s="33"/>
      <c r="H79" s="33">
        <v>12502452</v>
      </c>
      <c r="I79" s="33"/>
      <c r="J79" s="33">
        <v>12503404</v>
      </c>
    </row>
    <row r="80" spans="1:10" ht="24" customHeight="1">
      <c r="A80" s="38" t="s">
        <v>23</v>
      </c>
      <c r="B80" s="24">
        <v>12</v>
      </c>
      <c r="D80" s="40">
        <v>2266343</v>
      </c>
      <c r="E80" s="40"/>
      <c r="F80" s="40">
        <v>2275104</v>
      </c>
      <c r="G80" s="40"/>
      <c r="H80" s="40">
        <v>164971</v>
      </c>
      <c r="I80" s="40"/>
      <c r="J80" s="40">
        <v>240731</v>
      </c>
    </row>
    <row r="81" spans="1:10" ht="24" customHeight="1">
      <c r="A81" s="38" t="s">
        <v>130</v>
      </c>
      <c r="D81" s="40"/>
      <c r="E81" s="40"/>
      <c r="F81" s="40"/>
      <c r="G81" s="40"/>
      <c r="H81" s="40"/>
      <c r="I81" s="40"/>
      <c r="J81" s="40"/>
    </row>
    <row r="82" spans="1:10" ht="24" customHeight="1">
      <c r="A82" s="38" t="s">
        <v>131</v>
      </c>
      <c r="B82" s="24">
        <v>4</v>
      </c>
      <c r="D82" s="40">
        <v>398977</v>
      </c>
      <c r="E82" s="40"/>
      <c r="F82" s="40">
        <v>398977</v>
      </c>
      <c r="G82" s="40"/>
      <c r="H82" s="41" t="s">
        <v>28</v>
      </c>
      <c r="I82" s="40"/>
      <c r="J82" s="41" t="s">
        <v>28</v>
      </c>
    </row>
    <row r="83" spans="1:10" ht="24" customHeight="1">
      <c r="A83" s="38" t="s">
        <v>79</v>
      </c>
      <c r="D83" s="43">
        <v>344280</v>
      </c>
      <c r="E83" s="40"/>
      <c r="F83" s="43">
        <v>346111</v>
      </c>
      <c r="G83" s="40"/>
      <c r="H83" s="42">
        <v>15308</v>
      </c>
      <c r="I83" s="40"/>
      <c r="J83" s="42">
        <v>15308</v>
      </c>
    </row>
    <row r="84" spans="1:10" s="2" customFormat="1" ht="24" customHeight="1">
      <c r="A84" s="9" t="s">
        <v>25</v>
      </c>
      <c r="B84" s="30"/>
      <c r="D84" s="55">
        <f>SUM(D79:D83)</f>
        <v>16432038</v>
      </c>
      <c r="E84" s="53"/>
      <c r="F84" s="55">
        <f>SUM(F79:F83)</f>
        <v>16504839</v>
      </c>
      <c r="G84" s="53"/>
      <c r="H84" s="55">
        <f>SUM(H79:H83)</f>
        <v>12682731</v>
      </c>
      <c r="I84" s="53"/>
      <c r="J84" s="55">
        <f>SUM(J79:J83)</f>
        <v>12759443</v>
      </c>
    </row>
    <row r="85" spans="1:10" s="2" customFormat="1" ht="3" customHeight="1">
      <c r="A85" s="9"/>
      <c r="B85" s="30"/>
      <c r="D85" s="53"/>
      <c r="E85" s="53"/>
      <c r="F85" s="53"/>
      <c r="G85" s="53"/>
      <c r="H85" s="53"/>
      <c r="I85" s="53"/>
      <c r="J85" s="53"/>
    </row>
    <row r="86" spans="1:10" s="2" customFormat="1" ht="24" customHeight="1">
      <c r="A86" s="9" t="s">
        <v>26</v>
      </c>
      <c r="B86" s="30"/>
      <c r="D86" s="55">
        <f>SUM(D76+D84)</f>
        <v>55657985</v>
      </c>
      <c r="E86" s="53"/>
      <c r="F86" s="55">
        <f>SUM(F76+F84)</f>
        <v>53054710</v>
      </c>
      <c r="G86" s="53"/>
      <c r="H86" s="55">
        <f>+H84+H76</f>
        <v>29274164</v>
      </c>
      <c r="I86" s="53"/>
      <c r="J86" s="55">
        <f>+J84+J76</f>
        <v>28040179</v>
      </c>
    </row>
    <row r="87" spans="1:10" ht="24" customHeight="1">
      <c r="A87" s="9"/>
      <c r="D87" s="45"/>
      <c r="E87" s="40"/>
      <c r="F87" s="45"/>
      <c r="G87" s="40"/>
      <c r="H87" s="45"/>
      <c r="I87" s="40"/>
      <c r="J87" s="45"/>
    </row>
    <row r="88" spans="1:10" ht="24" customHeight="1">
      <c r="A88" s="8" t="s">
        <v>0</v>
      </c>
      <c r="B88" s="74"/>
      <c r="C88" s="87"/>
      <c r="D88" s="87"/>
      <c r="E88" s="87"/>
      <c r="F88" s="87"/>
      <c r="G88" s="87"/>
      <c r="H88" s="87"/>
      <c r="I88" s="87"/>
      <c r="J88" s="87"/>
    </row>
    <row r="89" spans="1:10" ht="24" customHeight="1">
      <c r="A89" s="8" t="s">
        <v>1</v>
      </c>
      <c r="B89" s="74"/>
      <c r="C89" s="87"/>
      <c r="D89" s="87"/>
      <c r="E89" s="87"/>
      <c r="F89" s="87"/>
      <c r="G89" s="87"/>
      <c r="H89" s="87"/>
      <c r="I89" s="87"/>
      <c r="J89" s="87"/>
    </row>
    <row r="90" spans="1:10" ht="24" customHeight="1">
      <c r="A90" s="8" t="s">
        <v>117</v>
      </c>
      <c r="B90" s="74"/>
      <c r="C90" s="87"/>
      <c r="D90" s="87"/>
      <c r="E90" s="87"/>
      <c r="F90" s="87"/>
      <c r="G90" s="87"/>
      <c r="H90" s="87"/>
      <c r="I90" s="87"/>
      <c r="J90" s="87"/>
    </row>
    <row r="91" ht="11.25" customHeight="1">
      <c r="A91" s="9"/>
    </row>
    <row r="92" spans="1:10" s="3" customFormat="1" ht="24" customHeight="1">
      <c r="A92" s="38"/>
      <c r="B92" s="23"/>
      <c r="C92" s="39"/>
      <c r="D92" s="137" t="s">
        <v>3</v>
      </c>
      <c r="E92" s="137"/>
      <c r="F92" s="137"/>
      <c r="G92" s="6"/>
      <c r="H92" s="137" t="s">
        <v>126</v>
      </c>
      <c r="I92" s="137"/>
      <c r="J92" s="137"/>
    </row>
    <row r="93" spans="1:10" ht="24" customHeight="1">
      <c r="A93" s="8" t="s">
        <v>187</v>
      </c>
      <c r="B93" s="23" t="s">
        <v>4</v>
      </c>
      <c r="C93" s="39"/>
      <c r="D93" s="57" t="s">
        <v>99</v>
      </c>
      <c r="E93" s="57"/>
      <c r="F93" s="32" t="s">
        <v>100</v>
      </c>
      <c r="G93" s="32"/>
      <c r="H93" s="57" t="s">
        <v>99</v>
      </c>
      <c r="I93" s="57"/>
      <c r="J93" s="32" t="s">
        <v>100</v>
      </c>
    </row>
    <row r="94" spans="2:10" ht="24" customHeight="1">
      <c r="B94" s="23"/>
      <c r="C94" s="39"/>
      <c r="D94" s="32">
        <v>2550</v>
      </c>
      <c r="E94" s="57"/>
      <c r="F94" s="57" t="s">
        <v>118</v>
      </c>
      <c r="G94" s="32"/>
      <c r="H94" s="32">
        <v>2550</v>
      </c>
      <c r="I94" s="57"/>
      <c r="J94" s="57" t="s">
        <v>118</v>
      </c>
    </row>
    <row r="95" spans="2:10" ht="24" customHeight="1">
      <c r="B95" s="23"/>
      <c r="C95" s="39"/>
      <c r="D95" s="32" t="s">
        <v>125</v>
      </c>
      <c r="F95" s="32"/>
      <c r="G95" s="32"/>
      <c r="H95" s="32" t="s">
        <v>125</v>
      </c>
      <c r="J95" s="32" t="s">
        <v>200</v>
      </c>
    </row>
    <row r="96" spans="2:10" ht="24" customHeight="1">
      <c r="B96" s="23"/>
      <c r="C96" s="39"/>
      <c r="D96" s="138" t="s">
        <v>87</v>
      </c>
      <c r="E96" s="138"/>
      <c r="F96" s="138"/>
      <c r="G96" s="138"/>
      <c r="H96" s="138"/>
      <c r="I96" s="138"/>
      <c r="J96" s="138"/>
    </row>
    <row r="97" spans="1:10" ht="24" customHeight="1">
      <c r="A97" s="26" t="s">
        <v>27</v>
      </c>
      <c r="D97" s="40"/>
      <c r="E97" s="40"/>
      <c r="F97" s="40"/>
      <c r="G97" s="40"/>
      <c r="H97" s="40"/>
      <c r="I97" s="40"/>
      <c r="J97" s="40"/>
    </row>
    <row r="98" spans="1:10" ht="24" customHeight="1">
      <c r="A98" s="68" t="s">
        <v>51</v>
      </c>
      <c r="B98" s="23"/>
      <c r="C98" s="39"/>
      <c r="D98" s="47"/>
      <c r="E98" s="47"/>
      <c r="F98" s="47"/>
      <c r="G98" s="47"/>
      <c r="H98" s="47"/>
      <c r="I98" s="47"/>
      <c r="J98" s="47"/>
    </row>
    <row r="99" spans="1:10" ht="24" customHeight="1" thickBot="1">
      <c r="A99" s="69" t="s">
        <v>132</v>
      </c>
      <c r="B99" s="23">
        <v>8</v>
      </c>
      <c r="C99" s="39"/>
      <c r="D99" s="46">
        <v>8206664</v>
      </c>
      <c r="E99" s="47"/>
      <c r="F99" s="46">
        <v>8206664</v>
      </c>
      <c r="G99" s="47"/>
      <c r="H99" s="46">
        <v>8206664</v>
      </c>
      <c r="I99" s="47"/>
      <c r="J99" s="46">
        <v>8206664</v>
      </c>
    </row>
    <row r="100" spans="1:10" ht="24" customHeight="1" thickTop="1">
      <c r="A100" s="69" t="s">
        <v>133</v>
      </c>
      <c r="B100" s="23">
        <v>8</v>
      </c>
      <c r="C100" s="39"/>
      <c r="D100" s="47">
        <v>7519938</v>
      </c>
      <c r="E100" s="47"/>
      <c r="F100" s="47">
        <v>7519938</v>
      </c>
      <c r="G100" s="47"/>
      <c r="H100" s="47">
        <v>7519938</v>
      </c>
      <c r="I100" s="47"/>
      <c r="J100" s="47">
        <v>7519938</v>
      </c>
    </row>
    <row r="101" spans="1:10" ht="24" customHeight="1">
      <c r="A101" s="69" t="s">
        <v>101</v>
      </c>
      <c r="B101" s="23"/>
      <c r="C101" s="39"/>
      <c r="D101" s="47"/>
      <c r="E101" s="47"/>
      <c r="F101" s="47"/>
      <c r="G101" s="47"/>
      <c r="H101" s="47"/>
      <c r="I101" s="47"/>
      <c r="J101" s="47"/>
    </row>
    <row r="102" spans="1:10" ht="24" customHeight="1">
      <c r="A102" s="69" t="s">
        <v>134</v>
      </c>
      <c r="B102" s="23">
        <v>12</v>
      </c>
      <c r="C102" s="39"/>
      <c r="D102" s="47">
        <v>16436492</v>
      </c>
      <c r="E102" s="47"/>
      <c r="F102" s="47">
        <v>16436492</v>
      </c>
      <c r="G102" s="47"/>
      <c r="H102" s="47">
        <v>16478865</v>
      </c>
      <c r="I102" s="47"/>
      <c r="J102" s="47">
        <v>16478865</v>
      </c>
    </row>
    <row r="103" spans="1:10" ht="24" customHeight="1">
      <c r="A103" s="69" t="s">
        <v>135</v>
      </c>
      <c r="B103" s="23">
        <v>12</v>
      </c>
      <c r="C103" s="39"/>
      <c r="D103" s="125">
        <v>-779985</v>
      </c>
      <c r="E103" s="47"/>
      <c r="F103" s="125">
        <v>-636798</v>
      </c>
      <c r="G103" s="47"/>
      <c r="H103" s="93" t="s">
        <v>28</v>
      </c>
      <c r="I103" s="47"/>
      <c r="J103" s="93" t="s">
        <v>28</v>
      </c>
    </row>
    <row r="104" spans="1:10" ht="24" customHeight="1">
      <c r="A104" s="69" t="s">
        <v>136</v>
      </c>
      <c r="B104" s="23"/>
      <c r="C104" s="39"/>
      <c r="D104" s="47"/>
      <c r="E104" s="47"/>
      <c r="F104" s="47"/>
      <c r="G104" s="47"/>
      <c r="H104" s="47"/>
      <c r="I104" s="47"/>
      <c r="J104" s="47"/>
    </row>
    <row r="105" spans="1:10" ht="24" customHeight="1">
      <c r="A105" s="69" t="s">
        <v>137</v>
      </c>
      <c r="B105" s="23">
        <v>12</v>
      </c>
      <c r="C105" s="39"/>
      <c r="D105" s="47">
        <v>2135301</v>
      </c>
      <c r="E105" s="47"/>
      <c r="F105" s="47">
        <v>2135301</v>
      </c>
      <c r="G105" s="47"/>
      <c r="H105" s="47">
        <v>602256</v>
      </c>
      <c r="I105" s="47"/>
      <c r="J105" s="47">
        <v>759512</v>
      </c>
    </row>
    <row r="106" spans="1:10" ht="24" customHeight="1">
      <c r="A106" s="69" t="s">
        <v>138</v>
      </c>
      <c r="B106" s="23"/>
      <c r="C106" s="39"/>
      <c r="D106" s="47"/>
      <c r="E106" s="47"/>
      <c r="F106" s="47"/>
      <c r="G106" s="47"/>
      <c r="H106" s="47"/>
      <c r="I106" s="47"/>
      <c r="J106" s="47"/>
    </row>
    <row r="107" spans="1:10" ht="24" customHeight="1">
      <c r="A107" s="69" t="s">
        <v>182</v>
      </c>
      <c r="B107" s="23">
        <v>12</v>
      </c>
      <c r="C107" s="39"/>
      <c r="D107" s="125">
        <v>-247228</v>
      </c>
      <c r="E107" s="125"/>
      <c r="F107" s="125">
        <v>-130125</v>
      </c>
      <c r="G107" s="125"/>
      <c r="H107" s="125">
        <v>-263948</v>
      </c>
      <c r="I107" s="125"/>
      <c r="J107" s="125">
        <v>-221482</v>
      </c>
    </row>
    <row r="108" spans="1:10" ht="24" customHeight="1">
      <c r="A108" s="69" t="s">
        <v>139</v>
      </c>
      <c r="B108" s="23">
        <v>12</v>
      </c>
      <c r="C108" s="39"/>
      <c r="D108" s="47">
        <v>213744</v>
      </c>
      <c r="E108" s="47"/>
      <c r="F108" s="47">
        <v>208805</v>
      </c>
      <c r="G108" s="47"/>
      <c r="H108" s="93" t="s">
        <v>28</v>
      </c>
      <c r="I108" s="47"/>
      <c r="J108" s="93" t="s">
        <v>28</v>
      </c>
    </row>
    <row r="109" spans="1:10" ht="24" customHeight="1">
      <c r="A109" s="69" t="s">
        <v>30</v>
      </c>
      <c r="B109" s="23"/>
      <c r="C109" s="39"/>
      <c r="D109" s="47"/>
      <c r="E109" s="47"/>
      <c r="F109" s="47"/>
      <c r="G109" s="47"/>
      <c r="H109" s="47"/>
      <c r="I109" s="47"/>
      <c r="J109" s="47"/>
    </row>
    <row r="110" spans="1:10" ht="24" customHeight="1">
      <c r="A110" s="69" t="s">
        <v>140</v>
      </c>
      <c r="B110" s="23"/>
      <c r="C110" s="39"/>
      <c r="D110" s="47">
        <v>820666</v>
      </c>
      <c r="E110" s="47"/>
      <c r="F110" s="47">
        <v>820666</v>
      </c>
      <c r="G110" s="47"/>
      <c r="H110" s="47">
        <v>820666</v>
      </c>
      <c r="I110" s="47"/>
      <c r="J110" s="47">
        <v>820666</v>
      </c>
    </row>
    <row r="111" spans="1:10" ht="24" customHeight="1">
      <c r="A111" s="69" t="s">
        <v>141</v>
      </c>
      <c r="B111" s="23">
        <v>12</v>
      </c>
      <c r="C111" s="39"/>
      <c r="D111" s="43">
        <v>15370308</v>
      </c>
      <c r="E111" s="47"/>
      <c r="F111" s="43">
        <v>16504817</v>
      </c>
      <c r="G111" s="47"/>
      <c r="H111" s="43">
        <v>12206422</v>
      </c>
      <c r="I111" s="47"/>
      <c r="J111" s="43">
        <v>2742133</v>
      </c>
    </row>
    <row r="112" spans="1:10" s="2" customFormat="1" ht="24" customHeight="1">
      <c r="A112" s="9" t="s">
        <v>142</v>
      </c>
      <c r="B112" s="30"/>
      <c r="D112" s="53">
        <f>SUM(D100:D111)</f>
        <v>41469236</v>
      </c>
      <c r="E112" s="53"/>
      <c r="F112" s="53">
        <f>SUM(F100:F111)</f>
        <v>42859096</v>
      </c>
      <c r="G112" s="53"/>
      <c r="H112" s="53">
        <f>SUM(H100:H111)</f>
        <v>37364199</v>
      </c>
      <c r="I112" s="53"/>
      <c r="J112" s="53">
        <f>SUM(J100:J111)</f>
        <v>28099632</v>
      </c>
    </row>
    <row r="113" spans="1:10" ht="24" customHeight="1">
      <c r="A113" s="70" t="s">
        <v>143</v>
      </c>
      <c r="D113" s="40"/>
      <c r="E113" s="40"/>
      <c r="F113" s="40"/>
      <c r="G113" s="40"/>
      <c r="H113" s="40"/>
      <c r="I113" s="40"/>
      <c r="J113" s="40"/>
    </row>
    <row r="114" spans="1:10" ht="24" customHeight="1">
      <c r="A114" s="49" t="s">
        <v>144</v>
      </c>
      <c r="D114" s="40"/>
      <c r="E114" s="40"/>
      <c r="F114" s="40"/>
      <c r="G114" s="40"/>
      <c r="H114" s="40"/>
      <c r="I114" s="40"/>
      <c r="J114" s="40"/>
    </row>
    <row r="115" spans="1:10" ht="24" customHeight="1">
      <c r="A115" s="49" t="s">
        <v>145</v>
      </c>
      <c r="B115" s="24">
        <v>12</v>
      </c>
      <c r="D115" s="131">
        <v>-720700</v>
      </c>
      <c r="E115" s="125"/>
      <c r="F115" s="131">
        <v>-720700</v>
      </c>
      <c r="G115" s="125"/>
      <c r="H115" s="133" t="s">
        <v>28</v>
      </c>
      <c r="I115" s="125"/>
      <c r="J115" s="133" t="s">
        <v>28</v>
      </c>
    </row>
    <row r="116" spans="1:10" s="2" customFormat="1" ht="21" customHeight="1">
      <c r="A116" s="9" t="s">
        <v>146</v>
      </c>
      <c r="B116" s="30"/>
      <c r="D116" s="53">
        <f>SUM(D112:D115)</f>
        <v>40748536</v>
      </c>
      <c r="E116" s="53"/>
      <c r="F116" s="53">
        <f>SUM(F112:F115)</f>
        <v>42138396</v>
      </c>
      <c r="G116" s="53"/>
      <c r="H116" s="53">
        <f>SUM(H112:H115)</f>
        <v>37364199</v>
      </c>
      <c r="I116" s="53"/>
      <c r="J116" s="53">
        <f>SUM(J112:J115)</f>
        <v>28099632</v>
      </c>
    </row>
    <row r="117" spans="1:10" ht="24" customHeight="1">
      <c r="A117" s="38" t="s">
        <v>31</v>
      </c>
      <c r="D117" s="43">
        <v>522549</v>
      </c>
      <c r="E117" s="47"/>
      <c r="F117" s="43">
        <v>541614</v>
      </c>
      <c r="G117" s="47"/>
      <c r="H117" s="48" t="s">
        <v>28</v>
      </c>
      <c r="I117" s="47"/>
      <c r="J117" s="48" t="s">
        <v>28</v>
      </c>
    </row>
    <row r="118" spans="1:10" s="2" customFormat="1" ht="24" customHeight="1">
      <c r="A118" s="9" t="s">
        <v>32</v>
      </c>
      <c r="B118" s="30">
        <v>12</v>
      </c>
      <c r="D118" s="52">
        <f>SUM(D116:D117)</f>
        <v>41271085</v>
      </c>
      <c r="E118" s="54"/>
      <c r="F118" s="52">
        <f>SUM(F116:F117)</f>
        <v>42680010</v>
      </c>
      <c r="G118" s="54"/>
      <c r="H118" s="52">
        <f>SUM(H116:H117)</f>
        <v>37364199</v>
      </c>
      <c r="I118" s="54"/>
      <c r="J118" s="52">
        <f>SUM(J116:J117)</f>
        <v>28099632</v>
      </c>
    </row>
    <row r="119" spans="1:10" ht="5.25" customHeight="1">
      <c r="A119" s="9"/>
      <c r="D119" s="40"/>
      <c r="E119" s="40"/>
      <c r="F119" s="40"/>
      <c r="G119" s="40"/>
      <c r="H119" s="40"/>
      <c r="I119" s="40"/>
      <c r="J119" s="40"/>
    </row>
    <row r="120" spans="1:10" ht="24" customHeight="1" thickBot="1">
      <c r="A120" s="9" t="s">
        <v>33</v>
      </c>
      <c r="D120" s="56">
        <f>SUM(D86+D118)</f>
        <v>96929070</v>
      </c>
      <c r="E120" s="53"/>
      <c r="F120" s="56">
        <f>SUM(F86+F118)</f>
        <v>95734720</v>
      </c>
      <c r="G120" s="53"/>
      <c r="H120" s="56">
        <f>SUM(H86+H118)</f>
        <v>66638363</v>
      </c>
      <c r="I120" s="53"/>
      <c r="J120" s="56">
        <f>SUM(J86+J118)</f>
        <v>56139811</v>
      </c>
    </row>
    <row r="121" spans="1:10" ht="24" customHeight="1" thickTop="1">
      <c r="A121" s="9"/>
      <c r="D121" s="54"/>
      <c r="E121" s="53"/>
      <c r="F121" s="54"/>
      <c r="G121" s="53"/>
      <c r="H121" s="54"/>
      <c r="I121" s="53"/>
      <c r="J121" s="54"/>
    </row>
    <row r="122" spans="1:10" ht="24" customHeight="1">
      <c r="A122" s="8" t="s">
        <v>0</v>
      </c>
      <c r="B122" s="74"/>
      <c r="C122" s="87"/>
      <c r="D122" s="87"/>
      <c r="E122" s="87"/>
      <c r="F122" s="87"/>
      <c r="G122" s="87"/>
      <c r="H122" s="139"/>
      <c r="I122" s="139"/>
      <c r="J122" s="139"/>
    </row>
    <row r="123" spans="1:10" ht="24" customHeight="1">
      <c r="A123" s="8" t="s">
        <v>96</v>
      </c>
      <c r="B123" s="74"/>
      <c r="C123" s="87"/>
      <c r="D123" s="87"/>
      <c r="E123" s="87"/>
      <c r="F123" s="87"/>
      <c r="G123" s="87"/>
      <c r="H123" s="139"/>
      <c r="I123" s="139"/>
      <c r="J123" s="139"/>
    </row>
    <row r="124" spans="1:10" ht="24" customHeight="1">
      <c r="A124" s="1" t="s">
        <v>147</v>
      </c>
      <c r="B124" s="1"/>
      <c r="C124" s="1"/>
      <c r="D124" s="87"/>
      <c r="E124" s="87"/>
      <c r="F124" s="87"/>
      <c r="G124" s="87"/>
      <c r="H124" s="87"/>
      <c r="I124" s="87"/>
      <c r="J124" s="87"/>
    </row>
    <row r="125" spans="1:3" ht="24" customHeight="1">
      <c r="A125" s="140"/>
      <c r="B125" s="140"/>
      <c r="C125" s="140"/>
    </row>
    <row r="126" spans="1:10" s="3" customFormat="1" ht="24" customHeight="1">
      <c r="A126" s="49"/>
      <c r="B126" s="23"/>
      <c r="C126" s="39"/>
      <c r="D126" s="137" t="s">
        <v>3</v>
      </c>
      <c r="E126" s="137"/>
      <c r="F126" s="137"/>
      <c r="G126" s="6"/>
      <c r="H126" s="137" t="s">
        <v>126</v>
      </c>
      <c r="I126" s="137"/>
      <c r="J126" s="137"/>
    </row>
    <row r="127" spans="1:10" ht="24" customHeight="1">
      <c r="A127" s="10"/>
      <c r="B127" s="23" t="s">
        <v>4</v>
      </c>
      <c r="C127" s="39"/>
      <c r="D127" s="32">
        <v>2550</v>
      </c>
      <c r="E127" s="32"/>
      <c r="F127" s="32">
        <v>2549</v>
      </c>
      <c r="G127" s="32"/>
      <c r="H127" s="32">
        <v>2550</v>
      </c>
      <c r="I127" s="32"/>
      <c r="J127" s="32">
        <v>2549</v>
      </c>
    </row>
    <row r="128" spans="1:10" ht="24" customHeight="1">
      <c r="A128" s="10"/>
      <c r="B128" s="23"/>
      <c r="C128" s="39"/>
      <c r="D128" s="32"/>
      <c r="E128" s="32"/>
      <c r="F128" s="32"/>
      <c r="G128" s="32"/>
      <c r="H128" s="32"/>
      <c r="I128" s="32"/>
      <c r="J128" s="32" t="s">
        <v>200</v>
      </c>
    </row>
    <row r="129" spans="2:10" ht="24" customHeight="1">
      <c r="B129" s="23"/>
      <c r="C129" s="39"/>
      <c r="D129" s="138" t="s">
        <v>87</v>
      </c>
      <c r="E129" s="138"/>
      <c r="F129" s="138"/>
      <c r="G129" s="138"/>
      <c r="H129" s="138"/>
      <c r="I129" s="138"/>
      <c r="J129" s="138"/>
    </row>
    <row r="130" spans="1:10" ht="24" customHeight="1">
      <c r="A130" s="26" t="s">
        <v>34</v>
      </c>
      <c r="D130" s="33"/>
      <c r="E130" s="33"/>
      <c r="F130" s="33"/>
      <c r="G130" s="33"/>
      <c r="H130" s="33"/>
      <c r="I130" s="33"/>
      <c r="J130" s="33"/>
    </row>
    <row r="131" spans="1:10" ht="24" customHeight="1">
      <c r="A131" s="38" t="s">
        <v>222</v>
      </c>
      <c r="B131" s="24">
        <v>4</v>
      </c>
      <c r="D131" s="40">
        <v>29076781</v>
      </c>
      <c r="E131" s="40"/>
      <c r="F131" s="40">
        <v>27443247</v>
      </c>
      <c r="G131" s="40"/>
      <c r="H131" s="40">
        <v>10440475</v>
      </c>
      <c r="I131" s="40"/>
      <c r="J131" s="40">
        <v>10389768</v>
      </c>
    </row>
    <row r="132" spans="1:10" ht="24" customHeight="1">
      <c r="A132" s="38" t="s">
        <v>221</v>
      </c>
      <c r="D132" s="40">
        <v>7583</v>
      </c>
      <c r="E132" s="40"/>
      <c r="F132" s="40">
        <v>4609</v>
      </c>
      <c r="G132" s="40"/>
      <c r="H132" s="126" t="s">
        <v>28</v>
      </c>
      <c r="I132" s="126"/>
      <c r="J132" s="126" t="s">
        <v>28</v>
      </c>
    </row>
    <row r="133" spans="1:10" ht="24" customHeight="1">
      <c r="A133" s="38" t="s">
        <v>94</v>
      </c>
      <c r="B133" s="24">
        <v>4</v>
      </c>
      <c r="D133" s="40">
        <v>21118</v>
      </c>
      <c r="E133" s="40"/>
      <c r="F133" s="40">
        <v>8562</v>
      </c>
      <c r="G133" s="40"/>
      <c r="H133" s="40">
        <v>51409</v>
      </c>
      <c r="I133" s="40"/>
      <c r="J133" s="40">
        <v>38348</v>
      </c>
    </row>
    <row r="134" spans="1:10" ht="24" customHeight="1">
      <c r="A134" s="38" t="s">
        <v>180</v>
      </c>
      <c r="B134" s="24" t="s">
        <v>203</v>
      </c>
      <c r="D134" s="63" t="s">
        <v>28</v>
      </c>
      <c r="E134" s="40"/>
      <c r="F134" s="121">
        <v>2434</v>
      </c>
      <c r="G134" s="40"/>
      <c r="H134" s="40">
        <v>9783652</v>
      </c>
      <c r="I134" s="40"/>
      <c r="J134" s="40">
        <v>1668</v>
      </c>
    </row>
    <row r="135" spans="1:10" ht="24" customHeight="1">
      <c r="A135" s="38" t="s">
        <v>35</v>
      </c>
      <c r="B135" s="24">
        <v>4</v>
      </c>
      <c r="D135" s="40">
        <f>243864+60606</f>
        <v>304470</v>
      </c>
      <c r="E135" s="40"/>
      <c r="F135" s="40">
        <v>538964</v>
      </c>
      <c r="G135" s="40"/>
      <c r="H135" s="40">
        <f>333020-295</f>
        <v>332725</v>
      </c>
      <c r="I135" s="40"/>
      <c r="J135" s="40">
        <v>155858</v>
      </c>
    </row>
    <row r="136" spans="1:10" ht="24" customHeight="1">
      <c r="A136" s="38" t="s">
        <v>193</v>
      </c>
      <c r="D136" s="40"/>
      <c r="E136" s="40"/>
      <c r="F136" s="40"/>
      <c r="G136" s="40"/>
      <c r="H136" s="40"/>
      <c r="I136" s="40"/>
      <c r="J136" s="40"/>
    </row>
    <row r="137" spans="1:10" ht="24" customHeight="1">
      <c r="A137" s="38" t="s">
        <v>194</v>
      </c>
      <c r="B137" s="24">
        <v>12</v>
      </c>
      <c r="D137" s="43">
        <v>197112</v>
      </c>
      <c r="E137" s="40"/>
      <c r="F137" s="43">
        <v>179323</v>
      </c>
      <c r="G137" s="40"/>
      <c r="H137" s="64">
        <v>0</v>
      </c>
      <c r="I137" s="40"/>
      <c r="J137" s="64">
        <v>0</v>
      </c>
    </row>
    <row r="138" spans="1:10" s="2" customFormat="1" ht="24" customHeight="1">
      <c r="A138" s="9" t="s">
        <v>36</v>
      </c>
      <c r="B138" s="30"/>
      <c r="D138" s="52">
        <f>SUM(D131:D137)</f>
        <v>29607064</v>
      </c>
      <c r="E138" s="53"/>
      <c r="F138" s="52">
        <f>SUM(F131:F137)</f>
        <v>28177139</v>
      </c>
      <c r="G138" s="53"/>
      <c r="H138" s="52">
        <f>SUM(H131:H137)</f>
        <v>20608261</v>
      </c>
      <c r="I138" s="53"/>
      <c r="J138" s="52">
        <f>SUM(J131:J137)</f>
        <v>10585642</v>
      </c>
    </row>
    <row r="139" spans="1:10" ht="24" customHeight="1">
      <c r="A139" s="9"/>
      <c r="D139" s="40"/>
      <c r="E139" s="40"/>
      <c r="F139" s="40"/>
      <c r="G139" s="40"/>
      <c r="H139" s="40"/>
      <c r="I139" s="40"/>
      <c r="J139" s="40"/>
    </row>
    <row r="140" spans="1:10" ht="24" customHeight="1">
      <c r="A140" s="26" t="s">
        <v>37</v>
      </c>
      <c r="D140" s="40"/>
      <c r="E140" s="40"/>
      <c r="F140" s="40"/>
      <c r="G140" s="40"/>
      <c r="H140" s="40"/>
      <c r="I140" s="40"/>
      <c r="J140" s="40"/>
    </row>
    <row r="141" spans="1:10" ht="24" customHeight="1">
      <c r="A141" s="38" t="s">
        <v>38</v>
      </c>
      <c r="B141" s="24">
        <v>4</v>
      </c>
      <c r="D141" s="40">
        <v>26772505</v>
      </c>
      <c r="E141" s="40"/>
      <c r="F141" s="40">
        <v>23807989</v>
      </c>
      <c r="G141" s="40"/>
      <c r="H141" s="40">
        <v>10141807</v>
      </c>
      <c r="I141" s="40"/>
      <c r="J141" s="40">
        <v>9890171</v>
      </c>
    </row>
    <row r="142" spans="1:10" ht="24" customHeight="1">
      <c r="A142" s="38" t="s">
        <v>39</v>
      </c>
      <c r="B142" s="24">
        <v>4</v>
      </c>
      <c r="D142" s="40">
        <v>3575652</v>
      </c>
      <c r="E142" s="40"/>
      <c r="F142" s="40">
        <v>3083538</v>
      </c>
      <c r="G142" s="40"/>
      <c r="H142" s="40">
        <v>870096</v>
      </c>
      <c r="I142" s="40"/>
      <c r="J142" s="40">
        <v>799285</v>
      </c>
    </row>
    <row r="143" spans="1:10" ht="24" customHeight="1">
      <c r="A143" s="38" t="s">
        <v>195</v>
      </c>
      <c r="D143" s="40"/>
      <c r="E143" s="40"/>
      <c r="F143" s="40"/>
      <c r="G143" s="40"/>
      <c r="H143" s="40"/>
      <c r="I143" s="40"/>
      <c r="J143" s="40"/>
    </row>
    <row r="144" spans="1:10" ht="24" customHeight="1">
      <c r="A144" s="38" t="s">
        <v>194</v>
      </c>
      <c r="B144" s="24">
        <v>12</v>
      </c>
      <c r="D144" s="40">
        <v>13743</v>
      </c>
      <c r="E144" s="40"/>
      <c r="F144" s="40">
        <v>7266</v>
      </c>
      <c r="G144" s="40"/>
      <c r="H144" s="41" t="s">
        <v>28</v>
      </c>
      <c r="I144" s="40"/>
      <c r="J144" s="41" t="s">
        <v>28</v>
      </c>
    </row>
    <row r="145" spans="1:10" ht="24" customHeight="1">
      <c r="A145" s="38" t="s">
        <v>40</v>
      </c>
      <c r="D145" s="43">
        <v>9395</v>
      </c>
      <c r="E145" s="40"/>
      <c r="F145" s="43">
        <v>9845</v>
      </c>
      <c r="G145" s="40"/>
      <c r="H145" s="42">
        <v>6650</v>
      </c>
      <c r="I145" s="40"/>
      <c r="J145" s="43">
        <v>6650</v>
      </c>
    </row>
    <row r="146" spans="1:10" s="2" customFormat="1" ht="24" customHeight="1">
      <c r="A146" s="9" t="s">
        <v>41</v>
      </c>
      <c r="B146" s="30"/>
      <c r="D146" s="52">
        <f>SUM(D141:D145)</f>
        <v>30371295</v>
      </c>
      <c r="E146" s="53"/>
      <c r="F146" s="52">
        <f>SUM(F141:F145)</f>
        <v>26908638</v>
      </c>
      <c r="G146" s="53"/>
      <c r="H146" s="52">
        <f>SUM(H141:H145)</f>
        <v>11018553</v>
      </c>
      <c r="I146" s="53"/>
      <c r="J146" s="52">
        <f>SUM(J141:J145)</f>
        <v>10696106</v>
      </c>
    </row>
    <row r="148" spans="1:10" ht="24" customHeight="1">
      <c r="A148" s="8" t="s">
        <v>0</v>
      </c>
      <c r="B148" s="74"/>
      <c r="C148" s="87"/>
      <c r="D148" s="87"/>
      <c r="E148" s="87"/>
      <c r="F148" s="87"/>
      <c r="G148" s="87"/>
      <c r="H148" s="139"/>
      <c r="I148" s="139"/>
      <c r="J148" s="139"/>
    </row>
    <row r="149" spans="1:10" ht="24" customHeight="1">
      <c r="A149" s="8" t="s">
        <v>148</v>
      </c>
      <c r="B149" s="74"/>
      <c r="C149" s="87"/>
      <c r="D149" s="87"/>
      <c r="E149" s="87"/>
      <c r="F149" s="87"/>
      <c r="G149" s="87"/>
      <c r="H149" s="139"/>
      <c r="I149" s="139"/>
      <c r="J149" s="139"/>
    </row>
    <row r="150" spans="1:10" ht="24" customHeight="1">
      <c r="A150" s="1" t="s">
        <v>147</v>
      </c>
      <c r="B150" s="74"/>
      <c r="C150" s="87"/>
      <c r="D150" s="87"/>
      <c r="E150" s="87"/>
      <c r="F150" s="87"/>
      <c r="G150" s="87"/>
      <c r="H150" s="87"/>
      <c r="I150" s="87"/>
      <c r="J150" s="87"/>
    </row>
    <row r="151" ht="24" customHeight="1">
      <c r="A151" s="9"/>
    </row>
    <row r="152" spans="1:10" s="3" customFormat="1" ht="24" customHeight="1">
      <c r="A152" s="49"/>
      <c r="B152" s="23"/>
      <c r="C152" s="39"/>
      <c r="D152" s="137" t="s">
        <v>3</v>
      </c>
      <c r="E152" s="137"/>
      <c r="F152" s="137"/>
      <c r="G152" s="6"/>
      <c r="H152" s="137" t="s">
        <v>126</v>
      </c>
      <c r="I152" s="137"/>
      <c r="J152" s="137"/>
    </row>
    <row r="153" spans="1:10" ht="24" customHeight="1">
      <c r="A153" s="10"/>
      <c r="B153" s="23" t="s">
        <v>4</v>
      </c>
      <c r="C153" s="39"/>
      <c r="D153" s="32">
        <v>2550</v>
      </c>
      <c r="E153" s="32"/>
      <c r="F153" s="32">
        <v>2549</v>
      </c>
      <c r="G153" s="32"/>
      <c r="H153" s="32">
        <v>2550</v>
      </c>
      <c r="I153" s="32"/>
      <c r="J153" s="32">
        <v>2549</v>
      </c>
    </row>
    <row r="154" spans="1:10" ht="24" customHeight="1">
      <c r="A154" s="10"/>
      <c r="B154" s="23"/>
      <c r="C154" s="39"/>
      <c r="D154" s="32"/>
      <c r="E154" s="32"/>
      <c r="F154" s="32"/>
      <c r="G154" s="32"/>
      <c r="H154" s="32"/>
      <c r="I154" s="32"/>
      <c r="J154" s="32" t="s">
        <v>200</v>
      </c>
    </row>
    <row r="155" spans="2:10" ht="24" customHeight="1">
      <c r="B155" s="23"/>
      <c r="C155" s="39"/>
      <c r="D155" s="138" t="s">
        <v>87</v>
      </c>
      <c r="E155" s="138"/>
      <c r="F155" s="138"/>
      <c r="G155" s="138"/>
      <c r="H155" s="138"/>
      <c r="I155" s="138"/>
      <c r="J155" s="138"/>
    </row>
    <row r="156" spans="1:10" ht="24" customHeight="1">
      <c r="A156" s="9" t="s">
        <v>199</v>
      </c>
      <c r="C156" s="53"/>
      <c r="D156" s="127">
        <f>SUM(D138-D146)</f>
        <v>-764231</v>
      </c>
      <c r="E156" s="40"/>
      <c r="F156" s="53">
        <f>SUM(F138-F146)</f>
        <v>1268501</v>
      </c>
      <c r="G156" s="53"/>
      <c r="H156" s="53">
        <f>SUM(H138-H146)</f>
        <v>9589708</v>
      </c>
      <c r="I156" s="53"/>
      <c r="J156" s="127">
        <f>SUM(J138-J146)</f>
        <v>-110464</v>
      </c>
    </row>
    <row r="157" spans="1:10" ht="24" customHeight="1">
      <c r="A157" s="38" t="s">
        <v>42</v>
      </c>
      <c r="D157" s="40">
        <v>623685</v>
      </c>
      <c r="E157" s="40"/>
      <c r="F157" s="40">
        <v>408720</v>
      </c>
      <c r="G157" s="40"/>
      <c r="H157" s="40">
        <v>343384</v>
      </c>
      <c r="I157" s="40"/>
      <c r="J157" s="40">
        <v>257732</v>
      </c>
    </row>
    <row r="158" spans="1:10" ht="24" customHeight="1">
      <c r="A158" s="38" t="s">
        <v>82</v>
      </c>
      <c r="D158" s="131">
        <v>-271414</v>
      </c>
      <c r="E158" s="40"/>
      <c r="F158" s="43">
        <v>310782</v>
      </c>
      <c r="G158" s="40"/>
      <c r="H158" s="131">
        <v>-60709</v>
      </c>
      <c r="I158" s="40"/>
      <c r="J158" s="43">
        <v>14776</v>
      </c>
    </row>
    <row r="159" spans="1:10" ht="24" customHeight="1">
      <c r="A159" s="9" t="s">
        <v>198</v>
      </c>
      <c r="D159" s="127">
        <f>SUM(D156-D157-D158)</f>
        <v>-1116502</v>
      </c>
      <c r="E159" s="53"/>
      <c r="F159" s="53">
        <f>SUM(F156-F157-F158)</f>
        <v>548999</v>
      </c>
      <c r="G159" s="53"/>
      <c r="H159" s="53">
        <f>SUM(H156-H157-H158)</f>
        <v>9307033</v>
      </c>
      <c r="I159" s="53"/>
      <c r="J159" s="132">
        <f>SUM(J156-J157-J158)</f>
        <v>-382972</v>
      </c>
    </row>
    <row r="160" spans="4:10" ht="24" customHeight="1">
      <c r="D160" s="40"/>
      <c r="E160" s="40"/>
      <c r="F160" s="40"/>
      <c r="G160" s="40"/>
      <c r="H160" s="40"/>
      <c r="I160" s="40"/>
      <c r="J160" s="40"/>
    </row>
    <row r="161" spans="1:10" ht="24" customHeight="1">
      <c r="A161" s="38" t="s">
        <v>183</v>
      </c>
      <c r="D161" s="131">
        <v>-18007</v>
      </c>
      <c r="E161" s="40"/>
      <c r="F161" s="43">
        <v>645</v>
      </c>
      <c r="G161" s="40"/>
      <c r="H161" s="64" t="s">
        <v>28</v>
      </c>
      <c r="I161" s="40"/>
      <c r="J161" s="64" t="s">
        <v>28</v>
      </c>
    </row>
    <row r="162" spans="4:10" ht="24" customHeight="1">
      <c r="D162" s="40"/>
      <c r="E162" s="40"/>
      <c r="F162" s="40"/>
      <c r="G162" s="40"/>
      <c r="H162" s="40"/>
      <c r="I162" s="40"/>
      <c r="J162" s="40"/>
    </row>
    <row r="163" spans="1:10" ht="24" customHeight="1" thickBot="1">
      <c r="A163" s="9" t="s">
        <v>196</v>
      </c>
      <c r="B163" s="24">
        <v>12</v>
      </c>
      <c r="D163" s="128">
        <f>SUM(D159:D161)</f>
        <v>-1134509</v>
      </c>
      <c r="E163" s="53"/>
      <c r="F163" s="56">
        <f>SUM(F159:F161)</f>
        <v>549644</v>
      </c>
      <c r="G163" s="53"/>
      <c r="H163" s="56">
        <f>SUM(H159:H161)</f>
        <v>9307033</v>
      </c>
      <c r="I163" s="53"/>
      <c r="J163" s="128">
        <f>SUM(J159:J161)</f>
        <v>-382972</v>
      </c>
    </row>
    <row r="164" ht="24" customHeight="1" thickTop="1"/>
    <row r="165" spans="1:10" ht="24" customHeight="1" thickBot="1">
      <c r="A165" s="9" t="s">
        <v>197</v>
      </c>
      <c r="B165" s="24" t="s">
        <v>204</v>
      </c>
      <c r="D165" s="130">
        <v>-0.16</v>
      </c>
      <c r="F165" s="129">
        <v>0.08</v>
      </c>
      <c r="H165" s="129">
        <v>1.24</v>
      </c>
      <c r="J165" s="130">
        <v>-0.05</v>
      </c>
    </row>
    <row r="166" ht="24" customHeight="1" thickTop="1"/>
  </sheetData>
  <mergeCells count="23">
    <mergeCell ref="A125:C125"/>
    <mergeCell ref="D155:J155"/>
    <mergeCell ref="D152:F152"/>
    <mergeCell ref="H152:J152"/>
    <mergeCell ref="D129:J129"/>
    <mergeCell ref="H148:J148"/>
    <mergeCell ref="H149:J149"/>
    <mergeCell ref="D96:J96"/>
    <mergeCell ref="D92:F92"/>
    <mergeCell ref="H92:J92"/>
    <mergeCell ref="D126:F126"/>
    <mergeCell ref="H126:J126"/>
    <mergeCell ref="H122:J122"/>
    <mergeCell ref="H123:J123"/>
    <mergeCell ref="D5:F5"/>
    <mergeCell ref="H5:J5"/>
    <mergeCell ref="D63:J63"/>
    <mergeCell ref="D59:F59"/>
    <mergeCell ref="H59:J59"/>
    <mergeCell ref="D9:J9"/>
    <mergeCell ref="D34:F34"/>
    <mergeCell ref="H34:J34"/>
    <mergeCell ref="D38:J38"/>
  </mergeCells>
  <printOptions/>
  <pageMargins left="0.7" right="0.3" top="0.48" bottom="0.5" header="0.5" footer="0.5"/>
  <pageSetup firstPageNumber="3" useFirstPageNumber="1" horizontalDpi="600" verticalDpi="600" orientation="portrait" paperSize="9" scale="99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5" manualBreakCount="5">
    <brk id="29" max="255" man="1"/>
    <brk id="54" max="255" man="1"/>
    <brk id="87" max="255" man="1"/>
    <brk id="121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showGridLines="0" zoomScaleSheetLayoutView="75" workbookViewId="0" topLeftCell="A28">
      <selection activeCell="T43" sqref="T43"/>
    </sheetView>
  </sheetViews>
  <sheetFormatPr defaultColWidth="9.140625" defaultRowHeight="24" customHeight="1"/>
  <cols>
    <col min="1" max="1" width="41.8515625" style="5" customWidth="1"/>
    <col min="2" max="2" width="8.28125" style="24" customWidth="1"/>
    <col min="3" max="3" width="1.1484375" style="5" customWidth="1"/>
    <col min="4" max="4" width="12.140625" style="5" customWidth="1"/>
    <col min="5" max="5" width="1.421875" style="5" customWidth="1"/>
    <col min="6" max="6" width="12.57421875" style="5" customWidth="1"/>
    <col min="7" max="7" width="0.71875" style="5" customWidth="1"/>
    <col min="8" max="8" width="11.8515625" style="5" customWidth="1"/>
    <col min="9" max="9" width="0.85546875" style="5" customWidth="1"/>
    <col min="10" max="10" width="11.57421875" style="5" customWidth="1"/>
    <col min="11" max="11" width="0.71875" style="5" customWidth="1"/>
    <col min="12" max="12" width="13.140625" style="5" customWidth="1"/>
    <col min="13" max="13" width="0.71875" style="5" customWidth="1"/>
    <col min="14" max="14" width="13.57421875" style="5" customWidth="1"/>
    <col min="15" max="15" width="0.71875" style="5" customWidth="1"/>
    <col min="16" max="16" width="12.140625" style="5" customWidth="1"/>
    <col min="17" max="17" width="0.71875" style="5" customWidth="1"/>
    <col min="18" max="18" width="12.140625" style="5" customWidth="1"/>
    <col min="19" max="19" width="0.71875" style="5" customWidth="1"/>
    <col min="20" max="20" width="11.7109375" style="5" customWidth="1"/>
    <col min="21" max="21" width="0.9921875" style="5" customWidth="1"/>
    <col min="22" max="22" width="10.57421875" style="5" customWidth="1"/>
    <col min="23" max="23" width="0.9921875" style="5" customWidth="1"/>
    <col min="24" max="24" width="11.57421875" style="5" customWidth="1"/>
    <col min="25" max="25" width="0.71875" style="5" customWidth="1"/>
    <col min="26" max="26" width="12.28125" style="5" customWidth="1"/>
    <col min="27" max="16384" width="9.140625" style="5" customWidth="1"/>
  </cols>
  <sheetData>
    <row r="1" spans="1:25" s="75" customFormat="1" ht="24" customHeight="1">
      <c r="A1" s="4" t="s">
        <v>0</v>
      </c>
      <c r="B1" s="84"/>
      <c r="C1" s="4"/>
      <c r="D1" s="4"/>
      <c r="E1" s="4"/>
      <c r="G1" s="71"/>
      <c r="H1" s="71"/>
      <c r="I1" s="71"/>
      <c r="K1" s="71"/>
      <c r="M1" s="71"/>
      <c r="O1" s="71"/>
      <c r="Q1" s="71"/>
      <c r="S1" s="71"/>
      <c r="T1" s="71"/>
      <c r="U1" s="71"/>
      <c r="V1" s="71"/>
      <c r="W1" s="71"/>
      <c r="Y1" s="71"/>
    </row>
    <row r="2" spans="1:25" s="75" customFormat="1" ht="24" customHeight="1">
      <c r="A2" s="4" t="s">
        <v>149</v>
      </c>
      <c r="B2" s="84"/>
      <c r="C2" s="4"/>
      <c r="D2" s="4"/>
      <c r="E2" s="4"/>
      <c r="G2" s="71"/>
      <c r="H2" s="71"/>
      <c r="I2" s="71"/>
      <c r="K2" s="71"/>
      <c r="M2" s="71"/>
      <c r="O2" s="71"/>
      <c r="Q2" s="71"/>
      <c r="S2" s="71"/>
      <c r="T2" s="71"/>
      <c r="U2" s="71"/>
      <c r="V2" s="71"/>
      <c r="W2" s="71"/>
      <c r="Y2" s="71"/>
    </row>
    <row r="3" spans="1:5" s="75" customFormat="1" ht="24" customHeight="1">
      <c r="A3" s="4" t="s">
        <v>147</v>
      </c>
      <c r="B3" s="84"/>
      <c r="C3" s="4"/>
      <c r="D3" s="87"/>
      <c r="E3" s="87"/>
    </row>
    <row r="4" spans="1:3" s="75" customFormat="1" ht="24" customHeight="1">
      <c r="A4" s="71"/>
      <c r="B4" s="72"/>
      <c r="C4" s="71"/>
    </row>
    <row r="5" spans="1:26" ht="24" customHeight="1">
      <c r="A5" s="22"/>
      <c r="B5" s="76"/>
      <c r="C5" s="22"/>
      <c r="D5" s="137" t="s">
        <v>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24" customHeight="1">
      <c r="A6" s="11"/>
      <c r="B6" s="21"/>
      <c r="C6" s="11"/>
      <c r="D6" s="11"/>
      <c r="E6" s="11"/>
      <c r="F6" s="141" t="s">
        <v>101</v>
      </c>
      <c r="G6" s="141"/>
      <c r="H6" s="141"/>
      <c r="I6" s="141"/>
      <c r="J6" s="141"/>
      <c r="K6" s="141"/>
      <c r="L6" s="141"/>
      <c r="M6" s="141"/>
      <c r="N6" s="141"/>
      <c r="O6" s="142"/>
      <c r="P6" s="141" t="s">
        <v>30</v>
      </c>
      <c r="Q6" s="141"/>
      <c r="R6" s="141"/>
      <c r="S6" s="21"/>
      <c r="T6" s="21"/>
      <c r="U6" s="21"/>
      <c r="V6" s="21"/>
      <c r="W6" s="21"/>
      <c r="X6" s="21"/>
      <c r="Y6" s="11"/>
      <c r="Z6" s="11"/>
    </row>
    <row r="7" spans="1:26" ht="24" customHeight="1">
      <c r="A7" s="11"/>
      <c r="B7" s="21"/>
      <c r="C7" s="11"/>
      <c r="D7" s="11" t="s">
        <v>44</v>
      </c>
      <c r="E7" s="11"/>
      <c r="F7" s="11"/>
      <c r="G7" s="11"/>
      <c r="H7" s="11"/>
      <c r="I7" s="11"/>
      <c r="J7" s="11"/>
      <c r="K7" s="11"/>
      <c r="L7" s="11" t="s">
        <v>150</v>
      </c>
      <c r="M7" s="11"/>
      <c r="N7" s="11" t="s">
        <v>29</v>
      </c>
      <c r="O7" s="11"/>
      <c r="P7" s="11"/>
      <c r="Q7" s="11"/>
      <c r="R7" s="11"/>
      <c r="S7" s="11"/>
      <c r="T7" s="11" t="s">
        <v>45</v>
      </c>
      <c r="U7" s="11"/>
      <c r="V7" s="11" t="s">
        <v>152</v>
      </c>
      <c r="W7" s="11"/>
      <c r="X7" s="11" t="s">
        <v>83</v>
      </c>
      <c r="Y7" s="11"/>
      <c r="Z7" s="11"/>
    </row>
    <row r="8" spans="1:26" ht="24" customHeight="1">
      <c r="A8" s="11"/>
      <c r="B8" s="21"/>
      <c r="C8" s="11"/>
      <c r="D8" s="11" t="s">
        <v>46</v>
      </c>
      <c r="E8" s="11"/>
      <c r="F8" s="11" t="s">
        <v>47</v>
      </c>
      <c r="G8" s="11"/>
      <c r="H8" s="11" t="s">
        <v>108</v>
      </c>
      <c r="I8" s="11"/>
      <c r="J8" s="11" t="s">
        <v>151</v>
      </c>
      <c r="K8" s="11"/>
      <c r="L8" s="11" t="s">
        <v>24</v>
      </c>
      <c r="M8" s="11"/>
      <c r="N8" s="11" t="s">
        <v>48</v>
      </c>
      <c r="O8" s="11"/>
      <c r="P8" s="11" t="s">
        <v>101</v>
      </c>
      <c r="Q8" s="11"/>
      <c r="R8" s="11" t="s">
        <v>104</v>
      </c>
      <c r="S8" s="11"/>
      <c r="T8" s="11" t="s">
        <v>49</v>
      </c>
      <c r="U8" s="11"/>
      <c r="V8" s="11" t="s">
        <v>84</v>
      </c>
      <c r="W8" s="11"/>
      <c r="X8" s="11" t="s">
        <v>84</v>
      </c>
      <c r="Y8" s="11"/>
      <c r="Z8" s="11" t="s">
        <v>152</v>
      </c>
    </row>
    <row r="9" spans="1:26" ht="24" customHeight="1">
      <c r="A9" s="20"/>
      <c r="B9" s="21" t="s">
        <v>4</v>
      </c>
      <c r="C9" s="20"/>
      <c r="D9" s="11" t="s">
        <v>56</v>
      </c>
      <c r="E9" s="11"/>
      <c r="F9" s="11" t="s">
        <v>153</v>
      </c>
      <c r="G9" s="11"/>
      <c r="H9" s="11" t="s">
        <v>54</v>
      </c>
      <c r="I9" s="11"/>
      <c r="J9" s="11" t="s">
        <v>154</v>
      </c>
      <c r="K9" s="11"/>
      <c r="L9" s="11" t="s">
        <v>55</v>
      </c>
      <c r="M9" s="11"/>
      <c r="N9" s="11" t="s">
        <v>50</v>
      </c>
      <c r="O9" s="11"/>
      <c r="P9" s="11" t="s">
        <v>102</v>
      </c>
      <c r="Q9" s="11"/>
      <c r="R9" s="11" t="s">
        <v>103</v>
      </c>
      <c r="S9" s="11"/>
      <c r="T9" s="11" t="s">
        <v>53</v>
      </c>
      <c r="U9" s="11"/>
      <c r="V9" s="11" t="s">
        <v>208</v>
      </c>
      <c r="W9" s="11"/>
      <c r="X9" s="11" t="s">
        <v>57</v>
      </c>
      <c r="Y9" s="11"/>
      <c r="Z9" s="11" t="s">
        <v>84</v>
      </c>
    </row>
    <row r="10" spans="1:26" ht="24" customHeight="1">
      <c r="A10" s="20"/>
      <c r="B10" s="21"/>
      <c r="C10" s="20"/>
      <c r="D10" s="142" t="s">
        <v>87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24" customHeight="1">
      <c r="A11" s="20"/>
      <c r="B11" s="2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4" customHeight="1">
      <c r="A12" s="13" t="s">
        <v>98</v>
      </c>
      <c r="B12" s="77"/>
      <c r="C12" s="13"/>
      <c r="D12" s="109">
        <v>7519938</v>
      </c>
      <c r="E12" s="27"/>
      <c r="F12" s="109">
        <v>16436492</v>
      </c>
      <c r="G12" s="27"/>
      <c r="H12" s="109">
        <v>896495</v>
      </c>
      <c r="I12" s="27"/>
      <c r="J12" s="109">
        <v>2135301</v>
      </c>
      <c r="K12" s="27"/>
      <c r="L12" s="109">
        <v>165577</v>
      </c>
      <c r="M12" s="27"/>
      <c r="N12" s="109">
        <v>163035</v>
      </c>
      <c r="O12" s="27"/>
      <c r="P12" s="109">
        <v>820666</v>
      </c>
      <c r="Q12" s="27"/>
      <c r="R12" s="109">
        <v>15648444</v>
      </c>
      <c r="S12" s="27"/>
      <c r="T12" s="109">
        <v>-720700</v>
      </c>
      <c r="U12" s="27"/>
      <c r="V12" s="109">
        <f>SUM(D12:U12)</f>
        <v>43065248</v>
      </c>
      <c r="W12" s="27"/>
      <c r="X12" s="109">
        <v>723895</v>
      </c>
      <c r="Y12" s="27"/>
      <c r="Z12" s="109">
        <f>SUM(V12:X12)</f>
        <v>43789143</v>
      </c>
    </row>
    <row r="13" spans="1:26" ht="24" customHeight="1">
      <c r="A13" s="12" t="s">
        <v>155</v>
      </c>
      <c r="B13" s="78"/>
      <c r="C13" s="1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4" customHeight="1">
      <c r="A14" s="12" t="s">
        <v>220</v>
      </c>
      <c r="B14" s="78"/>
      <c r="C14" s="12"/>
      <c r="D14" s="62"/>
      <c r="E14" s="15"/>
      <c r="F14" s="79"/>
      <c r="G14" s="79"/>
      <c r="H14" s="62"/>
      <c r="I14" s="79"/>
      <c r="J14" s="79"/>
      <c r="K14" s="79"/>
      <c r="L14" s="79"/>
      <c r="M14" s="79"/>
      <c r="N14" s="79"/>
      <c r="O14" s="14"/>
      <c r="P14" s="62"/>
      <c r="Q14" s="15"/>
      <c r="R14" s="62"/>
      <c r="S14" s="15"/>
      <c r="T14" s="62"/>
      <c r="U14" s="14"/>
      <c r="V14" s="14"/>
      <c r="W14" s="14"/>
      <c r="X14" s="62"/>
      <c r="Y14" s="15"/>
      <c r="Z14" s="62"/>
    </row>
    <row r="15" spans="1:26" ht="24" customHeight="1">
      <c r="A15" s="12" t="s">
        <v>156</v>
      </c>
      <c r="B15" s="78"/>
      <c r="C15" s="12"/>
      <c r="D15" s="62"/>
      <c r="E15" s="15"/>
      <c r="F15" s="62"/>
      <c r="G15" s="15"/>
      <c r="H15" s="17"/>
      <c r="I15" s="15"/>
      <c r="J15" s="62"/>
      <c r="K15" s="15"/>
      <c r="L15" s="62"/>
      <c r="M15" s="15"/>
      <c r="N15" s="62"/>
      <c r="O15" s="15"/>
      <c r="P15" s="62"/>
      <c r="Q15" s="15"/>
      <c r="R15" s="15"/>
      <c r="S15" s="15"/>
      <c r="T15" s="62"/>
      <c r="U15" s="15"/>
      <c r="V15" s="15"/>
      <c r="W15" s="15"/>
      <c r="X15" s="14"/>
      <c r="Y15" s="15"/>
      <c r="Z15" s="14"/>
    </row>
    <row r="16" spans="1:26" ht="24" customHeight="1">
      <c r="A16" s="12" t="s">
        <v>157</v>
      </c>
      <c r="B16" s="78"/>
      <c r="C16" s="12"/>
      <c r="D16" s="62" t="s">
        <v>28</v>
      </c>
      <c r="E16" s="15"/>
      <c r="F16" s="62" t="s">
        <v>28</v>
      </c>
      <c r="G16" s="15"/>
      <c r="H16" s="17">
        <v>-494563</v>
      </c>
      <c r="I16" s="15"/>
      <c r="J16" s="62" t="s">
        <v>28</v>
      </c>
      <c r="K16" s="15"/>
      <c r="L16" s="62" t="s">
        <v>28</v>
      </c>
      <c r="M16" s="15"/>
      <c r="N16" s="62" t="s">
        <v>28</v>
      </c>
      <c r="O16" s="15"/>
      <c r="P16" s="62" t="s">
        <v>28</v>
      </c>
      <c r="Q16" s="15"/>
      <c r="R16" s="62" t="s">
        <v>28</v>
      </c>
      <c r="S16" s="15"/>
      <c r="T16" s="62" t="s">
        <v>28</v>
      </c>
      <c r="U16" s="15"/>
      <c r="V16" s="65">
        <f>SUM(D16:U16)</f>
        <v>-494563</v>
      </c>
      <c r="W16" s="15"/>
      <c r="X16" s="14">
        <v>-33429</v>
      </c>
      <c r="Y16" s="15"/>
      <c r="Z16" s="14">
        <f>SUM(V16:X16)</f>
        <v>-527992</v>
      </c>
    </row>
    <row r="17" spans="1:26" ht="24" customHeight="1">
      <c r="A17" s="12" t="s">
        <v>223</v>
      </c>
      <c r="B17" s="78"/>
      <c r="C17" s="12"/>
      <c r="D17" s="80" t="s">
        <v>28</v>
      </c>
      <c r="E17" s="15"/>
      <c r="F17" s="80" t="s">
        <v>28</v>
      </c>
      <c r="G17" s="16"/>
      <c r="H17" s="80" t="s">
        <v>28</v>
      </c>
      <c r="I17" s="16"/>
      <c r="J17" s="80" t="s">
        <v>28</v>
      </c>
      <c r="K17" s="16"/>
      <c r="L17" s="19">
        <v>82787</v>
      </c>
      <c r="M17" s="16"/>
      <c r="N17" s="19">
        <v>4609</v>
      </c>
      <c r="O17" s="16"/>
      <c r="P17" s="80" t="s">
        <v>28</v>
      </c>
      <c r="Q17" s="62"/>
      <c r="R17" s="80" t="s">
        <v>28</v>
      </c>
      <c r="S17" s="15"/>
      <c r="T17" s="80" t="s">
        <v>28</v>
      </c>
      <c r="U17" s="15"/>
      <c r="V17" s="83">
        <f>SUM(D17:U17)</f>
        <v>87396</v>
      </c>
      <c r="W17" s="15"/>
      <c r="X17" s="19">
        <v>61</v>
      </c>
      <c r="Y17" s="15"/>
      <c r="Z17" s="19">
        <f>SUM(V17:X17)</f>
        <v>87457</v>
      </c>
    </row>
    <row r="18" spans="1:26" ht="24" customHeight="1">
      <c r="A18" s="12" t="s">
        <v>211</v>
      </c>
      <c r="B18" s="78"/>
      <c r="C18" s="12"/>
      <c r="D18" s="79"/>
      <c r="E18" s="15"/>
      <c r="F18" s="79"/>
      <c r="G18" s="15"/>
      <c r="H18" s="79"/>
      <c r="I18" s="15"/>
      <c r="J18" s="79"/>
      <c r="K18" s="15"/>
      <c r="L18" s="79"/>
      <c r="M18" s="15"/>
      <c r="N18" s="79"/>
      <c r="O18" s="15"/>
      <c r="P18" s="79"/>
      <c r="Q18" s="62"/>
      <c r="R18" s="79"/>
      <c r="S18" s="15"/>
      <c r="T18" s="79"/>
      <c r="U18" s="15"/>
      <c r="V18" s="15"/>
      <c r="W18" s="15"/>
      <c r="X18" s="79"/>
      <c r="Y18" s="15"/>
      <c r="Z18" s="14"/>
    </row>
    <row r="19" spans="1:26" ht="24" customHeight="1">
      <c r="A19" s="12" t="s">
        <v>158</v>
      </c>
      <c r="B19" s="78"/>
      <c r="C19" s="12"/>
      <c r="D19" s="81" t="s">
        <v>28</v>
      </c>
      <c r="E19" s="15"/>
      <c r="F19" s="82" t="s">
        <v>28</v>
      </c>
      <c r="G19" s="15"/>
      <c r="H19" s="65">
        <f>SUM(H16:H17)</f>
        <v>-494563</v>
      </c>
      <c r="I19" s="15"/>
      <c r="J19" s="82" t="s">
        <v>28</v>
      </c>
      <c r="K19" s="15"/>
      <c r="L19" s="65">
        <f>SUM(L16:L17)</f>
        <v>82787</v>
      </c>
      <c r="M19" s="15"/>
      <c r="N19" s="65">
        <f>SUM(N16:N17)</f>
        <v>4609</v>
      </c>
      <c r="O19" s="15"/>
      <c r="P19" s="82" t="s">
        <v>28</v>
      </c>
      <c r="Q19" s="62"/>
      <c r="R19" s="82" t="s">
        <v>28</v>
      </c>
      <c r="S19" s="15"/>
      <c r="T19" s="82" t="s">
        <v>28</v>
      </c>
      <c r="U19" s="15"/>
      <c r="V19" s="65">
        <f>SUM(V16:V17)</f>
        <v>-407167</v>
      </c>
      <c r="W19" s="15"/>
      <c r="X19" s="65">
        <v>-33368</v>
      </c>
      <c r="Y19" s="15"/>
      <c r="Z19" s="65">
        <f>SUM(Z16:Z17)</f>
        <v>-440535</v>
      </c>
    </row>
    <row r="20" spans="1:26" ht="24" customHeight="1">
      <c r="A20" s="12" t="s">
        <v>184</v>
      </c>
      <c r="B20" s="78"/>
      <c r="C20" s="12"/>
      <c r="D20" s="80" t="s">
        <v>28</v>
      </c>
      <c r="E20" s="15"/>
      <c r="F20" s="80" t="s">
        <v>28</v>
      </c>
      <c r="G20" s="15"/>
      <c r="H20" s="80" t="s">
        <v>28</v>
      </c>
      <c r="I20" s="15"/>
      <c r="J20" s="80" t="s">
        <v>28</v>
      </c>
      <c r="K20" s="15"/>
      <c r="L20" s="80" t="s">
        <v>28</v>
      </c>
      <c r="M20" s="15"/>
      <c r="N20" s="80" t="s">
        <v>28</v>
      </c>
      <c r="O20" s="15"/>
      <c r="P20" s="80" t="s">
        <v>28</v>
      </c>
      <c r="Q20" s="15"/>
      <c r="R20" s="83">
        <v>549644</v>
      </c>
      <c r="S20" s="15"/>
      <c r="T20" s="80" t="s">
        <v>28</v>
      </c>
      <c r="U20" s="15"/>
      <c r="V20" s="19">
        <f>SUM(D20:U20)</f>
        <v>549644</v>
      </c>
      <c r="W20" s="15"/>
      <c r="X20" s="83">
        <v>-645</v>
      </c>
      <c r="Y20" s="15"/>
      <c r="Z20" s="19">
        <f>SUM(V20:X20)</f>
        <v>548999</v>
      </c>
    </row>
    <row r="21" spans="1:26" ht="24" customHeight="1">
      <c r="A21" s="12" t="s">
        <v>159</v>
      </c>
      <c r="D21" s="97" t="s">
        <v>28</v>
      </c>
      <c r="E21" s="79"/>
      <c r="F21" s="97" t="s">
        <v>28</v>
      </c>
      <c r="G21" s="79"/>
      <c r="H21" s="110">
        <f>SUM(H19:H20)</f>
        <v>-494563</v>
      </c>
      <c r="I21" s="79"/>
      <c r="J21" s="97" t="s">
        <v>28</v>
      </c>
      <c r="K21" s="79"/>
      <c r="L21" s="110">
        <f>SUM(L19:L20)</f>
        <v>82787</v>
      </c>
      <c r="M21" s="79"/>
      <c r="N21" s="110">
        <f>SUM(N19:N20)</f>
        <v>4609</v>
      </c>
      <c r="O21" s="79"/>
      <c r="P21" s="97" t="s">
        <v>28</v>
      </c>
      <c r="Q21" s="79"/>
      <c r="R21" s="110">
        <f>SUM(R19:R20)</f>
        <v>549644</v>
      </c>
      <c r="S21" s="79"/>
      <c r="T21" s="97" t="s">
        <v>28</v>
      </c>
      <c r="U21" s="79"/>
      <c r="V21" s="110">
        <f>SUM(D21:U21)</f>
        <v>142477</v>
      </c>
      <c r="W21" s="79"/>
      <c r="X21" s="110">
        <f>SUM(X19:X20)</f>
        <v>-34013</v>
      </c>
      <c r="Y21" s="79"/>
      <c r="Z21" s="111">
        <f>SUM(V21:X21)</f>
        <v>108464</v>
      </c>
    </row>
    <row r="22" spans="1:26" ht="24" customHeight="1">
      <c r="A22" s="12"/>
      <c r="D22" s="82"/>
      <c r="E22" s="79"/>
      <c r="F22" s="82"/>
      <c r="G22" s="79"/>
      <c r="H22" s="79"/>
      <c r="I22" s="79"/>
      <c r="J22" s="82"/>
      <c r="K22" s="79"/>
      <c r="L22" s="79"/>
      <c r="M22" s="79"/>
      <c r="N22" s="79"/>
      <c r="O22" s="79"/>
      <c r="P22" s="82"/>
      <c r="Q22" s="79"/>
      <c r="R22" s="79"/>
      <c r="S22" s="79"/>
      <c r="T22" s="82"/>
      <c r="U22" s="79"/>
      <c r="V22" s="79"/>
      <c r="W22" s="79"/>
      <c r="X22" s="79"/>
      <c r="Y22" s="79"/>
      <c r="Z22" s="14"/>
    </row>
    <row r="23" spans="1:26" ht="24" customHeight="1" thickBot="1">
      <c r="A23" s="13" t="s">
        <v>171</v>
      </c>
      <c r="B23" s="77"/>
      <c r="C23" s="13"/>
      <c r="D23" s="28">
        <f>D12</f>
        <v>7519938</v>
      </c>
      <c r="E23" s="27"/>
      <c r="F23" s="28">
        <f>F12</f>
        <v>16436492</v>
      </c>
      <c r="G23" s="27"/>
      <c r="H23" s="28">
        <f>H12+H21</f>
        <v>401932</v>
      </c>
      <c r="I23" s="27"/>
      <c r="J23" s="28">
        <f>J12</f>
        <v>2135301</v>
      </c>
      <c r="K23" s="27"/>
      <c r="L23" s="28">
        <f>L12+L21</f>
        <v>248364</v>
      </c>
      <c r="M23" s="27"/>
      <c r="N23" s="28">
        <f>N12+N21</f>
        <v>167644</v>
      </c>
      <c r="O23" s="27"/>
      <c r="P23" s="28">
        <f>P12</f>
        <v>820666</v>
      </c>
      <c r="Q23" s="27"/>
      <c r="R23" s="28">
        <f>R12+R21</f>
        <v>16198088</v>
      </c>
      <c r="S23" s="27"/>
      <c r="T23" s="28">
        <f>T12</f>
        <v>-720700</v>
      </c>
      <c r="U23" s="27"/>
      <c r="V23" s="28">
        <f>V12+V21</f>
        <v>43207725</v>
      </c>
      <c r="W23" s="27"/>
      <c r="X23" s="28">
        <f>X12+X21</f>
        <v>689882</v>
      </c>
      <c r="Y23" s="27"/>
      <c r="Z23" s="28">
        <f>Z12+Z21</f>
        <v>43897607</v>
      </c>
    </row>
    <row r="24" spans="1:26" ht="24" customHeight="1" thickTop="1">
      <c r="A24" s="13"/>
      <c r="B24" s="77"/>
      <c r="C24" s="13"/>
      <c r="D24" s="91"/>
      <c r="E24" s="27"/>
      <c r="F24" s="91"/>
      <c r="G24" s="27"/>
      <c r="H24" s="91"/>
      <c r="I24" s="27"/>
      <c r="J24" s="91"/>
      <c r="K24" s="27"/>
      <c r="L24" s="91"/>
      <c r="M24" s="27"/>
      <c r="N24" s="91"/>
      <c r="O24" s="27"/>
      <c r="P24" s="91"/>
      <c r="Q24" s="27"/>
      <c r="R24" s="91"/>
      <c r="S24" s="27"/>
      <c r="T24" s="91"/>
      <c r="U24" s="27"/>
      <c r="V24" s="27"/>
      <c r="W24" s="27"/>
      <c r="X24" s="91"/>
      <c r="Y24" s="27"/>
      <c r="Z24" s="91"/>
    </row>
    <row r="25" spans="1:26" ht="24" customHeight="1">
      <c r="A25" s="4" t="s">
        <v>0</v>
      </c>
      <c r="B25" s="84"/>
      <c r="C25" s="4"/>
      <c r="D25" s="4"/>
      <c r="E25" s="4"/>
      <c r="F25" s="75"/>
      <c r="G25" s="71"/>
      <c r="H25" s="71"/>
      <c r="I25" s="71"/>
      <c r="J25" s="75"/>
      <c r="K25" s="71"/>
      <c r="L25" s="75"/>
      <c r="M25" s="71"/>
      <c r="N25" s="75"/>
      <c r="O25" s="71"/>
      <c r="P25" s="75"/>
      <c r="Q25" s="71"/>
      <c r="R25" s="75"/>
      <c r="S25" s="71"/>
      <c r="T25" s="71"/>
      <c r="U25" s="71"/>
      <c r="V25" s="71"/>
      <c r="W25" s="71"/>
      <c r="X25" s="75"/>
      <c r="Y25" s="71"/>
      <c r="Z25" s="75"/>
    </row>
    <row r="26" spans="1:26" ht="24" customHeight="1">
      <c r="A26" s="4" t="s">
        <v>149</v>
      </c>
      <c r="B26" s="84"/>
      <c r="C26" s="4"/>
      <c r="D26" s="4"/>
      <c r="E26" s="4"/>
      <c r="F26" s="75"/>
      <c r="G26" s="71"/>
      <c r="H26" s="71"/>
      <c r="I26" s="71"/>
      <c r="J26" s="75"/>
      <c r="K26" s="71"/>
      <c r="L26" s="75"/>
      <c r="M26" s="71"/>
      <c r="N26" s="75"/>
      <c r="O26" s="71"/>
      <c r="P26" s="75"/>
      <c r="Q26" s="71"/>
      <c r="R26" s="75"/>
      <c r="S26" s="71"/>
      <c r="T26" s="71"/>
      <c r="U26" s="71"/>
      <c r="V26" s="71"/>
      <c r="W26" s="71"/>
      <c r="X26" s="75"/>
      <c r="Y26" s="71"/>
      <c r="Z26" s="75"/>
    </row>
    <row r="27" spans="1:26" ht="24" customHeight="1">
      <c r="A27" s="4" t="s">
        <v>147</v>
      </c>
      <c r="B27" s="84"/>
      <c r="C27" s="4"/>
      <c r="D27" s="87"/>
      <c r="E27" s="8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24" customHeight="1">
      <c r="A28" s="71"/>
      <c r="B28" s="72"/>
      <c r="C28" s="71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24" customHeight="1">
      <c r="A29" s="22"/>
      <c r="B29" s="76"/>
      <c r="C29" s="22"/>
      <c r="D29" s="137" t="s">
        <v>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24" customHeight="1">
      <c r="A30" s="11"/>
      <c r="B30" s="21"/>
      <c r="C30" s="11"/>
      <c r="D30" s="11"/>
      <c r="E30" s="11"/>
      <c r="F30" s="141" t="s">
        <v>101</v>
      </c>
      <c r="G30" s="141"/>
      <c r="H30" s="141"/>
      <c r="I30" s="141"/>
      <c r="J30" s="141"/>
      <c r="K30" s="141"/>
      <c r="L30" s="141"/>
      <c r="M30" s="141"/>
      <c r="N30" s="141"/>
      <c r="O30" s="142"/>
      <c r="P30" s="141" t="s">
        <v>30</v>
      </c>
      <c r="Q30" s="141"/>
      <c r="R30" s="141"/>
      <c r="S30" s="21"/>
      <c r="T30" s="21"/>
      <c r="U30" s="21"/>
      <c r="V30" s="21"/>
      <c r="W30" s="21"/>
      <c r="X30" s="21"/>
      <c r="Y30" s="11"/>
      <c r="Z30" s="11"/>
    </row>
    <row r="31" spans="1:26" ht="24" customHeight="1">
      <c r="A31" s="11"/>
      <c r="B31" s="21"/>
      <c r="C31" s="11"/>
      <c r="D31" s="11" t="s">
        <v>44</v>
      </c>
      <c r="E31" s="11"/>
      <c r="F31" s="11"/>
      <c r="G31" s="11"/>
      <c r="H31" s="11"/>
      <c r="I31" s="11"/>
      <c r="J31" s="11"/>
      <c r="K31" s="11"/>
      <c r="L31" s="11" t="s">
        <v>150</v>
      </c>
      <c r="M31" s="11"/>
      <c r="N31" s="11" t="s">
        <v>29</v>
      </c>
      <c r="O31" s="11"/>
      <c r="P31" s="11"/>
      <c r="Q31" s="11"/>
      <c r="R31" s="11"/>
      <c r="S31" s="11"/>
      <c r="T31" s="11" t="s">
        <v>45</v>
      </c>
      <c r="U31" s="11"/>
      <c r="V31" s="11" t="s">
        <v>152</v>
      </c>
      <c r="W31" s="11"/>
      <c r="X31" s="11" t="s">
        <v>83</v>
      </c>
      <c r="Y31" s="11"/>
      <c r="Z31" s="11"/>
    </row>
    <row r="32" spans="1:26" ht="24" customHeight="1">
      <c r="A32" s="11"/>
      <c r="B32" s="21"/>
      <c r="C32" s="11"/>
      <c r="D32" s="11" t="s">
        <v>46</v>
      </c>
      <c r="E32" s="11"/>
      <c r="F32" s="11" t="s">
        <v>47</v>
      </c>
      <c r="G32" s="11"/>
      <c r="H32" s="11" t="s">
        <v>108</v>
      </c>
      <c r="I32" s="11"/>
      <c r="J32" s="11" t="s">
        <v>151</v>
      </c>
      <c r="K32" s="11"/>
      <c r="L32" s="11" t="s">
        <v>24</v>
      </c>
      <c r="M32" s="11"/>
      <c r="N32" s="11" t="s">
        <v>48</v>
      </c>
      <c r="O32" s="11"/>
      <c r="P32" s="11" t="s">
        <v>101</v>
      </c>
      <c r="Q32" s="11"/>
      <c r="R32" s="11" t="s">
        <v>104</v>
      </c>
      <c r="S32" s="11"/>
      <c r="T32" s="11" t="s">
        <v>49</v>
      </c>
      <c r="U32" s="11"/>
      <c r="V32" s="11" t="s">
        <v>84</v>
      </c>
      <c r="W32" s="11"/>
      <c r="X32" s="11" t="s">
        <v>84</v>
      </c>
      <c r="Y32" s="11"/>
      <c r="Z32" s="11" t="s">
        <v>152</v>
      </c>
    </row>
    <row r="33" spans="1:26" ht="24" customHeight="1">
      <c r="A33" s="20"/>
      <c r="B33" s="21" t="s">
        <v>4</v>
      </c>
      <c r="C33" s="20"/>
      <c r="D33" s="11" t="s">
        <v>56</v>
      </c>
      <c r="E33" s="11"/>
      <c r="F33" s="11" t="s">
        <v>153</v>
      </c>
      <c r="G33" s="11"/>
      <c r="H33" s="11" t="s">
        <v>54</v>
      </c>
      <c r="I33" s="11"/>
      <c r="J33" s="11" t="s">
        <v>154</v>
      </c>
      <c r="K33" s="11"/>
      <c r="L33" s="11" t="s">
        <v>55</v>
      </c>
      <c r="M33" s="11"/>
      <c r="N33" s="11" t="s">
        <v>50</v>
      </c>
      <c r="O33" s="11"/>
      <c r="P33" s="11" t="s">
        <v>102</v>
      </c>
      <c r="Q33" s="11"/>
      <c r="R33" s="11" t="s">
        <v>103</v>
      </c>
      <c r="S33" s="11"/>
      <c r="T33" s="11" t="s">
        <v>53</v>
      </c>
      <c r="U33" s="11"/>
      <c r="V33" s="11" t="s">
        <v>208</v>
      </c>
      <c r="W33" s="11"/>
      <c r="X33" s="11" t="s">
        <v>57</v>
      </c>
      <c r="Y33" s="11"/>
      <c r="Z33" s="11" t="s">
        <v>84</v>
      </c>
    </row>
    <row r="34" spans="1:26" ht="24" customHeight="1">
      <c r="A34" s="20"/>
      <c r="B34" s="21"/>
      <c r="C34" s="20"/>
      <c r="D34" s="142" t="s">
        <v>87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24" customHeight="1">
      <c r="A35" s="20"/>
      <c r="B35" s="21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" customHeight="1">
      <c r="A36" s="13" t="s">
        <v>170</v>
      </c>
      <c r="B36" s="77"/>
      <c r="C36" s="13"/>
      <c r="D36" s="109">
        <v>7519938</v>
      </c>
      <c r="E36" s="27"/>
      <c r="F36" s="109">
        <v>16436492</v>
      </c>
      <c r="G36" s="27"/>
      <c r="H36" s="109">
        <v>-636798</v>
      </c>
      <c r="I36" s="27"/>
      <c r="J36" s="109">
        <v>2135301</v>
      </c>
      <c r="K36" s="27"/>
      <c r="L36" s="109">
        <v>-130125</v>
      </c>
      <c r="M36" s="27"/>
      <c r="N36" s="109">
        <v>208805</v>
      </c>
      <c r="O36" s="27"/>
      <c r="P36" s="109">
        <v>820666</v>
      </c>
      <c r="Q36" s="27"/>
      <c r="R36" s="109">
        <v>16504817</v>
      </c>
      <c r="S36" s="27"/>
      <c r="T36" s="109">
        <v>-720700</v>
      </c>
      <c r="U36" s="27"/>
      <c r="V36" s="109">
        <f>SUM(D36:T36)</f>
        <v>42138396</v>
      </c>
      <c r="W36" s="27"/>
      <c r="X36" s="109">
        <v>541614</v>
      </c>
      <c r="Y36" s="27"/>
      <c r="Z36" s="109">
        <f>SUM(V36:X36)</f>
        <v>42680010</v>
      </c>
    </row>
    <row r="37" spans="1:26" ht="24" customHeight="1">
      <c r="A37" s="12" t="s">
        <v>155</v>
      </c>
      <c r="B37" s="78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4" customHeight="1">
      <c r="A38" s="12" t="s">
        <v>220</v>
      </c>
      <c r="B38" s="78"/>
      <c r="C38" s="12"/>
      <c r="D38" s="62"/>
      <c r="E38" s="15"/>
      <c r="F38" s="79"/>
      <c r="G38" s="79"/>
      <c r="H38" s="62"/>
      <c r="I38" s="79"/>
      <c r="J38" s="79"/>
      <c r="K38" s="79"/>
      <c r="L38" s="79"/>
      <c r="M38" s="79"/>
      <c r="N38" s="79"/>
      <c r="O38" s="14"/>
      <c r="P38" s="62"/>
      <c r="Q38" s="15"/>
      <c r="R38" s="62"/>
      <c r="S38" s="15"/>
      <c r="T38" s="62"/>
      <c r="U38" s="14"/>
      <c r="V38" s="14"/>
      <c r="W38" s="14"/>
      <c r="X38" s="62"/>
      <c r="Y38" s="15"/>
      <c r="Z38" s="62"/>
    </row>
    <row r="39" spans="1:26" ht="24" customHeight="1">
      <c r="A39" s="12" t="s">
        <v>156</v>
      </c>
      <c r="B39" s="78"/>
      <c r="C39" s="12"/>
      <c r="D39" s="62"/>
      <c r="E39" s="15"/>
      <c r="F39" s="62"/>
      <c r="G39" s="15"/>
      <c r="H39" s="17"/>
      <c r="I39" s="15"/>
      <c r="J39" s="62"/>
      <c r="K39" s="15"/>
      <c r="L39" s="62"/>
      <c r="M39" s="15"/>
      <c r="N39" s="62"/>
      <c r="O39" s="15"/>
      <c r="P39" s="62"/>
      <c r="Q39" s="15"/>
      <c r="R39" s="15"/>
      <c r="S39" s="15"/>
      <c r="T39" s="62"/>
      <c r="U39" s="15"/>
      <c r="V39" s="15"/>
      <c r="W39" s="15"/>
      <c r="X39" s="14"/>
      <c r="Y39" s="15"/>
      <c r="Z39" s="14"/>
    </row>
    <row r="40" spans="1:26" ht="24" customHeight="1">
      <c r="A40" s="12" t="s">
        <v>157</v>
      </c>
      <c r="B40" s="78"/>
      <c r="C40" s="12"/>
      <c r="D40" s="62" t="s">
        <v>28</v>
      </c>
      <c r="E40" s="15"/>
      <c r="F40" s="62" t="s">
        <v>28</v>
      </c>
      <c r="G40" s="15"/>
      <c r="H40" s="17">
        <v>-143187</v>
      </c>
      <c r="I40" s="15"/>
      <c r="J40" s="62" t="s">
        <v>28</v>
      </c>
      <c r="K40" s="15"/>
      <c r="L40" s="62" t="s">
        <v>28</v>
      </c>
      <c r="M40" s="15"/>
      <c r="N40" s="62" t="s">
        <v>28</v>
      </c>
      <c r="O40" s="15"/>
      <c r="P40" s="62" t="s">
        <v>28</v>
      </c>
      <c r="Q40" s="15"/>
      <c r="R40" s="62" t="s">
        <v>28</v>
      </c>
      <c r="S40" s="15"/>
      <c r="T40" s="62" t="s">
        <v>28</v>
      </c>
      <c r="U40" s="15"/>
      <c r="V40" s="65">
        <f>SUM(D40:U40)</f>
        <v>-143187</v>
      </c>
      <c r="W40" s="15"/>
      <c r="X40" s="14">
        <v>-5688</v>
      </c>
      <c r="Y40" s="15"/>
      <c r="Z40" s="14">
        <f>SUM(V40:X40)</f>
        <v>-148875</v>
      </c>
    </row>
    <row r="41" spans="1:26" ht="24" customHeight="1">
      <c r="A41" s="12" t="s">
        <v>223</v>
      </c>
      <c r="B41" s="78"/>
      <c r="C41" s="12"/>
      <c r="D41" s="80" t="s">
        <v>28</v>
      </c>
      <c r="E41" s="15"/>
      <c r="F41" s="80" t="s">
        <v>28</v>
      </c>
      <c r="G41" s="16"/>
      <c r="H41" s="80" t="s">
        <v>28</v>
      </c>
      <c r="I41" s="16"/>
      <c r="J41" s="80" t="s">
        <v>28</v>
      </c>
      <c r="K41" s="16"/>
      <c r="L41" s="83">
        <v>-117103</v>
      </c>
      <c r="M41" s="16"/>
      <c r="N41" s="19">
        <v>4939</v>
      </c>
      <c r="O41" s="16"/>
      <c r="P41" s="80" t="s">
        <v>28</v>
      </c>
      <c r="Q41" s="62"/>
      <c r="R41" s="80" t="s">
        <v>28</v>
      </c>
      <c r="S41" s="15"/>
      <c r="T41" s="80" t="s">
        <v>28</v>
      </c>
      <c r="U41" s="15"/>
      <c r="V41" s="83">
        <f>SUM(D41:U41)</f>
        <v>-112164</v>
      </c>
      <c r="W41" s="15"/>
      <c r="X41" s="83">
        <v>-78</v>
      </c>
      <c r="Y41" s="15"/>
      <c r="Z41" s="19">
        <f>SUM(V41:X41)</f>
        <v>-112242</v>
      </c>
    </row>
    <row r="42" spans="1:26" ht="24" customHeight="1">
      <c r="A42" s="12" t="s">
        <v>211</v>
      </c>
      <c r="B42" s="78"/>
      <c r="C42" s="12"/>
      <c r="D42" s="82"/>
      <c r="E42" s="79"/>
      <c r="F42" s="82"/>
      <c r="G42" s="15"/>
      <c r="H42" s="82"/>
      <c r="I42" s="79"/>
      <c r="J42" s="82"/>
      <c r="K42" s="15"/>
      <c r="L42" s="79"/>
      <c r="M42" s="15"/>
      <c r="N42" s="79"/>
      <c r="O42" s="15"/>
      <c r="P42" s="79"/>
      <c r="Q42" s="62"/>
      <c r="R42" s="79"/>
      <c r="S42" s="15"/>
      <c r="T42" s="79"/>
      <c r="U42" s="15"/>
      <c r="V42" s="15"/>
      <c r="W42" s="15"/>
      <c r="X42" s="79"/>
      <c r="Y42" s="15"/>
      <c r="Z42" s="14"/>
    </row>
    <row r="43" spans="1:26" ht="24" customHeight="1">
      <c r="A43" s="12" t="s">
        <v>158</v>
      </c>
      <c r="B43" s="78"/>
      <c r="C43" s="12"/>
      <c r="D43" s="82" t="s">
        <v>28</v>
      </c>
      <c r="E43" s="15"/>
      <c r="F43" s="82" t="s">
        <v>28</v>
      </c>
      <c r="G43" s="15"/>
      <c r="H43" s="92">
        <f>+H40</f>
        <v>-143187</v>
      </c>
      <c r="I43" s="15"/>
      <c r="J43" s="82" t="s">
        <v>28</v>
      </c>
      <c r="K43" s="15"/>
      <c r="L43" s="92">
        <f>+L41</f>
        <v>-117103</v>
      </c>
      <c r="M43" s="15"/>
      <c r="N43" s="92">
        <f>+N41</f>
        <v>4939</v>
      </c>
      <c r="O43" s="15"/>
      <c r="P43" s="82" t="s">
        <v>28</v>
      </c>
      <c r="Q43" s="62"/>
      <c r="R43" s="82" t="s">
        <v>28</v>
      </c>
      <c r="S43" s="15"/>
      <c r="T43" s="82" t="s">
        <v>28</v>
      </c>
      <c r="U43" s="15"/>
      <c r="V43" s="65">
        <f>SUM(D43:U43)</f>
        <v>-255351</v>
      </c>
      <c r="W43" s="15"/>
      <c r="X43" s="92">
        <f>+X40+X41</f>
        <v>-5766</v>
      </c>
      <c r="Y43" s="15"/>
      <c r="Z43" s="92">
        <f>SUM(V43:X43)</f>
        <v>-261117</v>
      </c>
    </row>
    <row r="44" spans="1:26" ht="24" customHeight="1">
      <c r="A44" s="12" t="s">
        <v>184</v>
      </c>
      <c r="B44" s="78"/>
      <c r="C44" s="12"/>
      <c r="D44" s="80" t="s">
        <v>28</v>
      </c>
      <c r="E44" s="15"/>
      <c r="F44" s="80" t="s">
        <v>28</v>
      </c>
      <c r="G44" s="15"/>
      <c r="H44" s="80" t="s">
        <v>28</v>
      </c>
      <c r="I44" s="15"/>
      <c r="J44" s="80" t="s">
        <v>28</v>
      </c>
      <c r="K44" s="15"/>
      <c r="L44" s="80" t="s">
        <v>28</v>
      </c>
      <c r="M44" s="15"/>
      <c r="N44" s="80" t="s">
        <v>28</v>
      </c>
      <c r="O44" s="15"/>
      <c r="P44" s="80" t="s">
        <v>28</v>
      </c>
      <c r="Q44" s="15"/>
      <c r="R44" s="83">
        <v>-1134509</v>
      </c>
      <c r="S44" s="15"/>
      <c r="T44" s="18" t="s">
        <v>28</v>
      </c>
      <c r="U44" s="15"/>
      <c r="V44" s="83">
        <f>SUM(D44:U44)</f>
        <v>-1134509</v>
      </c>
      <c r="W44" s="15"/>
      <c r="X44" s="83">
        <v>18007</v>
      </c>
      <c r="Y44" s="15"/>
      <c r="Z44" s="19">
        <f>SUM(V44:X44)</f>
        <v>-1116502</v>
      </c>
    </row>
    <row r="45" spans="1:26" ht="24" customHeight="1">
      <c r="A45" s="12" t="s">
        <v>159</v>
      </c>
      <c r="D45" s="134" t="s">
        <v>28</v>
      </c>
      <c r="E45" s="79"/>
      <c r="F45" s="134" t="s">
        <v>28</v>
      </c>
      <c r="G45" s="79"/>
      <c r="H45" s="135">
        <f>SUM(H43:H44)</f>
        <v>-143187</v>
      </c>
      <c r="I45" s="79"/>
      <c r="J45" s="134" t="s">
        <v>28</v>
      </c>
      <c r="K45" s="79"/>
      <c r="L45" s="135">
        <f>SUM(L43:L44)</f>
        <v>-117103</v>
      </c>
      <c r="M45" s="79"/>
      <c r="N45" s="135">
        <f>SUM(N43:N44)</f>
        <v>4939</v>
      </c>
      <c r="O45" s="79"/>
      <c r="P45" s="134" t="s">
        <v>28</v>
      </c>
      <c r="Q45" s="79"/>
      <c r="R45" s="135">
        <f>+R44</f>
        <v>-1134509</v>
      </c>
      <c r="S45" s="79"/>
      <c r="T45" s="134" t="s">
        <v>28</v>
      </c>
      <c r="U45" s="79"/>
      <c r="V45" s="136">
        <f>SUM(D45:U45)</f>
        <v>-1389860</v>
      </c>
      <c r="W45" s="79"/>
      <c r="X45" s="135">
        <f>+X43+X44</f>
        <v>12241</v>
      </c>
      <c r="Y45" s="79"/>
      <c r="Z45" s="135">
        <f>SUM(V45:X45)</f>
        <v>-1377619</v>
      </c>
    </row>
    <row r="46" spans="1:26" ht="24" customHeight="1">
      <c r="A46" s="12" t="s">
        <v>205</v>
      </c>
      <c r="B46" s="78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4"/>
    </row>
    <row r="47" spans="1:26" ht="24" customHeight="1">
      <c r="A47" s="12" t="s">
        <v>206</v>
      </c>
      <c r="B47" s="78"/>
      <c r="C47" s="12"/>
      <c r="D47" s="62" t="s">
        <v>28</v>
      </c>
      <c r="E47" s="15"/>
      <c r="F47" s="62" t="s">
        <v>28</v>
      </c>
      <c r="G47" s="15"/>
      <c r="H47" s="62" t="s">
        <v>28</v>
      </c>
      <c r="I47" s="15"/>
      <c r="J47" s="62" t="s">
        <v>28</v>
      </c>
      <c r="K47" s="15"/>
      <c r="L47" s="62" t="s">
        <v>28</v>
      </c>
      <c r="M47" s="15"/>
      <c r="N47" s="62" t="s">
        <v>28</v>
      </c>
      <c r="O47" s="15"/>
      <c r="P47" s="62" t="s">
        <v>28</v>
      </c>
      <c r="Q47" s="15"/>
      <c r="R47" s="62" t="s">
        <v>28</v>
      </c>
      <c r="S47" s="15"/>
      <c r="T47" s="62" t="s">
        <v>28</v>
      </c>
      <c r="U47" s="15"/>
      <c r="V47" s="62" t="s">
        <v>28</v>
      </c>
      <c r="W47" s="15"/>
      <c r="X47" s="14">
        <v>-14861</v>
      </c>
      <c r="Y47" s="15"/>
      <c r="Z47" s="14">
        <f>SUM(V47:X47)</f>
        <v>-14861</v>
      </c>
    </row>
    <row r="48" spans="1:26" ht="24" customHeight="1">
      <c r="A48" s="12" t="s">
        <v>207</v>
      </c>
      <c r="B48" s="78"/>
      <c r="C48" s="12"/>
      <c r="D48" s="80" t="s">
        <v>28</v>
      </c>
      <c r="E48" s="15"/>
      <c r="F48" s="80" t="s">
        <v>28</v>
      </c>
      <c r="G48" s="15"/>
      <c r="H48" s="80" t="s">
        <v>28</v>
      </c>
      <c r="I48" s="15"/>
      <c r="J48" s="80" t="s">
        <v>28</v>
      </c>
      <c r="K48" s="15"/>
      <c r="L48" s="80" t="s">
        <v>28</v>
      </c>
      <c r="M48" s="15"/>
      <c r="N48" s="80" t="s">
        <v>28</v>
      </c>
      <c r="O48" s="15"/>
      <c r="P48" s="80" t="s">
        <v>28</v>
      </c>
      <c r="Q48" s="15"/>
      <c r="R48" s="80" t="s">
        <v>28</v>
      </c>
      <c r="S48" s="15"/>
      <c r="T48" s="80" t="s">
        <v>28</v>
      </c>
      <c r="U48" s="15"/>
      <c r="V48" s="80" t="s">
        <v>28</v>
      </c>
      <c r="W48" s="15"/>
      <c r="X48" s="19">
        <v>-16445</v>
      </c>
      <c r="Y48" s="15"/>
      <c r="Z48" s="19">
        <f>SUM(V48:X48)</f>
        <v>-16445</v>
      </c>
    </row>
    <row r="49" spans="1:26" ht="24" customHeight="1">
      <c r="A49" s="12"/>
      <c r="B49" s="78"/>
      <c r="C49" s="12"/>
      <c r="D49" s="62"/>
      <c r="E49" s="15"/>
      <c r="F49" s="62"/>
      <c r="G49" s="15"/>
      <c r="H49" s="62"/>
      <c r="I49" s="15"/>
      <c r="J49" s="62"/>
      <c r="K49" s="15"/>
      <c r="L49" s="62"/>
      <c r="M49" s="15"/>
      <c r="N49" s="62"/>
      <c r="O49" s="15"/>
      <c r="P49" s="62"/>
      <c r="Q49" s="15"/>
      <c r="R49" s="62"/>
      <c r="S49" s="15"/>
      <c r="T49" s="62"/>
      <c r="U49" s="15"/>
      <c r="V49" s="62"/>
      <c r="W49" s="15"/>
      <c r="X49" s="14"/>
      <c r="Y49" s="15"/>
      <c r="Z49" s="14"/>
    </row>
    <row r="50" spans="1:26" ht="24" customHeight="1" thickBot="1">
      <c r="A50" s="13" t="s">
        <v>172</v>
      </c>
      <c r="B50" s="77"/>
      <c r="C50" s="13"/>
      <c r="D50" s="28">
        <f>+D36</f>
        <v>7519938</v>
      </c>
      <c r="E50" s="27"/>
      <c r="F50" s="28">
        <f>+F36</f>
        <v>16436492</v>
      </c>
      <c r="G50" s="27"/>
      <c r="H50" s="28">
        <f>+H36+H45</f>
        <v>-779985</v>
      </c>
      <c r="I50" s="27"/>
      <c r="J50" s="28">
        <f>+J36</f>
        <v>2135301</v>
      </c>
      <c r="K50" s="27"/>
      <c r="L50" s="28">
        <f>+L36+L45</f>
        <v>-247228</v>
      </c>
      <c r="M50" s="27"/>
      <c r="N50" s="28">
        <f>+N36+N45</f>
        <v>213744</v>
      </c>
      <c r="O50" s="27"/>
      <c r="P50" s="28">
        <f>+P36</f>
        <v>820666</v>
      </c>
      <c r="Q50" s="27"/>
      <c r="R50" s="28">
        <f>+R36+R45</f>
        <v>15370308</v>
      </c>
      <c r="S50" s="27"/>
      <c r="T50" s="28">
        <f>+T36</f>
        <v>-720700</v>
      </c>
      <c r="U50" s="27"/>
      <c r="V50" s="28">
        <f>+V36+V45</f>
        <v>40748536</v>
      </c>
      <c r="W50" s="27"/>
      <c r="X50" s="28">
        <f>+X36+X45+X47+X48</f>
        <v>522549</v>
      </c>
      <c r="Y50" s="27"/>
      <c r="Z50" s="28">
        <f>+Z36+Z45+Z47+Z48</f>
        <v>41271085</v>
      </c>
    </row>
    <row r="51" ht="24" customHeight="1" thickTop="1"/>
  </sheetData>
  <mergeCells count="8">
    <mergeCell ref="D5:Z5"/>
    <mergeCell ref="F6:O6"/>
    <mergeCell ref="P6:R6"/>
    <mergeCell ref="D10:Z10"/>
    <mergeCell ref="D29:Z29"/>
    <mergeCell ref="F30:O30"/>
    <mergeCell ref="P30:R30"/>
    <mergeCell ref="D34:Z34"/>
  </mergeCells>
  <printOptions/>
  <pageMargins left="0.7" right="0.3" top="0.48" bottom="0.5" header="0.5" footer="0.5"/>
  <pageSetup firstPageNumber="9" useFirstPageNumber="1" horizontalDpi="600" verticalDpi="600" orientation="landscape" paperSize="9" scale="75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showGridLines="0" zoomScale="75" zoomScaleNormal="75" zoomScaleSheetLayoutView="75" workbookViewId="0" topLeftCell="A25">
      <selection activeCell="A30" sqref="A30"/>
    </sheetView>
  </sheetViews>
  <sheetFormatPr defaultColWidth="9.140625" defaultRowHeight="21.75" customHeight="1"/>
  <cols>
    <col min="1" max="1" width="56.00390625" style="5" customWidth="1"/>
    <col min="2" max="2" width="9.140625" style="24" customWidth="1"/>
    <col min="3" max="3" width="1.1484375" style="5" customWidth="1"/>
    <col min="4" max="4" width="10.57421875" style="5" customWidth="1"/>
    <col min="5" max="5" width="0.9921875" style="5" customWidth="1"/>
    <col min="6" max="6" width="12.421875" style="5" customWidth="1"/>
    <col min="7" max="7" width="0.9921875" style="5" customWidth="1"/>
    <col min="8" max="8" width="11.57421875" style="5" customWidth="1"/>
    <col min="9" max="9" width="0.9921875" style="5" customWidth="1"/>
    <col min="10" max="10" width="11.140625" style="5" customWidth="1"/>
    <col min="11" max="11" width="1.28515625" style="5" customWidth="1"/>
    <col min="12" max="12" width="11.8515625" style="5" customWidth="1"/>
    <col min="13" max="13" width="1.28515625" style="5" customWidth="1"/>
    <col min="14" max="14" width="13.421875" style="5" customWidth="1"/>
    <col min="15" max="15" width="1.1484375" style="5" customWidth="1"/>
    <col min="16" max="16" width="11.7109375" style="5" customWidth="1"/>
    <col min="17" max="17" width="1.1484375" style="5" customWidth="1"/>
    <col min="18" max="18" width="11.28125" style="5" customWidth="1"/>
    <col min="19" max="19" width="1.1484375" style="5" customWidth="1"/>
    <col min="20" max="20" width="11.140625" style="5" customWidth="1"/>
    <col min="21" max="21" width="1.1484375" style="5" customWidth="1"/>
    <col min="22" max="22" width="11.421875" style="5" customWidth="1"/>
    <col min="23" max="16384" width="9.140625" style="5" customWidth="1"/>
  </cols>
  <sheetData>
    <row r="1" spans="1:24" ht="21.75" customHeight="1">
      <c r="A1" s="4" t="s">
        <v>0</v>
      </c>
      <c r="B1" s="84"/>
      <c r="C1" s="4"/>
      <c r="D1" s="87"/>
      <c r="E1" s="87"/>
      <c r="W1" s="14"/>
      <c r="X1" s="60"/>
    </row>
    <row r="2" spans="1:24" ht="21.75" customHeight="1">
      <c r="A2" s="4" t="s">
        <v>149</v>
      </c>
      <c r="B2" s="84"/>
      <c r="C2" s="4"/>
      <c r="D2" s="87"/>
      <c r="E2" s="87"/>
      <c r="W2" s="14"/>
      <c r="X2" s="60"/>
    </row>
    <row r="3" spans="1:24" ht="21.75" customHeight="1">
      <c r="A3" s="4" t="s">
        <v>147</v>
      </c>
      <c r="B3" s="84"/>
      <c r="C3" s="4"/>
      <c r="D3" s="87"/>
      <c r="E3" s="87"/>
      <c r="W3" s="14"/>
      <c r="X3" s="60"/>
    </row>
    <row r="4" spans="1:22" ht="23.25">
      <c r="A4" s="88"/>
      <c r="B4" s="73"/>
      <c r="C4" s="88"/>
      <c r="D4" s="87"/>
      <c r="E4" s="8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21.75">
      <c r="A5" s="7"/>
      <c r="B5" s="23"/>
      <c r="C5" s="7"/>
      <c r="D5" s="137" t="s">
        <v>126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21.75">
      <c r="A6" s="11"/>
      <c r="B6" s="21"/>
      <c r="C6" s="11"/>
      <c r="D6" s="11"/>
      <c r="E6" s="11"/>
      <c r="F6" s="141" t="s">
        <v>101</v>
      </c>
      <c r="G6" s="141"/>
      <c r="H6" s="141"/>
      <c r="I6" s="141"/>
      <c r="J6" s="141"/>
      <c r="K6" s="141"/>
      <c r="L6" s="141"/>
      <c r="M6" s="141"/>
      <c r="N6" s="141"/>
      <c r="O6" s="11"/>
      <c r="P6" s="141" t="s">
        <v>30</v>
      </c>
      <c r="Q6" s="141"/>
      <c r="R6" s="141"/>
      <c r="S6" s="21"/>
      <c r="T6" s="21"/>
      <c r="U6" s="11"/>
      <c r="V6" s="11"/>
    </row>
    <row r="7" spans="1:22" ht="21.75">
      <c r="A7" s="11"/>
      <c r="B7" s="21"/>
      <c r="C7" s="11"/>
      <c r="D7" s="11" t="s">
        <v>51</v>
      </c>
      <c r="E7" s="11"/>
      <c r="F7" s="11"/>
      <c r="G7" s="11"/>
      <c r="H7" s="11"/>
      <c r="I7" s="11"/>
      <c r="J7" s="11"/>
      <c r="K7" s="11"/>
      <c r="L7" s="11" t="s">
        <v>150</v>
      </c>
      <c r="M7" s="11"/>
      <c r="N7" s="11" t="s">
        <v>29</v>
      </c>
      <c r="O7" s="11"/>
      <c r="P7" s="11"/>
      <c r="Q7" s="11"/>
      <c r="R7" s="11"/>
      <c r="S7" s="11"/>
      <c r="T7" s="11" t="s">
        <v>45</v>
      </c>
      <c r="U7" s="11"/>
      <c r="V7" s="11" t="s">
        <v>152</v>
      </c>
    </row>
    <row r="8" spans="1:22" ht="21.75">
      <c r="A8" s="11"/>
      <c r="B8" s="21"/>
      <c r="C8" s="11"/>
      <c r="D8" s="11" t="s">
        <v>52</v>
      </c>
      <c r="E8" s="11"/>
      <c r="F8" s="11" t="s">
        <v>47</v>
      </c>
      <c r="G8" s="11"/>
      <c r="H8" s="11" t="s">
        <v>108</v>
      </c>
      <c r="I8" s="11"/>
      <c r="J8" s="11" t="s">
        <v>151</v>
      </c>
      <c r="K8" s="11"/>
      <c r="L8" s="11" t="s">
        <v>24</v>
      </c>
      <c r="M8" s="11"/>
      <c r="N8" s="11" t="s">
        <v>48</v>
      </c>
      <c r="O8" s="11"/>
      <c r="P8" s="11" t="s">
        <v>101</v>
      </c>
      <c r="Q8" s="11"/>
      <c r="R8" s="11" t="s">
        <v>104</v>
      </c>
      <c r="S8" s="11"/>
      <c r="T8" s="11" t="s">
        <v>49</v>
      </c>
      <c r="U8" s="11"/>
      <c r="V8" s="11" t="s">
        <v>84</v>
      </c>
    </row>
    <row r="9" spans="1:22" ht="21.75">
      <c r="A9" s="20"/>
      <c r="B9" s="21" t="s">
        <v>4</v>
      </c>
      <c r="C9" s="20"/>
      <c r="D9" s="11" t="s">
        <v>56</v>
      </c>
      <c r="E9" s="11"/>
      <c r="F9" s="11" t="s">
        <v>173</v>
      </c>
      <c r="G9" s="11"/>
      <c r="H9" s="11" t="s">
        <v>54</v>
      </c>
      <c r="I9" s="11"/>
      <c r="J9" s="11" t="s">
        <v>154</v>
      </c>
      <c r="K9" s="11"/>
      <c r="L9" s="11" t="s">
        <v>55</v>
      </c>
      <c r="M9" s="11"/>
      <c r="N9" s="11" t="s">
        <v>50</v>
      </c>
      <c r="O9" s="11"/>
      <c r="P9" s="11" t="s">
        <v>102</v>
      </c>
      <c r="Q9" s="11"/>
      <c r="R9" s="11" t="s">
        <v>103</v>
      </c>
      <c r="S9" s="11"/>
      <c r="T9" s="11" t="s">
        <v>53</v>
      </c>
      <c r="U9" s="11"/>
      <c r="V9" s="119" t="s">
        <v>208</v>
      </c>
    </row>
    <row r="10" spans="1:22" ht="21.75">
      <c r="A10" s="20"/>
      <c r="B10" s="21"/>
      <c r="C10" s="20"/>
      <c r="D10" s="142" t="s">
        <v>87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2" ht="21.75">
      <c r="A11" s="20"/>
      <c r="B11" s="2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1.75">
      <c r="A12" s="13" t="s">
        <v>98</v>
      </c>
      <c r="B12" s="77"/>
      <c r="C12" s="13"/>
      <c r="D12" s="27">
        <v>7519938</v>
      </c>
      <c r="E12" s="27"/>
      <c r="F12" s="27">
        <v>16436492</v>
      </c>
      <c r="G12" s="27"/>
      <c r="H12" s="27">
        <v>896495</v>
      </c>
      <c r="I12" s="27"/>
      <c r="J12" s="51">
        <v>2135301</v>
      </c>
      <c r="K12" s="27"/>
      <c r="L12" s="27">
        <v>165577</v>
      </c>
      <c r="M12" s="27"/>
      <c r="N12" s="27">
        <v>163035</v>
      </c>
      <c r="O12" s="27"/>
      <c r="P12" s="27">
        <v>820666</v>
      </c>
      <c r="Q12" s="27"/>
      <c r="R12" s="27">
        <v>15648444</v>
      </c>
      <c r="S12" s="27"/>
      <c r="T12" s="27">
        <v>-720700</v>
      </c>
      <c r="U12" s="27"/>
      <c r="V12" s="27">
        <f>SUM(D12:T12)</f>
        <v>43065248</v>
      </c>
    </row>
    <row r="13" spans="1:22" s="31" customFormat="1" ht="21.75">
      <c r="A13" s="12" t="s">
        <v>209</v>
      </c>
      <c r="B13" s="78">
        <v>12</v>
      </c>
      <c r="C13" s="12"/>
      <c r="D13" s="15" t="s">
        <v>28</v>
      </c>
      <c r="E13" s="14"/>
      <c r="F13" s="14">
        <v>42373</v>
      </c>
      <c r="G13" s="14"/>
      <c r="H13" s="14">
        <v>-896495</v>
      </c>
      <c r="I13" s="14"/>
      <c r="J13" s="85">
        <v>-1375789</v>
      </c>
      <c r="K13" s="14"/>
      <c r="L13" s="14">
        <v>-128992</v>
      </c>
      <c r="M13" s="14"/>
      <c r="N13" s="14">
        <v>-163035</v>
      </c>
      <c r="O13" s="14"/>
      <c r="P13" s="15" t="s">
        <v>28</v>
      </c>
      <c r="Q13" s="14"/>
      <c r="R13" s="14">
        <v>-13035934</v>
      </c>
      <c r="S13" s="14"/>
      <c r="T13" s="14">
        <v>720700</v>
      </c>
      <c r="U13" s="14"/>
      <c r="V13" s="14">
        <f>SUM(D13:T13)</f>
        <v>-14837172</v>
      </c>
    </row>
    <row r="14" spans="1:22" s="31" customFormat="1" ht="21.75">
      <c r="A14" s="12" t="s">
        <v>174</v>
      </c>
      <c r="B14" s="78"/>
      <c r="C14" s="12"/>
      <c r="D14" s="98">
        <f>SUM(D12:D13)</f>
        <v>7519938</v>
      </c>
      <c r="F14" s="98">
        <f>SUM(F12:F13)</f>
        <v>16478865</v>
      </c>
      <c r="H14" s="117" t="s">
        <v>28</v>
      </c>
      <c r="J14" s="98">
        <f>SUM(J12:J13)</f>
        <v>759512</v>
      </c>
      <c r="L14" s="98">
        <f>SUM(L12:L13)</f>
        <v>36585</v>
      </c>
      <c r="N14" s="117" t="s">
        <v>28</v>
      </c>
      <c r="P14" s="98">
        <f>SUM(P12:P13)</f>
        <v>820666</v>
      </c>
      <c r="R14" s="98">
        <f>SUM(R12:R13)</f>
        <v>2612510</v>
      </c>
      <c r="T14" s="117" t="s">
        <v>28</v>
      </c>
      <c r="U14" s="99"/>
      <c r="V14" s="98">
        <f>SUM(V12:V13)</f>
        <v>28228076</v>
      </c>
    </row>
    <row r="15" spans="1:22" ht="21.75">
      <c r="A15" s="12" t="s">
        <v>155</v>
      </c>
      <c r="B15" s="78"/>
      <c r="C15" s="12"/>
      <c r="D15" s="101"/>
      <c r="E15" s="101"/>
      <c r="F15" s="101"/>
      <c r="G15" s="101"/>
      <c r="H15" s="101"/>
      <c r="I15" s="101"/>
      <c r="J15" s="102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4"/>
      <c r="V15" s="14"/>
    </row>
    <row r="16" spans="1:20" ht="21.75">
      <c r="A16" s="12" t="s">
        <v>220</v>
      </c>
      <c r="B16" s="78"/>
      <c r="C16" s="12"/>
      <c r="D16" s="103"/>
      <c r="E16" s="103"/>
      <c r="F16" s="103"/>
      <c r="G16" s="103"/>
      <c r="H16" s="103"/>
      <c r="I16" s="103"/>
      <c r="J16" s="103"/>
      <c r="T16" s="119"/>
    </row>
    <row r="17" spans="1:22" ht="21.75">
      <c r="A17" s="12" t="s">
        <v>223</v>
      </c>
      <c r="B17" s="78"/>
      <c r="C17" s="12"/>
      <c r="D17" s="104" t="s">
        <v>28</v>
      </c>
      <c r="E17" s="105"/>
      <c r="F17" s="104" t="s">
        <v>28</v>
      </c>
      <c r="G17" s="106"/>
      <c r="H17" s="104" t="s">
        <v>28</v>
      </c>
      <c r="I17" s="106"/>
      <c r="J17" s="104" t="s">
        <v>28</v>
      </c>
      <c r="K17" s="106"/>
      <c r="L17" s="19">
        <v>32667</v>
      </c>
      <c r="M17" s="16"/>
      <c r="N17" s="18" t="s">
        <v>28</v>
      </c>
      <c r="O17" s="15"/>
      <c r="P17" s="18" t="s">
        <v>28</v>
      </c>
      <c r="Q17" s="15"/>
      <c r="R17" s="18" t="s">
        <v>28</v>
      </c>
      <c r="S17" s="15"/>
      <c r="T17" s="18" t="s">
        <v>28</v>
      </c>
      <c r="U17" s="15"/>
      <c r="V17" s="19">
        <f>SUM(D17:T17)</f>
        <v>32667</v>
      </c>
    </row>
    <row r="18" spans="1:22" ht="21.75">
      <c r="A18" s="12" t="s">
        <v>168</v>
      </c>
      <c r="B18" s="78"/>
      <c r="C18" s="12"/>
      <c r="D18" s="107"/>
      <c r="E18" s="105"/>
      <c r="F18" s="107"/>
      <c r="G18" s="105"/>
      <c r="H18" s="107"/>
      <c r="I18" s="105"/>
      <c r="J18" s="107"/>
      <c r="K18" s="105"/>
      <c r="L18" s="62"/>
      <c r="M18" s="15"/>
      <c r="N18" s="62"/>
      <c r="O18" s="15"/>
      <c r="P18" s="62"/>
      <c r="Q18" s="15"/>
      <c r="R18" s="62"/>
      <c r="S18" s="15"/>
      <c r="T18" s="62"/>
      <c r="U18" s="15"/>
      <c r="V18" s="62"/>
    </row>
    <row r="19" spans="1:22" ht="21.75">
      <c r="A19" s="12" t="s">
        <v>169</v>
      </c>
      <c r="B19" s="78"/>
      <c r="C19" s="12"/>
      <c r="D19" s="105" t="s">
        <v>28</v>
      </c>
      <c r="E19" s="101"/>
      <c r="F19" s="105" t="s">
        <v>28</v>
      </c>
      <c r="G19" s="101"/>
      <c r="H19" s="105" t="s">
        <v>28</v>
      </c>
      <c r="I19" s="101"/>
      <c r="J19" s="105" t="s">
        <v>28</v>
      </c>
      <c r="K19" s="101"/>
      <c r="L19" s="65">
        <f>SUM(L17:L17)</f>
        <v>32667</v>
      </c>
      <c r="M19" s="14"/>
      <c r="N19" s="15" t="s">
        <v>28</v>
      </c>
      <c r="O19" s="14"/>
      <c r="P19" s="15" t="s">
        <v>28</v>
      </c>
      <c r="Q19" s="14"/>
      <c r="R19" s="15" t="s">
        <v>28</v>
      </c>
      <c r="S19" s="14"/>
      <c r="T19" s="15" t="s">
        <v>28</v>
      </c>
      <c r="U19" s="14"/>
      <c r="V19" s="65">
        <f>SUM(V17:V17)</f>
        <v>32667</v>
      </c>
    </row>
    <row r="20" spans="1:22" ht="21.75">
      <c r="A20" s="12" t="s">
        <v>214</v>
      </c>
      <c r="B20" s="78"/>
      <c r="C20" s="12"/>
      <c r="D20" s="104" t="s">
        <v>28</v>
      </c>
      <c r="E20" s="105"/>
      <c r="F20" s="104" t="s">
        <v>28</v>
      </c>
      <c r="G20" s="105"/>
      <c r="H20" s="104" t="s">
        <v>28</v>
      </c>
      <c r="I20" s="105"/>
      <c r="J20" s="104" t="s">
        <v>28</v>
      </c>
      <c r="K20" s="105"/>
      <c r="L20" s="18" t="s">
        <v>28</v>
      </c>
      <c r="M20" s="15"/>
      <c r="N20" s="18" t="s">
        <v>28</v>
      </c>
      <c r="O20" s="15"/>
      <c r="P20" s="18" t="s">
        <v>28</v>
      </c>
      <c r="Q20" s="15"/>
      <c r="R20" s="19">
        <v>-382972</v>
      </c>
      <c r="S20" s="15"/>
      <c r="T20" s="18" t="s">
        <v>28</v>
      </c>
      <c r="U20" s="15"/>
      <c r="V20" s="19">
        <f>SUM(D20:T20)</f>
        <v>-382972</v>
      </c>
    </row>
    <row r="21" spans="1:22" ht="21.75">
      <c r="A21" s="12" t="s">
        <v>159</v>
      </c>
      <c r="D21" s="118" t="s">
        <v>28</v>
      </c>
      <c r="E21" s="108"/>
      <c r="F21" s="118" t="s">
        <v>28</v>
      </c>
      <c r="G21" s="108"/>
      <c r="H21" s="118" t="s">
        <v>28</v>
      </c>
      <c r="I21" s="108"/>
      <c r="J21" s="118" t="s">
        <v>28</v>
      </c>
      <c r="K21" s="108"/>
      <c r="L21" s="86">
        <f>SUM(L19:L20)</f>
        <v>32667</v>
      </c>
      <c r="M21" s="60"/>
      <c r="N21" s="118" t="s">
        <v>28</v>
      </c>
      <c r="O21" s="60"/>
      <c r="P21" s="118" t="s">
        <v>28</v>
      </c>
      <c r="Q21" s="60"/>
      <c r="R21" s="86">
        <f>SUM(R19:R20)</f>
        <v>-382972</v>
      </c>
      <c r="S21" s="60"/>
      <c r="T21" s="118" t="s">
        <v>28</v>
      </c>
      <c r="U21" s="60"/>
      <c r="V21" s="14">
        <f>SUM(V19:V20)</f>
        <v>-350305</v>
      </c>
    </row>
    <row r="22" spans="1:22" ht="21.75">
      <c r="A22" s="12"/>
      <c r="D22" s="112"/>
      <c r="E22" s="108"/>
      <c r="F22" s="112"/>
      <c r="G22" s="108"/>
      <c r="H22" s="118"/>
      <c r="I22" s="108"/>
      <c r="J22" s="112"/>
      <c r="K22" s="108"/>
      <c r="L22" s="96"/>
      <c r="M22" s="60"/>
      <c r="N22" s="112"/>
      <c r="O22" s="60"/>
      <c r="P22" s="112"/>
      <c r="Q22" s="60"/>
      <c r="R22" s="96"/>
      <c r="S22" s="60"/>
      <c r="T22" s="118"/>
      <c r="U22" s="60"/>
      <c r="V22" s="113"/>
    </row>
    <row r="23" spans="1:22" ht="21.75" customHeight="1" thickBot="1">
      <c r="A23" s="13" t="s">
        <v>185</v>
      </c>
      <c r="B23" s="77"/>
      <c r="C23" s="13"/>
      <c r="D23" s="28">
        <f>D12</f>
        <v>7519938</v>
      </c>
      <c r="E23" s="27"/>
      <c r="F23" s="28">
        <f>F14</f>
        <v>16478865</v>
      </c>
      <c r="G23" s="27"/>
      <c r="H23" s="115" t="s">
        <v>28</v>
      </c>
      <c r="I23" s="27"/>
      <c r="J23" s="28">
        <f>J14</f>
        <v>759512</v>
      </c>
      <c r="K23" s="27"/>
      <c r="L23" s="28">
        <f>L14+L21</f>
        <v>69252</v>
      </c>
      <c r="M23" s="27"/>
      <c r="N23" s="115" t="s">
        <v>28</v>
      </c>
      <c r="O23" s="27"/>
      <c r="P23" s="28">
        <f>P12</f>
        <v>820666</v>
      </c>
      <c r="Q23" s="27"/>
      <c r="R23" s="28">
        <f>R14+R21</f>
        <v>2229538</v>
      </c>
      <c r="S23" s="27"/>
      <c r="T23" s="115" t="s">
        <v>28</v>
      </c>
      <c r="U23" s="27"/>
      <c r="V23" s="28">
        <f>V14+V21</f>
        <v>27877771</v>
      </c>
    </row>
    <row r="24" spans="1:5" ht="24" thickTop="1">
      <c r="A24" s="4" t="s">
        <v>0</v>
      </c>
      <c r="B24" s="84"/>
      <c r="C24" s="4"/>
      <c r="D24" s="87"/>
      <c r="E24" s="87"/>
    </row>
    <row r="25" spans="1:5" ht="21.75" customHeight="1">
      <c r="A25" s="4" t="s">
        <v>149</v>
      </c>
      <c r="B25" s="84"/>
      <c r="C25" s="4"/>
      <c r="D25" s="87"/>
      <c r="E25" s="87"/>
    </row>
    <row r="26" spans="1:5" ht="21.75" customHeight="1">
      <c r="A26" s="4" t="s">
        <v>147</v>
      </c>
      <c r="B26" s="84"/>
      <c r="C26" s="4"/>
      <c r="D26" s="87"/>
      <c r="E26" s="87"/>
    </row>
    <row r="27" spans="1:22" ht="21.75" customHeight="1">
      <c r="A27" s="88"/>
      <c r="B27" s="73"/>
      <c r="C27" s="88"/>
      <c r="D27" s="87"/>
      <c r="E27" s="87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ht="21.75" customHeight="1">
      <c r="A28" s="7"/>
      <c r="B28" s="23"/>
      <c r="C28" s="7"/>
      <c r="D28" s="137" t="s">
        <v>126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</row>
    <row r="29" spans="1:22" ht="21.75" customHeight="1">
      <c r="A29" s="11"/>
      <c r="B29" s="21"/>
      <c r="C29" s="11"/>
      <c r="D29" s="11"/>
      <c r="E29" s="11"/>
      <c r="F29" s="141" t="s">
        <v>101</v>
      </c>
      <c r="G29" s="141"/>
      <c r="H29" s="141"/>
      <c r="I29" s="141"/>
      <c r="J29" s="141"/>
      <c r="K29" s="141"/>
      <c r="L29" s="141"/>
      <c r="M29" s="141"/>
      <c r="N29" s="141"/>
      <c r="O29" s="11"/>
      <c r="P29" s="141" t="s">
        <v>30</v>
      </c>
      <c r="Q29" s="141"/>
      <c r="R29" s="141"/>
      <c r="S29" s="21"/>
      <c r="T29" s="21"/>
      <c r="U29" s="11"/>
      <c r="V29" s="11"/>
    </row>
    <row r="30" spans="1:22" ht="21.75" customHeight="1">
      <c r="A30" s="11"/>
      <c r="B30" s="21"/>
      <c r="C30" s="11"/>
      <c r="D30" s="11" t="s">
        <v>51</v>
      </c>
      <c r="E30" s="11"/>
      <c r="F30" s="11"/>
      <c r="G30" s="11"/>
      <c r="H30" s="11"/>
      <c r="I30" s="11"/>
      <c r="J30" s="11"/>
      <c r="K30" s="11"/>
      <c r="L30" s="11" t="s">
        <v>150</v>
      </c>
      <c r="M30" s="11"/>
      <c r="N30" s="11" t="s">
        <v>29</v>
      </c>
      <c r="O30" s="11"/>
      <c r="P30" s="11"/>
      <c r="Q30" s="11"/>
      <c r="R30" s="11"/>
      <c r="S30" s="11"/>
      <c r="T30" s="11" t="s">
        <v>45</v>
      </c>
      <c r="U30" s="11"/>
      <c r="V30" s="11" t="s">
        <v>152</v>
      </c>
    </row>
    <row r="31" spans="1:22" ht="21.75" customHeight="1">
      <c r="A31" s="11"/>
      <c r="B31" s="21"/>
      <c r="C31" s="11"/>
      <c r="D31" s="11" t="s">
        <v>52</v>
      </c>
      <c r="E31" s="11"/>
      <c r="F31" s="11" t="s">
        <v>47</v>
      </c>
      <c r="G31" s="11"/>
      <c r="H31" s="11" t="s">
        <v>108</v>
      </c>
      <c r="I31" s="11"/>
      <c r="J31" s="11" t="s">
        <v>151</v>
      </c>
      <c r="K31" s="11"/>
      <c r="L31" s="11" t="s">
        <v>24</v>
      </c>
      <c r="M31" s="11"/>
      <c r="N31" s="11" t="s">
        <v>48</v>
      </c>
      <c r="O31" s="11"/>
      <c r="P31" s="11" t="s">
        <v>101</v>
      </c>
      <c r="Q31" s="11"/>
      <c r="R31" s="11" t="s">
        <v>104</v>
      </c>
      <c r="S31" s="11"/>
      <c r="T31" s="11" t="s">
        <v>49</v>
      </c>
      <c r="U31" s="11"/>
      <c r="V31" s="11" t="s">
        <v>84</v>
      </c>
    </row>
    <row r="32" spans="1:22" ht="21.75" customHeight="1">
      <c r="A32" s="20"/>
      <c r="B32" s="21" t="s">
        <v>4</v>
      </c>
      <c r="C32" s="20"/>
      <c r="D32" s="11" t="s">
        <v>56</v>
      </c>
      <c r="E32" s="11"/>
      <c r="F32" s="11" t="s">
        <v>173</v>
      </c>
      <c r="G32" s="11"/>
      <c r="H32" s="11" t="s">
        <v>54</v>
      </c>
      <c r="I32" s="11"/>
      <c r="J32" s="11" t="s">
        <v>154</v>
      </c>
      <c r="K32" s="11"/>
      <c r="L32" s="11" t="s">
        <v>55</v>
      </c>
      <c r="M32" s="11"/>
      <c r="N32" s="11" t="s">
        <v>50</v>
      </c>
      <c r="O32" s="11"/>
      <c r="P32" s="11" t="s">
        <v>102</v>
      </c>
      <c r="Q32" s="11"/>
      <c r="R32" s="11" t="s">
        <v>103</v>
      </c>
      <c r="S32" s="11"/>
      <c r="T32" s="11" t="s">
        <v>53</v>
      </c>
      <c r="U32" s="11"/>
      <c r="V32" s="119" t="s">
        <v>208</v>
      </c>
    </row>
    <row r="33" spans="1:22" ht="21.75" customHeight="1">
      <c r="A33" s="20"/>
      <c r="B33" s="21"/>
      <c r="C33" s="20"/>
      <c r="D33" s="142" t="s">
        <v>87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</row>
    <row r="34" spans="1:22" ht="21.75" customHeight="1">
      <c r="A34" s="20"/>
      <c r="B34" s="21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1.75" customHeight="1">
      <c r="A35" s="13" t="s">
        <v>175</v>
      </c>
      <c r="B35" s="77"/>
      <c r="C35" s="13"/>
      <c r="D35" s="27">
        <v>7519938</v>
      </c>
      <c r="E35" s="27"/>
      <c r="F35" s="27">
        <v>16436492</v>
      </c>
      <c r="G35" s="27"/>
      <c r="H35" s="27">
        <v>-636798</v>
      </c>
      <c r="I35" s="27"/>
      <c r="J35" s="51">
        <v>2135301</v>
      </c>
      <c r="K35" s="27"/>
      <c r="L35" s="27">
        <v>-130125</v>
      </c>
      <c r="M35" s="27"/>
      <c r="N35" s="27">
        <v>208805</v>
      </c>
      <c r="O35" s="27"/>
      <c r="P35" s="27">
        <v>820666</v>
      </c>
      <c r="Q35" s="27"/>
      <c r="R35" s="27">
        <v>16504817</v>
      </c>
      <c r="S35" s="27"/>
      <c r="T35" s="27">
        <v>-720700</v>
      </c>
      <c r="U35" s="27"/>
      <c r="V35" s="27">
        <f>SUM(D35:T35)</f>
        <v>42138396</v>
      </c>
    </row>
    <row r="36" spans="1:22" s="31" customFormat="1" ht="21.75" customHeight="1">
      <c r="A36" s="12" t="s">
        <v>209</v>
      </c>
      <c r="B36" s="78">
        <v>12</v>
      </c>
      <c r="C36" s="12"/>
      <c r="D36" s="15" t="s">
        <v>28</v>
      </c>
      <c r="E36" s="14"/>
      <c r="F36" s="14">
        <v>42373</v>
      </c>
      <c r="G36" s="14"/>
      <c r="H36" s="14">
        <v>636798</v>
      </c>
      <c r="I36" s="14"/>
      <c r="J36" s="85">
        <v>-1375789</v>
      </c>
      <c r="K36" s="14"/>
      <c r="L36" s="14">
        <v>-91357</v>
      </c>
      <c r="M36" s="14"/>
      <c r="N36" s="14">
        <v>-208805</v>
      </c>
      <c r="O36" s="14"/>
      <c r="P36" s="15" t="s">
        <v>28</v>
      </c>
      <c r="Q36" s="14"/>
      <c r="R36" s="14">
        <v>-13762684</v>
      </c>
      <c r="S36" s="14"/>
      <c r="T36" s="14">
        <v>720700</v>
      </c>
      <c r="U36" s="14"/>
      <c r="V36" s="14">
        <f>SUM(D36:T36)</f>
        <v>-14038764</v>
      </c>
    </row>
    <row r="37" spans="1:22" s="31" customFormat="1" ht="21.75" customHeight="1">
      <c r="A37" s="12" t="s">
        <v>174</v>
      </c>
      <c r="B37" s="78"/>
      <c r="C37" s="12"/>
      <c r="D37" s="100">
        <f>SUM(D35:D36)</f>
        <v>7519938</v>
      </c>
      <c r="F37" s="100">
        <f>SUM(F35:F36)</f>
        <v>16478865</v>
      </c>
      <c r="H37" s="114" t="s">
        <v>28</v>
      </c>
      <c r="J37" s="100">
        <f>SUM(J35:J36)</f>
        <v>759512</v>
      </c>
      <c r="L37" s="100">
        <f>SUM(L35:L36)</f>
        <v>-221482</v>
      </c>
      <c r="N37" s="114" t="s">
        <v>28</v>
      </c>
      <c r="P37" s="100">
        <f>SUM(P35:P36)</f>
        <v>820666</v>
      </c>
      <c r="R37" s="100">
        <f>SUM(R35:R36)</f>
        <v>2742133</v>
      </c>
      <c r="T37" s="114" t="s">
        <v>28</v>
      </c>
      <c r="V37" s="100">
        <f>SUM(V35:V36)</f>
        <v>28099632</v>
      </c>
    </row>
    <row r="38" spans="1:22" ht="21.75" customHeight="1">
      <c r="A38" s="12" t="s">
        <v>155</v>
      </c>
      <c r="B38" s="78"/>
      <c r="C38" s="12"/>
      <c r="D38" s="14"/>
      <c r="E38" s="14"/>
      <c r="F38" s="14"/>
      <c r="G38" s="14"/>
      <c r="H38" s="14"/>
      <c r="I38" s="14"/>
      <c r="J38" s="8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3" ht="21.75" customHeight="1">
      <c r="A39" s="12" t="s">
        <v>220</v>
      </c>
      <c r="B39" s="78"/>
      <c r="C39" s="12"/>
    </row>
    <row r="40" spans="1:22" ht="21.75" customHeight="1">
      <c r="A40" s="12" t="s">
        <v>167</v>
      </c>
      <c r="B40" s="78"/>
      <c r="C40" s="12"/>
      <c r="D40" s="15" t="s">
        <v>28</v>
      </c>
      <c r="E40" s="14"/>
      <c r="F40" s="15" t="s">
        <v>28</v>
      </c>
      <c r="G40" s="14"/>
      <c r="H40" s="15" t="s">
        <v>28</v>
      </c>
      <c r="I40" s="14"/>
      <c r="J40" s="85">
        <v>-157256</v>
      </c>
      <c r="K40" s="14"/>
      <c r="L40" s="15" t="s">
        <v>28</v>
      </c>
      <c r="M40" s="14"/>
      <c r="N40" s="15" t="s">
        <v>28</v>
      </c>
      <c r="O40" s="14"/>
      <c r="P40" s="15" t="s">
        <v>28</v>
      </c>
      <c r="Q40" s="14"/>
      <c r="R40" s="85">
        <v>157256</v>
      </c>
      <c r="S40" s="14"/>
      <c r="T40" s="15" t="s">
        <v>28</v>
      </c>
      <c r="U40" s="14"/>
      <c r="V40" s="15" t="s">
        <v>28</v>
      </c>
    </row>
    <row r="41" spans="1:22" ht="21.75" customHeight="1">
      <c r="A41" s="12" t="s">
        <v>223</v>
      </c>
      <c r="B41" s="78"/>
      <c r="C41" s="12"/>
      <c r="D41" s="18" t="s">
        <v>28</v>
      </c>
      <c r="E41" s="15"/>
      <c r="F41" s="18" t="s">
        <v>28</v>
      </c>
      <c r="G41" s="16"/>
      <c r="H41" s="18" t="s">
        <v>28</v>
      </c>
      <c r="I41" s="16"/>
      <c r="J41" s="18" t="s">
        <v>28</v>
      </c>
      <c r="K41" s="16"/>
      <c r="L41" s="19">
        <v>-42466</v>
      </c>
      <c r="M41" s="16"/>
      <c r="N41" s="18" t="s">
        <v>28</v>
      </c>
      <c r="O41" s="16"/>
      <c r="P41" s="18" t="s">
        <v>28</v>
      </c>
      <c r="Q41" s="15"/>
      <c r="R41" s="18" t="s">
        <v>28</v>
      </c>
      <c r="S41" s="15"/>
      <c r="T41" s="18" t="s">
        <v>28</v>
      </c>
      <c r="U41" s="15"/>
      <c r="V41" s="19">
        <f>SUM(D41:T41)</f>
        <v>-42466</v>
      </c>
    </row>
    <row r="42" spans="1:22" ht="21.75" customHeight="1">
      <c r="A42" s="12" t="s">
        <v>168</v>
      </c>
      <c r="B42" s="78"/>
      <c r="C42" s="12"/>
      <c r="D42" s="62"/>
      <c r="E42" s="15"/>
      <c r="F42" s="62"/>
      <c r="G42" s="15"/>
      <c r="H42" s="62"/>
      <c r="I42" s="15"/>
      <c r="J42" s="62"/>
      <c r="K42" s="15"/>
      <c r="L42" s="62"/>
      <c r="M42" s="15"/>
      <c r="N42" s="62"/>
      <c r="O42" s="15"/>
      <c r="P42" s="62"/>
      <c r="Q42" s="15"/>
      <c r="R42" s="62"/>
      <c r="S42" s="15"/>
      <c r="T42" s="62"/>
      <c r="U42" s="15"/>
      <c r="V42" s="62"/>
    </row>
    <row r="43" spans="1:22" ht="21.75" customHeight="1">
      <c r="A43" s="12" t="s">
        <v>169</v>
      </c>
      <c r="B43" s="78"/>
      <c r="C43" s="12"/>
      <c r="D43" s="15" t="s">
        <v>28</v>
      </c>
      <c r="E43" s="14"/>
      <c r="F43" s="15" t="s">
        <v>28</v>
      </c>
      <c r="G43" s="14"/>
      <c r="H43" s="15" t="s">
        <v>28</v>
      </c>
      <c r="I43" s="14"/>
      <c r="J43" s="65">
        <f>SUM(J40:J41)</f>
        <v>-157256</v>
      </c>
      <c r="K43" s="14"/>
      <c r="L43" s="65">
        <f>SUM(L41:L41)</f>
        <v>-42466</v>
      </c>
      <c r="M43" s="14"/>
      <c r="N43" s="15" t="s">
        <v>28</v>
      </c>
      <c r="O43" s="14"/>
      <c r="P43" s="15" t="s">
        <v>28</v>
      </c>
      <c r="Q43" s="15"/>
      <c r="R43" s="65">
        <f>SUM(R40:R41)</f>
        <v>157256</v>
      </c>
      <c r="S43" s="15"/>
      <c r="T43" s="15" t="s">
        <v>28</v>
      </c>
      <c r="U43" s="14"/>
      <c r="V43" s="14">
        <f>SUM(D43:T43)</f>
        <v>-42466</v>
      </c>
    </row>
    <row r="44" spans="1:22" ht="21.75" customHeight="1">
      <c r="A44" s="12" t="s">
        <v>43</v>
      </c>
      <c r="B44" s="78"/>
      <c r="C44" s="12"/>
      <c r="D44" s="18" t="s">
        <v>28</v>
      </c>
      <c r="E44" s="15"/>
      <c r="F44" s="18" t="s">
        <v>28</v>
      </c>
      <c r="G44" s="15"/>
      <c r="H44" s="18" t="s">
        <v>28</v>
      </c>
      <c r="I44" s="15"/>
      <c r="J44" s="18" t="s">
        <v>28</v>
      </c>
      <c r="K44" s="15"/>
      <c r="L44" s="18" t="s">
        <v>28</v>
      </c>
      <c r="M44" s="15"/>
      <c r="N44" s="18" t="s">
        <v>28</v>
      </c>
      <c r="O44" s="15"/>
      <c r="P44" s="18" t="s">
        <v>28</v>
      </c>
      <c r="Q44" s="15"/>
      <c r="R44" s="19">
        <v>9307033</v>
      </c>
      <c r="S44" s="15"/>
      <c r="T44" s="18" t="s">
        <v>28</v>
      </c>
      <c r="U44" s="15"/>
      <c r="V44" s="19">
        <f>SUM(D44:T44)</f>
        <v>9307033</v>
      </c>
    </row>
    <row r="45" spans="1:22" ht="21.75" customHeight="1">
      <c r="A45" s="12" t="s">
        <v>159</v>
      </c>
      <c r="D45" s="15" t="s">
        <v>28</v>
      </c>
      <c r="E45" s="60"/>
      <c r="F45" s="15" t="s">
        <v>28</v>
      </c>
      <c r="G45" s="60"/>
      <c r="H45" s="15" t="s">
        <v>28</v>
      </c>
      <c r="I45" s="60"/>
      <c r="J45" s="108">
        <f>SUM(J43:J44)</f>
        <v>-157256</v>
      </c>
      <c r="K45" s="60"/>
      <c r="L45" s="108">
        <f>SUM(L43:L44)</f>
        <v>-42466</v>
      </c>
      <c r="M45" s="60"/>
      <c r="N45" s="15" t="s">
        <v>28</v>
      </c>
      <c r="O45" s="60"/>
      <c r="P45" s="15" t="s">
        <v>28</v>
      </c>
      <c r="Q45" s="60"/>
      <c r="R45" s="108">
        <f>SUM(R43:R44)</f>
        <v>9464289</v>
      </c>
      <c r="S45" s="60"/>
      <c r="T45" s="15" t="s">
        <v>28</v>
      </c>
      <c r="U45" s="60"/>
      <c r="V45" s="108">
        <f>SUM(V43:V44)</f>
        <v>9264567</v>
      </c>
    </row>
    <row r="46" spans="1:22" ht="21.75" customHeight="1">
      <c r="A46" s="12"/>
      <c r="D46" s="116"/>
      <c r="E46" s="60"/>
      <c r="F46" s="116"/>
      <c r="G46" s="60"/>
      <c r="H46" s="116"/>
      <c r="I46" s="60"/>
      <c r="J46" s="116"/>
      <c r="K46" s="60"/>
      <c r="L46" s="116"/>
      <c r="M46" s="60"/>
      <c r="N46" s="116"/>
      <c r="O46" s="60"/>
      <c r="P46" s="116"/>
      <c r="Q46" s="60"/>
      <c r="R46" s="116"/>
      <c r="S46" s="60"/>
      <c r="T46" s="116"/>
      <c r="U46" s="60"/>
      <c r="V46" s="116"/>
    </row>
    <row r="47" spans="1:22" ht="21.75" customHeight="1" thickBot="1">
      <c r="A47" s="13" t="s">
        <v>186</v>
      </c>
      <c r="B47" s="77"/>
      <c r="C47" s="13"/>
      <c r="D47" s="95">
        <f>+D37</f>
        <v>7519938</v>
      </c>
      <c r="E47" s="27"/>
      <c r="F47" s="95">
        <f>+F37</f>
        <v>16478865</v>
      </c>
      <c r="G47" s="27"/>
      <c r="H47" s="115" t="str">
        <f>+H37</f>
        <v>-</v>
      </c>
      <c r="I47" s="27"/>
      <c r="J47" s="95">
        <f>J37+J45</f>
        <v>602256</v>
      </c>
      <c r="K47" s="27"/>
      <c r="L47" s="95">
        <f>L37+L45</f>
        <v>-263948</v>
      </c>
      <c r="M47" s="27"/>
      <c r="N47" s="115" t="str">
        <f>+N37</f>
        <v>-</v>
      </c>
      <c r="O47" s="27"/>
      <c r="P47" s="95">
        <f>+P37</f>
        <v>820666</v>
      </c>
      <c r="Q47" s="27"/>
      <c r="R47" s="95">
        <f>R37+R45</f>
        <v>12206422</v>
      </c>
      <c r="S47" s="27"/>
      <c r="T47" s="115" t="str">
        <f>+T37</f>
        <v>-</v>
      </c>
      <c r="U47" s="27"/>
      <c r="V47" s="95">
        <f>V37+V45</f>
        <v>37364199</v>
      </c>
    </row>
    <row r="48" ht="21.75" customHeight="1" thickTop="1"/>
  </sheetData>
  <mergeCells count="8">
    <mergeCell ref="D28:V28"/>
    <mergeCell ref="F29:N29"/>
    <mergeCell ref="P29:R29"/>
    <mergeCell ref="D33:V33"/>
    <mergeCell ref="D5:V5"/>
    <mergeCell ref="F6:N6"/>
    <mergeCell ref="P6:R6"/>
    <mergeCell ref="D10:V10"/>
  </mergeCells>
  <printOptions/>
  <pageMargins left="0.7" right="0.3" top="0.48" bottom="0.5" header="0.5" footer="0.5"/>
  <pageSetup firstPageNumber="11" useFirstPageNumber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zoomScaleSheetLayoutView="100" workbookViewId="0" topLeftCell="A1">
      <selection activeCell="L8" sqref="L8"/>
    </sheetView>
  </sheetViews>
  <sheetFormatPr defaultColWidth="9.140625" defaultRowHeight="22.5" customHeight="1"/>
  <cols>
    <col min="1" max="1" width="48.28125" style="31" customWidth="1"/>
    <col min="2" max="2" width="7.421875" style="24" customWidth="1"/>
    <col min="3" max="3" width="12.00390625" style="31" customWidth="1"/>
    <col min="4" max="4" width="1.1484375" style="31" customWidth="1"/>
    <col min="5" max="5" width="12.00390625" style="31" customWidth="1"/>
    <col min="6" max="6" width="0.9921875" style="31" customWidth="1"/>
    <col min="7" max="7" width="11.7109375" style="31" customWidth="1"/>
    <col min="8" max="8" width="1.1484375" style="31" customWidth="1"/>
    <col min="9" max="9" width="11.7109375" style="31" customWidth="1"/>
    <col min="10" max="16384" width="9.140625" style="31" customWidth="1"/>
  </cols>
  <sheetData>
    <row r="1" spans="1:9" ht="22.5" customHeight="1">
      <c r="A1" s="1" t="s">
        <v>0</v>
      </c>
      <c r="B1" s="30"/>
      <c r="G1" s="140"/>
      <c r="H1" s="140"/>
      <c r="I1" s="140"/>
    </row>
    <row r="2" spans="1:9" ht="22.5" customHeight="1">
      <c r="A2" s="1" t="s">
        <v>58</v>
      </c>
      <c r="B2" s="30"/>
      <c r="G2" s="140"/>
      <c r="H2" s="140"/>
      <c r="I2" s="140"/>
    </row>
    <row r="3" spans="1:2" ht="22.5" customHeight="1">
      <c r="A3" s="1" t="s">
        <v>147</v>
      </c>
      <c r="B3" s="30"/>
    </row>
    <row r="4" spans="1:2" ht="22.5" customHeight="1">
      <c r="A4" s="2"/>
      <c r="B4" s="30"/>
    </row>
    <row r="5" spans="1:9" s="3" customFormat="1" ht="22.5" customHeight="1">
      <c r="A5" s="31"/>
      <c r="B5" s="24"/>
      <c r="C5" s="137" t="s">
        <v>3</v>
      </c>
      <c r="D5" s="137"/>
      <c r="E5" s="137"/>
      <c r="F5" s="6"/>
      <c r="G5" s="137" t="s">
        <v>126</v>
      </c>
      <c r="H5" s="137"/>
      <c r="I5" s="137"/>
    </row>
    <row r="6" spans="1:9" ht="22.5" customHeight="1">
      <c r="A6" s="3"/>
      <c r="B6" s="24" t="s">
        <v>4</v>
      </c>
      <c r="C6" s="32">
        <v>2550</v>
      </c>
      <c r="D6" s="32"/>
      <c r="E6" s="32">
        <v>2549</v>
      </c>
      <c r="F6" s="32"/>
      <c r="G6" s="32">
        <v>2550</v>
      </c>
      <c r="H6" s="32"/>
      <c r="I6" s="32">
        <v>2549</v>
      </c>
    </row>
    <row r="7" spans="1:9" ht="22.5" customHeight="1">
      <c r="A7" s="3"/>
      <c r="C7" s="32"/>
      <c r="D7" s="32"/>
      <c r="E7" s="32"/>
      <c r="F7" s="32"/>
      <c r="G7" s="32"/>
      <c r="H7" s="32"/>
      <c r="I7" s="32" t="s">
        <v>200</v>
      </c>
    </row>
    <row r="8" spans="3:9" ht="22.5" customHeight="1">
      <c r="C8" s="138" t="s">
        <v>87</v>
      </c>
      <c r="D8" s="138"/>
      <c r="E8" s="138"/>
      <c r="F8" s="138"/>
      <c r="G8" s="138"/>
      <c r="H8" s="138"/>
      <c r="I8" s="138"/>
    </row>
    <row r="9" spans="1:9" ht="22.5" customHeight="1">
      <c r="A9" s="29" t="s">
        <v>59</v>
      </c>
      <c r="B9" s="30"/>
      <c r="C9" s="33"/>
      <c r="D9" s="33"/>
      <c r="E9" s="33"/>
      <c r="F9" s="33"/>
      <c r="G9" s="33"/>
      <c r="H9" s="33"/>
      <c r="I9" s="33"/>
    </row>
    <row r="10" spans="1:9" ht="22.5" customHeight="1">
      <c r="A10" s="31" t="s">
        <v>215</v>
      </c>
      <c r="C10" s="33">
        <v>-1134509</v>
      </c>
      <c r="D10" s="33"/>
      <c r="E10" s="33">
        <v>549644</v>
      </c>
      <c r="F10" s="33"/>
      <c r="G10" s="33">
        <v>9307033</v>
      </c>
      <c r="H10" s="33"/>
      <c r="I10" s="33">
        <v>-382972</v>
      </c>
    </row>
    <row r="11" spans="1:9" ht="22.5" customHeight="1">
      <c r="A11" s="25" t="s">
        <v>93</v>
      </c>
      <c r="B11" s="30"/>
      <c r="C11" s="33"/>
      <c r="D11" s="33"/>
      <c r="E11" s="33"/>
      <c r="F11" s="33"/>
      <c r="G11" s="33"/>
      <c r="H11" s="33"/>
      <c r="I11" s="33"/>
    </row>
    <row r="12" spans="1:9" ht="22.5" customHeight="1">
      <c r="A12" s="31" t="s">
        <v>176</v>
      </c>
      <c r="C12" s="33">
        <v>991289</v>
      </c>
      <c r="D12" s="33"/>
      <c r="E12" s="33">
        <v>865534</v>
      </c>
      <c r="F12" s="33"/>
      <c r="G12" s="33">
        <v>426239</v>
      </c>
      <c r="H12" s="33"/>
      <c r="I12" s="33">
        <v>369363</v>
      </c>
    </row>
    <row r="13" spans="1:9" ht="22.5" customHeight="1">
      <c r="A13" s="31" t="s">
        <v>60</v>
      </c>
      <c r="C13" s="33">
        <v>19644</v>
      </c>
      <c r="D13" s="33"/>
      <c r="E13" s="33">
        <v>1585</v>
      </c>
      <c r="F13" s="33"/>
      <c r="G13" s="33">
        <v>-88</v>
      </c>
      <c r="H13" s="33"/>
      <c r="I13" s="33">
        <v>-18228</v>
      </c>
    </row>
    <row r="14" spans="1:9" ht="22.5" customHeight="1">
      <c r="A14" s="31" t="s">
        <v>189</v>
      </c>
      <c r="C14" s="33">
        <v>-67451</v>
      </c>
      <c r="D14" s="33"/>
      <c r="E14" s="33">
        <v>-18821</v>
      </c>
      <c r="F14" s="33"/>
      <c r="G14" s="33">
        <v>-15313</v>
      </c>
      <c r="H14" s="33"/>
      <c r="I14" s="33">
        <v>-29617</v>
      </c>
    </row>
    <row r="15" spans="1:9" ht="22.5" customHeight="1">
      <c r="A15" s="31" t="s">
        <v>94</v>
      </c>
      <c r="C15" s="33">
        <v>-21118</v>
      </c>
      <c r="D15" s="33"/>
      <c r="E15" s="33">
        <v>-8562</v>
      </c>
      <c r="F15" s="33"/>
      <c r="G15" s="33">
        <v>-51409</v>
      </c>
      <c r="H15" s="33"/>
      <c r="I15" s="33">
        <v>-38348</v>
      </c>
    </row>
    <row r="16" spans="1:9" ht="22.5" customHeight="1">
      <c r="A16" s="31" t="s">
        <v>42</v>
      </c>
      <c r="C16" s="33">
        <v>623685</v>
      </c>
      <c r="D16" s="33"/>
      <c r="E16" s="33">
        <v>408720</v>
      </c>
      <c r="F16" s="33"/>
      <c r="G16" s="33">
        <v>343384</v>
      </c>
      <c r="H16" s="33"/>
      <c r="I16" s="33">
        <v>257732</v>
      </c>
    </row>
    <row r="17" spans="1:9" ht="22.5" customHeight="1">
      <c r="A17" s="31" t="s">
        <v>180</v>
      </c>
      <c r="C17" s="34" t="s">
        <v>228</v>
      </c>
      <c r="D17" s="34"/>
      <c r="E17" s="94">
        <v>-2434</v>
      </c>
      <c r="F17" s="33"/>
      <c r="G17" s="33">
        <v>-9783652</v>
      </c>
      <c r="H17" s="33"/>
      <c r="I17" s="94">
        <v>-1668</v>
      </c>
    </row>
    <row r="18" spans="1:9" ht="22.5" customHeight="1">
      <c r="A18" s="31" t="s">
        <v>61</v>
      </c>
      <c r="C18" s="33">
        <v>-671</v>
      </c>
      <c r="D18" s="33"/>
      <c r="E18" s="33">
        <v>5904</v>
      </c>
      <c r="F18" s="33"/>
      <c r="G18" s="34" t="s">
        <v>228</v>
      </c>
      <c r="H18" s="33"/>
      <c r="I18" s="34" t="s">
        <v>228</v>
      </c>
    </row>
    <row r="19" spans="1:9" ht="22.5" customHeight="1">
      <c r="A19" s="31" t="s">
        <v>212</v>
      </c>
      <c r="C19" s="33"/>
      <c r="D19" s="33"/>
      <c r="E19" s="33"/>
      <c r="F19" s="33"/>
      <c r="G19" s="33"/>
      <c r="H19" s="33"/>
      <c r="I19" s="33"/>
    </row>
    <row r="20" spans="1:9" ht="22.5" customHeight="1">
      <c r="A20" s="31" t="s">
        <v>224</v>
      </c>
      <c r="C20" s="33">
        <v>1639</v>
      </c>
      <c r="D20" s="33"/>
      <c r="E20" s="33">
        <v>-21871</v>
      </c>
      <c r="F20" s="33"/>
      <c r="G20" s="33">
        <v>-246210</v>
      </c>
      <c r="H20" s="33"/>
      <c r="I20" s="33">
        <v>-22661</v>
      </c>
    </row>
    <row r="21" spans="1:9" ht="22.5" customHeight="1">
      <c r="A21" s="31" t="s">
        <v>160</v>
      </c>
      <c r="C21" s="33">
        <v>4410</v>
      </c>
      <c r="D21" s="33"/>
      <c r="E21" s="33">
        <v>360</v>
      </c>
      <c r="F21" s="33"/>
      <c r="G21" s="33">
        <v>241</v>
      </c>
      <c r="H21" s="33"/>
      <c r="I21" s="33">
        <v>2</v>
      </c>
    </row>
    <row r="22" spans="1:9" ht="22.5" customHeight="1">
      <c r="A22" s="31" t="s">
        <v>88</v>
      </c>
      <c r="C22" s="33"/>
      <c r="D22" s="33"/>
      <c r="E22" s="33"/>
      <c r="F22" s="33"/>
      <c r="G22" s="33"/>
      <c r="H22" s="33"/>
      <c r="I22" s="33"/>
    </row>
    <row r="23" spans="1:9" ht="22.5" customHeight="1">
      <c r="A23" s="31" t="s">
        <v>161</v>
      </c>
      <c r="C23" s="33">
        <v>-7206</v>
      </c>
      <c r="D23" s="33"/>
      <c r="E23" s="33">
        <v>-98750</v>
      </c>
      <c r="F23" s="33"/>
      <c r="G23" s="33">
        <v>9551</v>
      </c>
      <c r="H23" s="33"/>
      <c r="I23" s="33">
        <v>13912</v>
      </c>
    </row>
    <row r="24" spans="1:9" ht="22.5" customHeight="1">
      <c r="A24" s="31" t="s">
        <v>213</v>
      </c>
      <c r="C24" s="34" t="s">
        <v>228</v>
      </c>
      <c r="D24" s="33"/>
      <c r="E24" s="33">
        <v>-25129</v>
      </c>
      <c r="F24" s="33"/>
      <c r="G24" s="34" t="s">
        <v>228</v>
      </c>
      <c r="H24" s="33"/>
      <c r="I24" s="33">
        <v>-25129</v>
      </c>
    </row>
    <row r="25" spans="1:9" ht="22.5" customHeight="1">
      <c r="A25" s="31" t="s">
        <v>216</v>
      </c>
      <c r="C25" s="33">
        <v>-197112</v>
      </c>
      <c r="D25" s="33"/>
      <c r="E25" s="33">
        <v>-179323</v>
      </c>
      <c r="F25" s="33"/>
      <c r="G25" s="34" t="s">
        <v>228</v>
      </c>
      <c r="H25" s="33"/>
      <c r="I25" s="34" t="s">
        <v>228</v>
      </c>
    </row>
    <row r="26" spans="1:9" ht="22.5" customHeight="1">
      <c r="A26" s="31" t="s">
        <v>217</v>
      </c>
      <c r="C26" s="33">
        <v>13743</v>
      </c>
      <c r="D26" s="33"/>
      <c r="E26" s="33">
        <v>7266</v>
      </c>
      <c r="F26" s="33"/>
      <c r="G26" s="34" t="s">
        <v>228</v>
      </c>
      <c r="H26" s="33"/>
      <c r="I26" s="34" t="s">
        <v>228</v>
      </c>
    </row>
    <row r="27" spans="1:9" ht="22.5" customHeight="1">
      <c r="A27" s="31" t="s">
        <v>225</v>
      </c>
      <c r="C27" s="33">
        <v>-271414</v>
      </c>
      <c r="D27" s="33"/>
      <c r="E27" s="33">
        <v>310782</v>
      </c>
      <c r="F27" s="33"/>
      <c r="G27" s="33">
        <v>-60709</v>
      </c>
      <c r="H27" s="33"/>
      <c r="I27" s="33">
        <v>14776</v>
      </c>
    </row>
    <row r="28" spans="1:9" ht="22.5" customHeight="1">
      <c r="A28" s="31" t="s">
        <v>162</v>
      </c>
      <c r="C28" s="35">
        <v>18007</v>
      </c>
      <c r="D28" s="33"/>
      <c r="E28" s="35">
        <v>-645</v>
      </c>
      <c r="F28" s="33"/>
      <c r="G28" s="36" t="s">
        <v>228</v>
      </c>
      <c r="H28" s="33"/>
      <c r="I28" s="36" t="s">
        <v>228</v>
      </c>
    </row>
    <row r="29" spans="1:9" ht="22.5" customHeight="1">
      <c r="A29" s="60"/>
      <c r="C29" s="33">
        <f>SUM(C10:C28)</f>
        <v>-27064</v>
      </c>
      <c r="D29" s="33"/>
      <c r="E29" s="33">
        <f>SUM(E10:E28)</f>
        <v>1794260</v>
      </c>
      <c r="F29" s="33"/>
      <c r="G29" s="33">
        <f>SUM(G10:G28)</f>
        <v>-70933</v>
      </c>
      <c r="H29" s="33"/>
      <c r="I29" s="33">
        <f>SUM(I10:I28)</f>
        <v>137162</v>
      </c>
    </row>
    <row r="31" spans="1:9" ht="22.5" customHeight="1">
      <c r="A31" s="1" t="s">
        <v>0</v>
      </c>
      <c r="B31" s="30"/>
      <c r="G31" s="140"/>
      <c r="H31" s="140"/>
      <c r="I31" s="140"/>
    </row>
    <row r="32" spans="1:9" ht="22.5" customHeight="1">
      <c r="A32" s="1" t="s">
        <v>58</v>
      </c>
      <c r="B32" s="30"/>
      <c r="G32" s="140"/>
      <c r="H32" s="140"/>
      <c r="I32" s="140"/>
    </row>
    <row r="33" spans="1:2" ht="22.5" customHeight="1">
      <c r="A33" s="1" t="s">
        <v>147</v>
      </c>
      <c r="B33" s="30"/>
    </row>
    <row r="34" spans="1:2" ht="22.5" customHeight="1">
      <c r="A34" s="2"/>
      <c r="B34" s="30"/>
    </row>
    <row r="35" spans="1:9" s="3" customFormat="1" ht="22.5" customHeight="1">
      <c r="A35" s="31"/>
      <c r="B35" s="24"/>
      <c r="C35" s="137" t="s">
        <v>3</v>
      </c>
      <c r="D35" s="137"/>
      <c r="E35" s="137"/>
      <c r="F35" s="6"/>
      <c r="G35" s="137" t="s">
        <v>126</v>
      </c>
      <c r="H35" s="137"/>
      <c r="I35" s="137"/>
    </row>
    <row r="36" spans="1:9" ht="22.5" customHeight="1">
      <c r="A36" s="3"/>
      <c r="B36" s="24" t="s">
        <v>4</v>
      </c>
      <c r="C36" s="32">
        <v>2550</v>
      </c>
      <c r="D36" s="32"/>
      <c r="E36" s="32">
        <v>2549</v>
      </c>
      <c r="F36" s="32"/>
      <c r="G36" s="32">
        <v>2550</v>
      </c>
      <c r="H36" s="32"/>
      <c r="I36" s="32">
        <v>2549</v>
      </c>
    </row>
    <row r="37" spans="1:9" ht="22.5" customHeight="1">
      <c r="A37" s="3"/>
      <c r="C37" s="32"/>
      <c r="D37" s="32"/>
      <c r="E37" s="32"/>
      <c r="F37" s="32"/>
      <c r="G37" s="32"/>
      <c r="H37" s="32"/>
      <c r="I37" s="32" t="s">
        <v>200</v>
      </c>
    </row>
    <row r="38" spans="3:9" ht="22.5" customHeight="1">
      <c r="C38" s="138" t="s">
        <v>87</v>
      </c>
      <c r="D38" s="138"/>
      <c r="E38" s="138"/>
      <c r="F38" s="138"/>
      <c r="G38" s="138"/>
      <c r="H38" s="138"/>
      <c r="I38" s="138"/>
    </row>
    <row r="39" spans="1:9" ht="22.5" customHeight="1">
      <c r="A39" s="25" t="s">
        <v>165</v>
      </c>
      <c r="C39" s="33"/>
      <c r="D39" s="33"/>
      <c r="E39" s="33"/>
      <c r="F39" s="33"/>
      <c r="G39" s="33"/>
      <c r="H39" s="33"/>
      <c r="I39" s="33"/>
    </row>
    <row r="40" spans="1:9" ht="22.5" customHeight="1">
      <c r="A40" s="31" t="s">
        <v>62</v>
      </c>
      <c r="C40" s="33">
        <v>279405</v>
      </c>
      <c r="D40" s="33"/>
      <c r="E40" s="33">
        <v>1086687</v>
      </c>
      <c r="F40" s="33"/>
      <c r="G40" s="33">
        <v>-108416</v>
      </c>
      <c r="H40" s="33"/>
      <c r="I40" s="33">
        <v>1153245</v>
      </c>
    </row>
    <row r="41" spans="1:9" ht="22.5" customHeight="1">
      <c r="A41" s="31" t="s">
        <v>63</v>
      </c>
      <c r="C41" s="33">
        <v>-429034</v>
      </c>
      <c r="D41" s="33"/>
      <c r="E41" s="33">
        <v>-1158963</v>
      </c>
      <c r="F41" s="33"/>
      <c r="G41" s="33">
        <v>164906</v>
      </c>
      <c r="H41" s="33"/>
      <c r="I41" s="33">
        <v>119828</v>
      </c>
    </row>
    <row r="42" spans="1:9" ht="22.5" customHeight="1">
      <c r="A42" s="31" t="s">
        <v>64</v>
      </c>
      <c r="C42" s="33">
        <v>-263569</v>
      </c>
      <c r="D42" s="33"/>
      <c r="E42" s="33">
        <v>-234360</v>
      </c>
      <c r="F42" s="33"/>
      <c r="G42" s="33">
        <v>-154098</v>
      </c>
      <c r="H42" s="33"/>
      <c r="I42" s="33">
        <v>-165047</v>
      </c>
    </row>
    <row r="43" spans="1:9" ht="22.5" customHeight="1">
      <c r="A43" s="31" t="s">
        <v>13</v>
      </c>
      <c r="C43" s="33">
        <v>72136</v>
      </c>
      <c r="D43" s="33"/>
      <c r="E43" s="33">
        <v>-6033</v>
      </c>
      <c r="F43" s="33"/>
      <c r="G43" s="33">
        <v>-19287</v>
      </c>
      <c r="H43" s="33"/>
      <c r="I43" s="33">
        <v>-16273</v>
      </c>
    </row>
    <row r="44" spans="1:9" ht="22.5" customHeight="1">
      <c r="A44" s="31" t="s">
        <v>65</v>
      </c>
      <c r="C44" s="33">
        <v>-373536</v>
      </c>
      <c r="D44" s="33"/>
      <c r="E44" s="33">
        <v>268814</v>
      </c>
      <c r="F44" s="33"/>
      <c r="G44" s="33">
        <v>-256701</v>
      </c>
      <c r="H44" s="33"/>
      <c r="I44" s="33">
        <v>389604</v>
      </c>
    </row>
    <row r="45" spans="1:9" ht="22.5" customHeight="1">
      <c r="A45" s="31" t="s">
        <v>20</v>
      </c>
      <c r="C45" s="35">
        <v>185393</v>
      </c>
      <c r="D45" s="33"/>
      <c r="E45" s="35">
        <v>347668</v>
      </c>
      <c r="F45" s="33"/>
      <c r="G45" s="35">
        <v>-828</v>
      </c>
      <c r="H45" s="33"/>
      <c r="I45" s="35">
        <v>6170</v>
      </c>
    </row>
    <row r="46" spans="3:9" ht="22.5" customHeight="1">
      <c r="C46" s="50">
        <f>SUM(C40:C45)+C29</f>
        <v>-556269</v>
      </c>
      <c r="D46" s="33"/>
      <c r="E46" s="50">
        <f>SUM(E40:E45)+E29</f>
        <v>2098073</v>
      </c>
      <c r="F46" s="33"/>
      <c r="G46" s="50">
        <f>SUM(G40:G45)+G29</f>
        <v>-445357</v>
      </c>
      <c r="H46" s="33"/>
      <c r="I46" s="50">
        <f>SUM(I40:I45)+I29</f>
        <v>1624689</v>
      </c>
    </row>
    <row r="47" spans="1:9" ht="22.5" customHeight="1">
      <c r="A47" s="31" t="s">
        <v>163</v>
      </c>
      <c r="C47" s="35">
        <v>-88519</v>
      </c>
      <c r="D47" s="33"/>
      <c r="E47" s="35">
        <v>-23554</v>
      </c>
      <c r="F47" s="33"/>
      <c r="G47" s="67">
        <v>-1551</v>
      </c>
      <c r="H47" s="66"/>
      <c r="I47" s="67">
        <v>-275</v>
      </c>
    </row>
    <row r="48" spans="1:9" ht="22.5" customHeight="1">
      <c r="A48" s="2" t="s">
        <v>218</v>
      </c>
      <c r="B48" s="30"/>
      <c r="C48" s="59">
        <f>SUM(C46:C47)</f>
        <v>-644788</v>
      </c>
      <c r="D48" s="58"/>
      <c r="E48" s="59">
        <f>SUM(E46:E47)</f>
        <v>2074519</v>
      </c>
      <c r="F48" s="33"/>
      <c r="G48" s="59">
        <f>SUM(G46:G47)</f>
        <v>-446908</v>
      </c>
      <c r="H48" s="58"/>
      <c r="I48" s="59">
        <f>SUM(I46:I47)</f>
        <v>1624414</v>
      </c>
    </row>
    <row r="49" spans="1:9" ht="22.5" customHeight="1">
      <c r="A49" s="2"/>
      <c r="B49" s="30"/>
      <c r="C49" s="33"/>
      <c r="D49" s="33"/>
      <c r="E49" s="33"/>
      <c r="F49" s="33"/>
      <c r="G49" s="33"/>
      <c r="H49" s="33"/>
      <c r="I49" s="33"/>
    </row>
    <row r="50" spans="1:9" ht="22.5" customHeight="1">
      <c r="A50" s="29" t="s">
        <v>66</v>
      </c>
      <c r="B50" s="30"/>
      <c r="C50" s="33"/>
      <c r="D50" s="33"/>
      <c r="E50" s="33"/>
      <c r="F50" s="33"/>
      <c r="G50" s="33"/>
      <c r="H50" s="33"/>
      <c r="I50" s="33"/>
    </row>
    <row r="51" spans="1:9" ht="22.5" customHeight="1">
      <c r="A51" s="31" t="s">
        <v>95</v>
      </c>
      <c r="C51" s="50">
        <v>4305</v>
      </c>
      <c r="D51" s="50"/>
      <c r="E51" s="50">
        <v>8562</v>
      </c>
      <c r="F51" s="50"/>
      <c r="G51" s="50">
        <v>40088</v>
      </c>
      <c r="H51" s="50"/>
      <c r="I51" s="50">
        <v>12787</v>
      </c>
    </row>
    <row r="52" spans="1:9" ht="22.5" customHeight="1">
      <c r="A52" s="31" t="s">
        <v>67</v>
      </c>
      <c r="C52" s="50">
        <v>-1502325</v>
      </c>
      <c r="D52" s="50"/>
      <c r="E52" s="50">
        <v>-2844667</v>
      </c>
      <c r="F52" s="50"/>
      <c r="G52" s="50">
        <v>-615431</v>
      </c>
      <c r="H52" s="50"/>
      <c r="I52" s="50">
        <v>-838696</v>
      </c>
    </row>
    <row r="53" spans="1:9" ht="22.5" customHeight="1">
      <c r="A53" s="31" t="s">
        <v>69</v>
      </c>
      <c r="C53" s="34" t="s">
        <v>228</v>
      </c>
      <c r="D53" s="33"/>
      <c r="E53" s="33">
        <v>-3092</v>
      </c>
      <c r="F53" s="33"/>
      <c r="G53" s="34" t="s">
        <v>228</v>
      </c>
      <c r="H53" s="33"/>
      <c r="I53" s="34" t="s">
        <v>228</v>
      </c>
    </row>
    <row r="54" spans="1:9" ht="22.5" customHeight="1">
      <c r="A54" s="31" t="s">
        <v>97</v>
      </c>
      <c r="C54" s="33">
        <v>12223</v>
      </c>
      <c r="D54" s="33"/>
      <c r="E54" s="33">
        <v>34174</v>
      </c>
      <c r="F54" s="33"/>
      <c r="G54" s="33">
        <v>1689</v>
      </c>
      <c r="H54" s="33"/>
      <c r="I54" s="33">
        <v>28446</v>
      </c>
    </row>
    <row r="55" spans="1:9" ht="22.5" customHeight="1">
      <c r="A55" s="31" t="s">
        <v>68</v>
      </c>
      <c r="C55" s="33">
        <v>-34570</v>
      </c>
      <c r="D55" s="33"/>
      <c r="E55" s="33">
        <v>-12800</v>
      </c>
      <c r="F55" s="33"/>
      <c r="G55" s="33">
        <v>-1900</v>
      </c>
      <c r="H55" s="33"/>
      <c r="I55" s="33">
        <v>-2059</v>
      </c>
    </row>
    <row r="56" spans="1:9" ht="22.5" customHeight="1">
      <c r="A56" s="31" t="s">
        <v>181</v>
      </c>
      <c r="C56" s="34" t="s">
        <v>228</v>
      </c>
      <c r="D56" s="33"/>
      <c r="E56" s="34" t="s">
        <v>228</v>
      </c>
      <c r="F56" s="33"/>
      <c r="G56" s="66">
        <v>-376097</v>
      </c>
      <c r="H56" s="33"/>
      <c r="I56" s="34" t="s">
        <v>228</v>
      </c>
    </row>
    <row r="57" spans="1:9" ht="22.5" customHeight="1">
      <c r="A57" s="31" t="s">
        <v>81</v>
      </c>
      <c r="C57" s="34" t="s">
        <v>228</v>
      </c>
      <c r="D57" s="33"/>
      <c r="E57" s="34" t="s">
        <v>228</v>
      </c>
      <c r="F57" s="33"/>
      <c r="G57" s="33">
        <v>80216</v>
      </c>
      <c r="H57" s="33"/>
      <c r="I57" s="33">
        <v>180448</v>
      </c>
    </row>
    <row r="58" spans="1:9" ht="22.5" customHeight="1">
      <c r="A58" s="31" t="s">
        <v>115</v>
      </c>
      <c r="C58" s="34" t="s">
        <v>228</v>
      </c>
      <c r="D58" s="33"/>
      <c r="E58" s="34" t="s">
        <v>228</v>
      </c>
      <c r="F58" s="33"/>
      <c r="G58" s="33">
        <v>239650</v>
      </c>
      <c r="H58" s="33"/>
      <c r="I58" s="33">
        <v>7200</v>
      </c>
    </row>
    <row r="59" spans="1:9" ht="22.5" customHeight="1">
      <c r="A59" s="2" t="s">
        <v>219</v>
      </c>
      <c r="B59" s="30"/>
      <c r="C59" s="90">
        <f>SUM(C51:C58)</f>
        <v>-1520367</v>
      </c>
      <c r="D59" s="58"/>
      <c r="E59" s="90">
        <f>SUM(E51:E58)</f>
        <v>-2817823</v>
      </c>
      <c r="F59" s="58"/>
      <c r="G59" s="90">
        <f>SUM(G51:G58)</f>
        <v>-631785</v>
      </c>
      <c r="H59" s="58"/>
      <c r="I59" s="90">
        <f>SUM(I51:I58)</f>
        <v>-611874</v>
      </c>
    </row>
    <row r="61" spans="1:9" ht="22.5" customHeight="1">
      <c r="A61" s="1" t="s">
        <v>0</v>
      </c>
      <c r="B61" s="30"/>
      <c r="G61" s="140"/>
      <c r="H61" s="140"/>
      <c r="I61" s="140"/>
    </row>
    <row r="62" spans="1:9" ht="22.5" customHeight="1">
      <c r="A62" s="1" t="s">
        <v>164</v>
      </c>
      <c r="B62" s="30"/>
      <c r="G62" s="140"/>
      <c r="H62" s="140"/>
      <c r="I62" s="140"/>
    </row>
    <row r="63" spans="1:2" ht="22.5" customHeight="1">
      <c r="A63" s="1" t="s">
        <v>147</v>
      </c>
      <c r="B63" s="30"/>
    </row>
    <row r="64" spans="1:2" ht="22.5" customHeight="1">
      <c r="A64" s="2"/>
      <c r="B64" s="30"/>
    </row>
    <row r="65" spans="1:9" s="3" customFormat="1" ht="22.5" customHeight="1">
      <c r="A65" s="31"/>
      <c r="B65" s="24"/>
      <c r="C65" s="137" t="s">
        <v>3</v>
      </c>
      <c r="D65" s="137"/>
      <c r="E65" s="137"/>
      <c r="F65" s="6"/>
      <c r="G65" s="137" t="s">
        <v>126</v>
      </c>
      <c r="H65" s="137"/>
      <c r="I65" s="137"/>
    </row>
    <row r="66" spans="1:9" s="3" customFormat="1" ht="22.5" customHeight="1">
      <c r="A66" s="31"/>
      <c r="B66" s="24" t="s">
        <v>4</v>
      </c>
      <c r="C66" s="32">
        <v>2550</v>
      </c>
      <c r="D66" s="32"/>
      <c r="E66" s="32">
        <v>2549</v>
      </c>
      <c r="F66" s="32"/>
      <c r="G66" s="32">
        <v>2550</v>
      </c>
      <c r="H66" s="32"/>
      <c r="I66" s="32">
        <v>2549</v>
      </c>
    </row>
    <row r="67" spans="1:9" ht="22.5" customHeight="1">
      <c r="A67" s="3"/>
      <c r="C67" s="32"/>
      <c r="D67" s="32"/>
      <c r="E67" s="32"/>
      <c r="F67" s="32"/>
      <c r="G67" s="32"/>
      <c r="H67" s="32"/>
      <c r="I67" s="32" t="s">
        <v>200</v>
      </c>
    </row>
    <row r="68" spans="3:9" ht="22.5" customHeight="1">
      <c r="C68" s="138" t="s">
        <v>87</v>
      </c>
      <c r="D68" s="138"/>
      <c r="E68" s="138"/>
      <c r="F68" s="138"/>
      <c r="G68" s="138"/>
      <c r="H68" s="138"/>
      <c r="I68" s="138"/>
    </row>
    <row r="69" spans="1:9" ht="22.5" customHeight="1">
      <c r="A69" s="29" t="s">
        <v>70</v>
      </c>
      <c r="B69" s="30"/>
      <c r="C69" s="33"/>
      <c r="D69" s="33"/>
      <c r="E69" s="33"/>
      <c r="F69" s="33"/>
      <c r="G69" s="33"/>
      <c r="H69" s="33"/>
      <c r="I69" s="33"/>
    </row>
    <row r="70" spans="1:9" ht="22.5" customHeight="1">
      <c r="A70" s="31" t="s">
        <v>92</v>
      </c>
      <c r="C70" s="50">
        <v>-672787</v>
      </c>
      <c r="D70" s="50"/>
      <c r="E70" s="50">
        <v>-279817</v>
      </c>
      <c r="F70" s="50"/>
      <c r="G70" s="50">
        <v>-365701</v>
      </c>
      <c r="H70" s="50"/>
      <c r="I70" s="50">
        <v>-141844</v>
      </c>
    </row>
    <row r="71" spans="1:9" ht="22.5" customHeight="1">
      <c r="A71" s="31" t="s">
        <v>74</v>
      </c>
      <c r="C71" s="50">
        <v>-10211</v>
      </c>
      <c r="D71" s="50"/>
      <c r="E71" s="50">
        <v>-5853</v>
      </c>
      <c r="F71" s="50"/>
      <c r="G71" s="50">
        <v>-1610</v>
      </c>
      <c r="H71" s="50"/>
      <c r="I71" s="50">
        <v>-1276</v>
      </c>
    </row>
    <row r="72" spans="1:9" ht="22.5" customHeight="1">
      <c r="A72" s="31" t="s">
        <v>105</v>
      </c>
      <c r="C72" s="33">
        <v>2990397</v>
      </c>
      <c r="D72" s="33"/>
      <c r="E72" s="33">
        <v>4818598</v>
      </c>
      <c r="F72" s="33"/>
      <c r="G72" s="33">
        <v>1794234</v>
      </c>
      <c r="H72" s="33"/>
      <c r="I72" s="33">
        <v>3317349</v>
      </c>
    </row>
    <row r="73" spans="1:9" ht="22.5" customHeight="1">
      <c r="A73" s="31" t="s">
        <v>71</v>
      </c>
      <c r="C73" s="33">
        <v>326054</v>
      </c>
      <c r="D73" s="33"/>
      <c r="E73" s="33">
        <v>38228</v>
      </c>
      <c r="F73" s="33"/>
      <c r="G73" s="34" t="s">
        <v>228</v>
      </c>
      <c r="H73" s="33"/>
      <c r="I73" s="34" t="s">
        <v>228</v>
      </c>
    </row>
    <row r="74" spans="1:9" ht="22.5" customHeight="1">
      <c r="A74" s="31" t="s">
        <v>179</v>
      </c>
      <c r="C74" s="33">
        <v>1459203</v>
      </c>
      <c r="D74" s="33"/>
      <c r="E74" s="34" t="s">
        <v>228</v>
      </c>
      <c r="F74" s="33"/>
      <c r="G74" s="66">
        <v>1459203</v>
      </c>
      <c r="H74" s="33"/>
      <c r="I74" s="34" t="s">
        <v>228</v>
      </c>
    </row>
    <row r="75" spans="1:9" ht="22.5" customHeight="1">
      <c r="A75" s="31" t="s">
        <v>72</v>
      </c>
      <c r="C75" s="33">
        <v>-1796616</v>
      </c>
      <c r="D75" s="33"/>
      <c r="E75" s="33">
        <v>-3214271</v>
      </c>
      <c r="F75" s="33"/>
      <c r="G75" s="33">
        <v>-1538800</v>
      </c>
      <c r="H75" s="33"/>
      <c r="I75" s="33">
        <v>-3078800</v>
      </c>
    </row>
    <row r="76" spans="1:9" ht="22.5" customHeight="1">
      <c r="A76" s="31" t="s">
        <v>73</v>
      </c>
      <c r="C76" s="36" t="s">
        <v>228</v>
      </c>
      <c r="D76" s="33"/>
      <c r="E76" s="35">
        <v>-1190000</v>
      </c>
      <c r="F76" s="33"/>
      <c r="G76" s="36" t="s">
        <v>228</v>
      </c>
      <c r="H76" s="33"/>
      <c r="I76" s="35">
        <v>-1190000</v>
      </c>
    </row>
    <row r="77" spans="1:9" ht="22.5" customHeight="1">
      <c r="A77" s="2" t="s">
        <v>106</v>
      </c>
      <c r="B77" s="30"/>
      <c r="C77" s="59">
        <f>SUM(C70:C76)</f>
        <v>2296040</v>
      </c>
      <c r="D77" s="58"/>
      <c r="E77" s="59">
        <f>SUM(E70:E76)</f>
        <v>166885</v>
      </c>
      <c r="F77" s="58"/>
      <c r="G77" s="59">
        <f>SUM(G70:G76)</f>
        <v>1347326</v>
      </c>
      <c r="H77" s="58"/>
      <c r="I77" s="59">
        <f>SUM(I70:I76)</f>
        <v>-1094571</v>
      </c>
    </row>
    <row r="78" spans="1:9" ht="22.5" customHeight="1">
      <c r="A78" s="2"/>
      <c r="B78" s="30"/>
      <c r="C78" s="33"/>
      <c r="D78" s="33"/>
      <c r="E78" s="33"/>
      <c r="F78" s="33"/>
      <c r="G78" s="33"/>
      <c r="H78" s="33"/>
      <c r="I78" s="33"/>
    </row>
    <row r="79" spans="1:9" ht="22.5" customHeight="1">
      <c r="A79" s="2" t="s">
        <v>107</v>
      </c>
      <c r="B79" s="30"/>
      <c r="C79" s="58">
        <f>+C48+C59+C77</f>
        <v>130885</v>
      </c>
      <c r="D79" s="58"/>
      <c r="E79" s="58">
        <f>+E48+E59+E77</f>
        <v>-576419</v>
      </c>
      <c r="F79" s="58"/>
      <c r="G79" s="58">
        <f>+G48+G59+G77</f>
        <v>268633</v>
      </c>
      <c r="H79" s="58"/>
      <c r="I79" s="58">
        <f>+I48+I59+I77</f>
        <v>-82031</v>
      </c>
    </row>
    <row r="80" spans="1:9" ht="22.5" customHeight="1">
      <c r="A80" s="31" t="s">
        <v>110</v>
      </c>
      <c r="B80" s="30"/>
      <c r="C80" s="50">
        <v>1166739</v>
      </c>
      <c r="D80" s="50"/>
      <c r="E80" s="50">
        <v>2457158</v>
      </c>
      <c r="F80" s="50"/>
      <c r="G80" s="50">
        <v>8361</v>
      </c>
      <c r="H80" s="50"/>
      <c r="I80" s="50">
        <v>210164</v>
      </c>
    </row>
    <row r="81" spans="1:9" ht="22.5" customHeight="1">
      <c r="A81" s="60" t="s">
        <v>75</v>
      </c>
      <c r="B81" s="30"/>
      <c r="C81" s="50"/>
      <c r="D81" s="50"/>
      <c r="E81" s="50"/>
      <c r="F81" s="50"/>
      <c r="G81" s="50"/>
      <c r="H81" s="50"/>
      <c r="I81" s="50"/>
    </row>
    <row r="82" spans="1:9" ht="22.5" customHeight="1">
      <c r="A82" s="60" t="s">
        <v>166</v>
      </c>
      <c r="B82" s="30"/>
      <c r="C82" s="35">
        <v>-20336</v>
      </c>
      <c r="D82" s="33"/>
      <c r="E82" s="35">
        <v>-56637</v>
      </c>
      <c r="F82" s="33"/>
      <c r="G82" s="36" t="s">
        <v>228</v>
      </c>
      <c r="H82" s="33"/>
      <c r="I82" s="36" t="s">
        <v>228</v>
      </c>
    </row>
    <row r="83" spans="1:9" ht="22.5" customHeight="1" thickBot="1">
      <c r="A83" s="2" t="s">
        <v>111</v>
      </c>
      <c r="B83" s="30"/>
      <c r="C83" s="61">
        <f>SUM(C79:C82)</f>
        <v>1277288</v>
      </c>
      <c r="D83" s="58"/>
      <c r="E83" s="61">
        <f>SUM(E79:E82)</f>
        <v>1824102</v>
      </c>
      <c r="F83" s="58"/>
      <c r="G83" s="61">
        <f>SUM(G79:G82)</f>
        <v>276994</v>
      </c>
      <c r="H83" s="58"/>
      <c r="I83" s="61">
        <f>SUM(I79:I82)</f>
        <v>128133</v>
      </c>
    </row>
    <row r="84" ht="22.5" customHeight="1" thickTop="1"/>
    <row r="85" spans="1:9" ht="22.5" customHeight="1">
      <c r="A85" s="1" t="s">
        <v>0</v>
      </c>
      <c r="B85" s="30"/>
      <c r="G85" s="140"/>
      <c r="H85" s="140"/>
      <c r="I85" s="140"/>
    </row>
    <row r="86" spans="1:9" ht="22.5" customHeight="1">
      <c r="A86" s="1" t="s">
        <v>164</v>
      </c>
      <c r="B86" s="30"/>
      <c r="G86" s="140"/>
      <c r="H86" s="140"/>
      <c r="I86" s="140"/>
    </row>
    <row r="87" spans="1:2" ht="22.5" customHeight="1">
      <c r="A87" s="1" t="s">
        <v>147</v>
      </c>
      <c r="B87" s="30"/>
    </row>
    <row r="88" spans="1:2" ht="22.5" customHeight="1">
      <c r="A88" s="2"/>
      <c r="B88" s="30"/>
    </row>
    <row r="89" spans="1:9" s="3" customFormat="1" ht="22.5" customHeight="1">
      <c r="A89" s="31"/>
      <c r="B89" s="24"/>
      <c r="C89" s="137" t="s">
        <v>3</v>
      </c>
      <c r="D89" s="137"/>
      <c r="E89" s="137"/>
      <c r="F89" s="6"/>
      <c r="G89" s="137" t="s">
        <v>126</v>
      </c>
      <c r="H89" s="137"/>
      <c r="I89" s="137"/>
    </row>
    <row r="90" spans="1:9" ht="22.5" customHeight="1">
      <c r="A90" s="3"/>
      <c r="B90" s="24" t="s">
        <v>4</v>
      </c>
      <c r="C90" s="32">
        <v>2550</v>
      </c>
      <c r="D90" s="32"/>
      <c r="E90" s="32">
        <v>2549</v>
      </c>
      <c r="F90" s="32"/>
      <c r="G90" s="32">
        <v>2550</v>
      </c>
      <c r="H90" s="32"/>
      <c r="I90" s="32">
        <v>2549</v>
      </c>
    </row>
    <row r="91" spans="1:9" ht="22.5" customHeight="1">
      <c r="A91" s="3"/>
      <c r="C91" s="32"/>
      <c r="D91" s="32"/>
      <c r="E91" s="32"/>
      <c r="F91" s="32"/>
      <c r="G91" s="32"/>
      <c r="H91" s="32"/>
      <c r="I91" s="32" t="s">
        <v>200</v>
      </c>
    </row>
    <row r="92" spans="3:9" ht="22.5" customHeight="1">
      <c r="C92" s="138" t="s">
        <v>87</v>
      </c>
      <c r="D92" s="138"/>
      <c r="E92" s="138"/>
      <c r="F92" s="138"/>
      <c r="G92" s="138"/>
      <c r="H92" s="138"/>
      <c r="I92" s="138"/>
    </row>
    <row r="93" spans="1:9" ht="22.5" customHeight="1">
      <c r="A93" s="29" t="s">
        <v>76</v>
      </c>
      <c r="B93" s="30"/>
      <c r="C93" s="33"/>
      <c r="D93" s="33"/>
      <c r="E93" s="33"/>
      <c r="F93" s="33"/>
      <c r="G93" s="33"/>
      <c r="H93" s="33"/>
      <c r="I93" s="33"/>
    </row>
    <row r="94" spans="1:9" ht="22.5" customHeight="1">
      <c r="A94" s="2" t="s">
        <v>109</v>
      </c>
      <c r="B94" s="30"/>
      <c r="C94" s="33"/>
      <c r="D94" s="33"/>
      <c r="E94" s="33"/>
      <c r="F94" s="33"/>
      <c r="G94" s="33"/>
      <c r="H94" s="33"/>
      <c r="I94" s="33"/>
    </row>
    <row r="95" spans="1:9" ht="22.5" customHeight="1">
      <c r="A95" s="31" t="s">
        <v>77</v>
      </c>
      <c r="C95" s="33"/>
      <c r="D95" s="33"/>
      <c r="E95" s="33"/>
      <c r="F95" s="33"/>
      <c r="G95" s="33"/>
      <c r="H95" s="33"/>
      <c r="I95" s="33"/>
    </row>
    <row r="96" spans="1:9" ht="22.5" customHeight="1">
      <c r="A96" s="31" t="s">
        <v>6</v>
      </c>
      <c r="C96" s="33">
        <v>1948816</v>
      </c>
      <c r="D96" s="33"/>
      <c r="E96" s="33">
        <v>1953455</v>
      </c>
      <c r="F96" s="33"/>
      <c r="G96" s="33">
        <v>297578</v>
      </c>
      <c r="H96" s="33"/>
      <c r="I96" s="33">
        <v>194327</v>
      </c>
    </row>
    <row r="97" spans="1:9" ht="22.5" customHeight="1">
      <c r="A97" s="31" t="s">
        <v>78</v>
      </c>
      <c r="C97" s="35">
        <v>-671528</v>
      </c>
      <c r="D97" s="33"/>
      <c r="E97" s="35">
        <v>-129353</v>
      </c>
      <c r="F97" s="33"/>
      <c r="G97" s="35">
        <v>-20584</v>
      </c>
      <c r="H97" s="33"/>
      <c r="I97" s="35">
        <v>-66194</v>
      </c>
    </row>
    <row r="98" spans="1:9" ht="22.5" customHeight="1" thickBot="1">
      <c r="A98" s="2" t="s">
        <v>7</v>
      </c>
      <c r="B98" s="30"/>
      <c r="C98" s="89">
        <f>SUM(C96:C97)</f>
        <v>1277288</v>
      </c>
      <c r="D98" s="58"/>
      <c r="E98" s="89">
        <f>SUM(E96:E97)</f>
        <v>1824102</v>
      </c>
      <c r="F98" s="58"/>
      <c r="G98" s="89">
        <f>SUM(G96:G97)</f>
        <v>276994</v>
      </c>
      <c r="H98" s="58"/>
      <c r="I98" s="89">
        <f>SUM(I96:I97)</f>
        <v>128133</v>
      </c>
    </row>
    <row r="99" spans="3:9" ht="8.25" customHeight="1" thickTop="1">
      <c r="C99" s="50"/>
      <c r="D99" s="33"/>
      <c r="E99" s="50"/>
      <c r="F99" s="33"/>
      <c r="G99" s="50"/>
      <c r="H99" s="33"/>
      <c r="I99" s="50"/>
    </row>
    <row r="100" spans="1:3" s="3" customFormat="1" ht="22.5" customHeight="1">
      <c r="A100" s="146" t="s">
        <v>116</v>
      </c>
      <c r="B100" s="146"/>
      <c r="C100" s="146"/>
    </row>
    <row r="101" spans="1:3" s="3" customFormat="1" ht="13.5" customHeight="1">
      <c r="A101" s="123"/>
      <c r="B101" s="123"/>
      <c r="C101" s="123"/>
    </row>
    <row r="102" spans="1:9" s="37" customFormat="1" ht="45" customHeight="1">
      <c r="A102" s="145" t="s">
        <v>226</v>
      </c>
      <c r="B102" s="145"/>
      <c r="C102" s="145"/>
      <c r="D102" s="145"/>
      <c r="E102" s="145"/>
      <c r="F102" s="145"/>
      <c r="G102" s="145"/>
      <c r="H102" s="145"/>
      <c r="I102" s="145"/>
    </row>
    <row r="103" spans="1:9" s="37" customFormat="1" ht="13.5" customHeight="1">
      <c r="A103" s="122"/>
      <c r="B103" s="122"/>
      <c r="C103" s="122"/>
      <c r="D103" s="122"/>
      <c r="E103" s="122"/>
      <c r="F103" s="122"/>
      <c r="G103" s="122"/>
      <c r="H103" s="122"/>
      <c r="I103" s="122"/>
    </row>
    <row r="104" spans="1:9" ht="67.5" customHeight="1">
      <c r="A104" s="144" t="s">
        <v>227</v>
      </c>
      <c r="B104" s="144"/>
      <c r="C104" s="144"/>
      <c r="D104" s="144"/>
      <c r="E104" s="144"/>
      <c r="F104" s="144"/>
      <c r="G104" s="144"/>
      <c r="H104" s="144"/>
      <c r="I104" s="144"/>
    </row>
    <row r="105" ht="13.5" customHeight="1"/>
    <row r="106" spans="1:9" s="124" customFormat="1" ht="67.5" customHeight="1">
      <c r="A106" s="143" t="s">
        <v>229</v>
      </c>
      <c r="B106" s="143"/>
      <c r="C106" s="143"/>
      <c r="D106" s="143"/>
      <c r="E106" s="143"/>
      <c r="F106" s="143"/>
      <c r="G106" s="143"/>
      <c r="H106" s="143"/>
      <c r="I106" s="143"/>
    </row>
    <row r="107" ht="13.5" customHeight="1">
      <c r="A107" s="120"/>
    </row>
    <row r="108" spans="1:9" s="124" customFormat="1" ht="67.5" customHeight="1">
      <c r="A108" s="143" t="s">
        <v>230</v>
      </c>
      <c r="B108" s="143"/>
      <c r="C108" s="143"/>
      <c r="D108" s="143"/>
      <c r="E108" s="143"/>
      <c r="F108" s="143"/>
      <c r="G108" s="143"/>
      <c r="H108" s="143"/>
      <c r="I108" s="143"/>
    </row>
  </sheetData>
  <mergeCells count="25">
    <mergeCell ref="C68:I68"/>
    <mergeCell ref="C92:I92"/>
    <mergeCell ref="G85:I85"/>
    <mergeCell ref="G86:I86"/>
    <mergeCell ref="C89:E89"/>
    <mergeCell ref="G89:I89"/>
    <mergeCell ref="C65:E65"/>
    <mergeCell ref="G1:I1"/>
    <mergeCell ref="G2:I2"/>
    <mergeCell ref="G31:I31"/>
    <mergeCell ref="G32:I32"/>
    <mergeCell ref="C8:I8"/>
    <mergeCell ref="C5:E5"/>
    <mergeCell ref="G5:I5"/>
    <mergeCell ref="G65:I65"/>
    <mergeCell ref="A108:I108"/>
    <mergeCell ref="C35:E35"/>
    <mergeCell ref="G35:I35"/>
    <mergeCell ref="A104:I104"/>
    <mergeCell ref="A106:I106"/>
    <mergeCell ref="A102:I102"/>
    <mergeCell ref="A100:C100"/>
    <mergeCell ref="G61:I61"/>
    <mergeCell ref="G62:I62"/>
    <mergeCell ref="C38:I38"/>
  </mergeCells>
  <printOptions/>
  <pageMargins left="0.7" right="0.5" top="0.48" bottom="0.5" header="0.5" footer="0.5"/>
  <pageSetup firstPageNumber="13" useFirstPageNumber="1" horizontalDpi="600" verticalDpi="600" orientation="portrait" paperSize="9" scale="96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0" max="255" man="1"/>
    <brk id="60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Orathai, Nuchprasert</cp:lastModifiedBy>
  <cp:lastPrinted>2007-05-09T04:02:30Z</cp:lastPrinted>
  <dcterms:created xsi:type="dcterms:W3CDTF">2005-01-14T03:04:54Z</dcterms:created>
  <dcterms:modified xsi:type="dcterms:W3CDTF">2007-05-09T04:02:34Z</dcterms:modified>
  <cp:category/>
  <cp:version/>
  <cp:contentType/>
  <cp:contentStatus/>
</cp:coreProperties>
</file>