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8652" tabRatio="672" activeTab="0"/>
  </bookViews>
  <sheets>
    <sheet name="BL" sheetId="1" r:id="rId1"/>
    <sheet name="SH 8" sheetId="2" r:id="rId2"/>
    <sheet name="SH 9" sheetId="3" r:id="rId3"/>
    <sheet name="SH 10" sheetId="4" r:id="rId4"/>
    <sheet name="CF" sheetId="5" r:id="rId5"/>
  </sheets>
  <definedNames>
    <definedName name="_xlnm.Print_Area" localSheetId="0">'BL'!$A$1:$J$152</definedName>
    <definedName name="_xlnm.Print_Area" localSheetId="4">'CF'!$A$1:$K$94</definedName>
    <definedName name="_xlnm.Print_Area" localSheetId="3">'SH 10'!$A$1:$R$20</definedName>
    <definedName name="_xlnm.Print_Area" localSheetId="1">'SH 8'!$A$1:$Z$24</definedName>
    <definedName name="_xlnm.Print_Area" localSheetId="2">'SH 9'!$A$1:$Z$25</definedName>
  </definedNames>
  <calcPr fullCalcOnLoad="1"/>
</workbook>
</file>

<file path=xl/sharedStrings.xml><?xml version="1.0" encoding="utf-8"?>
<sst xmlns="http://schemas.openxmlformats.org/spreadsheetml/2006/main" count="682" uniqueCount="232">
  <si>
    <t>บริษัท เจริญโภคภัณฑ์อาหาร จำกัด (มหาชน) และบริษัทย่อย</t>
  </si>
  <si>
    <t xml:space="preserve">งบดุล </t>
  </si>
  <si>
    <t>สินทรัพย์</t>
  </si>
  <si>
    <t>งบการเงินรวม</t>
  </si>
  <si>
    <t>หมายเหตุ</t>
  </si>
  <si>
    <t xml:space="preserve">สินทรัพย์หมุนเวียน </t>
  </si>
  <si>
    <t>เงินสดและรายการเทียบเท่าเงินสด</t>
  </si>
  <si>
    <t>รวมสินทรัพย์หมุนเวียน</t>
  </si>
  <si>
    <t>สินทรัพย์ไม่หมุนเวียน</t>
  </si>
  <si>
    <t xml:space="preserve">ที่ดินที่มีไว้เพื่อโครงการในอนาคต 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</si>
  <si>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</si>
  <si>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</si>
  <si>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</si>
  <si>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</si>
  <si>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</si>
  <si>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หนี้สินระยะยาวที่ถึงกำหนดชำระ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</si>
  <si>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</si>
  <si>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</si>
  <si>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</si>
  <si>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รวมหนี้สินไม่หมุนเวียน</t>
  </si>
  <si>
    <t>รวมหนี้สิน</t>
  </si>
  <si>
    <t>ส่วนของผู้ถือหุ้น</t>
  </si>
  <si>
    <t>-</t>
  </si>
  <si>
    <t>ส่วนเกินทุน</t>
  </si>
  <si>
    <t>กำไรสะสม</t>
  </si>
  <si>
    <t xml:space="preserve">ส่วนของผู้ถือหุ้นส่วนน้อย  </t>
  </si>
  <si>
    <t>รวมส่วนของผู้ถือหุ้น</t>
  </si>
  <si>
    <t>รวมหนี้สินและส่วนของผู้ถือหุ้น</t>
  </si>
  <si>
    <t xml:space="preserve">รายได้ </t>
  </si>
  <si>
    <t>รายได้อื่น</t>
  </si>
  <si>
    <t>รวมรายได้</t>
  </si>
  <si>
    <t xml:space="preserve">ค่าใช้จ่าย </t>
  </si>
  <si>
    <t>รวมค่าใช้จ่าย</t>
  </si>
  <si>
    <t>ส่วนเกิน</t>
  </si>
  <si>
    <t>จากส่วนได้</t>
  </si>
  <si>
    <t>ในบริษัทร่วม</t>
  </si>
  <si>
    <t>ทุนเรือนหุ้น</t>
  </si>
  <si>
    <t>ที่ออกและ</t>
  </si>
  <si>
    <t xml:space="preserve">งบการเงิน </t>
  </si>
  <si>
    <t xml:space="preserve">ชำระแล้ว </t>
  </si>
  <si>
    <t xml:space="preserve">ส่วนน้อย </t>
  </si>
  <si>
    <t>งบกระแสเงินสด</t>
  </si>
  <si>
    <t>กระแสเงินสดจากกิจกรรมดำเนินงาน</t>
  </si>
  <si>
    <t xml:space="preserve">ลูกหนี้การค้าและลูกหนี้อื่น </t>
  </si>
  <si>
    <t>สินค้าคงเหลือ</t>
  </si>
  <si>
    <t>สินทรัพย์หมุนเวียนอื่น</t>
  </si>
  <si>
    <t xml:space="preserve">เจ้าหนี้การค้าและเจ้าหนี้อื่น </t>
  </si>
  <si>
    <t>กระแสเงินสดจากกิจกรรมลงทุน</t>
  </si>
  <si>
    <t>กระแสเงินสดจากกิจกรรมจัดหาเงิน</t>
  </si>
  <si>
    <t>ข้อมูลงบกระแสเงินสดเปิดเผยเพิ่มเติม</t>
  </si>
  <si>
    <t>รวมสินทรัพย์ไม่หมุนเวียน</t>
  </si>
  <si>
    <t>ส่วนของ</t>
  </si>
  <si>
    <t>ผู้ถือหุ้น</t>
  </si>
  <si>
    <t>(พันบาท)</t>
  </si>
  <si>
    <t>เงินให้กู้ยืมระยะยาวแก่บริษัทย่อย</t>
  </si>
  <si>
    <t>เงินเบิกเกินบัญชีและเงินกู้ยืมระยะสั้น</t>
  </si>
  <si>
    <t>หนี้สินระยะยาว</t>
  </si>
  <si>
    <t>รายการปรับปรุง</t>
  </si>
  <si>
    <t>ดอกเบี้ยรับ</t>
  </si>
  <si>
    <t>งบกำไรขาดทุน</t>
  </si>
  <si>
    <t xml:space="preserve">31 ธันวาคม </t>
  </si>
  <si>
    <t>สำรอง</t>
  </si>
  <si>
    <t>ตามกฎหมาย</t>
  </si>
  <si>
    <t>จัดสรร</t>
  </si>
  <si>
    <t>ยังไม่ได้</t>
  </si>
  <si>
    <t>การแปลงค่า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</si>
  <si>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</si>
  <si>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</si>
  <si>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เงินให้กู้ยืมระยะสั้นแก่บริษัทย่อย</t>
  </si>
  <si>
    <t>ลูกหนี้ระยะยาวบริษัทที่เกี่ยวข้องกัน</t>
  </si>
  <si>
    <t>(ไม่ได้ตรวจสอบ)</t>
  </si>
  <si>
    <t>งบการเงินเฉพาะกิจการ</t>
  </si>
  <si>
    <t xml:space="preserve">   จากสถาบันการเงิน </t>
  </si>
  <si>
    <t xml:space="preserve">   ภายในหนึ่งปี</t>
  </si>
  <si>
    <t>ภาษีเงินได้ค้างจ่าย</t>
  </si>
  <si>
    <t xml:space="preserve">   เป็นรายได้</t>
  </si>
  <si>
    <t xml:space="preserve">   ทุนจดทะเบียน</t>
  </si>
  <si>
    <t xml:space="preserve">   ทุนที่ออกและชำระแล้ว</t>
  </si>
  <si>
    <t xml:space="preserve">   ยังไม่ได้จัดสรร</t>
  </si>
  <si>
    <t>การตีราคา</t>
  </si>
  <si>
    <t>รวมส่วนของ</t>
  </si>
  <si>
    <t>รวมส่วนของรายได้และค่าใช้จ่ายที่รับรู้</t>
  </si>
  <si>
    <t>ขาดทุนจากการตัดจำหน่ายอาคารและอุปกรณ์</t>
  </si>
  <si>
    <t>จ่ายภาษีเงินได้</t>
  </si>
  <si>
    <t xml:space="preserve">งบกระแสเงินสด </t>
  </si>
  <si>
    <t>การเปลี่ยนแปลงในสินทรัพย์และหนี้สินดำเนินงาน</t>
  </si>
  <si>
    <t xml:space="preserve">ที่ดิน อาคารและอุปกรณ์ </t>
  </si>
  <si>
    <t xml:space="preserve">สินทรัพย์ไม่มีตัวตน </t>
  </si>
  <si>
    <t xml:space="preserve">สินทรัพย์ภาษีเงินได้รอการตัดบัญชี  </t>
  </si>
  <si>
    <t>เงินกู้ยืมระยะสั้นจากบริษัทย่อย</t>
  </si>
  <si>
    <t>ค่าใช้จ่ายค้างจ่าย</t>
  </si>
  <si>
    <t>กำไรจากการขายเงินลงทุนรอการรับรู้</t>
  </si>
  <si>
    <t xml:space="preserve">หนี้สินภาษีเงินได้รอการตัดบัญชี  </t>
  </si>
  <si>
    <t xml:space="preserve">   จัดสรรแล้ว</t>
  </si>
  <si>
    <t>รายได้จากการขายสินค้า</t>
  </si>
  <si>
    <t>กำไรจากอัตราแลกเปลี่ยนสุทธิ</t>
  </si>
  <si>
    <t>ต้นทุนขายสินค้า</t>
  </si>
  <si>
    <t>รับดอกเบี้ย</t>
  </si>
  <si>
    <t>ซื้อที่ดิน อาคารและอุปกรณ์</t>
  </si>
  <si>
    <t>ซื้อสินทรัพย์ไม่มีตัวตน</t>
  </si>
  <si>
    <t>เงินกู้ยืมระยะสั้นจากสถาบันการเงินเพิ่มขึ้น (ลดลง)</t>
  </si>
  <si>
    <t xml:space="preserve">   จากการขายเงินลงทุนที่ถึงกำหนด</t>
  </si>
  <si>
    <t xml:space="preserve">   รับชำระภายในหนึ่งปี</t>
  </si>
  <si>
    <t xml:space="preserve"> </t>
  </si>
  <si>
    <t xml:space="preserve">   ผู้ถือหุ้นของบริษัทใหญ่</t>
  </si>
  <si>
    <t xml:space="preserve">งบแสดงการเปลี่ยนแปลงส่วนของผู้ถือหุ้น </t>
  </si>
  <si>
    <t>ขายที่ดิน อาคารและอุปกรณ์</t>
  </si>
  <si>
    <t>กำไรสำหรับงวด</t>
  </si>
  <si>
    <t xml:space="preserve">ประมาณการหนี้สินและอื่นๆ </t>
  </si>
  <si>
    <t xml:space="preserve">เงินสดและรายการเทียบเท่าเงินสด </t>
  </si>
  <si>
    <t>ยอดคงเหลือ ณ วันที่ 1 มกราคม 2552</t>
  </si>
  <si>
    <t>ของบริษัท</t>
  </si>
  <si>
    <r>
      <t xml:space="preserve">   </t>
    </r>
    <r>
      <rPr>
        <sz val="15"/>
        <rFont val="Angsana New"/>
        <family val="1"/>
      </rPr>
      <t>หุ้นทุนซื้อคืน</t>
    </r>
  </si>
  <si>
    <t xml:space="preserve">      สำรองหุ้นทุนซื้อคืน</t>
  </si>
  <si>
    <t>ค่าใช้จ่ายในการขาย</t>
  </si>
  <si>
    <t>ค่าใช้จ่ายในการบริหาร</t>
  </si>
  <si>
    <t>ต้นทุนทางการเงิน</t>
  </si>
  <si>
    <t>มูลค่าหุ้นสามัญ</t>
  </si>
  <si>
    <t>ผลต่างจาก</t>
  </si>
  <si>
    <t>สำรองหุ้นทุนซื้อคืน</t>
  </si>
  <si>
    <t>หุ้นทุนซื้อคืน</t>
  </si>
  <si>
    <t xml:space="preserve"> มูลค่าหุ้นสามัญ</t>
  </si>
  <si>
    <t>ซื้อหุ้นทุนคืน</t>
  </si>
  <si>
    <t>ผลต่างจากการแปลงค่างบการเงิน</t>
  </si>
  <si>
    <t>เงินลงทุนในบริษัทย่อย</t>
  </si>
  <si>
    <t>เงินลงทุนในบริษัทร่วม</t>
  </si>
  <si>
    <t>เงินลงทุนในบริษัทที่เกี่ยวข้องกัน</t>
  </si>
  <si>
    <t>เงินลงทุนในบริษัทอื่น</t>
  </si>
  <si>
    <t>รวมส่วน</t>
  </si>
  <si>
    <t>ของผู้ถือหุ้น</t>
  </si>
  <si>
    <t xml:space="preserve">   ในส่วนของผู้ถือหุ้น</t>
  </si>
  <si>
    <t>ขาดทุนจากอัตราแลกเปลี่ยนสุทธิ</t>
  </si>
  <si>
    <t>ขาดทุนจากการด้อยค่าของค่าความนิยม</t>
  </si>
  <si>
    <t xml:space="preserve">      ทุนสำรองตามกฎหมาย</t>
  </si>
  <si>
    <t>ของเงินลงทุน</t>
  </si>
  <si>
    <t>ทุนสำรอง</t>
  </si>
  <si>
    <t>ซื้อเงินลงทุน</t>
  </si>
  <si>
    <t>เงินให้กู้ยืมระยะยาวแก่บริษัทย่อยลดลง</t>
  </si>
  <si>
    <t>ประกอบด้วย</t>
  </si>
  <si>
    <t>เงินเบิกเกินบัญชี</t>
  </si>
  <si>
    <t>สุทธิ</t>
  </si>
  <si>
    <t>รวมส่วนของผู้ถือหุ้นของบริษัท</t>
  </si>
  <si>
    <t>รวมค่าใช้จ่ายของรายการที่รับรู้โดยตรง</t>
  </si>
  <si>
    <t>รวมส่วนของรายได้ที่รับรู้</t>
  </si>
  <si>
    <t>จ่ายดอกเบี้ย</t>
  </si>
  <si>
    <t>ส่วนของกำไรสำหรับงวดที่เป็นของ</t>
  </si>
  <si>
    <t xml:space="preserve">   ผู้ถือหุ้นของบริษัท</t>
  </si>
  <si>
    <t xml:space="preserve">   ผู้ถือหุ้นส่วนน้อย</t>
  </si>
  <si>
    <t>ส่วนเกินมูลค่าหุ้น</t>
  </si>
  <si>
    <t xml:space="preserve">   ส่วนเกินมูลค่าหุ้นสามัญ</t>
  </si>
  <si>
    <t>การเปลี่ยนแปลง</t>
  </si>
  <si>
    <t>ในมูลค่ายุติธรรม</t>
  </si>
  <si>
    <t>ผลกำไร (ขาดทุน) ที่ยังไม่เกิดขึ้นจริง</t>
  </si>
  <si>
    <t>ผลขาดทุนที่ยังไม่เกิดขึ้นจริง</t>
  </si>
  <si>
    <t>เงินฝากสถาบันการเงินที่มีข้อจำกัด</t>
  </si>
  <si>
    <t xml:space="preserve">   ในการเบิกใช้</t>
  </si>
  <si>
    <t xml:space="preserve">กำไรก่อนต้นทุนทางการเงินและค่าใช้จ่าย </t>
  </si>
  <si>
    <t xml:space="preserve">ส่วนแบ่งกำไรจากเงินลงทุนในบริษัทร่วม </t>
  </si>
  <si>
    <t>จ่ายชำระต้นทุนธุรกรรมทางการเงิน</t>
  </si>
  <si>
    <t xml:space="preserve">กำไรจากการขายที่ดินที่มีไว้เพื่อโครงการในอนาคต </t>
  </si>
  <si>
    <t>เงินสดรับจากเงินกู้ยืมระยะยาวจากสถาบันการเงิน</t>
  </si>
  <si>
    <t>จ่ายชำระคืนเงินกู้ยืมระยะยาวจากสถาบันการเงิน</t>
  </si>
  <si>
    <t xml:space="preserve">   การเปลี่ยนแปลงในมูลค่ายุติธรรมสุทธิ</t>
  </si>
  <si>
    <t xml:space="preserve">      ที่รับรู้ในส่วนของผู้ถือหุ้น</t>
  </si>
  <si>
    <t>ขายที่ดินที่มีไว้เพื่อโครงการในอนาคต</t>
  </si>
  <si>
    <t>ส่วนแบ่งกำไรจากเงินลงทุนในบริษัทร่วม</t>
  </si>
  <si>
    <t xml:space="preserve">   ผลต่างจากการตีราคาสินทรัพย์</t>
  </si>
  <si>
    <t xml:space="preserve">   ส่วนเกินทุนจากส่วนได้ในบริษัทร่วม</t>
  </si>
  <si>
    <t xml:space="preserve">   การเปลี่ยนแปลงในมูลค่ายุติธรรม</t>
  </si>
  <si>
    <t xml:space="preserve">      ของเงินลงทุน</t>
  </si>
  <si>
    <t>เงินสดสุทธิได้มาจาก (ใช้ไปใน) กิจกรรมลงทุน</t>
  </si>
  <si>
    <t>เงินสดสุทธิได้มาจากกิจกรรมดำเนินงาน</t>
  </si>
  <si>
    <t xml:space="preserve">   โดยตรงในส่วนของผู้ถือหุ้น</t>
  </si>
  <si>
    <t>รายได้ (ค่าใช้จ่าย) สุทธิของรายการที่รับรู้</t>
  </si>
  <si>
    <t>ผลกระทบจากอัตราแลกเปลี่ยนของ</t>
  </si>
  <si>
    <t xml:space="preserve">   เงินตราต่างประเทศคงเหลือสิ้นงวด</t>
  </si>
  <si>
    <t xml:space="preserve">   ที่ยังไม่เกิดขึ้นจริง</t>
  </si>
  <si>
    <t xml:space="preserve">                       -</t>
  </si>
  <si>
    <t xml:space="preserve">                      -</t>
  </si>
  <si>
    <t>(กำไร) ขาดทุนจากการขายที่ดิน อาคารและอุปกรณ์</t>
  </si>
  <si>
    <t>(กำไร) ขาดทุนจากอัตราแลกเปลี่ยน</t>
  </si>
  <si>
    <t>เงินสดรับชำระจากลูกหนี้การขายเงินลงทุน</t>
  </si>
  <si>
    <t>ส่วนได้ของผู้ถือหุ้นส่วนน้อยในบริษัทย่อย</t>
  </si>
  <si>
    <t>ณ วันที่ 31 มีนาคม 2553 และวันที่ 31 ธันวาคม 2552</t>
  </si>
  <si>
    <t>31 มีนาคม</t>
  </si>
  <si>
    <t>2552</t>
  </si>
  <si>
    <t>สำหรับแต่ละงวดสามเดือนสิ้นสุดวันที่ 31 มีนาคม 2553 และ 2552 (ไม่ได้ตรวจสอบ)</t>
  </si>
  <si>
    <t>เงินปันผลค้างรับจากบริษัทย่อย</t>
  </si>
  <si>
    <t>เงินจ่ายล่วงหน้าค่าสินค้า</t>
  </si>
  <si>
    <t>ค่าใช้จ่ายจ่ายล่วงหน้า</t>
  </si>
  <si>
    <t xml:space="preserve">   ที่ถึงกำหนดรับชำระภายในหนึ่งปี</t>
  </si>
  <si>
    <t>ยอดคงเหลือ ณ วันที่ 1 มกราคม  2552</t>
  </si>
  <si>
    <t>ยอดคงเหลือ ณ วันที่ 31 มีนาคม 2552</t>
  </si>
  <si>
    <t>ยอดคงเหลือ ณ วันที่ 1 มกราคม 2553</t>
  </si>
  <si>
    <t>ยอดคงเหลือ ณ วันที่ 31 มีนาคม 2553</t>
  </si>
  <si>
    <t>ค่าเสื่อมราคา</t>
  </si>
  <si>
    <t>ค่าตัดจำหน่าย</t>
  </si>
  <si>
    <t>3, 9</t>
  </si>
  <si>
    <t>ตั๋วเงินจ่ายเพิ่มขึ้น</t>
  </si>
  <si>
    <t>เงินสดและรายการเทียบเท่าเงินสดเพิ่มขึ้น (ลดลง) สุทธิ</t>
  </si>
  <si>
    <t>เงินกู้ยืมระยะสั้นจากบริษัทย่อยเพิ่มขึ้น</t>
  </si>
  <si>
    <t>เงินสดสุทธิได้มาจาก (ใช้ไปใน) กิจกรรมจัดหาเงิน</t>
  </si>
  <si>
    <t>เงินให้กู้ยืมระยะสั้นแก่บริษัทย่อยเพิ่มขึ้น</t>
  </si>
  <si>
    <t>รับเงินปันผล</t>
  </si>
  <si>
    <t>เงินสดรับจากการออกหุ้นกู้</t>
  </si>
  <si>
    <t xml:space="preserve">   ภาษีเงินได้</t>
  </si>
  <si>
    <t>กำไรก่อนค่าใช้จ่ายภาษีเงินได้</t>
  </si>
  <si>
    <t xml:space="preserve">ค่าใช้จ่ายภาษีเงินได้ </t>
  </si>
  <si>
    <t>ค่าใช้จ่ายภาษีเงินได้</t>
  </si>
  <si>
    <t>ขายสินทรัพย์ไม่มีตัวตน</t>
  </si>
  <si>
    <t xml:space="preserve">ซื้อคืน </t>
  </si>
  <si>
    <t>หุ้นทุน</t>
  </si>
  <si>
    <t>เงินลงทุน</t>
  </si>
  <si>
    <t>ยุติธรรมของ</t>
  </si>
  <si>
    <t>ในมูลค่า</t>
  </si>
  <si>
    <t>ซื้อคืน</t>
  </si>
  <si>
    <t>ค่าตอบแทนผู้บริหาร</t>
  </si>
  <si>
    <t>จ่ายเงินปันผลให้ผู้ถือหุ้นส่วนน้อย</t>
  </si>
  <si>
    <t>จ่ายชำระคืนหนี้สินตามสัญญาเช่าการเงิน</t>
  </si>
  <si>
    <t>เงินปันผลจ่ายให้ผู้ถือหุ้นส่วนน้อย</t>
  </si>
  <si>
    <t xml:space="preserve">   หนี้สงสัยจะสูญ)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</si>
  <si>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</si>
  <si>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3, 4</t>
  </si>
  <si>
    <t>สินทรัพย์ (ต่อ)</t>
  </si>
  <si>
    <t>3, 10</t>
  </si>
  <si>
    <t>หนี้สินและส่วนของผู้ถือหุ้น (ต่อ)</t>
  </si>
  <si>
    <t>กำไรจากการขายสินทรัพย์ไม่มีตัวตน</t>
  </si>
  <si>
    <t xml:space="preserve">   ให้เท่ากับมูลค่าสุทธิที่จะได้รับ</t>
  </si>
  <si>
    <t>สำหรับแต่ละงวดสามเดือนสิ้นสุดวันที่ 31 มีนาคม 2553 และ 2552 (ไม่ได้ตรวจสอบ )</t>
  </si>
  <si>
    <t>บริษัท เจริญโภคภัณฑ์อาหาร จำกัด  (มหาชน) และบริษัทย่อย</t>
  </si>
  <si>
    <t>หนี้สูญและหนี้สงสัยจะสูญ (กลับรายการค่าเผื่อ</t>
  </si>
  <si>
    <t>ผลขาดทุนจากการปรับลดมูลค่าสินค้าคงเหลือ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</si>
</sst>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&quot;฿&quot;* #,##0.00_);_(&quot;฿&quot;* \(#,##0.00\);_(&quot;฿&quot;* &quot;-&quot;??_);_(@_)"/>
    <numFmt numFmtId="193" formatCode="&quot;฿&quot;#,##0;\-&quot;฿&quot;#,##0"/>
    <numFmt numFmtId="194" formatCode="&quot;฿&quot;#,##0;[Red]\-&quot;฿&quot;#,##0"/>
    <numFmt numFmtId="195" formatCode="&quot;฿&quot;#,##0.00;\-&quot;฿&quot;#,##0.00"/>
    <numFmt numFmtId="196" formatCode="&quot;฿&quot;#,##0.00;[Red]\-&quot;฿&quot;#,##0.00"/>
    <numFmt numFmtId="197" formatCode="_-&quot;฿&quot;* #,##0_-;\-&quot;฿&quot;* #,##0_-;_-&quot;฿&quot;* &quot;-&quot;_-;_-@_-"/>
    <numFmt numFmtId="198" formatCode="_-* #,##0_-;\-* #,##0_-;_-* &quot;-&quot;_-;_-@_-"/>
    <numFmt numFmtId="199" formatCode="_-&quot;฿&quot;* #,##0.00_-;\-&quot;฿&quot;* #,##0.00_-;_-&quot;฿&quot;* &quot;-&quot;??_-;_-@_-"/>
    <numFmt numFmtId="200" formatCode="_-* #,##0.00_-;\-* #,##0.00_-;_-* &quot;-&quot;??_-;_-@_-"/>
    <numFmt numFmtId="201" formatCode="\t&quot;฿&quot;#,##0_);\(\t&quot;฿&quot;#,##0\)"/>
    <numFmt numFmtId="202" formatCode="\t&quot;฿&quot;#,##0_);[Red]\(\t&quot;฿&quot;#,##0\)"/>
    <numFmt numFmtId="203" formatCode="\t&quot;฿&quot;#,##0.00_);\(\t&quot;฿&quot;#,##0.00\)"/>
    <numFmt numFmtId="204" formatCode="\t&quot;฿&quot;#,##0.00_);[Red]\(\t&quot;฿&quot;#,##0.00\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&quot;£&quot;#,##0_);\(&quot;£&quot;#,##0\)"/>
    <numFmt numFmtId="210" formatCode="&quot;£&quot;#,##0_);[Red]\(&quot;£&quot;#,##0\)"/>
    <numFmt numFmtId="211" formatCode="&quot;£&quot;#,##0.00_);\(&quot;£&quot;#,##0.00\)"/>
    <numFmt numFmtId="212" formatCode="&quot;£&quot;#,##0.00_);[Red]\(&quot;£&quot;#,##0.00\)"/>
    <numFmt numFmtId="213" formatCode="_(&quot;£&quot;* #,##0_);_(&quot;£&quot;* \(#,##0\);_(&quot;£&quot;* &quot;-&quot;_);_(@_)"/>
    <numFmt numFmtId="214" formatCode="_(&quot;£&quot;* #,##0.00_);_(&quot;£&quot;* \(#,##0.00\);_(&quot;£&quot;* &quot;-&quot;??_);_(@_)"/>
    <numFmt numFmtId="215" formatCode="\t&quot;£&quot;#,##0_);\(\t&quot;£&quot;#,##0\)"/>
    <numFmt numFmtId="216" formatCode="\t&quot;£&quot;#,##0_);[Red]\(\t&quot;£&quot;#,##0\)"/>
    <numFmt numFmtId="217" formatCode="\t&quot;£&quot;#,##0.00_);\(\t&quot;£&quot;#,##0.00\)"/>
    <numFmt numFmtId="218" formatCode="\t&quot;£&quot;#,##0.00_);[Red]\(\t&quot;£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\ ;\(#,##0\)"/>
    <numFmt numFmtId="224" formatCode="#,##0.00\ ;\(#,##0.00\)"/>
    <numFmt numFmtId="225" formatCode="#,##0.0_);\(#,##0.0\)"/>
    <numFmt numFmtId="226" formatCode="_(* #,##0.0_);_(* \(#,##0.0\);_(* &quot;-&quot;??_);_(@_)"/>
    <numFmt numFmtId="227" formatCode="_(* #,##0_);_(* \(#,##0\);_(* &quot;-&quot;??_);_(@_)"/>
    <numFmt numFmtId="228" formatCode="\-"/>
    <numFmt numFmtId="229" formatCode="00000"/>
    <numFmt numFmtId="230" formatCode="#,##0.0\ ;\(#,##0.0\)"/>
    <numFmt numFmtId="231" formatCode="#,##0_)\ ;\(#,##0\)"/>
    <numFmt numFmtId="232" formatCode="_(* #,##0.000_);_(* \(#,##0.000\);_(* &quot;-&quot;??_);_(@_)"/>
  </numFmts>
  <fonts count="20">
    <font>
      <sz val="15"/>
      <name val="Angsana New"/>
      <family val="1"/>
    </font>
    <font>
      <sz val="10"/>
      <name val="Arial"/>
      <family val="0"/>
    </font>
    <font>
      <b/>
      <sz val="16"/>
      <name val="Angsana New"/>
      <family val="1"/>
    </font>
    <font>
      <sz val="8"/>
      <name val="Angsana New"/>
      <family val="1"/>
    </font>
    <font>
      <b/>
      <sz val="15"/>
      <name val="Angsana New"/>
      <family val="1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i/>
      <sz val="15"/>
      <name val="Angsana New"/>
      <family val="1"/>
    </font>
    <font>
      <i/>
      <sz val="15"/>
      <color indexed="8"/>
      <name val="Angsana New"/>
      <family val="1"/>
    </font>
    <font>
      <b/>
      <i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b/>
      <sz val="17"/>
      <color indexed="8"/>
      <name val="Angsana New"/>
      <family val="1"/>
    </font>
    <font>
      <sz val="17"/>
      <name val="Angsana New"/>
      <family val="1"/>
    </font>
    <font>
      <b/>
      <i/>
      <sz val="16"/>
      <color indexed="8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2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223" fontId="7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223" fontId="0" fillId="0" borderId="0" xfId="0" applyNumberFormat="1" applyFont="1" applyFill="1" applyAlignment="1">
      <alignment/>
    </xf>
    <xf numFmtId="223" fontId="0" fillId="0" borderId="0" xfId="0" applyNumberFormat="1" applyFont="1" applyFill="1" applyAlignment="1">
      <alignment horizontal="center"/>
    </xf>
    <xf numFmtId="223" fontId="0" fillId="0" borderId="0" xfId="0" applyNumberFormat="1" applyFont="1" applyFill="1" applyAlignment="1">
      <alignment horizontal="right"/>
    </xf>
    <xf numFmtId="223" fontId="0" fillId="0" borderId="1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223" fontId="0" fillId="0" borderId="0" xfId="0" applyNumberFormat="1" applyFont="1" applyFill="1" applyBorder="1" applyAlignment="1">
      <alignment/>
    </xf>
    <xf numFmtId="223" fontId="0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23" fontId="4" fillId="0" borderId="2" xfId="0" applyNumberFormat="1" applyFont="1" applyFill="1" applyBorder="1" applyAlignment="1">
      <alignment/>
    </xf>
    <xf numFmtId="223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223" fontId="4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23" fontId="4" fillId="0" borderId="3" xfId="0" applyNumberFormat="1" applyFont="1" applyFill="1" applyBorder="1" applyAlignment="1">
      <alignment/>
    </xf>
    <xf numFmtId="223" fontId="4" fillId="0" borderId="4" xfId="0" applyNumberFormat="1" applyFont="1" applyFill="1" applyBorder="1" applyAlignment="1">
      <alignment/>
    </xf>
    <xf numFmtId="223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justify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16" fillId="0" borderId="0" xfId="0" applyFont="1" applyAlignment="1">
      <alignment horizontal="center"/>
    </xf>
    <xf numFmtId="22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top"/>
    </xf>
    <xf numFmtId="49" fontId="0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223" fontId="0" fillId="0" borderId="0" xfId="15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227" fontId="0" fillId="0" borderId="0" xfId="0" applyNumberFormat="1" applyFont="1" applyFill="1" applyBorder="1" applyAlignment="1">
      <alignment/>
    </xf>
    <xf numFmtId="227" fontId="8" fillId="0" borderId="0" xfId="0" applyNumberFormat="1" applyFont="1" applyFill="1" applyBorder="1" applyAlignment="1">
      <alignment horizontal="center"/>
    </xf>
    <xf numFmtId="227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223" fontId="4" fillId="0" borderId="0" xfId="0" applyNumberFormat="1" applyFont="1" applyFill="1" applyBorder="1" applyAlignment="1">
      <alignment horizontal="right"/>
    </xf>
    <xf numFmtId="223" fontId="4" fillId="0" borderId="0" xfId="0" applyNumberFormat="1" applyFont="1" applyFill="1" applyBorder="1" applyAlignment="1">
      <alignment horizontal="center"/>
    </xf>
    <xf numFmtId="223" fontId="0" fillId="0" borderId="0" xfId="0" applyNumberFormat="1" applyFont="1" applyFill="1" applyBorder="1" applyAlignment="1">
      <alignment horizontal="center"/>
    </xf>
    <xf numFmtId="223" fontId="0" fillId="0" borderId="0" xfId="0" applyNumberFormat="1" applyFont="1" applyFill="1" applyBorder="1" applyAlignment="1">
      <alignment horizontal="right"/>
    </xf>
    <xf numFmtId="22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23" fontId="0" fillId="0" borderId="0" xfId="15" applyNumberFormat="1" applyFont="1" applyFill="1" applyBorder="1" applyAlignment="1">
      <alignment horizontal="center"/>
    </xf>
    <xf numFmtId="223" fontId="0" fillId="0" borderId="0" xfId="15" applyNumberFormat="1" applyFont="1" applyFill="1" applyBorder="1" applyAlignment="1">
      <alignment/>
    </xf>
    <xf numFmtId="223" fontId="0" fillId="0" borderId="0" xfId="15" applyNumberFormat="1" applyFont="1" applyFill="1" applyBorder="1" applyAlignment="1">
      <alignment horizontal="right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 quotePrefix="1">
      <alignment horizontal="center"/>
    </xf>
    <xf numFmtId="227" fontId="8" fillId="0" borderId="0" xfId="0" applyNumberFormat="1" applyFont="1" applyFill="1" applyBorder="1" applyAlignment="1">
      <alignment/>
    </xf>
    <xf numFmtId="227" fontId="0" fillId="0" borderId="0" xfId="0" applyNumberFormat="1" applyFont="1" applyFill="1" applyAlignment="1">
      <alignment horizontal="center"/>
    </xf>
    <xf numFmtId="223" fontId="0" fillId="0" borderId="0" xfId="0" applyNumberFormat="1" applyFont="1" applyFill="1" applyAlignment="1">
      <alignment horizontal="right"/>
    </xf>
    <xf numFmtId="223" fontId="0" fillId="0" borderId="1" xfId="0" applyNumberFormat="1" applyFont="1" applyFill="1" applyBorder="1" applyAlignment="1">
      <alignment horizontal="right"/>
    </xf>
    <xf numFmtId="223" fontId="7" fillId="0" borderId="0" xfId="0" applyNumberFormat="1" applyFont="1" applyAlignment="1" quotePrefix="1">
      <alignment horizontal="right"/>
    </xf>
    <xf numFmtId="223" fontId="7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223" fontId="0" fillId="0" borderId="3" xfId="0" applyNumberFormat="1" applyFont="1" applyFill="1" applyBorder="1" applyAlignment="1">
      <alignment/>
    </xf>
    <xf numFmtId="227" fontId="0" fillId="0" borderId="0" xfId="15" applyNumberFormat="1" applyFont="1" applyFill="1" applyAlignment="1">
      <alignment/>
    </xf>
    <xf numFmtId="227" fontId="0" fillId="0" borderId="0" xfId="15" applyNumberFormat="1" applyFont="1" applyFill="1" applyBorder="1" applyAlignment="1">
      <alignment/>
    </xf>
    <xf numFmtId="227" fontId="0" fillId="0" borderId="0" xfId="15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horizontal="left"/>
    </xf>
    <xf numFmtId="227" fontId="0" fillId="0" borderId="1" xfId="15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center"/>
    </xf>
    <xf numFmtId="223" fontId="6" fillId="0" borderId="0" xfId="0" applyNumberFormat="1" applyFont="1" applyFill="1" applyBorder="1" applyAlignment="1">
      <alignment horizontal="center"/>
    </xf>
    <xf numFmtId="0" fontId="0" fillId="0" borderId="0" xfId="0" applyFill="1" applyAlignment="1" quotePrefix="1">
      <alignment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 applyFill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223" fontId="4" fillId="0" borderId="0" xfId="0" applyNumberFormat="1" applyFont="1" applyFill="1" applyAlignment="1">
      <alignment horizontal="right"/>
    </xf>
    <xf numFmtId="227" fontId="4" fillId="0" borderId="0" xfId="15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223" fontId="0" fillId="0" borderId="0" xfId="0" applyNumberFormat="1" applyFont="1" applyFill="1" applyBorder="1" applyAlignment="1" quotePrefix="1">
      <alignment horizontal="center"/>
    </xf>
    <xf numFmtId="223" fontId="0" fillId="0" borderId="1" xfId="0" applyNumberFormat="1" applyFont="1" applyFill="1" applyBorder="1" applyAlignment="1" quotePrefix="1">
      <alignment horizontal="right"/>
    </xf>
    <xf numFmtId="223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223" fontId="4" fillId="0" borderId="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0" fillId="0" borderId="0" xfId="0" applyNumberFormat="1" applyFont="1" applyFill="1" applyAlignment="1">
      <alignment/>
    </xf>
    <xf numFmtId="22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23" fontId="4" fillId="0" borderId="1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223" fontId="6" fillId="0" borderId="0" xfId="0" applyNumberFormat="1" applyFont="1" applyFill="1" applyBorder="1" applyAlignment="1" quotePrefix="1">
      <alignment horizontal="right"/>
    </xf>
    <xf numFmtId="223" fontId="6" fillId="0" borderId="1" xfId="0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37" fontId="4" fillId="0" borderId="2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1" xfId="0" applyNumberFormat="1" applyFont="1" applyFill="1" applyBorder="1" applyAlignment="1">
      <alignment/>
    </xf>
    <xf numFmtId="37" fontId="4" fillId="0" borderId="4" xfId="0" applyNumberFormat="1" applyFont="1" applyFill="1" applyBorder="1" applyAlignment="1">
      <alignment/>
    </xf>
    <xf numFmtId="224" fontId="4" fillId="0" borderId="3" xfId="15" applyNumberFormat="1" applyFont="1" applyFill="1" applyBorder="1" applyAlignment="1">
      <alignment/>
    </xf>
    <xf numFmtId="43" fontId="4" fillId="0" borderId="3" xfId="15" applyNumberFormat="1" applyFont="1" applyFill="1" applyBorder="1" applyAlignment="1">
      <alignment/>
    </xf>
    <xf numFmtId="43" fontId="4" fillId="0" borderId="3" xfId="15" applyFont="1" applyFill="1" applyBorder="1" applyAlignment="1">
      <alignment/>
    </xf>
    <xf numFmtId="224" fontId="4" fillId="0" borderId="0" xfId="15" applyNumberFormat="1" applyFont="1" applyFill="1" applyBorder="1" applyAlignment="1">
      <alignment/>
    </xf>
    <xf numFmtId="43" fontId="4" fillId="0" borderId="0" xfId="15" applyNumberFormat="1" applyFont="1" applyFill="1" applyBorder="1" applyAlignment="1">
      <alignment/>
    </xf>
    <xf numFmtId="224" fontId="4" fillId="0" borderId="0" xfId="0" applyNumberFormat="1" applyFont="1" applyFill="1" applyBorder="1" applyAlignment="1">
      <alignment/>
    </xf>
    <xf numFmtId="43" fontId="4" fillId="0" borderId="0" xfId="15" applyFont="1" applyFill="1" applyBorder="1" applyAlignment="1">
      <alignment/>
    </xf>
    <xf numFmtId="223" fontId="0" fillId="0" borderId="1" xfId="0" applyNumberFormat="1" applyFont="1" applyFill="1" applyBorder="1" applyAlignment="1">
      <alignment/>
    </xf>
    <xf numFmtId="223" fontId="0" fillId="0" borderId="0" xfId="0" applyNumberFormat="1" applyFont="1" applyFill="1" applyBorder="1" applyAlignment="1">
      <alignment/>
    </xf>
    <xf numFmtId="43" fontId="0" fillId="0" borderId="0" xfId="15" applyFont="1" applyAlignment="1">
      <alignment/>
    </xf>
    <xf numFmtId="43" fontId="0" fillId="0" borderId="0" xfId="15" applyFont="1" applyAlignment="1">
      <alignment/>
    </xf>
    <xf numFmtId="43" fontId="0" fillId="0" borderId="0" xfId="15" applyFont="1" applyFill="1" applyAlignment="1">
      <alignment/>
    </xf>
    <xf numFmtId="223" fontId="6" fillId="0" borderId="0" xfId="0" applyNumberFormat="1" applyFont="1" applyFill="1" applyBorder="1" applyAlignment="1">
      <alignment horizontal="right"/>
    </xf>
    <xf numFmtId="227" fontId="0" fillId="0" borderId="0" xfId="15" applyNumberFormat="1" applyFont="1" applyAlignment="1">
      <alignment/>
    </xf>
    <xf numFmtId="223" fontId="0" fillId="0" borderId="0" xfId="0" applyNumberFormat="1" applyFont="1" applyFill="1" applyAlignment="1" quotePrefix="1">
      <alignment/>
    </xf>
    <xf numFmtId="223" fontId="0" fillId="0" borderId="1" xfId="0" applyNumberFormat="1" applyFont="1" applyFill="1" applyBorder="1" applyAlignment="1">
      <alignment horizontal="right"/>
    </xf>
    <xf numFmtId="223" fontId="6" fillId="0" borderId="0" xfId="0" applyNumberFormat="1" applyFont="1" applyFill="1" applyBorder="1" applyAlignment="1" quotePrefix="1">
      <alignment horizontal="center"/>
    </xf>
    <xf numFmtId="223" fontId="6" fillId="0" borderId="1" xfId="0" applyNumberFormat="1" applyFont="1" applyFill="1" applyBorder="1" applyAlignment="1" quotePrefix="1">
      <alignment horizontal="right"/>
    </xf>
    <xf numFmtId="223" fontId="0" fillId="0" borderId="0" xfId="0" applyNumberFormat="1" applyFill="1" applyAlignment="1">
      <alignment horizontal="center"/>
    </xf>
    <xf numFmtId="223" fontId="0" fillId="0" borderId="0" xfId="0" applyNumberFormat="1" applyFill="1" applyAlignment="1">
      <alignment/>
    </xf>
    <xf numFmtId="223" fontId="6" fillId="0" borderId="0" xfId="0" applyNumberFormat="1" applyFont="1" applyFill="1" applyAlignment="1" quotePrefix="1">
      <alignment horizontal="center"/>
    </xf>
    <xf numFmtId="223" fontId="6" fillId="0" borderId="0" xfId="0" applyNumberFormat="1" applyFont="1" applyFill="1" applyAlignment="1">
      <alignment horizontal="right"/>
    </xf>
    <xf numFmtId="223" fontId="0" fillId="0" borderId="1" xfId="0" applyNumberFormat="1" applyFill="1" applyBorder="1" applyAlignment="1">
      <alignment horizontal="right"/>
    </xf>
    <xf numFmtId="223" fontId="7" fillId="0" borderId="0" xfId="0" applyNumberFormat="1" applyFont="1" applyFill="1" applyBorder="1" applyAlignment="1">
      <alignment horizontal="center"/>
    </xf>
    <xf numFmtId="223" fontId="7" fillId="0" borderId="5" xfId="0" applyNumberFormat="1" applyFont="1" applyFill="1" applyBorder="1" applyAlignment="1">
      <alignment horizontal="right"/>
    </xf>
    <xf numFmtId="223" fontId="7" fillId="0" borderId="0" xfId="0" applyNumberFormat="1" applyFont="1" applyFill="1" applyBorder="1" applyAlignment="1">
      <alignment horizontal="right"/>
    </xf>
    <xf numFmtId="223" fontId="7" fillId="0" borderId="3" xfId="0" applyNumberFormat="1" applyFont="1" applyFill="1" applyBorder="1" applyAlignment="1">
      <alignment horizontal="right"/>
    </xf>
    <xf numFmtId="22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27" fontId="7" fillId="0" borderId="3" xfId="0" applyNumberFormat="1" applyFont="1" applyFill="1" applyBorder="1" applyAlignment="1">
      <alignment horizontal="right"/>
    </xf>
    <xf numFmtId="227" fontId="7" fillId="0" borderId="0" xfId="15" applyNumberFormat="1" applyFont="1" applyFill="1" applyBorder="1" applyAlignment="1">
      <alignment horizontal="center"/>
    </xf>
    <xf numFmtId="223" fontId="7" fillId="0" borderId="0" xfId="0" applyNumberFormat="1" applyFont="1" applyFill="1" applyAlignment="1" quotePrefix="1">
      <alignment horizontal="right"/>
    </xf>
    <xf numFmtId="223" fontId="4" fillId="0" borderId="5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left"/>
    </xf>
    <xf numFmtId="22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27" fontId="0" fillId="0" borderId="0" xfId="0" applyNumberFormat="1" applyFont="1" applyFill="1" applyBorder="1" applyAlignment="1">
      <alignment horizontal="center"/>
    </xf>
    <xf numFmtId="227" fontId="0" fillId="0" borderId="0" xfId="0" applyNumberFormat="1" applyFont="1" applyFill="1" applyAlignment="1">
      <alignment/>
    </xf>
    <xf numFmtId="227" fontId="7" fillId="0" borderId="3" xfId="15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227" fontId="0" fillId="0" borderId="0" xfId="15" applyNumberFormat="1" applyFont="1" applyFill="1" applyAlignment="1">
      <alignment/>
    </xf>
    <xf numFmtId="223" fontId="0" fillId="0" borderId="0" xfId="0" applyNumberFormat="1" applyFont="1" applyFill="1" applyBorder="1" applyAlignment="1">
      <alignment horizontal="center"/>
    </xf>
    <xf numFmtId="223" fontId="0" fillId="0" borderId="1" xfId="15" applyNumberFormat="1" applyFont="1" applyFill="1" applyBorder="1" applyAlignment="1">
      <alignment/>
    </xf>
    <xf numFmtId="224" fontId="4" fillId="0" borderId="3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27" fontId="0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27" fontId="0" fillId="0" borderId="1" xfId="0" applyNumberFormat="1" applyFont="1" applyFill="1" applyBorder="1" applyAlignment="1">
      <alignment horizontal="center"/>
    </xf>
    <xf numFmtId="223" fontId="4" fillId="0" borderId="3" xfId="0" applyNumberFormat="1" applyFont="1" applyFill="1" applyBorder="1" applyAlignment="1">
      <alignment horizontal="right"/>
    </xf>
    <xf numFmtId="223" fontId="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23" fontId="7" fillId="0" borderId="0" xfId="0" applyNumberFormat="1" applyFont="1" applyBorder="1" applyAlignment="1">
      <alignment/>
    </xf>
    <xf numFmtId="227" fontId="7" fillId="0" borderId="4" xfId="0" applyNumberFormat="1" applyFont="1" applyFill="1" applyBorder="1" applyAlignment="1">
      <alignment horizontal="right"/>
    </xf>
    <xf numFmtId="43" fontId="6" fillId="0" borderId="1" xfId="15" applyFont="1" applyFill="1" applyBorder="1" applyAlignment="1">
      <alignment horizontal="right"/>
    </xf>
    <xf numFmtId="43" fontId="6" fillId="0" borderId="5" xfId="15" applyFont="1" applyFill="1" applyBorder="1" applyAlignment="1">
      <alignment horizontal="right"/>
    </xf>
    <xf numFmtId="43" fontId="6" fillId="0" borderId="0" xfId="15" applyFont="1" applyFill="1" applyBorder="1" applyAlignment="1">
      <alignment horizontal="right"/>
    </xf>
    <xf numFmtId="43" fontId="4" fillId="0" borderId="4" xfId="15" applyFont="1" applyFill="1" applyBorder="1" applyAlignment="1">
      <alignment horizontal="right"/>
    </xf>
    <xf numFmtId="43" fontId="0" fillId="0" borderId="0" xfId="15" applyFont="1" applyFill="1" applyAlignment="1">
      <alignment horizontal="right"/>
    </xf>
    <xf numFmtId="43" fontId="0" fillId="0" borderId="1" xfId="15" applyFont="1" applyFill="1" applyBorder="1" applyAlignment="1">
      <alignment horizontal="right"/>
    </xf>
    <xf numFmtId="43" fontId="6" fillId="0" borderId="4" xfId="15" applyFont="1" applyFill="1" applyBorder="1" applyAlignment="1">
      <alignment horizontal="right"/>
    </xf>
    <xf numFmtId="43" fontId="0" fillId="0" borderId="0" xfId="15" applyFont="1" applyFill="1" applyAlignment="1">
      <alignment horizontal="right"/>
    </xf>
    <xf numFmtId="43" fontId="0" fillId="0" borderId="1" xfId="15" applyFont="1" applyFill="1" applyBorder="1" applyAlignment="1">
      <alignment horizontal="right"/>
    </xf>
    <xf numFmtId="9" fontId="0" fillId="0" borderId="0" xfId="21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NumberFormat="1" applyFont="1" applyFill="1" applyAlignment="1">
      <alignment horizontal="justify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view="pageBreakPreview" zoomScaleSheetLayoutView="100" workbookViewId="0" topLeftCell="A136">
      <selection activeCell="O142" sqref="O142:O143"/>
    </sheetView>
  </sheetViews>
  <sheetFormatPr defaultColWidth="9.140625" defaultRowHeight="22.5" customHeight="1"/>
  <cols>
    <col min="1" max="1" width="33.57421875" style="125" customWidth="1"/>
    <col min="2" max="2" width="8.140625" style="33" customWidth="1"/>
    <col min="3" max="3" width="0.85546875" style="27" customWidth="1"/>
    <col min="4" max="4" width="14.00390625" style="27" customWidth="1"/>
    <col min="5" max="5" width="0.85546875" style="27" customWidth="1"/>
    <col min="6" max="6" width="14.00390625" style="27" customWidth="1"/>
    <col min="7" max="7" width="0.9921875" style="27" customWidth="1"/>
    <col min="8" max="8" width="14.00390625" style="27" customWidth="1"/>
    <col min="9" max="9" width="0.85546875" style="27" customWidth="1"/>
    <col min="10" max="10" width="14.00390625" style="27" customWidth="1"/>
    <col min="11" max="12" width="11.00390625" style="27" bestFit="1" customWidth="1"/>
    <col min="13" max="16384" width="9.140625" style="27" customWidth="1"/>
  </cols>
  <sheetData>
    <row r="1" ht="24" customHeight="1">
      <c r="A1" s="124" t="s">
        <v>0</v>
      </c>
    </row>
    <row r="2" ht="24" customHeight="1">
      <c r="A2" s="124" t="s">
        <v>1</v>
      </c>
    </row>
    <row r="3" ht="24" customHeight="1">
      <c r="A3" s="124" t="s">
        <v>183</v>
      </c>
    </row>
    <row r="4" ht="24" customHeight="1">
      <c r="A4" s="59"/>
    </row>
    <row r="5" spans="1:10" s="122" customFormat="1" ht="24" customHeight="1">
      <c r="A5" s="125"/>
      <c r="B5" s="45"/>
      <c r="C5" s="45"/>
      <c r="D5" s="218" t="s">
        <v>3</v>
      </c>
      <c r="E5" s="218"/>
      <c r="F5" s="218"/>
      <c r="G5" s="44"/>
      <c r="H5" s="218" t="s">
        <v>71</v>
      </c>
      <c r="I5" s="218"/>
      <c r="J5" s="218"/>
    </row>
    <row r="6" spans="1:10" ht="24" customHeight="1">
      <c r="A6" s="124" t="s">
        <v>2</v>
      </c>
      <c r="B6" s="45" t="s">
        <v>4</v>
      </c>
      <c r="C6" s="126"/>
      <c r="D6" s="126" t="s">
        <v>184</v>
      </c>
      <c r="E6" s="126"/>
      <c r="F6" s="127" t="s">
        <v>60</v>
      </c>
      <c r="G6" s="127"/>
      <c r="H6" s="126" t="s">
        <v>184</v>
      </c>
      <c r="I6" s="126"/>
      <c r="J6" s="127" t="s">
        <v>60</v>
      </c>
    </row>
    <row r="7" spans="2:10" ht="24" customHeight="1">
      <c r="B7" s="45"/>
      <c r="C7" s="126"/>
      <c r="D7" s="127">
        <v>2553</v>
      </c>
      <c r="E7" s="126"/>
      <c r="F7" s="126" t="s">
        <v>185</v>
      </c>
      <c r="G7" s="127"/>
      <c r="H7" s="127">
        <v>2553</v>
      </c>
      <c r="I7" s="126"/>
      <c r="J7" s="126" t="s">
        <v>185</v>
      </c>
    </row>
    <row r="8" spans="2:10" ht="24" customHeight="1">
      <c r="B8" s="45"/>
      <c r="D8" s="197" t="s">
        <v>70</v>
      </c>
      <c r="F8" s="197"/>
      <c r="G8" s="127"/>
      <c r="H8" s="197" t="s">
        <v>70</v>
      </c>
      <c r="J8" s="197"/>
    </row>
    <row r="9" spans="2:10" ht="24" customHeight="1">
      <c r="B9" s="45"/>
      <c r="C9" s="45"/>
      <c r="D9" s="220" t="s">
        <v>53</v>
      </c>
      <c r="E9" s="220"/>
      <c r="F9" s="220"/>
      <c r="G9" s="220"/>
      <c r="H9" s="220"/>
      <c r="I9" s="220"/>
      <c r="J9" s="220"/>
    </row>
    <row r="10" spans="1:10" ht="24" customHeight="1">
      <c r="A10" s="128" t="s">
        <v>5</v>
      </c>
      <c r="C10" s="28"/>
      <c r="D10" s="34"/>
      <c r="E10" s="34"/>
      <c r="F10" s="34"/>
      <c r="G10" s="34"/>
      <c r="H10" s="34"/>
      <c r="I10" s="34"/>
      <c r="J10" s="34"/>
    </row>
    <row r="11" spans="1:12" ht="24" customHeight="1">
      <c r="A11" s="125" t="s">
        <v>6</v>
      </c>
      <c r="C11" s="28"/>
      <c r="D11" s="28">
        <v>13363282</v>
      </c>
      <c r="E11" s="28"/>
      <c r="F11" s="92">
        <v>10522692</v>
      </c>
      <c r="G11" s="28"/>
      <c r="H11" s="28">
        <v>10091175</v>
      </c>
      <c r="I11" s="28"/>
      <c r="J11" s="92">
        <v>7256741</v>
      </c>
      <c r="L11" s="123"/>
    </row>
    <row r="12" spans="1:10" ht="24" customHeight="1">
      <c r="A12" s="125" t="s">
        <v>43</v>
      </c>
      <c r="B12" s="33" t="s">
        <v>222</v>
      </c>
      <c r="C12" s="28"/>
      <c r="D12" s="28">
        <v>14006661</v>
      </c>
      <c r="E12" s="28"/>
      <c r="F12" s="92">
        <v>14360982</v>
      </c>
      <c r="G12" s="28"/>
      <c r="H12" s="28">
        <v>6537235</v>
      </c>
      <c r="I12" s="28"/>
      <c r="J12" s="92">
        <v>7163045</v>
      </c>
    </row>
    <row r="13" spans="1:10" ht="24" customHeight="1">
      <c r="A13" s="125" t="s">
        <v>69</v>
      </c>
      <c r="C13" s="28"/>
      <c r="D13" s="28"/>
      <c r="E13" s="28"/>
      <c r="F13" s="92"/>
      <c r="G13" s="28"/>
      <c r="H13" s="28"/>
      <c r="I13" s="28"/>
      <c r="J13" s="92"/>
    </row>
    <row r="14" spans="1:10" ht="24" customHeight="1">
      <c r="A14" s="125" t="s">
        <v>101</v>
      </c>
      <c r="C14" s="28"/>
      <c r="D14" s="28"/>
      <c r="E14" s="28"/>
      <c r="F14" s="48"/>
      <c r="G14" s="28"/>
      <c r="H14" s="28"/>
      <c r="I14" s="28"/>
      <c r="J14" s="48"/>
    </row>
    <row r="15" spans="1:10" ht="24" customHeight="1">
      <c r="A15" s="125" t="s">
        <v>102</v>
      </c>
      <c r="B15" s="33">
        <v>3</v>
      </c>
      <c r="C15" s="28"/>
      <c r="D15" s="28">
        <v>248942</v>
      </c>
      <c r="E15" s="28"/>
      <c r="F15" s="92">
        <v>256700</v>
      </c>
      <c r="G15" s="28"/>
      <c r="H15" s="212" t="s">
        <v>22</v>
      </c>
      <c r="I15" s="28"/>
      <c r="J15" s="212" t="s">
        <v>22</v>
      </c>
    </row>
    <row r="16" spans="1:10" ht="24" customHeight="1">
      <c r="A16" s="125" t="s">
        <v>68</v>
      </c>
      <c r="B16" s="33">
        <v>3</v>
      </c>
      <c r="C16" s="28"/>
      <c r="D16" s="212" t="s">
        <v>22</v>
      </c>
      <c r="E16" s="28"/>
      <c r="F16" s="212" t="s">
        <v>22</v>
      </c>
      <c r="G16" s="28"/>
      <c r="H16" s="30">
        <v>10806999</v>
      </c>
      <c r="I16" s="28"/>
      <c r="J16" s="92">
        <v>7464936</v>
      </c>
    </row>
    <row r="17" spans="1:10" ht="24" customHeight="1">
      <c r="A17" s="125" t="s">
        <v>54</v>
      </c>
      <c r="C17" s="28"/>
      <c r="D17" s="92"/>
      <c r="E17" s="28"/>
      <c r="F17" s="92"/>
      <c r="G17" s="28"/>
      <c r="H17" s="28"/>
      <c r="I17" s="28"/>
      <c r="J17" s="92"/>
    </row>
    <row r="18" spans="1:10" ht="24" customHeight="1">
      <c r="A18" s="125" t="s">
        <v>190</v>
      </c>
      <c r="B18" s="33">
        <v>3</v>
      </c>
      <c r="C18" s="28"/>
      <c r="D18" s="212" t="s">
        <v>22</v>
      </c>
      <c r="E18" s="28"/>
      <c r="F18" s="212" t="s">
        <v>22</v>
      </c>
      <c r="G18" s="28"/>
      <c r="H18" s="28">
        <v>2410185</v>
      </c>
      <c r="I18" s="28"/>
      <c r="J18" s="92">
        <v>2509538</v>
      </c>
    </row>
    <row r="19" spans="1:10" ht="24" customHeight="1">
      <c r="A19" s="95" t="s">
        <v>44</v>
      </c>
      <c r="B19" s="33">
        <v>3</v>
      </c>
      <c r="C19" s="28"/>
      <c r="D19" s="28">
        <v>30071904</v>
      </c>
      <c r="E19" s="28"/>
      <c r="F19" s="92">
        <v>26283758</v>
      </c>
      <c r="G19" s="28"/>
      <c r="H19" s="28">
        <v>6898236</v>
      </c>
      <c r="I19" s="28"/>
      <c r="J19" s="92">
        <v>5685276</v>
      </c>
    </row>
    <row r="20" spans="1:10" ht="24" customHeight="1">
      <c r="A20" s="95" t="s">
        <v>187</v>
      </c>
      <c r="B20" s="33">
        <v>3</v>
      </c>
      <c r="C20" s="28"/>
      <c r="D20" s="212" t="s">
        <v>22</v>
      </c>
      <c r="E20" s="28"/>
      <c r="F20" s="212" t="s">
        <v>22</v>
      </c>
      <c r="G20" s="28"/>
      <c r="H20" s="212" t="s">
        <v>22</v>
      </c>
      <c r="I20" s="28"/>
      <c r="J20" s="92">
        <v>4297919</v>
      </c>
    </row>
    <row r="21" spans="1:10" ht="24" customHeight="1">
      <c r="A21" s="95" t="s">
        <v>188</v>
      </c>
      <c r="C21" s="28"/>
      <c r="D21" s="28">
        <v>211375</v>
      </c>
      <c r="E21" s="28"/>
      <c r="F21" s="92">
        <v>577548</v>
      </c>
      <c r="G21" s="28"/>
      <c r="H21" s="212" t="s">
        <v>22</v>
      </c>
      <c r="I21" s="28"/>
      <c r="J21" s="212" t="s">
        <v>22</v>
      </c>
    </row>
    <row r="22" spans="1:10" ht="24" customHeight="1">
      <c r="A22" s="95" t="s">
        <v>189</v>
      </c>
      <c r="C22" s="28"/>
      <c r="D22" s="28">
        <v>408038</v>
      </c>
      <c r="E22" s="28"/>
      <c r="F22" s="92">
        <v>430606</v>
      </c>
      <c r="G22" s="28"/>
      <c r="H22" s="28">
        <v>146643</v>
      </c>
      <c r="I22" s="28"/>
      <c r="J22" s="92">
        <v>143241</v>
      </c>
    </row>
    <row r="23" spans="1:10" ht="24" customHeight="1">
      <c r="A23" s="95" t="s">
        <v>45</v>
      </c>
      <c r="B23" s="33">
        <v>3</v>
      </c>
      <c r="C23" s="28"/>
      <c r="D23" s="85">
        <v>1270827</v>
      </c>
      <c r="E23" s="28"/>
      <c r="F23" s="96">
        <v>1001670</v>
      </c>
      <c r="G23" s="28"/>
      <c r="H23" s="85">
        <v>314457</v>
      </c>
      <c r="I23" s="28"/>
      <c r="J23" s="96">
        <v>176717</v>
      </c>
    </row>
    <row r="24" spans="1:10" s="36" customFormat="1" ht="24" customHeight="1">
      <c r="A24" s="59" t="s">
        <v>7</v>
      </c>
      <c r="B24" s="37"/>
      <c r="C24" s="39"/>
      <c r="D24" s="47">
        <f>SUM(D10:D23)</f>
        <v>59581029</v>
      </c>
      <c r="E24" s="39"/>
      <c r="F24" s="47">
        <f>SUM(F11:F23)</f>
        <v>53433956</v>
      </c>
      <c r="G24" s="39"/>
      <c r="H24" s="47">
        <f>SUM(H11:H23)</f>
        <v>37204930</v>
      </c>
      <c r="I24" s="39"/>
      <c r="J24" s="47">
        <f>SUM(J11:J23)</f>
        <v>34697413</v>
      </c>
    </row>
    <row r="25" spans="1:10" s="36" customFormat="1" ht="24" customHeight="1">
      <c r="A25" s="59"/>
      <c r="B25" s="37"/>
      <c r="C25" s="39"/>
      <c r="D25" s="51"/>
      <c r="E25" s="39"/>
      <c r="F25" s="51"/>
      <c r="G25" s="39"/>
      <c r="H25" s="51"/>
      <c r="I25" s="39"/>
      <c r="J25" s="51"/>
    </row>
    <row r="26" ht="24" customHeight="1">
      <c r="A26" s="124" t="s">
        <v>0</v>
      </c>
    </row>
    <row r="27" ht="24" customHeight="1">
      <c r="A27" s="124" t="s">
        <v>1</v>
      </c>
    </row>
    <row r="28" ht="24" customHeight="1">
      <c r="A28" s="124" t="s">
        <v>183</v>
      </c>
    </row>
    <row r="29" ht="24" customHeight="1">
      <c r="A29" s="59"/>
    </row>
    <row r="30" spans="1:10" s="122" customFormat="1" ht="24" customHeight="1">
      <c r="A30" s="125"/>
      <c r="B30" s="45"/>
      <c r="C30" s="45"/>
      <c r="D30" s="218" t="s">
        <v>3</v>
      </c>
      <c r="E30" s="218"/>
      <c r="F30" s="218"/>
      <c r="G30" s="44"/>
      <c r="H30" s="218" t="s">
        <v>71</v>
      </c>
      <c r="I30" s="218"/>
      <c r="J30" s="218"/>
    </row>
    <row r="31" spans="1:10" ht="24" customHeight="1">
      <c r="A31" s="124" t="s">
        <v>223</v>
      </c>
      <c r="B31" s="45" t="s">
        <v>4</v>
      </c>
      <c r="C31" s="126"/>
      <c r="D31" s="126" t="s">
        <v>184</v>
      </c>
      <c r="E31" s="126"/>
      <c r="F31" s="127" t="s">
        <v>60</v>
      </c>
      <c r="G31" s="127"/>
      <c r="H31" s="126" t="s">
        <v>184</v>
      </c>
      <c r="I31" s="126"/>
      <c r="J31" s="127" t="s">
        <v>60</v>
      </c>
    </row>
    <row r="32" spans="2:10" ht="24" customHeight="1">
      <c r="B32" s="45"/>
      <c r="C32" s="126"/>
      <c r="D32" s="127">
        <v>2553</v>
      </c>
      <c r="E32" s="126"/>
      <c r="F32" s="126" t="s">
        <v>185</v>
      </c>
      <c r="G32" s="127"/>
      <c r="H32" s="127">
        <v>2553</v>
      </c>
      <c r="I32" s="126"/>
      <c r="J32" s="126" t="s">
        <v>185</v>
      </c>
    </row>
    <row r="33" spans="2:10" ht="24" customHeight="1">
      <c r="B33" s="45"/>
      <c r="D33" s="197" t="s">
        <v>70</v>
      </c>
      <c r="F33" s="197"/>
      <c r="G33" s="127"/>
      <c r="H33" s="197" t="s">
        <v>70</v>
      </c>
      <c r="J33" s="197"/>
    </row>
    <row r="34" spans="2:10" ht="24" customHeight="1">
      <c r="B34" s="45"/>
      <c r="C34" s="45"/>
      <c r="D34" s="220" t="s">
        <v>53</v>
      </c>
      <c r="E34" s="220"/>
      <c r="F34" s="220"/>
      <c r="G34" s="220"/>
      <c r="H34" s="220"/>
      <c r="I34" s="220"/>
      <c r="J34" s="220"/>
    </row>
    <row r="35" spans="1:10" ht="24" customHeight="1">
      <c r="A35" s="128" t="s">
        <v>8</v>
      </c>
      <c r="C35" s="28"/>
      <c r="D35" s="34"/>
      <c r="E35" s="34"/>
      <c r="F35" s="34"/>
      <c r="G35" s="34"/>
      <c r="H35" s="34"/>
      <c r="I35" s="34"/>
      <c r="J35" s="34"/>
    </row>
    <row r="36" spans="1:15" ht="24" customHeight="1">
      <c r="A36" s="125" t="s">
        <v>124</v>
      </c>
      <c r="B36" s="33">
        <v>5</v>
      </c>
      <c r="C36" s="28"/>
      <c r="D36" s="212" t="s">
        <v>22</v>
      </c>
      <c r="E36" s="28"/>
      <c r="F36" s="212" t="s">
        <v>22</v>
      </c>
      <c r="G36" s="28"/>
      <c r="H36" s="28">
        <v>20251643</v>
      </c>
      <c r="I36" s="28"/>
      <c r="J36" s="92">
        <v>19707959</v>
      </c>
      <c r="K36" s="92"/>
      <c r="L36" s="92"/>
      <c r="M36" s="28"/>
      <c r="N36" s="28"/>
      <c r="O36" s="92"/>
    </row>
    <row r="37" spans="1:10" ht="24" customHeight="1">
      <c r="A37" s="125" t="s">
        <v>125</v>
      </c>
      <c r="B37" s="33">
        <v>6</v>
      </c>
      <c r="C37" s="28"/>
      <c r="D37" s="28">
        <v>12142633</v>
      </c>
      <c r="E37" s="28"/>
      <c r="F37" s="92">
        <v>10555559</v>
      </c>
      <c r="G37" s="28"/>
      <c r="H37" s="28">
        <v>290300</v>
      </c>
      <c r="I37" s="28"/>
      <c r="J37" s="92">
        <v>290300</v>
      </c>
    </row>
    <row r="38" spans="1:10" ht="24" customHeight="1">
      <c r="A38" s="125" t="s">
        <v>126</v>
      </c>
      <c r="B38" s="33">
        <v>7</v>
      </c>
      <c r="C38" s="28"/>
      <c r="D38" s="28">
        <v>1164996</v>
      </c>
      <c r="E38" s="28"/>
      <c r="F38" s="92">
        <v>1178336</v>
      </c>
      <c r="G38" s="28"/>
      <c r="H38" s="28">
        <v>143631</v>
      </c>
      <c r="I38" s="28"/>
      <c r="J38" s="92">
        <v>143631</v>
      </c>
    </row>
    <row r="39" spans="1:10" ht="24" customHeight="1">
      <c r="A39" s="125" t="s">
        <v>127</v>
      </c>
      <c r="B39" s="33">
        <v>8</v>
      </c>
      <c r="C39" s="28"/>
      <c r="D39" s="28">
        <v>230625</v>
      </c>
      <c r="E39" s="28"/>
      <c r="F39" s="92">
        <v>211860</v>
      </c>
      <c r="G39" s="28"/>
      <c r="H39" s="212" t="s">
        <v>22</v>
      </c>
      <c r="I39" s="28"/>
      <c r="J39" s="212" t="s">
        <v>22</v>
      </c>
    </row>
    <row r="40" spans="1:10" ht="24" customHeight="1">
      <c r="A40" s="125" t="s">
        <v>9</v>
      </c>
      <c r="C40" s="28"/>
      <c r="D40" s="28">
        <v>1121331</v>
      </c>
      <c r="E40" s="28"/>
      <c r="F40" s="92">
        <v>1121331</v>
      </c>
      <c r="G40" s="28"/>
      <c r="H40" s="30">
        <v>98550</v>
      </c>
      <c r="I40" s="28"/>
      <c r="J40" s="92">
        <v>98550</v>
      </c>
    </row>
    <row r="41" spans="1:10" ht="24" customHeight="1">
      <c r="A41" s="125" t="s">
        <v>54</v>
      </c>
      <c r="B41" s="33">
        <v>3</v>
      </c>
      <c r="C41" s="28"/>
      <c r="D41" s="212" t="s">
        <v>22</v>
      </c>
      <c r="E41" s="28"/>
      <c r="F41" s="212" t="s">
        <v>22</v>
      </c>
      <c r="G41" s="28"/>
      <c r="H41" s="30">
        <v>6950627</v>
      </c>
      <c r="I41" s="28"/>
      <c r="J41" s="92">
        <v>7405182</v>
      </c>
    </row>
    <row r="42" spans="1:10" ht="24" customHeight="1">
      <c r="A42" s="125" t="s">
        <v>86</v>
      </c>
      <c r="B42" s="33" t="s">
        <v>197</v>
      </c>
      <c r="C42" s="129"/>
      <c r="D42" s="129">
        <v>46108092</v>
      </c>
      <c r="E42" s="129"/>
      <c r="F42" s="92">
        <v>46421696</v>
      </c>
      <c r="G42" s="129"/>
      <c r="H42" s="129">
        <v>17542513</v>
      </c>
      <c r="I42" s="129"/>
      <c r="J42" s="92">
        <v>17790020</v>
      </c>
    </row>
    <row r="43" spans="1:10" ht="24" customHeight="1">
      <c r="A43" s="125" t="s">
        <v>87</v>
      </c>
      <c r="C43" s="28"/>
      <c r="D43" s="28">
        <v>875932</v>
      </c>
      <c r="E43" s="28"/>
      <c r="F43" s="92">
        <v>884185</v>
      </c>
      <c r="G43" s="28"/>
      <c r="H43" s="28">
        <v>37176</v>
      </c>
      <c r="I43" s="28"/>
      <c r="J43" s="92">
        <v>35328</v>
      </c>
    </row>
    <row r="44" spans="1:10" ht="24" customHeight="1">
      <c r="A44" s="125" t="s">
        <v>154</v>
      </c>
      <c r="C44" s="28"/>
      <c r="D44" s="28"/>
      <c r="E44" s="28"/>
      <c r="F44" s="92"/>
      <c r="G44" s="28"/>
      <c r="H44" s="28"/>
      <c r="I44" s="28"/>
      <c r="J44" s="92"/>
    </row>
    <row r="45" spans="1:10" s="48" customFormat="1" ht="24" customHeight="1">
      <c r="A45" s="95" t="s">
        <v>155</v>
      </c>
      <c r="B45" s="33"/>
      <c r="C45" s="92"/>
      <c r="D45" s="92">
        <v>249202</v>
      </c>
      <c r="E45" s="92"/>
      <c r="F45" s="92">
        <v>301564</v>
      </c>
      <c r="G45" s="92"/>
      <c r="H45" s="212" t="s">
        <v>22</v>
      </c>
      <c r="I45" s="28"/>
      <c r="J45" s="212" t="s">
        <v>22</v>
      </c>
    </row>
    <row r="46" spans="1:10" ht="24" customHeight="1">
      <c r="A46" s="125" t="s">
        <v>88</v>
      </c>
      <c r="C46" s="28"/>
      <c r="D46" s="28">
        <v>893063</v>
      </c>
      <c r="E46" s="28"/>
      <c r="F46" s="92">
        <v>1109401</v>
      </c>
      <c r="G46" s="28"/>
      <c r="H46" s="28">
        <v>419204</v>
      </c>
      <c r="I46" s="28"/>
      <c r="J46" s="92">
        <v>559813</v>
      </c>
    </row>
    <row r="47" spans="1:12" ht="24" customHeight="1">
      <c r="A47" s="125" t="s">
        <v>10</v>
      </c>
      <c r="C47" s="28"/>
      <c r="D47" s="31">
        <v>575685</v>
      </c>
      <c r="E47" s="28"/>
      <c r="F47" s="96">
        <v>480392</v>
      </c>
      <c r="G47" s="28"/>
      <c r="H47" s="31">
        <v>68629</v>
      </c>
      <c r="I47" s="28"/>
      <c r="J47" s="96">
        <v>73297</v>
      </c>
      <c r="K47" s="123"/>
      <c r="L47" s="123"/>
    </row>
    <row r="48" spans="1:10" s="36" customFormat="1" ht="24" customHeight="1">
      <c r="A48" s="59" t="s">
        <v>50</v>
      </c>
      <c r="B48" s="37"/>
      <c r="C48" s="39"/>
      <c r="D48" s="47">
        <f>+SUM(D36:D47)</f>
        <v>63361559</v>
      </c>
      <c r="E48" s="39"/>
      <c r="F48" s="47">
        <f>+SUM(F36:F47)</f>
        <v>62264324</v>
      </c>
      <c r="G48" s="39"/>
      <c r="H48" s="47">
        <f>SUM(H36:H47)</f>
        <v>45802273</v>
      </c>
      <c r="I48" s="39"/>
      <c r="J48" s="47">
        <f>+SUM(J36:J47)</f>
        <v>46104080</v>
      </c>
    </row>
    <row r="49" spans="1:10" s="36" customFormat="1" ht="24" customHeight="1">
      <c r="A49" s="59"/>
      <c r="B49" s="37"/>
      <c r="C49" s="39"/>
      <c r="D49" s="39"/>
      <c r="E49" s="39"/>
      <c r="F49" s="39"/>
      <c r="G49" s="39"/>
      <c r="H49" s="39"/>
      <c r="I49" s="39"/>
      <c r="J49" s="39"/>
    </row>
    <row r="50" spans="1:10" s="36" customFormat="1" ht="24" customHeight="1" thickBot="1">
      <c r="A50" s="59" t="s">
        <v>11</v>
      </c>
      <c r="B50" s="37"/>
      <c r="C50" s="39"/>
      <c r="D50" s="49">
        <f>+D48+D24</f>
        <v>122942588</v>
      </c>
      <c r="E50" s="39"/>
      <c r="F50" s="49">
        <f>+F48+F24</f>
        <v>115698280</v>
      </c>
      <c r="G50" s="39"/>
      <c r="H50" s="49">
        <f>+H48+H24</f>
        <v>83007203</v>
      </c>
      <c r="I50" s="39"/>
      <c r="J50" s="49">
        <f>+J48+J24</f>
        <v>80801493</v>
      </c>
    </row>
    <row r="51" spans="1:10" s="36" customFormat="1" ht="22.5" customHeight="1" thickTop="1">
      <c r="A51" s="59"/>
      <c r="B51" s="37"/>
      <c r="C51" s="39"/>
      <c r="D51" s="51"/>
      <c r="E51" s="39"/>
      <c r="F51" s="51"/>
      <c r="G51" s="39"/>
      <c r="H51" s="51"/>
      <c r="I51" s="39"/>
      <c r="J51" s="51"/>
    </row>
    <row r="52" ht="22.5" customHeight="1">
      <c r="A52" s="124" t="s">
        <v>0</v>
      </c>
    </row>
    <row r="53" ht="22.5" customHeight="1">
      <c r="A53" s="124" t="s">
        <v>1</v>
      </c>
    </row>
    <row r="54" ht="22.5" customHeight="1">
      <c r="A54" s="124" t="s">
        <v>183</v>
      </c>
    </row>
    <row r="55" ht="24" customHeight="1">
      <c r="A55" s="59"/>
    </row>
    <row r="56" spans="1:10" s="122" customFormat="1" ht="24" customHeight="1">
      <c r="A56" s="125"/>
      <c r="B56" s="45"/>
      <c r="C56" s="45"/>
      <c r="D56" s="218" t="s">
        <v>3</v>
      </c>
      <c r="E56" s="218"/>
      <c r="F56" s="218"/>
      <c r="G56" s="44"/>
      <c r="H56" s="218" t="s">
        <v>71</v>
      </c>
      <c r="I56" s="218"/>
      <c r="J56" s="218"/>
    </row>
    <row r="57" spans="1:10" ht="24" customHeight="1">
      <c r="A57" s="124" t="s">
        <v>12</v>
      </c>
      <c r="B57" s="45" t="s">
        <v>4</v>
      </c>
      <c r="C57" s="126"/>
      <c r="D57" s="126" t="s">
        <v>184</v>
      </c>
      <c r="E57" s="126"/>
      <c r="F57" s="127" t="s">
        <v>60</v>
      </c>
      <c r="G57" s="127"/>
      <c r="H57" s="126" t="s">
        <v>184</v>
      </c>
      <c r="I57" s="126"/>
      <c r="J57" s="127" t="s">
        <v>60</v>
      </c>
    </row>
    <row r="58" spans="2:10" ht="24" customHeight="1">
      <c r="B58" s="45"/>
      <c r="C58" s="126"/>
      <c r="D58" s="127">
        <v>2553</v>
      </c>
      <c r="E58" s="126"/>
      <c r="F58" s="126" t="s">
        <v>185</v>
      </c>
      <c r="G58" s="127"/>
      <c r="H58" s="127">
        <v>2553</v>
      </c>
      <c r="I58" s="126"/>
      <c r="J58" s="126" t="s">
        <v>185</v>
      </c>
    </row>
    <row r="59" spans="2:10" ht="24" customHeight="1">
      <c r="B59" s="45"/>
      <c r="D59" s="197" t="s">
        <v>70</v>
      </c>
      <c r="F59" s="197"/>
      <c r="G59" s="127"/>
      <c r="H59" s="197" t="s">
        <v>70</v>
      </c>
      <c r="J59" s="197"/>
    </row>
    <row r="60" spans="2:10" ht="24" customHeight="1">
      <c r="B60" s="45"/>
      <c r="C60" s="45"/>
      <c r="D60" s="220" t="s">
        <v>53</v>
      </c>
      <c r="E60" s="220"/>
      <c r="F60" s="220"/>
      <c r="G60" s="220"/>
      <c r="H60" s="220"/>
      <c r="I60" s="220"/>
      <c r="J60" s="220"/>
    </row>
    <row r="61" spans="1:10" ht="24" customHeight="1">
      <c r="A61" s="128" t="s">
        <v>13</v>
      </c>
      <c r="B61" s="45"/>
      <c r="C61" s="28"/>
      <c r="D61" s="34"/>
      <c r="E61" s="34"/>
      <c r="F61" s="34"/>
      <c r="G61" s="34"/>
      <c r="H61" s="34"/>
      <c r="I61" s="34"/>
      <c r="J61" s="34"/>
    </row>
    <row r="62" spans="1:10" ht="24" customHeight="1">
      <c r="A62" s="125" t="s">
        <v>55</v>
      </c>
      <c r="C62" s="123"/>
      <c r="D62" s="123"/>
      <c r="E62" s="123"/>
      <c r="F62" s="123"/>
      <c r="G62" s="123"/>
      <c r="H62" s="123"/>
      <c r="I62" s="123"/>
      <c r="J62" s="123"/>
    </row>
    <row r="63" spans="1:10" ht="24" customHeight="1">
      <c r="A63" s="125" t="s">
        <v>72</v>
      </c>
      <c r="C63" s="28"/>
      <c r="D63" s="28">
        <v>12260781</v>
      </c>
      <c r="E63" s="28"/>
      <c r="F63" s="92">
        <v>9745080</v>
      </c>
      <c r="G63" s="28"/>
      <c r="H63" s="28">
        <v>3612</v>
      </c>
      <c r="I63" s="28"/>
      <c r="J63" s="92">
        <v>5702</v>
      </c>
    </row>
    <row r="64" spans="1:12" ht="24" customHeight="1">
      <c r="A64" s="125" t="s">
        <v>14</v>
      </c>
      <c r="B64" s="33" t="s">
        <v>224</v>
      </c>
      <c r="C64" s="28"/>
      <c r="D64" s="28">
        <v>9086253</v>
      </c>
      <c r="E64" s="28"/>
      <c r="F64" s="92">
        <v>9105914</v>
      </c>
      <c r="G64" s="28"/>
      <c r="H64" s="28">
        <v>2910821</v>
      </c>
      <c r="I64" s="28"/>
      <c r="J64" s="92">
        <v>2452090</v>
      </c>
      <c r="K64" s="123"/>
      <c r="L64" s="123"/>
    </row>
    <row r="65" spans="1:12" ht="24" customHeight="1">
      <c r="A65" s="125" t="s">
        <v>89</v>
      </c>
      <c r="B65" s="33">
        <v>3</v>
      </c>
      <c r="C65" s="28"/>
      <c r="D65" s="212" t="s">
        <v>22</v>
      </c>
      <c r="E65" s="28"/>
      <c r="F65" s="212" t="s">
        <v>22</v>
      </c>
      <c r="G65" s="28"/>
      <c r="H65" s="28">
        <v>118500</v>
      </c>
      <c r="I65" s="28"/>
      <c r="J65" s="92">
        <v>115500</v>
      </c>
      <c r="K65" s="123"/>
      <c r="L65" s="123"/>
    </row>
    <row r="66" spans="1:10" ht="24" customHeight="1">
      <c r="A66" s="125" t="s">
        <v>15</v>
      </c>
      <c r="C66" s="28"/>
      <c r="D66" s="28"/>
      <c r="E66" s="28"/>
      <c r="F66" s="130"/>
      <c r="G66" s="28"/>
      <c r="H66" s="28"/>
      <c r="I66" s="28"/>
      <c r="J66" s="130"/>
    </row>
    <row r="67" spans="1:10" ht="24" customHeight="1">
      <c r="A67" s="125" t="s">
        <v>73</v>
      </c>
      <c r="C67" s="28"/>
      <c r="D67" s="28">
        <v>6421288</v>
      </c>
      <c r="E67" s="28"/>
      <c r="F67" s="93">
        <v>6294082</v>
      </c>
      <c r="G67" s="28"/>
      <c r="H67" s="28">
        <v>6100000</v>
      </c>
      <c r="I67" s="28"/>
      <c r="J67" s="92">
        <v>5900000</v>
      </c>
    </row>
    <row r="68" spans="1:12" ht="24" customHeight="1">
      <c r="A68" s="125" t="s">
        <v>90</v>
      </c>
      <c r="C68" s="28"/>
      <c r="D68" s="28">
        <v>1597364</v>
      </c>
      <c r="E68" s="28"/>
      <c r="F68" s="93">
        <v>1706783</v>
      </c>
      <c r="G68" s="28"/>
      <c r="H68" s="28">
        <v>277604</v>
      </c>
      <c r="I68" s="28"/>
      <c r="J68" s="92">
        <v>371849</v>
      </c>
      <c r="K68" s="123"/>
      <c r="L68" s="123"/>
    </row>
    <row r="69" spans="1:10" ht="24" customHeight="1">
      <c r="A69" s="125" t="s">
        <v>74</v>
      </c>
      <c r="C69" s="28"/>
      <c r="D69" s="28">
        <v>1203597</v>
      </c>
      <c r="E69" s="28"/>
      <c r="F69" s="93">
        <v>847935</v>
      </c>
      <c r="G69" s="28"/>
      <c r="H69" s="212" t="s">
        <v>22</v>
      </c>
      <c r="I69" s="28"/>
      <c r="J69" s="212" t="s">
        <v>22</v>
      </c>
    </row>
    <row r="70" spans="1:10" ht="24" customHeight="1">
      <c r="A70" s="125" t="s">
        <v>91</v>
      </c>
      <c r="C70" s="28"/>
      <c r="D70" s="28"/>
      <c r="E70" s="28"/>
      <c r="F70" s="93"/>
      <c r="G70" s="28"/>
      <c r="H70" s="28"/>
      <c r="I70" s="28"/>
      <c r="J70" s="29"/>
    </row>
    <row r="71" spans="1:10" ht="24" customHeight="1">
      <c r="A71" s="125" t="s">
        <v>75</v>
      </c>
      <c r="B71" s="33">
        <v>3</v>
      </c>
      <c r="C71" s="28"/>
      <c r="D71" s="28">
        <v>398977</v>
      </c>
      <c r="E71" s="28"/>
      <c r="F71" s="28">
        <v>398977</v>
      </c>
      <c r="G71" s="28"/>
      <c r="H71" s="212" t="s">
        <v>22</v>
      </c>
      <c r="I71" s="28"/>
      <c r="J71" s="212" t="s">
        <v>22</v>
      </c>
    </row>
    <row r="72" spans="1:10" ht="24" customHeight="1">
      <c r="A72" s="125" t="s">
        <v>16</v>
      </c>
      <c r="B72" s="33" t="s">
        <v>103</v>
      </c>
      <c r="C72" s="28"/>
      <c r="D72" s="31">
        <v>2723614</v>
      </c>
      <c r="E72" s="28"/>
      <c r="F72" s="96">
        <v>1937174</v>
      </c>
      <c r="G72" s="28"/>
      <c r="H72" s="31">
        <v>885341</v>
      </c>
      <c r="I72" s="28"/>
      <c r="J72" s="96">
        <v>662230</v>
      </c>
    </row>
    <row r="73" spans="1:10" s="36" customFormat="1" ht="24" customHeight="1">
      <c r="A73" s="59" t="s">
        <v>17</v>
      </c>
      <c r="B73" s="37"/>
      <c r="C73" s="39"/>
      <c r="D73" s="47">
        <f>SUM(D63:D72)</f>
        <v>33691874</v>
      </c>
      <c r="E73" s="39"/>
      <c r="F73" s="47">
        <f>SUM(F63:F72)</f>
        <v>30035945</v>
      </c>
      <c r="G73" s="39"/>
      <c r="H73" s="47">
        <f>SUM(H63:H72)</f>
        <v>10295878</v>
      </c>
      <c r="I73" s="39"/>
      <c r="J73" s="47">
        <f>SUM(J63:J72)</f>
        <v>9507371</v>
      </c>
    </row>
    <row r="74" spans="3:10" ht="24" customHeight="1">
      <c r="C74" s="28"/>
      <c r="D74" s="28"/>
      <c r="E74" s="28"/>
      <c r="F74" s="28"/>
      <c r="G74" s="28"/>
      <c r="H74" s="28"/>
      <c r="I74" s="28"/>
      <c r="J74" s="28"/>
    </row>
    <row r="75" spans="1:10" ht="24" customHeight="1">
      <c r="A75" s="128" t="s">
        <v>18</v>
      </c>
      <c r="C75" s="28"/>
      <c r="D75" s="28"/>
      <c r="E75" s="28"/>
      <c r="F75" s="28"/>
      <c r="G75" s="28"/>
      <c r="H75" s="28"/>
      <c r="I75" s="28"/>
      <c r="J75" s="28"/>
    </row>
    <row r="76" spans="1:10" ht="24" customHeight="1">
      <c r="A76" s="125" t="s">
        <v>56</v>
      </c>
      <c r="B76" s="33">
        <v>11</v>
      </c>
      <c r="C76" s="28"/>
      <c r="D76" s="28">
        <v>27452255</v>
      </c>
      <c r="E76" s="28"/>
      <c r="F76" s="93">
        <v>26758273</v>
      </c>
      <c r="G76" s="28"/>
      <c r="H76" s="129">
        <v>27100000</v>
      </c>
      <c r="I76" s="28"/>
      <c r="J76" s="92">
        <v>26300000</v>
      </c>
    </row>
    <row r="77" spans="1:10" ht="24" customHeight="1">
      <c r="A77" s="125" t="s">
        <v>108</v>
      </c>
      <c r="C77" s="34"/>
      <c r="D77" s="34">
        <v>1053990</v>
      </c>
      <c r="E77" s="34"/>
      <c r="F77" s="93">
        <v>1045067</v>
      </c>
      <c r="G77" s="34"/>
      <c r="H77" s="129">
        <v>84063</v>
      </c>
      <c r="I77" s="34"/>
      <c r="J77" s="93">
        <v>82447</v>
      </c>
    </row>
    <row r="78" spans="1:10" ht="24" customHeight="1">
      <c r="A78" s="125" t="s">
        <v>92</v>
      </c>
      <c r="C78" s="34"/>
      <c r="D78" s="31">
        <v>2911518</v>
      </c>
      <c r="E78" s="34"/>
      <c r="F78" s="96">
        <v>2879804</v>
      </c>
      <c r="G78" s="34"/>
      <c r="H78" s="31">
        <v>262510</v>
      </c>
      <c r="I78" s="34"/>
      <c r="J78" s="96">
        <v>270322</v>
      </c>
    </row>
    <row r="79" spans="1:10" s="36" customFormat="1" ht="24" customHeight="1">
      <c r="A79" s="59" t="s">
        <v>19</v>
      </c>
      <c r="B79" s="37"/>
      <c r="C79" s="39"/>
      <c r="D79" s="131">
        <f>SUM(D76:D78)</f>
        <v>31417763</v>
      </c>
      <c r="E79" s="39"/>
      <c r="F79" s="131">
        <f>SUM(F76:F78)</f>
        <v>30683144</v>
      </c>
      <c r="G79" s="39"/>
      <c r="H79" s="131">
        <f>SUM(H76:H78)</f>
        <v>27446573</v>
      </c>
      <c r="I79" s="39"/>
      <c r="J79" s="131">
        <f>SUM(J76:J78)</f>
        <v>26652769</v>
      </c>
    </row>
    <row r="80" spans="1:10" s="36" customFormat="1" ht="24" customHeight="1">
      <c r="A80" s="59"/>
      <c r="B80" s="37"/>
      <c r="C80" s="39"/>
      <c r="D80" s="39"/>
      <c r="E80" s="39"/>
      <c r="F80" s="39"/>
      <c r="G80" s="39"/>
      <c r="H80" s="39"/>
      <c r="I80" s="39"/>
      <c r="J80" s="39"/>
    </row>
    <row r="81" spans="1:10" s="36" customFormat="1" ht="24" customHeight="1">
      <c r="A81" s="59" t="s">
        <v>20</v>
      </c>
      <c r="B81" s="37"/>
      <c r="C81" s="39"/>
      <c r="D81" s="131">
        <f>SUM(D73+D79)</f>
        <v>65109637</v>
      </c>
      <c r="E81" s="39"/>
      <c r="F81" s="131">
        <f>SUM(F73+F79)</f>
        <v>60719089</v>
      </c>
      <c r="G81" s="39"/>
      <c r="H81" s="131">
        <f>+H79+H73</f>
        <v>37742451</v>
      </c>
      <c r="I81" s="39"/>
      <c r="J81" s="131">
        <f>+J79+J73</f>
        <v>36160140</v>
      </c>
    </row>
    <row r="82" spans="1:10" ht="22.5" customHeight="1">
      <c r="A82" s="59"/>
      <c r="C82" s="123"/>
      <c r="D82" s="132"/>
      <c r="E82" s="123"/>
      <c r="F82" s="132"/>
      <c r="G82" s="123"/>
      <c r="H82" s="132"/>
      <c r="I82" s="123"/>
      <c r="J82" s="132"/>
    </row>
    <row r="83" spans="1:10" ht="22.5" customHeight="1">
      <c r="A83" s="124" t="s">
        <v>0</v>
      </c>
      <c r="B83" s="133"/>
      <c r="C83" s="102"/>
      <c r="D83" s="102"/>
      <c r="E83" s="102"/>
      <c r="F83" s="102"/>
      <c r="G83" s="102"/>
      <c r="H83" s="102"/>
      <c r="I83" s="102"/>
      <c r="J83" s="102"/>
    </row>
    <row r="84" spans="1:10" ht="22.5" customHeight="1">
      <c r="A84" s="124" t="s">
        <v>1</v>
      </c>
      <c r="B84" s="133"/>
      <c r="C84" s="102"/>
      <c r="D84" s="102"/>
      <c r="E84" s="102"/>
      <c r="F84" s="102"/>
      <c r="G84" s="102"/>
      <c r="H84" s="102"/>
      <c r="I84" s="102"/>
      <c r="J84" s="102"/>
    </row>
    <row r="85" spans="1:10" ht="23.25" customHeight="1">
      <c r="A85" s="124" t="s">
        <v>183</v>
      </c>
      <c r="B85" s="133"/>
      <c r="C85" s="102"/>
      <c r="D85" s="102"/>
      <c r="E85" s="102"/>
      <c r="F85" s="102"/>
      <c r="G85" s="102"/>
      <c r="H85" s="102"/>
      <c r="I85" s="102"/>
      <c r="J85" s="102"/>
    </row>
    <row r="86" ht="24" customHeight="1">
      <c r="A86" s="59"/>
    </row>
    <row r="87" spans="1:10" s="122" customFormat="1" ht="24" customHeight="1">
      <c r="A87" s="125"/>
      <c r="B87" s="45"/>
      <c r="C87" s="45"/>
      <c r="D87" s="218" t="s">
        <v>3</v>
      </c>
      <c r="E87" s="218"/>
      <c r="F87" s="218"/>
      <c r="G87" s="44"/>
      <c r="H87" s="218" t="s">
        <v>71</v>
      </c>
      <c r="I87" s="218"/>
      <c r="J87" s="218"/>
    </row>
    <row r="88" spans="1:10" ht="24" customHeight="1">
      <c r="A88" s="124" t="s">
        <v>225</v>
      </c>
      <c r="B88" s="45" t="s">
        <v>4</v>
      </c>
      <c r="C88" s="126"/>
      <c r="D88" s="126" t="s">
        <v>184</v>
      </c>
      <c r="E88" s="126"/>
      <c r="F88" s="127" t="s">
        <v>60</v>
      </c>
      <c r="G88" s="127"/>
      <c r="H88" s="126" t="s">
        <v>184</v>
      </c>
      <c r="I88" s="126"/>
      <c r="J88" s="127" t="s">
        <v>60</v>
      </c>
    </row>
    <row r="89" spans="2:10" ht="24" customHeight="1">
      <c r="B89" s="45"/>
      <c r="C89" s="126"/>
      <c r="D89" s="127">
        <v>2553</v>
      </c>
      <c r="E89" s="126"/>
      <c r="F89" s="126" t="s">
        <v>185</v>
      </c>
      <c r="G89" s="127"/>
      <c r="H89" s="127">
        <v>2553</v>
      </c>
      <c r="I89" s="126"/>
      <c r="J89" s="126" t="s">
        <v>185</v>
      </c>
    </row>
    <row r="90" spans="2:10" ht="24" customHeight="1">
      <c r="B90" s="45"/>
      <c r="D90" s="197" t="s">
        <v>70</v>
      </c>
      <c r="F90" s="197"/>
      <c r="G90" s="127"/>
      <c r="H90" s="197" t="s">
        <v>70</v>
      </c>
      <c r="J90" s="197"/>
    </row>
    <row r="91" spans="2:10" ht="24" customHeight="1">
      <c r="B91" s="45"/>
      <c r="C91" s="45"/>
      <c r="D91" s="220" t="s">
        <v>53</v>
      </c>
      <c r="E91" s="220"/>
      <c r="F91" s="220"/>
      <c r="G91" s="220"/>
      <c r="H91" s="220"/>
      <c r="I91" s="220"/>
      <c r="J91" s="220"/>
    </row>
    <row r="92" spans="1:10" ht="24" customHeight="1">
      <c r="A92" s="128" t="s">
        <v>21</v>
      </c>
      <c r="B92" s="45"/>
      <c r="C92" s="123"/>
      <c r="D92" s="90"/>
      <c r="E92" s="90"/>
      <c r="F92" s="90"/>
      <c r="G92" s="90"/>
      <c r="H92" s="90"/>
      <c r="I92" s="90"/>
      <c r="J92" s="90"/>
    </row>
    <row r="93" spans="1:10" ht="24" customHeight="1">
      <c r="A93" s="89" t="s">
        <v>36</v>
      </c>
      <c r="B93" s="45"/>
      <c r="C93" s="90"/>
      <c r="D93" s="90"/>
      <c r="E93" s="90"/>
      <c r="F93" s="90"/>
      <c r="G93" s="90"/>
      <c r="H93" s="90"/>
      <c r="I93" s="90"/>
      <c r="J93" s="90"/>
    </row>
    <row r="94" spans="1:10" ht="24" customHeight="1" thickBot="1">
      <c r="A94" s="58" t="s">
        <v>76</v>
      </c>
      <c r="B94" s="45"/>
      <c r="C94" s="34"/>
      <c r="D94" s="91">
        <v>8206664</v>
      </c>
      <c r="E94" s="34"/>
      <c r="F94" s="91">
        <v>8206664</v>
      </c>
      <c r="G94" s="34"/>
      <c r="H94" s="91">
        <v>8206664</v>
      </c>
      <c r="I94" s="34"/>
      <c r="J94" s="91">
        <v>8206664</v>
      </c>
    </row>
    <row r="95" spans="1:10" ht="24" customHeight="1" thickTop="1">
      <c r="A95" s="58" t="s">
        <v>77</v>
      </c>
      <c r="B95" s="45"/>
      <c r="C95" s="34"/>
      <c r="D95" s="92">
        <v>7519938</v>
      </c>
      <c r="E95" s="34"/>
      <c r="F95" s="92">
        <v>7519938</v>
      </c>
      <c r="G95" s="34"/>
      <c r="H95" s="92">
        <v>7519938</v>
      </c>
      <c r="I95" s="34"/>
      <c r="J95" s="92">
        <v>7519938</v>
      </c>
    </row>
    <row r="96" spans="1:10" ht="24" customHeight="1">
      <c r="A96" s="60" t="s">
        <v>112</v>
      </c>
      <c r="C96" s="61"/>
      <c r="D96" s="61">
        <v>-2855124</v>
      </c>
      <c r="E96" s="61"/>
      <c r="F96" s="61">
        <v>-2855124</v>
      </c>
      <c r="G96" s="61"/>
      <c r="H96" s="61">
        <v>-1628825</v>
      </c>
      <c r="I96" s="61"/>
      <c r="J96" s="61">
        <v>-1628825</v>
      </c>
    </row>
    <row r="97" spans="1:10" ht="24" customHeight="1">
      <c r="A97" s="89" t="s">
        <v>148</v>
      </c>
      <c r="C97" s="61"/>
      <c r="D97" s="61"/>
      <c r="E97" s="61"/>
      <c r="F97" s="93"/>
      <c r="G97" s="61"/>
      <c r="H97" s="61"/>
      <c r="I97" s="61"/>
      <c r="J97" s="94"/>
    </row>
    <row r="98" spans="1:10" ht="24" customHeight="1">
      <c r="A98" s="88" t="s">
        <v>149</v>
      </c>
      <c r="B98" s="45"/>
      <c r="C98" s="34"/>
      <c r="D98" s="92">
        <v>16436492</v>
      </c>
      <c r="E98" s="34"/>
      <c r="F98" s="92">
        <v>16436492</v>
      </c>
      <c r="G98" s="34"/>
      <c r="H98" s="34">
        <v>16478865</v>
      </c>
      <c r="I98" s="34"/>
      <c r="J98" s="92">
        <v>16478865</v>
      </c>
    </row>
    <row r="99" spans="1:10" ht="24" customHeight="1">
      <c r="A99" s="89" t="s">
        <v>152</v>
      </c>
      <c r="B99" s="45"/>
      <c r="C99" s="34"/>
      <c r="D99" s="92"/>
      <c r="E99" s="34"/>
      <c r="F99" s="92"/>
      <c r="G99" s="34"/>
      <c r="H99" s="34"/>
      <c r="I99" s="34"/>
      <c r="J99" s="92"/>
    </row>
    <row r="100" spans="1:10" ht="24" customHeight="1">
      <c r="A100" s="95" t="s">
        <v>166</v>
      </c>
      <c r="B100" s="45"/>
      <c r="C100" s="34"/>
      <c r="D100" s="92">
        <v>2332088</v>
      </c>
      <c r="E100" s="34"/>
      <c r="F100" s="92">
        <v>2332088</v>
      </c>
      <c r="G100" s="34"/>
      <c r="H100" s="34">
        <v>600629</v>
      </c>
      <c r="I100" s="34"/>
      <c r="J100" s="92">
        <v>600629</v>
      </c>
    </row>
    <row r="101" spans="1:10" ht="24" customHeight="1">
      <c r="A101" s="58" t="s">
        <v>167</v>
      </c>
      <c r="B101" s="45"/>
      <c r="C101" s="34"/>
      <c r="D101" s="92">
        <v>1467052</v>
      </c>
      <c r="E101" s="34"/>
      <c r="F101" s="92">
        <v>1467052</v>
      </c>
      <c r="G101" s="34"/>
      <c r="H101" s="212" t="s">
        <v>22</v>
      </c>
      <c r="I101" s="28"/>
      <c r="J101" s="212" t="s">
        <v>22</v>
      </c>
    </row>
    <row r="102" spans="1:10" ht="24" customHeight="1">
      <c r="A102" s="95" t="s">
        <v>168</v>
      </c>
      <c r="B102" s="45"/>
      <c r="C102" s="34"/>
      <c r="D102" s="48"/>
      <c r="E102" s="34"/>
      <c r="F102" s="48"/>
      <c r="G102" s="34"/>
      <c r="H102" s="193"/>
      <c r="I102" s="34"/>
      <c r="J102" s="48"/>
    </row>
    <row r="103" spans="1:10" ht="24" customHeight="1">
      <c r="A103" s="58" t="s">
        <v>169</v>
      </c>
      <c r="B103" s="45"/>
      <c r="C103" s="61"/>
      <c r="D103" s="92">
        <v>-650311</v>
      </c>
      <c r="E103" s="61"/>
      <c r="F103" s="92">
        <v>-668000</v>
      </c>
      <c r="G103" s="61"/>
      <c r="H103" s="212" t="s">
        <v>22</v>
      </c>
      <c r="I103" s="28"/>
      <c r="J103" s="212" t="s">
        <v>22</v>
      </c>
    </row>
    <row r="104" spans="1:10" ht="24" customHeight="1">
      <c r="A104" s="58" t="s">
        <v>123</v>
      </c>
      <c r="B104" s="45"/>
      <c r="C104" s="34"/>
      <c r="D104" s="92">
        <v>-1890648</v>
      </c>
      <c r="E104" s="34"/>
      <c r="F104" s="92">
        <v>-1561873</v>
      </c>
      <c r="G104" s="34"/>
      <c r="H104" s="212" t="s">
        <v>22</v>
      </c>
      <c r="I104" s="28"/>
      <c r="J104" s="212" t="s">
        <v>22</v>
      </c>
    </row>
    <row r="105" spans="1:10" ht="24" customHeight="1">
      <c r="A105" s="58" t="s">
        <v>24</v>
      </c>
      <c r="B105" s="45"/>
      <c r="C105" s="34"/>
      <c r="D105" s="92"/>
      <c r="E105" s="34"/>
      <c r="F105" s="92"/>
      <c r="G105" s="34"/>
      <c r="H105" s="34"/>
      <c r="I105" s="34"/>
      <c r="J105" s="92"/>
    </row>
    <row r="106" spans="1:10" ht="24" customHeight="1">
      <c r="A106" s="58" t="s">
        <v>93</v>
      </c>
      <c r="B106" s="45"/>
      <c r="C106" s="34"/>
      <c r="D106" s="92"/>
      <c r="E106" s="34"/>
      <c r="F106" s="92"/>
      <c r="G106" s="34"/>
      <c r="H106" s="34"/>
      <c r="I106" s="34"/>
      <c r="J106" s="92"/>
    </row>
    <row r="107" spans="1:10" ht="24" customHeight="1">
      <c r="A107" s="58" t="s">
        <v>133</v>
      </c>
      <c r="B107" s="45"/>
      <c r="C107" s="34"/>
      <c r="D107" s="92">
        <v>820666</v>
      </c>
      <c r="E107" s="34"/>
      <c r="F107" s="92">
        <v>820666</v>
      </c>
      <c r="G107" s="34"/>
      <c r="H107" s="92">
        <v>820666</v>
      </c>
      <c r="I107" s="34"/>
      <c r="J107" s="92">
        <v>820666</v>
      </c>
    </row>
    <row r="108" spans="1:10" ht="24" customHeight="1">
      <c r="A108" s="58" t="s">
        <v>113</v>
      </c>
      <c r="B108" s="45"/>
      <c r="C108" s="34"/>
      <c r="D108" s="92">
        <v>1628825</v>
      </c>
      <c r="E108" s="34"/>
      <c r="F108" s="92">
        <v>1628825</v>
      </c>
      <c r="G108" s="34"/>
      <c r="H108" s="34">
        <v>1628825</v>
      </c>
      <c r="I108" s="34"/>
      <c r="J108" s="92">
        <v>1628825</v>
      </c>
    </row>
    <row r="109" spans="1:10" ht="24" customHeight="1">
      <c r="A109" s="58" t="s">
        <v>78</v>
      </c>
      <c r="B109" s="45"/>
      <c r="C109" s="34"/>
      <c r="D109" s="96">
        <v>29988889</v>
      </c>
      <c r="E109" s="34"/>
      <c r="F109" s="96">
        <v>26764462</v>
      </c>
      <c r="G109" s="34"/>
      <c r="H109" s="31">
        <v>19844654</v>
      </c>
      <c r="I109" s="34"/>
      <c r="J109" s="96">
        <v>19221255</v>
      </c>
    </row>
    <row r="110" spans="1:10" s="36" customFormat="1" ht="24" customHeight="1">
      <c r="A110" s="59" t="s">
        <v>141</v>
      </c>
      <c r="B110" s="37"/>
      <c r="C110" s="39"/>
      <c r="D110" s="39">
        <f>SUM(D95:D109)</f>
        <v>54797867</v>
      </c>
      <c r="E110" s="39"/>
      <c r="F110" s="39">
        <f>SUM(F95:F109)</f>
        <v>51884526</v>
      </c>
      <c r="G110" s="39"/>
      <c r="H110" s="39">
        <f>SUM(H95:H109)</f>
        <v>45264752</v>
      </c>
      <c r="I110" s="39"/>
      <c r="J110" s="39">
        <f>SUM(J95:J109)</f>
        <v>44641353</v>
      </c>
    </row>
    <row r="111" spans="1:10" ht="24" customHeight="1">
      <c r="A111" s="125" t="s">
        <v>25</v>
      </c>
      <c r="C111" s="34"/>
      <c r="D111" s="96">
        <v>3035084</v>
      </c>
      <c r="E111" s="34"/>
      <c r="F111" s="96">
        <v>3094665</v>
      </c>
      <c r="G111" s="34"/>
      <c r="H111" s="35" t="s">
        <v>178</v>
      </c>
      <c r="I111" s="28"/>
      <c r="J111" s="35" t="s">
        <v>178</v>
      </c>
    </row>
    <row r="112" spans="1:10" s="36" customFormat="1" ht="24" customHeight="1">
      <c r="A112" s="59" t="s">
        <v>26</v>
      </c>
      <c r="B112" s="33"/>
      <c r="C112" s="51"/>
      <c r="D112" s="47">
        <f>SUM(D110:D111)</f>
        <v>57832951</v>
      </c>
      <c r="E112" s="51"/>
      <c r="F112" s="47">
        <f>SUM(F110:F111)</f>
        <v>54979191</v>
      </c>
      <c r="G112" s="51"/>
      <c r="H112" s="47">
        <f>SUM(H110:H111)</f>
        <v>45264752</v>
      </c>
      <c r="I112" s="51"/>
      <c r="J112" s="47">
        <f>SUM(J110:J111)</f>
        <v>44641353</v>
      </c>
    </row>
    <row r="113" spans="1:10" ht="24" customHeight="1">
      <c r="A113" s="59"/>
      <c r="C113" s="28"/>
      <c r="D113" s="28"/>
      <c r="E113" s="28"/>
      <c r="F113" s="28"/>
      <c r="G113" s="28"/>
      <c r="H113" s="28"/>
      <c r="I113" s="28"/>
      <c r="J113" s="28"/>
    </row>
    <row r="114" spans="1:10" ht="24" customHeight="1" thickBot="1">
      <c r="A114" s="59" t="s">
        <v>27</v>
      </c>
      <c r="C114" s="39"/>
      <c r="D114" s="49">
        <f>SUM(D81+D112)</f>
        <v>122942588</v>
      </c>
      <c r="E114" s="39"/>
      <c r="F114" s="49">
        <f>SUM(F81+F112)</f>
        <v>115698280</v>
      </c>
      <c r="G114" s="39"/>
      <c r="H114" s="49">
        <f>SUM(H81+H112)</f>
        <v>83007203</v>
      </c>
      <c r="I114" s="39"/>
      <c r="J114" s="49">
        <f>SUM(J81+J112)</f>
        <v>80801493</v>
      </c>
    </row>
    <row r="115" spans="1:10" ht="22.5" customHeight="1" thickTop="1">
      <c r="A115" s="59"/>
      <c r="C115" s="135"/>
      <c r="D115" s="134"/>
      <c r="E115" s="135"/>
      <c r="F115" s="134"/>
      <c r="G115" s="135"/>
      <c r="H115" s="134"/>
      <c r="I115" s="135"/>
      <c r="J115" s="134"/>
    </row>
    <row r="116" spans="1:10" ht="24" customHeight="1">
      <c r="A116" s="124" t="s">
        <v>0</v>
      </c>
      <c r="B116" s="133"/>
      <c r="C116" s="102"/>
      <c r="D116" s="102"/>
      <c r="E116" s="102"/>
      <c r="F116" s="102"/>
      <c r="G116" s="102"/>
      <c r="H116" s="221"/>
      <c r="I116" s="221"/>
      <c r="J116" s="221"/>
    </row>
    <row r="117" spans="1:10" ht="24" customHeight="1">
      <c r="A117" s="124" t="s">
        <v>59</v>
      </c>
      <c r="B117" s="133"/>
      <c r="C117" s="102"/>
      <c r="D117" s="102"/>
      <c r="E117" s="102"/>
      <c r="F117" s="102"/>
      <c r="G117" s="102"/>
      <c r="H117" s="221"/>
      <c r="I117" s="221"/>
      <c r="J117" s="221"/>
    </row>
    <row r="118" spans="1:10" ht="24.75" customHeight="1">
      <c r="A118" s="40" t="s">
        <v>186</v>
      </c>
      <c r="B118" s="40"/>
      <c r="C118" s="102"/>
      <c r="D118" s="102"/>
      <c r="E118" s="102"/>
      <c r="F118" s="102"/>
      <c r="G118" s="102"/>
      <c r="H118" s="102"/>
      <c r="I118" s="102"/>
      <c r="J118" s="102"/>
    </row>
    <row r="119" spans="1:2" ht="15" customHeight="1">
      <c r="A119" s="219"/>
      <c r="B119" s="219"/>
    </row>
    <row r="120" spans="1:10" s="122" customFormat="1" ht="22.5" customHeight="1">
      <c r="A120" s="88"/>
      <c r="B120" s="45"/>
      <c r="C120" s="45"/>
      <c r="D120" s="218" t="s">
        <v>3</v>
      </c>
      <c r="E120" s="218"/>
      <c r="F120" s="218"/>
      <c r="G120" s="44"/>
      <c r="H120" s="218" t="s">
        <v>71</v>
      </c>
      <c r="I120" s="218"/>
      <c r="J120" s="218"/>
    </row>
    <row r="121" spans="1:10" ht="21" customHeight="1">
      <c r="A121" s="136"/>
      <c r="B121" s="45" t="s">
        <v>4</v>
      </c>
      <c r="C121" s="126"/>
      <c r="D121" s="197">
        <v>2553</v>
      </c>
      <c r="E121" s="126"/>
      <c r="F121" s="198" t="s">
        <v>185</v>
      </c>
      <c r="G121" s="127"/>
      <c r="H121" s="197">
        <v>2553</v>
      </c>
      <c r="I121" s="126"/>
      <c r="J121" s="198" t="s">
        <v>185</v>
      </c>
    </row>
    <row r="122" spans="2:10" ht="21" customHeight="1">
      <c r="B122" s="45"/>
      <c r="C122" s="45"/>
      <c r="D122" s="220" t="s">
        <v>53</v>
      </c>
      <c r="E122" s="220"/>
      <c r="F122" s="220"/>
      <c r="G122" s="220"/>
      <c r="H122" s="220"/>
      <c r="I122" s="220"/>
      <c r="J122" s="220"/>
    </row>
    <row r="123" spans="1:10" ht="21.75" customHeight="1">
      <c r="A123" s="128" t="s">
        <v>28</v>
      </c>
      <c r="B123" s="33">
        <v>3</v>
      </c>
      <c r="C123" s="28"/>
      <c r="D123" s="34"/>
      <c r="E123" s="34"/>
      <c r="F123" s="34"/>
      <c r="G123" s="34"/>
      <c r="H123" s="34"/>
      <c r="I123" s="34"/>
      <c r="J123" s="34"/>
    </row>
    <row r="124" spans="1:10" ht="21.75" customHeight="1">
      <c r="A124" s="125" t="s">
        <v>94</v>
      </c>
      <c r="C124" s="28"/>
      <c r="D124" s="139">
        <v>43612945</v>
      </c>
      <c r="E124" s="28"/>
      <c r="F124" s="139">
        <v>34779477</v>
      </c>
      <c r="G124" s="28"/>
      <c r="H124" s="28">
        <v>13336601</v>
      </c>
      <c r="I124" s="28"/>
      <c r="J124" s="139">
        <v>11089736</v>
      </c>
    </row>
    <row r="125" spans="1:10" ht="24" customHeight="1">
      <c r="A125" s="125" t="s">
        <v>58</v>
      </c>
      <c r="C125" s="28"/>
      <c r="D125" s="139">
        <v>29036</v>
      </c>
      <c r="E125" s="28"/>
      <c r="F125" s="139">
        <v>13996</v>
      </c>
      <c r="G125" s="28"/>
      <c r="H125" s="192">
        <v>306428</v>
      </c>
      <c r="I125" s="28"/>
      <c r="J125" s="139">
        <v>303691</v>
      </c>
    </row>
    <row r="126" spans="1:10" ht="21.75" customHeight="1">
      <c r="A126" s="125" t="s">
        <v>95</v>
      </c>
      <c r="C126" s="193"/>
      <c r="D126" s="139">
        <v>302313</v>
      </c>
      <c r="E126" s="193"/>
      <c r="F126" s="139">
        <v>26562</v>
      </c>
      <c r="G126" s="28"/>
      <c r="H126" s="28">
        <v>43527</v>
      </c>
      <c r="I126" s="28"/>
      <c r="J126" s="212" t="s">
        <v>22</v>
      </c>
    </row>
    <row r="127" spans="1:10" ht="21.75" customHeight="1">
      <c r="A127" s="125" t="s">
        <v>29</v>
      </c>
      <c r="C127" s="28"/>
      <c r="D127" s="139">
        <v>261274</v>
      </c>
      <c r="E127" s="28"/>
      <c r="F127" s="139">
        <v>215417</v>
      </c>
      <c r="G127" s="28"/>
      <c r="H127" s="28">
        <v>82103</v>
      </c>
      <c r="I127" s="28"/>
      <c r="J127" s="139">
        <v>79998</v>
      </c>
    </row>
    <row r="128" spans="1:10" s="36" customFormat="1" ht="21.75" customHeight="1">
      <c r="A128" s="59" t="s">
        <v>30</v>
      </c>
      <c r="B128" s="37"/>
      <c r="C128" s="39"/>
      <c r="D128" s="38">
        <f>SUM(D124:D127)</f>
        <v>44205568</v>
      </c>
      <c r="E128" s="39"/>
      <c r="F128" s="38">
        <f>SUM(F124:F127)</f>
        <v>35035452</v>
      </c>
      <c r="G128" s="39"/>
      <c r="H128" s="38">
        <f>SUM(H124:H127)</f>
        <v>13768659</v>
      </c>
      <c r="I128" s="39"/>
      <c r="J128" s="140">
        <f>SUM(J124:J127)</f>
        <v>11473425</v>
      </c>
    </row>
    <row r="129" spans="1:10" ht="15" customHeight="1">
      <c r="A129" s="219"/>
      <c r="B129" s="219"/>
      <c r="C129" s="28"/>
      <c r="D129" s="28"/>
      <c r="E129" s="28"/>
      <c r="F129" s="28"/>
      <c r="G129" s="28"/>
      <c r="H129" s="28"/>
      <c r="I129" s="28"/>
      <c r="J129" s="48"/>
    </row>
    <row r="130" spans="1:10" ht="21.75" customHeight="1">
      <c r="A130" s="128" t="s">
        <v>31</v>
      </c>
      <c r="B130" s="33">
        <v>3</v>
      </c>
      <c r="C130" s="28"/>
      <c r="D130" s="28"/>
      <c r="E130" s="28"/>
      <c r="F130" s="28"/>
      <c r="G130" s="28"/>
      <c r="H130" s="28"/>
      <c r="I130" s="28"/>
      <c r="J130" s="139"/>
    </row>
    <row r="131" spans="1:10" ht="21.75" customHeight="1">
      <c r="A131" s="125" t="s">
        <v>96</v>
      </c>
      <c r="C131" s="28"/>
      <c r="D131" s="139">
        <v>35611764</v>
      </c>
      <c r="E131" s="28"/>
      <c r="F131" s="139">
        <v>29672563</v>
      </c>
      <c r="G131" s="28"/>
      <c r="H131" s="28">
        <v>11523438</v>
      </c>
      <c r="I131" s="28"/>
      <c r="J131" s="139">
        <v>9940485</v>
      </c>
    </row>
    <row r="132" spans="1:10" ht="21.75" customHeight="1">
      <c r="A132" s="125" t="s">
        <v>114</v>
      </c>
      <c r="C132" s="28"/>
      <c r="D132" s="139">
        <v>2248584</v>
      </c>
      <c r="E132" s="28"/>
      <c r="F132" s="139">
        <v>1720205</v>
      </c>
      <c r="G132" s="28"/>
      <c r="H132" s="28">
        <v>415567</v>
      </c>
      <c r="I132" s="28"/>
      <c r="J132" s="139">
        <v>261348</v>
      </c>
    </row>
    <row r="133" spans="1:10" ht="21.75" customHeight="1">
      <c r="A133" s="125" t="s">
        <v>115</v>
      </c>
      <c r="C133" s="28"/>
      <c r="D133" s="139">
        <v>2209530</v>
      </c>
      <c r="E133" s="28"/>
      <c r="F133" s="139">
        <v>2044236</v>
      </c>
      <c r="G133" s="28"/>
      <c r="H133" s="28">
        <v>622252</v>
      </c>
      <c r="I133" s="28"/>
      <c r="J133" s="139">
        <v>585356</v>
      </c>
    </row>
    <row r="134" spans="1:10" ht="21.75" customHeight="1">
      <c r="A134" s="125" t="s">
        <v>216</v>
      </c>
      <c r="B134" s="33" t="s">
        <v>103</v>
      </c>
      <c r="C134" s="34"/>
      <c r="D134" s="141">
        <v>174664</v>
      </c>
      <c r="E134" s="34"/>
      <c r="F134" s="141">
        <v>130298</v>
      </c>
      <c r="G134" s="34"/>
      <c r="H134" s="142">
        <v>77057</v>
      </c>
      <c r="I134" s="34"/>
      <c r="J134" s="142">
        <v>48371</v>
      </c>
    </row>
    <row r="135" spans="1:10" ht="21.75" customHeight="1">
      <c r="A135" s="125" t="s">
        <v>131</v>
      </c>
      <c r="C135" s="34"/>
      <c r="D135" s="213" t="s">
        <v>22</v>
      </c>
      <c r="E135" s="34"/>
      <c r="F135" s="213" t="s">
        <v>22</v>
      </c>
      <c r="G135" s="34"/>
      <c r="H135" s="213" t="s">
        <v>22</v>
      </c>
      <c r="I135" s="34"/>
      <c r="J135" s="143">
        <v>32225</v>
      </c>
    </row>
    <row r="136" spans="1:10" s="36" customFormat="1" ht="21.75" customHeight="1">
      <c r="A136" s="59" t="s">
        <v>32</v>
      </c>
      <c r="B136" s="37"/>
      <c r="C136" s="39"/>
      <c r="D136" s="47">
        <f>SUM(D131:D135)</f>
        <v>40244542</v>
      </c>
      <c r="E136" s="39"/>
      <c r="F136" s="47">
        <f>SUM(F131:F135)</f>
        <v>33567302</v>
      </c>
      <c r="G136" s="39"/>
      <c r="H136" s="47">
        <f>SUM(H131:H135)</f>
        <v>12638314</v>
      </c>
      <c r="I136" s="39"/>
      <c r="J136" s="47">
        <f>SUM(J131:J135)</f>
        <v>10867785</v>
      </c>
    </row>
    <row r="137" spans="1:10" ht="15" customHeight="1">
      <c r="A137" s="219"/>
      <c r="B137" s="219"/>
      <c r="C137" s="28"/>
      <c r="D137" s="28"/>
      <c r="E137" s="28"/>
      <c r="F137" s="28"/>
      <c r="G137" s="28"/>
      <c r="H137" s="28"/>
      <c r="I137" s="28"/>
      <c r="J137" s="48"/>
    </row>
    <row r="138" spans="1:10" ht="21.75" customHeight="1">
      <c r="A138" s="125" t="s">
        <v>157</v>
      </c>
      <c r="B138" s="33">
        <v>6</v>
      </c>
      <c r="C138" s="28"/>
      <c r="D138" s="143">
        <v>599840</v>
      </c>
      <c r="E138" s="28"/>
      <c r="F138" s="143">
        <v>200253</v>
      </c>
      <c r="G138" s="28"/>
      <c r="H138" s="213" t="s">
        <v>22</v>
      </c>
      <c r="I138" s="28"/>
      <c r="J138" s="213" t="s">
        <v>22</v>
      </c>
    </row>
    <row r="139" spans="1:10" ht="21.75" customHeight="1">
      <c r="A139" s="59" t="s">
        <v>156</v>
      </c>
      <c r="J139" s="29"/>
    </row>
    <row r="140" spans="1:10" ht="21.75" customHeight="1">
      <c r="A140" s="59" t="s">
        <v>205</v>
      </c>
      <c r="C140" s="28"/>
      <c r="D140" s="39">
        <f>D128-D136+D138</f>
        <v>4560866</v>
      </c>
      <c r="E140" s="28"/>
      <c r="F140" s="39">
        <f>F128-F136+F138</f>
        <v>1668403</v>
      </c>
      <c r="G140" s="39"/>
      <c r="H140" s="39">
        <f>SUM(H128-H136)</f>
        <v>1130345</v>
      </c>
      <c r="I140" s="39"/>
      <c r="J140" s="135">
        <f>SUM(J128-J136)</f>
        <v>605640</v>
      </c>
    </row>
    <row r="141" spans="1:10" ht="21.75" customHeight="1">
      <c r="A141" s="125" t="s">
        <v>116</v>
      </c>
      <c r="B141" s="33">
        <v>3</v>
      </c>
      <c r="C141" s="28"/>
      <c r="D141" s="143">
        <v>447588</v>
      </c>
      <c r="E141" s="28"/>
      <c r="F141" s="143">
        <v>714975</v>
      </c>
      <c r="G141" s="28"/>
      <c r="H141" s="31">
        <v>374151</v>
      </c>
      <c r="I141" s="28"/>
      <c r="J141" s="143">
        <v>351531</v>
      </c>
    </row>
    <row r="142" spans="1:10" ht="21.75" customHeight="1">
      <c r="A142" s="59" t="s">
        <v>206</v>
      </c>
      <c r="C142" s="39"/>
      <c r="D142" s="135">
        <f>D140-D141</f>
        <v>4113278</v>
      </c>
      <c r="E142" s="39"/>
      <c r="F142" s="135">
        <f>F140-F141</f>
        <v>953428</v>
      </c>
      <c r="G142" s="39"/>
      <c r="H142" s="135">
        <f>H140-H141</f>
        <v>756194</v>
      </c>
      <c r="I142" s="39"/>
      <c r="J142" s="135">
        <f>J140-J141</f>
        <v>254109</v>
      </c>
    </row>
    <row r="143" spans="1:10" ht="21.75" customHeight="1">
      <c r="A143" s="125" t="s">
        <v>207</v>
      </c>
      <c r="C143" s="28"/>
      <c r="D143" s="96">
        <v>819440</v>
      </c>
      <c r="E143" s="28"/>
      <c r="F143" s="96">
        <v>165946</v>
      </c>
      <c r="G143" s="28"/>
      <c r="H143" s="194">
        <v>132795</v>
      </c>
      <c r="I143" s="28"/>
      <c r="J143" s="96">
        <v>25540</v>
      </c>
    </row>
    <row r="144" spans="1:10" ht="21.75" customHeight="1" thickBot="1">
      <c r="A144" s="59" t="s">
        <v>107</v>
      </c>
      <c r="C144" s="39"/>
      <c r="D144" s="49">
        <f>D142-D143</f>
        <v>3293838</v>
      </c>
      <c r="E144" s="39"/>
      <c r="F144" s="49">
        <f>F142-F143</f>
        <v>787482</v>
      </c>
      <c r="G144" s="39"/>
      <c r="H144" s="49">
        <f>H142-H143</f>
        <v>623399</v>
      </c>
      <c r="I144" s="39"/>
      <c r="J144" s="49">
        <f>J142-J143</f>
        <v>228569</v>
      </c>
    </row>
    <row r="145" spans="1:10" ht="15" customHeight="1" thickTop="1">
      <c r="A145" s="59"/>
      <c r="C145" s="39"/>
      <c r="D145" s="51"/>
      <c r="E145" s="39"/>
      <c r="F145" s="51"/>
      <c r="G145" s="39"/>
      <c r="H145" s="51"/>
      <c r="I145" s="39"/>
      <c r="J145" s="48"/>
    </row>
    <row r="146" spans="1:10" ht="21.75" customHeight="1">
      <c r="A146" s="59" t="s">
        <v>145</v>
      </c>
      <c r="C146" s="28"/>
      <c r="D146" s="217"/>
      <c r="E146" s="28"/>
      <c r="F146" s="28"/>
      <c r="G146" s="28"/>
      <c r="H146" s="28"/>
      <c r="I146" s="28"/>
      <c r="J146" s="139"/>
    </row>
    <row r="147" spans="1:10" ht="21.75" customHeight="1">
      <c r="A147" s="125" t="s">
        <v>146</v>
      </c>
      <c r="C147" s="28"/>
      <c r="D147" s="28">
        <v>3224427</v>
      </c>
      <c r="E147" s="28"/>
      <c r="F147" s="139">
        <v>770529</v>
      </c>
      <c r="G147" s="28"/>
      <c r="H147" s="28">
        <v>623399</v>
      </c>
      <c r="I147" s="28"/>
      <c r="J147" s="139">
        <v>228569</v>
      </c>
    </row>
    <row r="148" spans="1:10" ht="21.75" customHeight="1">
      <c r="A148" s="125" t="s">
        <v>147</v>
      </c>
      <c r="C148" s="28"/>
      <c r="D148" s="31">
        <v>69411</v>
      </c>
      <c r="E148" s="28"/>
      <c r="F148" s="143">
        <v>16953</v>
      </c>
      <c r="G148" s="28"/>
      <c r="H148" s="213" t="s">
        <v>22</v>
      </c>
      <c r="I148" s="28"/>
      <c r="J148" s="213" t="s">
        <v>22</v>
      </c>
    </row>
    <row r="149" spans="1:10" ht="21.75" customHeight="1" thickBot="1">
      <c r="A149" s="59" t="s">
        <v>107</v>
      </c>
      <c r="C149" s="51"/>
      <c r="D149" s="50">
        <f>SUM(D147:D148)</f>
        <v>3293838</v>
      </c>
      <c r="E149" s="51"/>
      <c r="F149" s="50">
        <f>SUM(F147:F148)</f>
        <v>787482</v>
      </c>
      <c r="G149" s="51"/>
      <c r="H149" s="50">
        <f>SUM(H147:H148)</f>
        <v>623399</v>
      </c>
      <c r="I149" s="51"/>
      <c r="J149" s="144">
        <f>SUM(J147:J148)</f>
        <v>228569</v>
      </c>
    </row>
    <row r="150" spans="1:10" ht="15" customHeight="1" thickTop="1">
      <c r="A150" s="219"/>
      <c r="B150" s="219"/>
      <c r="C150" s="123"/>
      <c r="D150" s="123"/>
      <c r="E150" s="123"/>
      <c r="F150" s="123"/>
      <c r="G150" s="123"/>
      <c r="H150" s="123"/>
      <c r="I150" s="123"/>
      <c r="J150" s="48"/>
    </row>
    <row r="151" spans="1:10" ht="26.25" customHeight="1" thickBot="1">
      <c r="A151" s="59" t="s">
        <v>221</v>
      </c>
      <c r="B151" s="33">
        <v>13</v>
      </c>
      <c r="C151" s="28"/>
      <c r="D151" s="145">
        <v>0.48</v>
      </c>
      <c r="E151" s="28"/>
      <c r="F151" s="146">
        <v>0.11</v>
      </c>
      <c r="G151" s="28"/>
      <c r="H151" s="195">
        <v>0.09</v>
      </c>
      <c r="I151" s="28"/>
      <c r="J151" s="147">
        <v>0.03</v>
      </c>
    </row>
    <row r="152" spans="1:10" ht="9.75" customHeight="1" thickTop="1">
      <c r="A152" s="59"/>
      <c r="C152" s="28"/>
      <c r="D152" s="148"/>
      <c r="E152" s="28"/>
      <c r="F152" s="149"/>
      <c r="G152" s="28"/>
      <c r="H152" s="150"/>
      <c r="I152" s="28"/>
      <c r="J152" s="151"/>
    </row>
  </sheetData>
  <mergeCells count="21">
    <mergeCell ref="D5:F5"/>
    <mergeCell ref="D91:J91"/>
    <mergeCell ref="D87:F87"/>
    <mergeCell ref="H87:J87"/>
    <mergeCell ref="H5:J5"/>
    <mergeCell ref="D60:J60"/>
    <mergeCell ref="D56:F56"/>
    <mergeCell ref="H56:J56"/>
    <mergeCell ref="D9:J9"/>
    <mergeCell ref="D30:F30"/>
    <mergeCell ref="H116:J116"/>
    <mergeCell ref="H117:J117"/>
    <mergeCell ref="A119:B119"/>
    <mergeCell ref="H30:J30"/>
    <mergeCell ref="D34:J34"/>
    <mergeCell ref="D120:F120"/>
    <mergeCell ref="H120:J120"/>
    <mergeCell ref="A150:B150"/>
    <mergeCell ref="D122:J122"/>
    <mergeCell ref="A129:B129"/>
    <mergeCell ref="A137:B137"/>
  </mergeCells>
  <printOptions/>
  <pageMargins left="0.8" right="0.8" top="0.48" bottom="0.5" header="0.5" footer="0.5"/>
  <pageSetup firstPageNumber="3" useFirstPageNumber="1" horizontalDpi="600" verticalDpi="600" orientation="portrait" paperSize="9" scale="96" r:id="rId1"/>
  <headerFooter alignWithMargins="0">
    <oddFooter>&amp;L  หมายเหตุประกอบงบการเงินเป็นส่วนหนึ่งของงบการเงินนี้
&amp;C&amp;14&amp;P</oddFooter>
  </headerFooter>
  <rowBreaks count="4" manualBreakCount="4">
    <brk id="25" max="8" man="1"/>
    <brk id="51" max="255" man="1"/>
    <brk id="82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view="pageBreakPreview" zoomScaleSheetLayoutView="100" workbookViewId="0" topLeftCell="G10">
      <selection activeCell="V21" sqref="V21"/>
    </sheetView>
  </sheetViews>
  <sheetFormatPr defaultColWidth="9.140625" defaultRowHeight="21" customHeight="1"/>
  <cols>
    <col min="1" max="1" width="35.57421875" style="65" customWidth="1"/>
    <col min="2" max="2" width="13.140625" style="65" customWidth="1"/>
    <col min="3" max="3" width="0.71875" style="65" customWidth="1"/>
    <col min="4" max="4" width="13.140625" style="65" customWidth="1"/>
    <col min="5" max="5" width="0.71875" style="65" customWidth="1"/>
    <col min="6" max="6" width="13.140625" style="65" customWidth="1"/>
    <col min="7" max="7" width="0.85546875" style="65" customWidth="1"/>
    <col min="8" max="8" width="13.140625" style="65" customWidth="1"/>
    <col min="9" max="9" width="0.71875" style="65" customWidth="1"/>
    <col min="10" max="10" width="13.140625" style="65" customWidth="1"/>
    <col min="11" max="11" width="0.71875" style="65" customWidth="1"/>
    <col min="12" max="12" width="13.140625" style="65" customWidth="1"/>
    <col min="13" max="13" width="0.71875" style="65" customWidth="1"/>
    <col min="14" max="14" width="13.140625" style="65" customWidth="1"/>
    <col min="15" max="15" width="0.5625" style="65" customWidth="1"/>
    <col min="16" max="16" width="13.140625" style="65" customWidth="1"/>
    <col min="17" max="17" width="0.71875" style="65" customWidth="1"/>
    <col min="18" max="18" width="13.140625" style="65" customWidth="1"/>
    <col min="19" max="19" width="0.71875" style="65" customWidth="1"/>
    <col min="20" max="20" width="13.140625" style="65" customWidth="1"/>
    <col min="21" max="21" width="0.71875" style="65" customWidth="1"/>
    <col min="22" max="22" width="13.140625" style="65" customWidth="1"/>
    <col min="23" max="23" width="0.5625" style="65" customWidth="1"/>
    <col min="24" max="24" width="13.140625" style="65" customWidth="1"/>
    <col min="25" max="25" width="0.5625" style="65" customWidth="1"/>
    <col min="26" max="26" width="13.140625" style="65" customWidth="1"/>
    <col min="27" max="16384" width="9.140625" style="65" customWidth="1"/>
  </cols>
  <sheetData>
    <row r="1" spans="1:25" ht="24.75" customHeight="1">
      <c r="A1" s="185" t="s">
        <v>0</v>
      </c>
      <c r="B1" s="63"/>
      <c r="C1" s="64"/>
      <c r="D1" s="64"/>
      <c r="E1" s="64"/>
      <c r="F1" s="64"/>
      <c r="G1" s="64"/>
      <c r="H1" s="63"/>
      <c r="I1" s="64"/>
      <c r="J1" s="63"/>
      <c r="K1" s="64"/>
      <c r="L1" s="63"/>
      <c r="M1" s="64"/>
      <c r="N1" s="63"/>
      <c r="O1" s="63"/>
      <c r="P1" s="63"/>
      <c r="Q1" s="63"/>
      <c r="R1" s="63"/>
      <c r="S1" s="63"/>
      <c r="T1" s="63"/>
      <c r="U1" s="64"/>
      <c r="V1" s="64"/>
      <c r="W1" s="64"/>
      <c r="X1" s="63"/>
      <c r="Y1" s="64"/>
    </row>
    <row r="2" spans="1:25" ht="24.75" customHeight="1">
      <c r="A2" s="185" t="s">
        <v>105</v>
      </c>
      <c r="B2" s="63"/>
      <c r="C2" s="64"/>
      <c r="D2" s="64"/>
      <c r="E2" s="64"/>
      <c r="F2" s="64"/>
      <c r="G2" s="64"/>
      <c r="H2" s="63"/>
      <c r="I2" s="64"/>
      <c r="J2" s="63"/>
      <c r="K2" s="64"/>
      <c r="L2" s="63"/>
      <c r="M2" s="64"/>
      <c r="N2" s="63"/>
      <c r="O2" s="63"/>
      <c r="P2" s="63"/>
      <c r="Q2" s="63"/>
      <c r="R2" s="63"/>
      <c r="S2" s="63"/>
      <c r="T2" s="63"/>
      <c r="U2" s="64"/>
      <c r="V2" s="64"/>
      <c r="W2" s="64"/>
      <c r="X2" s="63"/>
      <c r="Y2" s="64"/>
    </row>
    <row r="3" spans="1:29" s="5" customFormat="1" ht="24.75" customHeight="1">
      <c r="A3" s="186" t="s">
        <v>186</v>
      </c>
      <c r="B3" s="4"/>
      <c r="C3" s="55"/>
      <c r="D3" s="21"/>
      <c r="E3" s="21"/>
      <c r="F3" s="23"/>
      <c r="G3" s="21"/>
      <c r="H3" s="21"/>
      <c r="I3" s="21"/>
      <c r="J3" s="62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5" ht="23.25" customHeight="1">
      <c r="A4" s="185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7" ht="21.75" customHeight="1">
      <c r="A5" s="187"/>
      <c r="B5" s="223" t="s">
        <v>3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75"/>
    </row>
    <row r="6" spans="1:27" ht="21.75" customHeight="1">
      <c r="A6" s="188"/>
      <c r="B6" s="127"/>
      <c r="C6" s="27"/>
      <c r="D6" s="27"/>
      <c r="E6" s="111"/>
      <c r="F6" s="111"/>
      <c r="G6" s="111"/>
      <c r="H6" s="180"/>
      <c r="I6" s="111"/>
      <c r="J6" s="111"/>
      <c r="K6" s="180"/>
      <c r="L6" s="180" t="s">
        <v>150</v>
      </c>
      <c r="M6" s="111"/>
      <c r="N6" s="111"/>
      <c r="O6" s="111"/>
      <c r="P6" s="53"/>
      <c r="Q6" s="53"/>
      <c r="R6" s="53"/>
      <c r="S6" s="111"/>
      <c r="T6" s="181"/>
      <c r="U6" s="111"/>
      <c r="V6" s="182"/>
      <c r="W6" s="111"/>
      <c r="X6" s="111"/>
      <c r="Y6" s="180"/>
      <c r="Z6" s="183"/>
      <c r="AA6" s="67"/>
    </row>
    <row r="7" spans="1:27" ht="21.75" customHeight="1">
      <c r="A7" s="188"/>
      <c r="B7" s="127" t="s">
        <v>36</v>
      </c>
      <c r="C7" s="27"/>
      <c r="D7" s="27"/>
      <c r="E7" s="111"/>
      <c r="F7" s="111"/>
      <c r="G7" s="111"/>
      <c r="H7" s="180" t="s">
        <v>118</v>
      </c>
      <c r="I7" s="111"/>
      <c r="J7" s="111" t="s">
        <v>23</v>
      </c>
      <c r="K7" s="180"/>
      <c r="L7" s="180" t="s">
        <v>214</v>
      </c>
      <c r="M7" s="111"/>
      <c r="N7" s="111" t="s">
        <v>118</v>
      </c>
      <c r="O7" s="111"/>
      <c r="P7" s="53"/>
      <c r="Q7" s="53"/>
      <c r="R7" s="53"/>
      <c r="S7" s="111"/>
      <c r="T7" s="181" t="s">
        <v>24</v>
      </c>
      <c r="U7" s="111"/>
      <c r="V7" s="182" t="s">
        <v>80</v>
      </c>
      <c r="W7" s="111"/>
      <c r="X7" s="111" t="s">
        <v>51</v>
      </c>
      <c r="Y7" s="180"/>
      <c r="Z7" s="183"/>
      <c r="AA7" s="67"/>
    </row>
    <row r="8" spans="1:27" ht="21.75" customHeight="1">
      <c r="A8" s="188"/>
      <c r="B8" s="8" t="s">
        <v>37</v>
      </c>
      <c r="C8" s="111"/>
      <c r="D8" s="111" t="s">
        <v>211</v>
      </c>
      <c r="E8" s="111"/>
      <c r="F8" s="111" t="s">
        <v>33</v>
      </c>
      <c r="G8" s="111"/>
      <c r="H8" s="180" t="s">
        <v>79</v>
      </c>
      <c r="I8" s="111"/>
      <c r="J8" s="111" t="s">
        <v>34</v>
      </c>
      <c r="K8" s="180"/>
      <c r="L8" s="180" t="s">
        <v>213</v>
      </c>
      <c r="M8" s="111"/>
      <c r="N8" s="111" t="s">
        <v>65</v>
      </c>
      <c r="O8" s="111"/>
      <c r="P8" s="111" t="s">
        <v>135</v>
      </c>
      <c r="Q8" s="111"/>
      <c r="R8" s="111" t="s">
        <v>61</v>
      </c>
      <c r="S8" s="111"/>
      <c r="T8" s="111" t="s">
        <v>64</v>
      </c>
      <c r="U8" s="111"/>
      <c r="V8" s="180" t="s">
        <v>52</v>
      </c>
      <c r="W8" s="111"/>
      <c r="X8" s="111" t="s">
        <v>52</v>
      </c>
      <c r="Y8" s="180"/>
      <c r="Z8" s="111" t="s">
        <v>80</v>
      </c>
      <c r="AA8" s="69"/>
    </row>
    <row r="9" spans="1:27" ht="21.75" customHeight="1">
      <c r="A9" s="189"/>
      <c r="B9" s="199" t="s">
        <v>39</v>
      </c>
      <c r="C9" s="111"/>
      <c r="D9" s="201" t="s">
        <v>210</v>
      </c>
      <c r="E9" s="111"/>
      <c r="F9" s="201" t="s">
        <v>117</v>
      </c>
      <c r="G9" s="111"/>
      <c r="H9" s="202" t="s">
        <v>2</v>
      </c>
      <c r="I9" s="111"/>
      <c r="J9" s="201" t="s">
        <v>35</v>
      </c>
      <c r="K9" s="180"/>
      <c r="L9" s="202" t="s">
        <v>212</v>
      </c>
      <c r="M9" s="111"/>
      <c r="N9" s="201" t="s">
        <v>38</v>
      </c>
      <c r="O9" s="111"/>
      <c r="P9" s="201" t="s">
        <v>62</v>
      </c>
      <c r="Q9" s="111"/>
      <c r="R9" s="197" t="s">
        <v>120</v>
      </c>
      <c r="S9" s="111"/>
      <c r="T9" s="201" t="s">
        <v>63</v>
      </c>
      <c r="U9" s="111"/>
      <c r="V9" s="202" t="s">
        <v>111</v>
      </c>
      <c r="W9" s="111"/>
      <c r="X9" s="201" t="s">
        <v>40</v>
      </c>
      <c r="Y9" s="180"/>
      <c r="Z9" s="201" t="s">
        <v>52</v>
      </c>
      <c r="AA9" s="69"/>
    </row>
    <row r="10" spans="1:27" ht="21.75" customHeight="1">
      <c r="A10" s="189"/>
      <c r="B10" s="222" t="s">
        <v>53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82"/>
    </row>
    <row r="11" spans="1:27" ht="21.75" customHeight="1">
      <c r="A11" s="18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68"/>
    </row>
    <row r="12" spans="1:27" ht="21.75" customHeight="1">
      <c r="A12" s="190" t="s">
        <v>191</v>
      </c>
      <c r="B12" s="176">
        <v>7519938</v>
      </c>
      <c r="C12" s="71"/>
      <c r="D12" s="71">
        <v>-2116718</v>
      </c>
      <c r="E12" s="170"/>
      <c r="F12" s="170">
        <v>16436492</v>
      </c>
      <c r="G12" s="170"/>
      <c r="H12" s="170">
        <v>2332088</v>
      </c>
      <c r="I12" s="170"/>
      <c r="J12" s="170">
        <v>1415112</v>
      </c>
      <c r="K12" s="170"/>
      <c r="L12" s="170">
        <v>-833273</v>
      </c>
      <c r="M12" s="27"/>
      <c r="N12" s="170">
        <v>-1009135</v>
      </c>
      <c r="O12" s="170"/>
      <c r="P12" s="71">
        <v>820666</v>
      </c>
      <c r="Q12" s="71"/>
      <c r="R12" s="71">
        <v>1396018</v>
      </c>
      <c r="S12" s="71"/>
      <c r="T12" s="71">
        <v>19091896</v>
      </c>
      <c r="U12" s="71"/>
      <c r="V12" s="177">
        <f>SUM(B12:U12)</f>
        <v>45053084</v>
      </c>
      <c r="W12" s="71"/>
      <c r="X12" s="71">
        <v>497707</v>
      </c>
      <c r="Y12" s="71"/>
      <c r="Z12" s="71">
        <v>45550791</v>
      </c>
      <c r="AA12" s="71"/>
    </row>
    <row r="13" spans="1:27" ht="21.75" customHeight="1">
      <c r="A13" s="191" t="s">
        <v>153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86"/>
      <c r="W13" s="26"/>
      <c r="X13" s="26"/>
      <c r="Y13" s="26"/>
      <c r="Z13" s="26"/>
      <c r="AA13" s="71"/>
    </row>
    <row r="14" spans="1:27" s="76" customFormat="1" ht="21.75" customHeight="1">
      <c r="A14" s="191" t="s">
        <v>162</v>
      </c>
      <c r="AA14" s="74"/>
    </row>
    <row r="15" spans="1:27" s="76" customFormat="1" ht="21.75" customHeight="1">
      <c r="A15" s="191" t="s">
        <v>163</v>
      </c>
      <c r="B15" s="210" t="s">
        <v>22</v>
      </c>
      <c r="C15" s="106"/>
      <c r="D15" s="210" t="s">
        <v>22</v>
      </c>
      <c r="E15" s="106"/>
      <c r="F15" s="210" t="s">
        <v>22</v>
      </c>
      <c r="G15" s="106"/>
      <c r="H15" s="210" t="s">
        <v>22</v>
      </c>
      <c r="I15" s="106"/>
      <c r="J15" s="210" t="s">
        <v>22</v>
      </c>
      <c r="K15" s="106"/>
      <c r="L15" s="157">
        <v>-44810</v>
      </c>
      <c r="M15" s="106"/>
      <c r="N15" s="210" t="s">
        <v>22</v>
      </c>
      <c r="O15" s="106"/>
      <c r="P15" s="210" t="s">
        <v>22</v>
      </c>
      <c r="Q15" s="161"/>
      <c r="R15" s="210" t="s">
        <v>22</v>
      </c>
      <c r="S15" s="161"/>
      <c r="T15" s="210" t="s">
        <v>22</v>
      </c>
      <c r="U15" s="106"/>
      <c r="V15" s="137">
        <f>SUM(B15:U15)</f>
        <v>-44810</v>
      </c>
      <c r="W15" s="106"/>
      <c r="X15" s="137">
        <v>-219</v>
      </c>
      <c r="Y15" s="106"/>
      <c r="Z15" s="157">
        <f>SUM(V15:X15)</f>
        <v>-45029</v>
      </c>
      <c r="AA15" s="74"/>
    </row>
    <row r="16" spans="1:27" ht="21.75" customHeight="1">
      <c r="A16" s="191" t="s">
        <v>123</v>
      </c>
      <c r="B16" s="208" t="s">
        <v>22</v>
      </c>
      <c r="C16" s="106" t="s">
        <v>177</v>
      </c>
      <c r="D16" s="208" t="s">
        <v>22</v>
      </c>
      <c r="E16" s="106"/>
      <c r="F16" s="208" t="s">
        <v>22</v>
      </c>
      <c r="G16" s="106"/>
      <c r="H16" s="208" t="s">
        <v>22</v>
      </c>
      <c r="I16" s="106"/>
      <c r="J16" s="208" t="s">
        <v>22</v>
      </c>
      <c r="K16" s="106"/>
      <c r="L16" s="208" t="s">
        <v>22</v>
      </c>
      <c r="M16" s="106"/>
      <c r="N16" s="138">
        <v>-507245</v>
      </c>
      <c r="O16" s="106"/>
      <c r="P16" s="208" t="s">
        <v>22</v>
      </c>
      <c r="Q16" s="161"/>
      <c r="R16" s="208" t="s">
        <v>22</v>
      </c>
      <c r="S16" s="161"/>
      <c r="T16" s="208" t="s">
        <v>22</v>
      </c>
      <c r="U16" s="106"/>
      <c r="V16" s="162">
        <f>SUM(B16:U16)</f>
        <v>-507245</v>
      </c>
      <c r="W16" s="106"/>
      <c r="X16" s="162">
        <v>-11393</v>
      </c>
      <c r="Y16" s="106"/>
      <c r="Z16" s="138">
        <f>SUM(V16:X16)</f>
        <v>-518638</v>
      </c>
      <c r="AA16" s="74"/>
    </row>
    <row r="17" spans="1:27" ht="21.75" customHeight="1">
      <c r="A17" s="191" t="s">
        <v>142</v>
      </c>
      <c r="B17" s="163"/>
      <c r="C17" s="119"/>
      <c r="D17" s="163"/>
      <c r="E17" s="164"/>
      <c r="F17" s="163"/>
      <c r="G17" s="119"/>
      <c r="H17" s="163"/>
      <c r="I17" s="164"/>
      <c r="J17" s="164"/>
      <c r="K17" s="119"/>
      <c r="L17" s="164"/>
      <c r="M17" s="119"/>
      <c r="N17" s="163"/>
      <c r="O17" s="119"/>
      <c r="P17" s="163"/>
      <c r="Q17" s="165"/>
      <c r="R17" s="163"/>
      <c r="S17" s="165"/>
      <c r="T17" s="163"/>
      <c r="U17" s="119"/>
      <c r="V17" s="119"/>
      <c r="W17" s="119"/>
      <c r="X17" s="164"/>
      <c r="Y17" s="119"/>
      <c r="Z17" s="166"/>
      <c r="AA17" s="74"/>
    </row>
    <row r="18" spans="1:27" ht="21.75" customHeight="1">
      <c r="A18" s="191" t="s">
        <v>130</v>
      </c>
      <c r="B18" s="210" t="s">
        <v>22</v>
      </c>
      <c r="C18" s="119"/>
      <c r="D18" s="210" t="s">
        <v>22</v>
      </c>
      <c r="E18" s="119"/>
      <c r="F18" s="210" t="s">
        <v>22</v>
      </c>
      <c r="G18" s="119"/>
      <c r="H18" s="210" t="s">
        <v>22</v>
      </c>
      <c r="I18" s="119"/>
      <c r="J18" s="210" t="s">
        <v>22</v>
      </c>
      <c r="K18" s="119"/>
      <c r="L18" s="157">
        <f>SUM(L14:L16)</f>
        <v>-44810</v>
      </c>
      <c r="M18" s="119"/>
      <c r="N18" s="157">
        <f>SUM(N14:N16)</f>
        <v>-507245</v>
      </c>
      <c r="O18" s="119"/>
      <c r="P18" s="210" t="s">
        <v>22</v>
      </c>
      <c r="Q18" s="165"/>
      <c r="R18" s="210" t="s">
        <v>22</v>
      </c>
      <c r="S18" s="165"/>
      <c r="T18" s="210" t="s">
        <v>22</v>
      </c>
      <c r="U18" s="119"/>
      <c r="V18" s="137">
        <f>SUM(B18:U18)</f>
        <v>-552055</v>
      </c>
      <c r="W18" s="119"/>
      <c r="X18" s="157">
        <f>SUM(X15:X16)</f>
        <v>-11612</v>
      </c>
      <c r="Y18" s="119"/>
      <c r="Z18" s="157">
        <f>SUM(Z14:Z16)</f>
        <v>-563667</v>
      </c>
      <c r="AA18" s="74"/>
    </row>
    <row r="19" spans="1:27" ht="21.75" customHeight="1">
      <c r="A19" s="191" t="s">
        <v>107</v>
      </c>
      <c r="B19" s="208" t="s">
        <v>22</v>
      </c>
      <c r="C19" s="106"/>
      <c r="D19" s="208" t="s">
        <v>22</v>
      </c>
      <c r="E19" s="106"/>
      <c r="F19" s="208" t="s">
        <v>22</v>
      </c>
      <c r="G19" s="106"/>
      <c r="H19" s="208" t="s">
        <v>22</v>
      </c>
      <c r="I19" s="106"/>
      <c r="J19" s="208" t="s">
        <v>22</v>
      </c>
      <c r="K19" s="106"/>
      <c r="L19" s="208" t="s">
        <v>22</v>
      </c>
      <c r="M19" s="106"/>
      <c r="N19" s="208" t="s">
        <v>22</v>
      </c>
      <c r="O19" s="106"/>
      <c r="P19" s="208" t="s">
        <v>22</v>
      </c>
      <c r="Q19" s="106"/>
      <c r="R19" s="208" t="s">
        <v>22</v>
      </c>
      <c r="S19" s="106"/>
      <c r="T19" s="162">
        <v>770529</v>
      </c>
      <c r="U19" s="106"/>
      <c r="V19" s="162">
        <f>SUM(B19:U19)</f>
        <v>770529</v>
      </c>
      <c r="W19" s="106"/>
      <c r="X19" s="157">
        <v>16953</v>
      </c>
      <c r="Y19" s="106"/>
      <c r="Z19" s="167">
        <f>SUM(V19:X19)</f>
        <v>787482</v>
      </c>
      <c r="AA19" s="74"/>
    </row>
    <row r="20" spans="1:27" s="76" customFormat="1" ht="21.75" customHeight="1">
      <c r="A20" s="190" t="s">
        <v>81</v>
      </c>
      <c r="B20" s="210" t="s">
        <v>22</v>
      </c>
      <c r="C20" s="168"/>
      <c r="D20" s="210" t="s">
        <v>22</v>
      </c>
      <c r="E20" s="168"/>
      <c r="F20" s="210" t="s">
        <v>22</v>
      </c>
      <c r="G20" s="168"/>
      <c r="H20" s="210" t="s">
        <v>22</v>
      </c>
      <c r="I20" s="168"/>
      <c r="J20" s="210" t="s">
        <v>22</v>
      </c>
      <c r="K20" s="168"/>
      <c r="L20" s="169">
        <f>SUM(L18:L19)</f>
        <v>-44810</v>
      </c>
      <c r="M20" s="168"/>
      <c r="N20" s="169">
        <f>SUM(N18:N19)</f>
        <v>-507245</v>
      </c>
      <c r="O20" s="168"/>
      <c r="P20" s="210" t="s">
        <v>22</v>
      </c>
      <c r="Q20" s="168"/>
      <c r="R20" s="210" t="s">
        <v>22</v>
      </c>
      <c r="S20" s="168"/>
      <c r="T20" s="169">
        <f>SUM(T18:T19)</f>
        <v>770529</v>
      </c>
      <c r="U20" s="168"/>
      <c r="V20" s="169">
        <f>SUM(V18:V19)</f>
        <v>218474</v>
      </c>
      <c r="W20" s="168"/>
      <c r="X20" s="169">
        <f>SUM(X18:X19)</f>
        <v>5341</v>
      </c>
      <c r="Y20" s="168"/>
      <c r="Z20" s="169">
        <f>SUM(Z18:Z19)</f>
        <v>223815</v>
      </c>
      <c r="AA20" s="71"/>
    </row>
    <row r="21" spans="1:28" s="27" customFormat="1" ht="22.5" customHeight="1">
      <c r="A21" s="179" t="s">
        <v>122</v>
      </c>
      <c r="B21" s="210" t="s">
        <v>22</v>
      </c>
      <c r="C21" s="106"/>
      <c r="D21" s="157">
        <v>-232807</v>
      </c>
      <c r="E21" s="106"/>
      <c r="F21" s="210" t="s">
        <v>22</v>
      </c>
      <c r="G21" s="106"/>
      <c r="H21" s="210" t="s">
        <v>22</v>
      </c>
      <c r="I21" s="106"/>
      <c r="J21" s="210" t="s">
        <v>22</v>
      </c>
      <c r="K21" s="51"/>
      <c r="L21" s="210" t="s">
        <v>22</v>
      </c>
      <c r="M21" s="51"/>
      <c r="N21" s="210" t="s">
        <v>22</v>
      </c>
      <c r="O21" s="106"/>
      <c r="P21" s="210" t="s">
        <v>22</v>
      </c>
      <c r="Q21" s="106"/>
      <c r="R21" s="210" t="s">
        <v>22</v>
      </c>
      <c r="S21" s="106"/>
      <c r="T21" s="210" t="s">
        <v>22</v>
      </c>
      <c r="U21" s="106"/>
      <c r="V21" s="137">
        <f>SUM(B21:U21)</f>
        <v>-232807</v>
      </c>
      <c r="W21" s="106"/>
      <c r="X21" s="210" t="s">
        <v>22</v>
      </c>
      <c r="Y21" s="106"/>
      <c r="Z21" s="157">
        <f>SUM(V21:X21)</f>
        <v>-232807</v>
      </c>
      <c r="AA21" s="106"/>
      <c r="AB21" s="129"/>
    </row>
    <row r="22" spans="1:28" s="27" customFormat="1" ht="22.5" customHeight="1">
      <c r="A22" s="116" t="s">
        <v>119</v>
      </c>
      <c r="B22" s="210" t="s">
        <v>22</v>
      </c>
      <c r="C22" s="119"/>
      <c r="D22" s="210" t="s">
        <v>22</v>
      </c>
      <c r="E22" s="119"/>
      <c r="F22" s="210" t="s">
        <v>22</v>
      </c>
      <c r="G22" s="119"/>
      <c r="H22" s="210" t="s">
        <v>22</v>
      </c>
      <c r="I22" s="106"/>
      <c r="J22" s="210" t="s">
        <v>22</v>
      </c>
      <c r="K22" s="51"/>
      <c r="L22" s="210" t="s">
        <v>22</v>
      </c>
      <c r="M22" s="51"/>
      <c r="N22" s="210" t="s">
        <v>22</v>
      </c>
      <c r="O22" s="119"/>
      <c r="P22" s="210" t="s">
        <v>22</v>
      </c>
      <c r="Q22" s="106"/>
      <c r="R22" s="157">
        <v>232807</v>
      </c>
      <c r="S22" s="106"/>
      <c r="T22" s="157">
        <v>-232807</v>
      </c>
      <c r="U22" s="106"/>
      <c r="V22" s="210" t="s">
        <v>22</v>
      </c>
      <c r="W22" s="119"/>
      <c r="X22" s="210" t="s">
        <v>22</v>
      </c>
      <c r="Y22" s="119"/>
      <c r="Z22" s="210" t="s">
        <v>22</v>
      </c>
      <c r="AA22" s="119"/>
      <c r="AB22" s="106"/>
    </row>
    <row r="23" spans="1:27" s="76" customFormat="1" ht="21.75" customHeight="1">
      <c r="A23" s="191" t="s">
        <v>182</v>
      </c>
      <c r="B23" s="208" t="s">
        <v>22</v>
      </c>
      <c r="C23" s="106"/>
      <c r="D23" s="208" t="s">
        <v>22</v>
      </c>
      <c r="E23" s="106"/>
      <c r="F23" s="208" t="s">
        <v>22</v>
      </c>
      <c r="G23" s="106"/>
      <c r="H23" s="208" t="s">
        <v>22</v>
      </c>
      <c r="I23" s="168"/>
      <c r="J23" s="208" t="s">
        <v>22</v>
      </c>
      <c r="K23" s="168"/>
      <c r="L23" s="208" t="s">
        <v>22</v>
      </c>
      <c r="M23" s="168"/>
      <c r="N23" s="208" t="s">
        <v>22</v>
      </c>
      <c r="O23" s="168"/>
      <c r="P23" s="208" t="s">
        <v>22</v>
      </c>
      <c r="Q23" s="168"/>
      <c r="R23" s="208" t="s">
        <v>22</v>
      </c>
      <c r="S23" s="168"/>
      <c r="T23" s="208" t="s">
        <v>22</v>
      </c>
      <c r="U23" s="168"/>
      <c r="V23" s="208" t="s">
        <v>22</v>
      </c>
      <c r="W23" s="168"/>
      <c r="X23" s="138">
        <v>-8804</v>
      </c>
      <c r="Y23" s="168"/>
      <c r="Z23" s="167">
        <f>SUM(V23:X23)</f>
        <v>-8804</v>
      </c>
      <c r="AA23" s="71"/>
    </row>
    <row r="24" spans="1:27" ht="21.75" customHeight="1" thickBot="1">
      <c r="A24" s="190" t="s">
        <v>192</v>
      </c>
      <c r="B24" s="171">
        <f>B12</f>
        <v>7519938</v>
      </c>
      <c r="C24" s="172"/>
      <c r="D24" s="171">
        <f>D12+SUM(D20:D23)</f>
        <v>-2349525</v>
      </c>
      <c r="E24" s="172"/>
      <c r="F24" s="171">
        <f>F12</f>
        <v>16436492</v>
      </c>
      <c r="G24" s="172"/>
      <c r="H24" s="171">
        <f>H12</f>
        <v>2332088</v>
      </c>
      <c r="I24" s="172"/>
      <c r="J24" s="171">
        <f>J12+SUM(J20:J23)</f>
        <v>1415112</v>
      </c>
      <c r="K24" s="172"/>
      <c r="L24" s="171">
        <f>L12+SUM(L20:L23)</f>
        <v>-878083</v>
      </c>
      <c r="M24" s="172"/>
      <c r="N24" s="171">
        <f>N12+SUM(N20:N23)</f>
        <v>-1516380</v>
      </c>
      <c r="O24" s="172"/>
      <c r="P24" s="171">
        <f>P12+SUM(P20:P23)</f>
        <v>820666</v>
      </c>
      <c r="Q24" s="172"/>
      <c r="R24" s="171">
        <f>R12+SUM(R20:R23)</f>
        <v>1628825</v>
      </c>
      <c r="S24" s="172"/>
      <c r="T24" s="171">
        <f>T12+SUM(T20:T23)</f>
        <v>19629618</v>
      </c>
      <c r="U24" s="172"/>
      <c r="V24" s="171">
        <f>V12+SUM(V20:V23)</f>
        <v>45038751</v>
      </c>
      <c r="W24" s="172"/>
      <c r="X24" s="171">
        <f>X12+SUM(X20:X23)</f>
        <v>494244</v>
      </c>
      <c r="Y24" s="172"/>
      <c r="Z24" s="171">
        <f>Z12+SUM(Z20:Z23)</f>
        <v>45532995</v>
      </c>
      <c r="AA24" s="74"/>
    </row>
    <row r="25" spans="1:27" ht="21" customHeight="1" thickTop="1">
      <c r="A25" s="66"/>
      <c r="B25" s="73"/>
      <c r="C25" s="74"/>
      <c r="D25" s="74"/>
      <c r="E25" s="74"/>
      <c r="F25" s="73"/>
      <c r="G25" s="74"/>
      <c r="H25" s="73"/>
      <c r="I25" s="74"/>
      <c r="J25" s="74"/>
      <c r="K25" s="74"/>
      <c r="L25" s="73"/>
      <c r="M25" s="74"/>
      <c r="N25" s="73"/>
      <c r="O25" s="73"/>
      <c r="P25" s="74"/>
      <c r="Q25" s="73"/>
      <c r="R25" s="71"/>
      <c r="S25" s="73"/>
      <c r="T25" s="71"/>
      <c r="U25" s="73"/>
      <c r="V25" s="74"/>
      <c r="W25" s="74"/>
      <c r="X25" s="74"/>
      <c r="Y25" s="74"/>
      <c r="Z25" s="74"/>
      <c r="AA25" s="74"/>
    </row>
    <row r="26" spans="1:27" ht="21" customHeight="1">
      <c r="A26" s="70"/>
      <c r="B26" s="72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  <c r="P26" s="71"/>
      <c r="Q26" s="72"/>
      <c r="R26" s="71"/>
      <c r="S26" s="72"/>
      <c r="T26" s="71"/>
      <c r="U26" s="72"/>
      <c r="V26" s="71"/>
      <c r="W26" s="71"/>
      <c r="X26" s="71"/>
      <c r="Y26" s="71"/>
      <c r="Z26" s="71"/>
      <c r="AA26" s="71"/>
    </row>
    <row r="27" spans="1:27" ht="21" customHeight="1">
      <c r="A27" s="66"/>
      <c r="B27" s="73"/>
      <c r="C27" s="79"/>
      <c r="D27" s="74"/>
      <c r="E27" s="74"/>
      <c r="F27" s="73"/>
      <c r="G27" s="74"/>
      <c r="H27" s="73"/>
      <c r="I27" s="74"/>
      <c r="J27" s="74"/>
      <c r="K27" s="74"/>
      <c r="L27" s="73"/>
      <c r="M27" s="78"/>
      <c r="N27" s="73"/>
      <c r="O27" s="77"/>
      <c r="P27" s="78"/>
      <c r="Q27" s="79"/>
      <c r="R27" s="74"/>
      <c r="S27" s="79"/>
      <c r="T27" s="74"/>
      <c r="U27" s="77"/>
      <c r="V27" s="74"/>
      <c r="W27" s="77"/>
      <c r="X27" s="74"/>
      <c r="Y27" s="77"/>
      <c r="Z27" s="74"/>
      <c r="AA27" s="77"/>
    </row>
    <row r="28" spans="1:27" ht="21" customHeight="1">
      <c r="A28" s="66"/>
      <c r="B28" s="73"/>
      <c r="C28" s="77"/>
      <c r="D28" s="74"/>
      <c r="E28" s="74"/>
      <c r="F28" s="73"/>
      <c r="G28" s="74"/>
      <c r="H28" s="73"/>
      <c r="I28" s="74"/>
      <c r="J28" s="74"/>
      <c r="K28" s="74"/>
      <c r="L28" s="73"/>
      <c r="M28" s="78"/>
      <c r="N28" s="73"/>
      <c r="O28" s="77"/>
      <c r="P28" s="78"/>
      <c r="Q28" s="77"/>
      <c r="R28" s="74"/>
      <c r="S28" s="77"/>
      <c r="T28" s="74"/>
      <c r="U28" s="79"/>
      <c r="V28" s="74"/>
      <c r="W28" s="74"/>
      <c r="X28" s="74"/>
      <c r="Y28" s="74"/>
      <c r="Z28" s="74"/>
      <c r="AA28" s="74"/>
    </row>
    <row r="29" spans="1:27" ht="21" customHeight="1">
      <c r="A29" s="66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ht="21" customHeight="1">
      <c r="A30" s="66"/>
      <c r="B30" s="73"/>
      <c r="C30" s="74"/>
      <c r="D30" s="74"/>
      <c r="E30" s="74"/>
      <c r="F30" s="73"/>
      <c r="G30" s="74"/>
      <c r="H30" s="73"/>
      <c r="I30" s="74"/>
      <c r="J30" s="74"/>
      <c r="K30" s="74"/>
      <c r="L30" s="73"/>
      <c r="M30" s="74"/>
      <c r="N30" s="73"/>
      <c r="O30" s="73"/>
      <c r="P30" s="74"/>
      <c r="Q30" s="73"/>
      <c r="R30" s="74"/>
      <c r="S30" s="73"/>
      <c r="T30" s="74"/>
      <c r="U30" s="73"/>
      <c r="V30" s="74"/>
      <c r="W30" s="74"/>
      <c r="X30" s="74"/>
      <c r="Y30" s="74"/>
      <c r="Z30" s="74"/>
      <c r="AA30" s="74"/>
    </row>
    <row r="31" spans="1:27" ht="21" customHeight="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</row>
    <row r="40" ht="21" customHeight="1">
      <c r="F40" s="80" t="s">
        <v>22</v>
      </c>
    </row>
    <row r="42" ht="21" customHeight="1">
      <c r="F42" s="80" t="s">
        <v>22</v>
      </c>
    </row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4" ht="21.75" customHeight="1"/>
    <row r="75" ht="21.75" customHeight="1"/>
    <row r="76" ht="21.75" customHeight="1">
      <c r="F76" s="65">
        <v>-16220</v>
      </c>
    </row>
    <row r="77" ht="21.75" customHeight="1"/>
    <row r="78" ht="21.75" customHeight="1"/>
    <row r="80" ht="21.75" customHeight="1">
      <c r="F80" s="65">
        <v>53008</v>
      </c>
    </row>
    <row r="81" spans="1:6" ht="21.75" customHeight="1">
      <c r="A81" s="65" t="s">
        <v>104</v>
      </c>
      <c r="F81" s="81" t="s">
        <v>22</v>
      </c>
    </row>
    <row r="82" ht="21.75" customHeight="1">
      <c r="F82" s="65">
        <f>SUM(F80:F81)</f>
        <v>53008</v>
      </c>
    </row>
    <row r="83" ht="21.75" customHeight="1"/>
    <row r="84" ht="21" customHeight="1">
      <c r="F84" s="65">
        <v>0.01</v>
      </c>
    </row>
    <row r="85" ht="22.5" customHeight="1"/>
  </sheetData>
  <mergeCells count="2">
    <mergeCell ref="B10:Z10"/>
    <mergeCell ref="B5:Z5"/>
  </mergeCells>
  <printOptions/>
  <pageMargins left="0.78" right="0.3" top="0.48" bottom="0.5" header="0.5" footer="0.5"/>
  <pageSetup firstPageNumber="8" useFirstPageNumber="1" fitToHeight="1" fitToWidth="1" horizontalDpi="600" verticalDpi="600" orientation="landscape" paperSize="9" scale="71" r:id="rId1"/>
  <headerFooter alignWithMargins="0">
    <oddFooter>&amp;L  หมายเหตุประกอบงบการเงินเป็นส่วนหนึ่งของงบการเงินนี้
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2"/>
  <sheetViews>
    <sheetView view="pageBreakPreview" zoomScaleSheetLayoutView="100" workbookViewId="0" topLeftCell="I13">
      <selection activeCell="A9" sqref="A9"/>
    </sheetView>
  </sheetViews>
  <sheetFormatPr defaultColWidth="9.140625" defaultRowHeight="21" customHeight="1"/>
  <cols>
    <col min="1" max="1" width="37.00390625" style="103" customWidth="1"/>
    <col min="2" max="2" width="12.7109375" style="105" customWidth="1"/>
    <col min="3" max="3" width="0.85546875" style="103" customWidth="1"/>
    <col min="4" max="4" width="12.7109375" style="103" customWidth="1"/>
    <col min="5" max="5" width="0.85546875" style="103" customWidth="1"/>
    <col min="6" max="6" width="12.7109375" style="103" customWidth="1"/>
    <col min="7" max="7" width="0.85546875" style="103" customWidth="1"/>
    <col min="8" max="8" width="12.7109375" style="103" customWidth="1"/>
    <col min="9" max="9" width="0.85546875" style="65" customWidth="1"/>
    <col min="10" max="10" width="12.7109375" style="103" customWidth="1"/>
    <col min="11" max="11" width="0.85546875" style="103" customWidth="1"/>
    <col min="12" max="12" width="12.7109375" style="103" customWidth="1"/>
    <col min="13" max="13" width="0.85546875" style="103" customWidth="1"/>
    <col min="14" max="14" width="12.7109375" style="103" customWidth="1"/>
    <col min="15" max="15" width="0.85546875" style="103" customWidth="1"/>
    <col min="16" max="16" width="12.7109375" style="103" customWidth="1"/>
    <col min="17" max="17" width="0.85546875" style="103" customWidth="1"/>
    <col min="18" max="18" width="12.7109375" style="103" customWidth="1"/>
    <col min="19" max="19" width="0.85546875" style="103" customWidth="1"/>
    <col min="20" max="20" width="12.7109375" style="103" customWidth="1"/>
    <col min="21" max="21" width="0.85546875" style="103" customWidth="1"/>
    <col min="22" max="22" width="12.7109375" style="103" customWidth="1"/>
    <col min="23" max="23" width="0.85546875" style="103" customWidth="1"/>
    <col min="24" max="24" width="12.7109375" style="103" customWidth="1"/>
    <col min="25" max="25" width="0.85546875" style="103" customWidth="1"/>
    <col min="26" max="26" width="12.7109375" style="103" customWidth="1"/>
    <col min="27" max="16384" width="9.140625" style="103" customWidth="1"/>
  </cols>
  <sheetData>
    <row r="1" spans="1:25" s="99" customFormat="1" ht="24.75" customHeight="1">
      <c r="A1" s="97" t="s">
        <v>0</v>
      </c>
      <c r="B1" s="98"/>
      <c r="C1" s="97"/>
      <c r="D1" s="97"/>
      <c r="E1" s="97"/>
      <c r="G1" s="97"/>
      <c r="H1" s="97"/>
      <c r="I1" s="64"/>
      <c r="K1" s="97"/>
      <c r="M1" s="97"/>
      <c r="O1" s="97"/>
      <c r="U1" s="97"/>
      <c r="V1" s="97"/>
      <c r="W1" s="97"/>
      <c r="Y1" s="97"/>
    </row>
    <row r="2" spans="1:25" s="99" customFormat="1" ht="24.75" customHeight="1">
      <c r="A2" s="97" t="s">
        <v>105</v>
      </c>
      <c r="B2" s="98"/>
      <c r="C2" s="97"/>
      <c r="D2" s="97"/>
      <c r="E2" s="97"/>
      <c r="G2" s="97"/>
      <c r="H2" s="97"/>
      <c r="I2" s="64"/>
      <c r="K2" s="97"/>
      <c r="M2" s="97"/>
      <c r="O2" s="97"/>
      <c r="U2" s="97"/>
      <c r="V2" s="97"/>
      <c r="W2" s="97"/>
      <c r="Y2" s="97"/>
    </row>
    <row r="3" spans="1:9" s="99" customFormat="1" ht="24.75" customHeight="1">
      <c r="A3" s="186" t="s">
        <v>186</v>
      </c>
      <c r="B3" s="100"/>
      <c r="I3" s="63"/>
    </row>
    <row r="4" spans="1:26" ht="24.75" customHeight="1">
      <c r="A4" s="42"/>
      <c r="B4" s="101"/>
      <c r="C4" s="99"/>
      <c r="D4" s="99"/>
      <c r="E4" s="102"/>
      <c r="F4" s="99"/>
      <c r="G4" s="99"/>
      <c r="H4" s="99"/>
      <c r="I4" s="63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s="122" customFormat="1" ht="22.5" customHeight="1">
      <c r="A5" s="76"/>
      <c r="B5" s="218" t="s">
        <v>3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</row>
    <row r="6" spans="1:26" s="27" customFormat="1" ht="22.5" customHeight="1">
      <c r="A6" s="111"/>
      <c r="B6" s="127"/>
      <c r="E6" s="111"/>
      <c r="F6" s="111"/>
      <c r="G6" s="111"/>
      <c r="H6" s="180"/>
      <c r="I6" s="111"/>
      <c r="J6" s="111"/>
      <c r="K6" s="180"/>
      <c r="L6" s="180" t="s">
        <v>150</v>
      </c>
      <c r="M6" s="111"/>
      <c r="N6" s="111"/>
      <c r="O6" s="111"/>
      <c r="P6" s="53"/>
      <c r="Q6" s="53"/>
      <c r="R6" s="53"/>
      <c r="S6" s="111"/>
      <c r="T6" s="181"/>
      <c r="U6" s="111"/>
      <c r="V6" s="182"/>
      <c r="W6" s="111"/>
      <c r="X6" s="111"/>
      <c r="Y6" s="180"/>
      <c r="Z6" s="183"/>
    </row>
    <row r="7" spans="1:26" s="27" customFormat="1" ht="22.5" customHeight="1">
      <c r="A7" s="111"/>
      <c r="B7" s="127" t="s">
        <v>36</v>
      </c>
      <c r="E7" s="111"/>
      <c r="F7" s="111"/>
      <c r="G7" s="111"/>
      <c r="H7" s="180" t="s">
        <v>118</v>
      </c>
      <c r="I7" s="111"/>
      <c r="J7" s="111" t="s">
        <v>23</v>
      </c>
      <c r="K7" s="180"/>
      <c r="L7" s="180" t="s">
        <v>214</v>
      </c>
      <c r="M7" s="111"/>
      <c r="N7" s="111" t="s">
        <v>118</v>
      </c>
      <c r="O7" s="111"/>
      <c r="P7" s="53"/>
      <c r="Q7" s="53"/>
      <c r="R7" s="53"/>
      <c r="S7" s="111"/>
      <c r="T7" s="181" t="s">
        <v>24</v>
      </c>
      <c r="U7" s="111"/>
      <c r="V7" s="182" t="s">
        <v>80</v>
      </c>
      <c r="W7" s="111"/>
      <c r="X7" s="111" t="s">
        <v>51</v>
      </c>
      <c r="Y7" s="180"/>
      <c r="Z7" s="180"/>
    </row>
    <row r="8" spans="1:26" s="27" customFormat="1" ht="22.5" customHeight="1">
      <c r="A8" s="111"/>
      <c r="B8" s="8" t="s">
        <v>37</v>
      </c>
      <c r="C8" s="111"/>
      <c r="D8" s="111" t="s">
        <v>211</v>
      </c>
      <c r="E8" s="111"/>
      <c r="F8" s="111" t="s">
        <v>33</v>
      </c>
      <c r="G8" s="111"/>
      <c r="H8" s="180" t="s">
        <v>79</v>
      </c>
      <c r="I8" s="111"/>
      <c r="J8" s="111" t="s">
        <v>34</v>
      </c>
      <c r="K8" s="180"/>
      <c r="L8" s="180" t="s">
        <v>213</v>
      </c>
      <c r="M8" s="111"/>
      <c r="N8" s="111" t="s">
        <v>65</v>
      </c>
      <c r="O8" s="111"/>
      <c r="P8" s="111" t="s">
        <v>135</v>
      </c>
      <c r="Q8" s="111"/>
      <c r="R8" s="111" t="s">
        <v>61</v>
      </c>
      <c r="S8" s="111"/>
      <c r="T8" s="111" t="s">
        <v>64</v>
      </c>
      <c r="U8" s="111"/>
      <c r="V8" s="180" t="s">
        <v>52</v>
      </c>
      <c r="W8" s="111"/>
      <c r="X8" s="111" t="s">
        <v>52</v>
      </c>
      <c r="Y8" s="180"/>
      <c r="Z8" s="111" t="s">
        <v>128</v>
      </c>
    </row>
    <row r="9" spans="1:26" s="27" customFormat="1" ht="22.5" customHeight="1">
      <c r="A9" s="112"/>
      <c r="B9" s="199" t="s">
        <v>39</v>
      </c>
      <c r="C9" s="111"/>
      <c r="D9" s="201" t="s">
        <v>210</v>
      </c>
      <c r="E9" s="111"/>
      <c r="F9" s="201" t="s">
        <v>117</v>
      </c>
      <c r="G9" s="111"/>
      <c r="H9" s="202" t="s">
        <v>2</v>
      </c>
      <c r="I9" s="111"/>
      <c r="J9" s="201" t="s">
        <v>35</v>
      </c>
      <c r="K9" s="180"/>
      <c r="L9" s="202" t="s">
        <v>212</v>
      </c>
      <c r="M9" s="111"/>
      <c r="N9" s="201" t="s">
        <v>38</v>
      </c>
      <c r="O9" s="111"/>
      <c r="P9" s="201" t="s">
        <v>62</v>
      </c>
      <c r="Q9" s="111"/>
      <c r="R9" s="197" t="s">
        <v>120</v>
      </c>
      <c r="S9" s="111"/>
      <c r="T9" s="201" t="s">
        <v>63</v>
      </c>
      <c r="U9" s="111"/>
      <c r="V9" s="202" t="s">
        <v>111</v>
      </c>
      <c r="W9" s="111"/>
      <c r="X9" s="201" t="s">
        <v>40</v>
      </c>
      <c r="Y9" s="180"/>
      <c r="Z9" s="201" t="s">
        <v>129</v>
      </c>
    </row>
    <row r="10" spans="1:26" s="27" customFormat="1" ht="22.5" customHeight="1">
      <c r="A10" s="112"/>
      <c r="B10" s="224" t="s">
        <v>53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</row>
    <row r="11" spans="1:26" s="122" customFormat="1" ht="22.5" customHeight="1">
      <c r="A11" s="173"/>
      <c r="B11" s="176"/>
      <c r="C11" s="71"/>
      <c r="D11" s="71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26" s="122" customFormat="1" ht="22.5" customHeight="1">
      <c r="A12" s="173" t="s">
        <v>193</v>
      </c>
      <c r="B12" s="71">
        <v>7519938</v>
      </c>
      <c r="C12" s="71"/>
      <c r="D12" s="71">
        <v>-2855124</v>
      </c>
      <c r="E12" s="71"/>
      <c r="F12" s="71">
        <v>16436492</v>
      </c>
      <c r="G12" s="71"/>
      <c r="H12" s="71">
        <v>2332088</v>
      </c>
      <c r="I12" s="71"/>
      <c r="J12" s="71">
        <v>1467052</v>
      </c>
      <c r="K12" s="71"/>
      <c r="L12" s="71">
        <v>-668000</v>
      </c>
      <c r="M12" s="71"/>
      <c r="N12" s="71">
        <v>-1561873</v>
      </c>
      <c r="O12" s="71"/>
      <c r="P12" s="71">
        <v>820666</v>
      </c>
      <c r="Q12" s="71"/>
      <c r="R12" s="71">
        <v>1628825</v>
      </c>
      <c r="S12" s="71"/>
      <c r="T12" s="71">
        <v>26764462</v>
      </c>
      <c r="U12" s="71"/>
      <c r="V12" s="177">
        <f>SUM(B12:U12)</f>
        <v>51884526</v>
      </c>
      <c r="W12" s="71"/>
      <c r="X12" s="71">
        <v>3094665</v>
      </c>
      <c r="Y12" s="71"/>
      <c r="Z12" s="114">
        <f>SUM(V12:X12)</f>
        <v>54979191</v>
      </c>
    </row>
    <row r="13" spans="1:26" s="122" customFormat="1" ht="22.5" customHeight="1">
      <c r="A13" s="116" t="s">
        <v>152</v>
      </c>
      <c r="B13" s="176"/>
      <c r="C13" s="71"/>
      <c r="D13" s="71"/>
      <c r="E13" s="170"/>
      <c r="F13" s="170"/>
      <c r="G13" s="170"/>
      <c r="H13" s="170"/>
      <c r="I13" s="170"/>
      <c r="J13" s="170"/>
      <c r="K13" s="170"/>
      <c r="L13" s="170"/>
      <c r="M13" s="27"/>
      <c r="N13" s="170"/>
      <c r="O13" s="170"/>
      <c r="P13" s="71"/>
      <c r="Q13" s="71"/>
      <c r="R13" s="71"/>
      <c r="S13" s="71"/>
      <c r="T13" s="71"/>
      <c r="U13" s="71"/>
      <c r="V13" s="177"/>
      <c r="W13" s="71"/>
      <c r="X13" s="71"/>
      <c r="Y13" s="71"/>
      <c r="Z13" s="71"/>
    </row>
    <row r="14" spans="1:26" s="122" customFormat="1" ht="22.5" customHeight="1">
      <c r="A14" s="9" t="s">
        <v>162</v>
      </c>
      <c r="K14" s="170"/>
      <c r="L14" s="170"/>
      <c r="M14" s="27"/>
      <c r="N14" s="170"/>
      <c r="O14" s="170"/>
      <c r="P14" s="71"/>
      <c r="Q14" s="71"/>
      <c r="R14" s="71"/>
      <c r="S14" s="71"/>
      <c r="T14" s="71"/>
      <c r="U14" s="71"/>
      <c r="V14" s="177"/>
      <c r="W14" s="71"/>
      <c r="X14" s="71"/>
      <c r="Y14" s="71"/>
      <c r="Z14" s="71"/>
    </row>
    <row r="15" spans="1:26" s="27" customFormat="1" ht="22.5" customHeight="1">
      <c r="A15" s="9" t="s">
        <v>163</v>
      </c>
      <c r="B15" s="210" t="s">
        <v>22</v>
      </c>
      <c r="C15" s="119"/>
      <c r="D15" s="210" t="s">
        <v>22</v>
      </c>
      <c r="E15" s="119"/>
      <c r="F15" s="210" t="s">
        <v>22</v>
      </c>
      <c r="G15" s="119"/>
      <c r="H15" s="210" t="s">
        <v>22</v>
      </c>
      <c r="I15" s="106"/>
      <c r="J15" s="210" t="s">
        <v>22</v>
      </c>
      <c r="K15" s="157"/>
      <c r="L15" s="157">
        <v>17689</v>
      </c>
      <c r="M15" s="119"/>
      <c r="N15" s="210" t="s">
        <v>22</v>
      </c>
      <c r="O15" s="119"/>
      <c r="P15" s="210" t="s">
        <v>22</v>
      </c>
      <c r="Q15" s="106"/>
      <c r="R15" s="210" t="s">
        <v>22</v>
      </c>
      <c r="S15" s="106"/>
      <c r="T15" s="210" t="s">
        <v>22</v>
      </c>
      <c r="U15" s="119"/>
      <c r="V15" s="137">
        <f>SUM(B15:U15)</f>
        <v>17689</v>
      </c>
      <c r="W15" s="119"/>
      <c r="X15" s="210" t="s">
        <v>22</v>
      </c>
      <c r="Y15" s="119"/>
      <c r="Z15" s="129">
        <f>SUM(V15:X15)</f>
        <v>17689</v>
      </c>
    </row>
    <row r="16" spans="1:26" s="27" customFormat="1" ht="22.5" customHeight="1">
      <c r="A16" s="116" t="s">
        <v>123</v>
      </c>
      <c r="B16" s="208" t="s">
        <v>22</v>
      </c>
      <c r="C16" s="119" t="s">
        <v>177</v>
      </c>
      <c r="D16" s="208" t="s">
        <v>22</v>
      </c>
      <c r="E16" s="119"/>
      <c r="F16" s="208" t="s">
        <v>22</v>
      </c>
      <c r="G16" s="106"/>
      <c r="H16" s="208" t="s">
        <v>22</v>
      </c>
      <c r="I16" s="106"/>
      <c r="J16" s="208" t="s">
        <v>22</v>
      </c>
      <c r="K16" s="106"/>
      <c r="L16" s="208" t="s">
        <v>22</v>
      </c>
      <c r="M16" s="106"/>
      <c r="N16" s="162">
        <v>-328775</v>
      </c>
      <c r="O16" s="106"/>
      <c r="P16" s="208" t="s">
        <v>22</v>
      </c>
      <c r="Q16" s="161"/>
      <c r="R16" s="208" t="s">
        <v>22</v>
      </c>
      <c r="S16" s="161"/>
      <c r="T16" s="208" t="s">
        <v>22</v>
      </c>
      <c r="U16" s="119"/>
      <c r="V16" s="162">
        <f>SUM(B16:U16)</f>
        <v>-328775</v>
      </c>
      <c r="W16" s="119"/>
      <c r="X16" s="138">
        <v>-64322</v>
      </c>
      <c r="Y16" s="119"/>
      <c r="Z16" s="85">
        <f>SUM(V16:X16)</f>
        <v>-393097</v>
      </c>
    </row>
    <row r="17" spans="1:26" s="27" customFormat="1" ht="22.5" customHeight="1">
      <c r="A17" s="191" t="s">
        <v>173</v>
      </c>
      <c r="B17" s="193"/>
      <c r="C17" s="119"/>
      <c r="D17" s="193"/>
      <c r="E17" s="28"/>
      <c r="F17" s="193"/>
      <c r="G17" s="119"/>
      <c r="H17" s="193"/>
      <c r="I17" s="106"/>
      <c r="J17" s="193"/>
      <c r="K17" s="28"/>
      <c r="L17" s="29"/>
      <c r="M17" s="119"/>
      <c r="N17" s="28"/>
      <c r="O17" s="119"/>
      <c r="P17" s="193"/>
      <c r="Q17" s="28"/>
      <c r="R17" s="193"/>
      <c r="S17" s="28"/>
      <c r="T17" s="193"/>
      <c r="U17" s="119"/>
      <c r="V17" s="119"/>
      <c r="W17" s="119"/>
      <c r="X17" s="29"/>
      <c r="Y17" s="119"/>
      <c r="Z17" s="166"/>
    </row>
    <row r="18" spans="1:26" s="27" customFormat="1" ht="22.5" customHeight="1">
      <c r="A18" s="191" t="s">
        <v>172</v>
      </c>
      <c r="B18" s="210" t="s">
        <v>22</v>
      </c>
      <c r="C18" s="119"/>
      <c r="D18" s="210" t="s">
        <v>22</v>
      </c>
      <c r="E18" s="119"/>
      <c r="F18" s="210" t="s">
        <v>22</v>
      </c>
      <c r="G18" s="119"/>
      <c r="H18" s="210" t="s">
        <v>22</v>
      </c>
      <c r="I18" s="106"/>
      <c r="J18" s="210" t="s">
        <v>22</v>
      </c>
      <c r="K18" s="119"/>
      <c r="L18" s="157">
        <f>SUM(L14:L16)</f>
        <v>17689</v>
      </c>
      <c r="M18" s="119"/>
      <c r="N18" s="157">
        <f>SUM(N14:N16)</f>
        <v>-328775</v>
      </c>
      <c r="O18" s="119"/>
      <c r="P18" s="210" t="s">
        <v>22</v>
      </c>
      <c r="Q18" s="106"/>
      <c r="R18" s="210" t="s">
        <v>22</v>
      </c>
      <c r="S18" s="106"/>
      <c r="T18" s="210" t="s">
        <v>22</v>
      </c>
      <c r="U18" s="119"/>
      <c r="V18" s="157">
        <f>SUM(V14:V16)</f>
        <v>-311086</v>
      </c>
      <c r="W18" s="119"/>
      <c r="X18" s="157">
        <f>SUM(X14:X16)</f>
        <v>-64322</v>
      </c>
      <c r="Y18" s="119"/>
      <c r="Z18" s="157">
        <f>SUM(Z14:Z16)</f>
        <v>-375408</v>
      </c>
    </row>
    <row r="19" spans="1:26" s="27" customFormat="1" ht="22.5" customHeight="1">
      <c r="A19" s="116" t="s">
        <v>107</v>
      </c>
      <c r="B19" s="208" t="s">
        <v>22</v>
      </c>
      <c r="C19" s="106"/>
      <c r="D19" s="208" t="s">
        <v>22</v>
      </c>
      <c r="E19" s="119"/>
      <c r="F19" s="208" t="s">
        <v>22</v>
      </c>
      <c r="G19" s="106"/>
      <c r="H19" s="208" t="s">
        <v>22</v>
      </c>
      <c r="I19" s="106"/>
      <c r="J19" s="208" t="s">
        <v>22</v>
      </c>
      <c r="K19" s="106"/>
      <c r="L19" s="208" t="s">
        <v>22</v>
      </c>
      <c r="M19" s="106"/>
      <c r="N19" s="208" t="s">
        <v>22</v>
      </c>
      <c r="O19" s="119"/>
      <c r="P19" s="208" t="s">
        <v>22</v>
      </c>
      <c r="Q19" s="106"/>
      <c r="R19" s="208" t="s">
        <v>22</v>
      </c>
      <c r="S19" s="106"/>
      <c r="T19" s="162">
        <v>3224427</v>
      </c>
      <c r="U19" s="106"/>
      <c r="V19" s="162">
        <f>SUM(B19:U19)</f>
        <v>3224427</v>
      </c>
      <c r="W19" s="106"/>
      <c r="X19" s="157">
        <v>69411</v>
      </c>
      <c r="Y19" s="106"/>
      <c r="Z19" s="30">
        <f>SUM(V19:X19)</f>
        <v>3293838</v>
      </c>
    </row>
    <row r="20" spans="1:30" s="36" customFormat="1" ht="22.5" customHeight="1">
      <c r="A20" s="173" t="s">
        <v>81</v>
      </c>
      <c r="B20" s="210" t="s">
        <v>22</v>
      </c>
      <c r="C20" s="51"/>
      <c r="D20" s="210" t="s">
        <v>22</v>
      </c>
      <c r="E20" s="51"/>
      <c r="F20" s="210" t="s">
        <v>22</v>
      </c>
      <c r="G20" s="51"/>
      <c r="H20" s="210" t="s">
        <v>22</v>
      </c>
      <c r="I20" s="51"/>
      <c r="J20" s="210" t="s">
        <v>22</v>
      </c>
      <c r="K20" s="51"/>
      <c r="L20" s="178">
        <f>SUM(L18:L19)</f>
        <v>17689</v>
      </c>
      <c r="M20" s="51"/>
      <c r="N20" s="178">
        <f>SUM(N18:N19)</f>
        <v>-328775</v>
      </c>
      <c r="O20" s="51"/>
      <c r="P20" s="210" t="s">
        <v>22</v>
      </c>
      <c r="Q20" s="72"/>
      <c r="R20" s="210" t="s">
        <v>22</v>
      </c>
      <c r="S20" s="72"/>
      <c r="T20" s="178">
        <f>SUM(T18:T19)</f>
        <v>3224427</v>
      </c>
      <c r="U20" s="178">
        <f>SUM(U18:U19)</f>
        <v>0</v>
      </c>
      <c r="V20" s="178">
        <f>SUM(V18:V19)</f>
        <v>2913341</v>
      </c>
      <c r="W20" s="51"/>
      <c r="X20" s="178">
        <f>SUM(X18:X19)</f>
        <v>5089</v>
      </c>
      <c r="Y20" s="51"/>
      <c r="Z20" s="178">
        <f>SUM(V20:X20)</f>
        <v>2918430</v>
      </c>
      <c r="AA20" s="76"/>
      <c r="AB20" s="76"/>
      <c r="AC20" s="76"/>
      <c r="AD20" s="76"/>
    </row>
    <row r="21" spans="1:30" s="36" customFormat="1" ht="22.5" customHeight="1">
      <c r="A21" s="116" t="s">
        <v>219</v>
      </c>
      <c r="B21" s="210" t="s">
        <v>22</v>
      </c>
      <c r="C21" s="106"/>
      <c r="D21" s="210" t="s">
        <v>22</v>
      </c>
      <c r="E21" s="106"/>
      <c r="F21" s="210" t="s">
        <v>22</v>
      </c>
      <c r="G21" s="106"/>
      <c r="H21" s="210" t="s">
        <v>22</v>
      </c>
      <c r="I21" s="106"/>
      <c r="J21" s="210" t="s">
        <v>22</v>
      </c>
      <c r="K21" s="34"/>
      <c r="L21" s="210" t="s">
        <v>22</v>
      </c>
      <c r="M21" s="34"/>
      <c r="N21" s="210" t="s">
        <v>22</v>
      </c>
      <c r="O21" s="106"/>
      <c r="P21" s="210" t="s">
        <v>22</v>
      </c>
      <c r="Q21" s="106"/>
      <c r="R21" s="210" t="s">
        <v>22</v>
      </c>
      <c r="S21" s="106"/>
      <c r="T21" s="210" t="s">
        <v>22</v>
      </c>
      <c r="U21" s="106"/>
      <c r="V21" s="210" t="s">
        <v>22</v>
      </c>
      <c r="W21" s="106"/>
      <c r="X21" s="157">
        <v>-43363</v>
      </c>
      <c r="Y21" s="51"/>
      <c r="Z21" s="129">
        <f>SUM(V21:X21)</f>
        <v>-43363</v>
      </c>
      <c r="AA21" s="76"/>
      <c r="AB21" s="76"/>
      <c r="AC21" s="76"/>
      <c r="AD21" s="76"/>
    </row>
    <row r="22" spans="1:26" s="27" customFormat="1" ht="22.5" customHeight="1">
      <c r="A22" s="179" t="s">
        <v>182</v>
      </c>
      <c r="B22" s="208" t="s">
        <v>22</v>
      </c>
      <c r="C22" s="119"/>
      <c r="D22" s="208" t="s">
        <v>22</v>
      </c>
      <c r="E22" s="106"/>
      <c r="F22" s="208" t="s">
        <v>22</v>
      </c>
      <c r="G22" s="106"/>
      <c r="H22" s="208" t="s">
        <v>22</v>
      </c>
      <c r="I22" s="106"/>
      <c r="J22" s="208" t="s">
        <v>22</v>
      </c>
      <c r="K22" s="34"/>
      <c r="L22" s="208" t="s">
        <v>22</v>
      </c>
      <c r="M22" s="34"/>
      <c r="N22" s="208" t="s">
        <v>22</v>
      </c>
      <c r="O22" s="106"/>
      <c r="P22" s="208" t="s">
        <v>22</v>
      </c>
      <c r="Q22" s="106"/>
      <c r="R22" s="208" t="s">
        <v>22</v>
      </c>
      <c r="S22" s="106"/>
      <c r="T22" s="208" t="s">
        <v>22</v>
      </c>
      <c r="U22" s="106"/>
      <c r="V22" s="208" t="s">
        <v>22</v>
      </c>
      <c r="W22" s="106"/>
      <c r="X22" s="138">
        <v>-21307</v>
      </c>
      <c r="Y22" s="106"/>
      <c r="Z22" s="85">
        <f>SUM(V22:X22)</f>
        <v>-21307</v>
      </c>
    </row>
    <row r="23" spans="1:26" s="27" customFormat="1" ht="22.5" customHeight="1" thickBot="1">
      <c r="A23" s="173" t="s">
        <v>194</v>
      </c>
      <c r="B23" s="184">
        <f>SUM(B12)+SUM(B20:B22)</f>
        <v>7519938</v>
      </c>
      <c r="C23" s="172"/>
      <c r="D23" s="184">
        <f>SUM(D12)+SUM(D20:D22)</f>
        <v>-2855124</v>
      </c>
      <c r="E23" s="106"/>
      <c r="F23" s="184">
        <f>SUM(F12)+SUM(F20:F22)</f>
        <v>16436492</v>
      </c>
      <c r="G23" s="106"/>
      <c r="H23" s="184">
        <f>SUM(H12)+SUM(H20:H22)</f>
        <v>2332088</v>
      </c>
      <c r="I23" s="170"/>
      <c r="J23" s="184">
        <f>SUM(J12)+SUM(J20:J22)</f>
        <v>1467052</v>
      </c>
      <c r="K23" s="51"/>
      <c r="L23" s="184">
        <f>SUM(L12)+SUM(L20:L22)</f>
        <v>-650311</v>
      </c>
      <c r="M23" s="51"/>
      <c r="N23" s="184">
        <f>SUM(N12)+SUM(N20:N22)</f>
        <v>-1890648</v>
      </c>
      <c r="O23" s="172"/>
      <c r="P23" s="184">
        <f>SUM(P12)+SUM(P20:P22)</f>
        <v>820666</v>
      </c>
      <c r="Q23" s="170"/>
      <c r="R23" s="184">
        <f>SUM(R12)+SUM(R20:R22)</f>
        <v>1628825</v>
      </c>
      <c r="S23" s="170"/>
      <c r="T23" s="184">
        <f>SUM(T12)+SUM(T20:T22)</f>
        <v>29988889</v>
      </c>
      <c r="U23" s="106"/>
      <c r="V23" s="184">
        <f>SUM(V12)+SUM(V20:V22)</f>
        <v>54797867</v>
      </c>
      <c r="W23" s="106"/>
      <c r="X23" s="184">
        <f>SUM(X12)+SUM(X20:X22)</f>
        <v>3035084</v>
      </c>
      <c r="Y23" s="106"/>
      <c r="Z23" s="184">
        <f>SUM(Z12)+SUM(Z20:Z22)</f>
        <v>57832951</v>
      </c>
    </row>
    <row r="24" spans="5:25" ht="21" customHeight="1" thickTop="1">
      <c r="E24" s="106"/>
      <c r="G24" s="106"/>
      <c r="K24" s="51"/>
      <c r="M24" s="51"/>
      <c r="U24" s="106"/>
      <c r="W24" s="106"/>
      <c r="Y24" s="106"/>
    </row>
    <row r="25" spans="5:21" ht="21" customHeight="1">
      <c r="E25" s="106"/>
      <c r="K25" s="51"/>
      <c r="M25" s="51"/>
      <c r="U25" s="106"/>
    </row>
    <row r="26" ht="21" customHeight="1">
      <c r="E26" s="106"/>
    </row>
    <row r="58" ht="21" customHeight="1">
      <c r="H58" s="107"/>
    </row>
    <row r="60" ht="21" customHeight="1">
      <c r="H60" s="107"/>
    </row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1" ht="21.75" customHeight="1"/>
    <row r="92" ht="21.75" customHeight="1"/>
    <row r="93" ht="21.75" customHeight="1"/>
    <row r="94" ht="21.75" customHeight="1">
      <c r="H94" s="103">
        <v>-16220</v>
      </c>
    </row>
    <row r="95" spans="2:12" ht="21.75" customHeight="1" thickBot="1">
      <c r="B95" s="108"/>
      <c r="F95" s="109"/>
      <c r="H95" s="109"/>
      <c r="L95" s="109"/>
    </row>
    <row r="96" ht="21" customHeight="1" thickTop="1"/>
    <row r="97" ht="21.75" customHeight="1"/>
    <row r="98" spans="1:8" ht="21.75" customHeight="1">
      <c r="A98" s="103" t="s">
        <v>104</v>
      </c>
      <c r="H98" s="103">
        <v>53008</v>
      </c>
    </row>
    <row r="99" ht="21.75" customHeight="1">
      <c r="H99" s="110" t="s">
        <v>22</v>
      </c>
    </row>
    <row r="100" ht="21.75" customHeight="1">
      <c r="H100" s="103">
        <f>SUM(H98:H99)</f>
        <v>53008</v>
      </c>
    </row>
    <row r="102" ht="22.5" customHeight="1">
      <c r="H102" s="103">
        <v>0.01</v>
      </c>
    </row>
  </sheetData>
  <mergeCells count="2">
    <mergeCell ref="B5:Z5"/>
    <mergeCell ref="B10:Z10"/>
  </mergeCells>
  <printOptions/>
  <pageMargins left="0.8" right="0.3" top="0.48" bottom="0.5" header="0.5" footer="0.5"/>
  <pageSetup firstPageNumber="9" useFirstPageNumber="1" fitToHeight="1" fitToWidth="1" horizontalDpi="600" verticalDpi="600" orientation="landscape" paperSize="9" scale="71" r:id="rId1"/>
  <headerFooter alignWithMargins="0">
    <oddFooter>&amp;L&amp;17   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view="pageBreakPreview" zoomScaleSheetLayoutView="100" workbookViewId="0" topLeftCell="A7">
      <selection activeCell="H12" sqref="H12"/>
    </sheetView>
  </sheetViews>
  <sheetFormatPr defaultColWidth="9.140625" defaultRowHeight="22.5" customHeight="1"/>
  <cols>
    <col min="1" max="1" width="36.8515625" style="5" customWidth="1"/>
    <col min="2" max="2" width="13.8515625" style="5" customWidth="1"/>
    <col min="3" max="3" width="1.7109375" style="5" customWidth="1"/>
    <col min="4" max="4" width="13.8515625" style="5" customWidth="1"/>
    <col min="5" max="5" width="1.7109375" style="5" customWidth="1"/>
    <col min="6" max="6" width="13.8515625" style="5" customWidth="1"/>
    <col min="7" max="7" width="1.7109375" style="5" customWidth="1"/>
    <col min="8" max="8" width="13.8515625" style="5" customWidth="1"/>
    <col min="9" max="9" width="1.7109375" style="5" customWidth="1"/>
    <col min="10" max="10" width="13.8515625" style="5" customWidth="1"/>
    <col min="11" max="11" width="1.7109375" style="5" customWidth="1"/>
    <col min="12" max="12" width="13.8515625" style="5" customWidth="1"/>
    <col min="13" max="13" width="1.28515625" style="103" customWidth="1"/>
    <col min="14" max="14" width="13.8515625" style="103" customWidth="1"/>
    <col min="15" max="15" width="1.7109375" style="5" customWidth="1"/>
    <col min="16" max="16" width="13.8515625" style="5" customWidth="1"/>
    <col min="17" max="17" width="1.7109375" style="5" customWidth="1"/>
    <col min="18" max="18" width="13.8515625" style="5" customWidth="1"/>
    <col min="19" max="16384" width="9.140625" style="5" customWidth="1"/>
  </cols>
  <sheetData>
    <row r="1" spans="1:17" ht="24.75" customHeight="1">
      <c r="A1" s="4" t="s">
        <v>229</v>
      </c>
      <c r="B1" s="23"/>
      <c r="C1" s="4"/>
      <c r="E1" s="4"/>
      <c r="G1" s="4"/>
      <c r="I1" s="4"/>
      <c r="K1" s="4"/>
      <c r="M1" s="42"/>
      <c r="O1" s="4"/>
      <c r="Q1" s="4"/>
    </row>
    <row r="2" spans="1:17" ht="24.75" customHeight="1">
      <c r="A2" s="4" t="s">
        <v>105</v>
      </c>
      <c r="B2" s="23"/>
      <c r="C2" s="4"/>
      <c r="E2" s="4"/>
      <c r="G2" s="4"/>
      <c r="I2" s="4"/>
      <c r="K2" s="4"/>
      <c r="M2" s="42"/>
      <c r="O2" s="4"/>
      <c r="Q2" s="4"/>
    </row>
    <row r="3" spans="1:17" ht="24.75" customHeight="1">
      <c r="A3" s="186" t="s">
        <v>228</v>
      </c>
      <c r="B3" s="23"/>
      <c r="C3" s="4"/>
      <c r="E3" s="4"/>
      <c r="G3" s="4"/>
      <c r="I3" s="4"/>
      <c r="K3" s="4"/>
      <c r="M3" s="42"/>
      <c r="O3" s="4"/>
      <c r="Q3" s="4"/>
    </row>
    <row r="4" spans="1:18" ht="22.5" customHeight="1">
      <c r="A4" s="24"/>
      <c r="B4" s="23"/>
      <c r="C4" s="24"/>
      <c r="D4" s="20"/>
      <c r="E4" s="24"/>
      <c r="F4" s="20"/>
      <c r="G4" s="24"/>
      <c r="H4" s="20"/>
      <c r="I4" s="24"/>
      <c r="J4" s="20"/>
      <c r="K4" s="24"/>
      <c r="L4" s="20"/>
      <c r="M4" s="104"/>
      <c r="N4" s="48"/>
      <c r="O4" s="24"/>
      <c r="P4" s="20"/>
      <c r="Q4" s="24"/>
      <c r="R4" s="20"/>
    </row>
    <row r="5" spans="1:18" ht="22.5" customHeight="1">
      <c r="A5" s="7"/>
      <c r="B5" s="223" t="s">
        <v>71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</row>
    <row r="6" spans="1:18" ht="22.5" customHeight="1">
      <c r="A6" s="8"/>
      <c r="B6" s="8" t="s">
        <v>36</v>
      </c>
      <c r="C6" s="8"/>
      <c r="D6" s="8"/>
      <c r="E6" s="8"/>
      <c r="F6" s="8"/>
      <c r="G6" s="6"/>
      <c r="H6" s="83" t="s">
        <v>118</v>
      </c>
      <c r="I6" s="83"/>
      <c r="J6" s="83" t="s">
        <v>150</v>
      </c>
      <c r="K6" s="8"/>
      <c r="M6" s="67"/>
      <c r="N6" s="67"/>
      <c r="P6" s="25" t="s">
        <v>24</v>
      </c>
      <c r="Q6" s="8"/>
      <c r="R6" s="8" t="s">
        <v>80</v>
      </c>
    </row>
    <row r="7" spans="1:18" ht="22.5" customHeight="1">
      <c r="A7" s="8"/>
      <c r="B7" s="8" t="s">
        <v>37</v>
      </c>
      <c r="C7" s="8"/>
      <c r="D7" s="83" t="s">
        <v>211</v>
      </c>
      <c r="E7" s="8"/>
      <c r="F7" s="8" t="s">
        <v>33</v>
      </c>
      <c r="G7" s="8"/>
      <c r="H7" s="83" t="s">
        <v>79</v>
      </c>
      <c r="I7" s="83"/>
      <c r="J7" s="83" t="s">
        <v>151</v>
      </c>
      <c r="K7" s="8"/>
      <c r="L7" s="8" t="s">
        <v>135</v>
      </c>
      <c r="M7" s="69"/>
      <c r="N7" s="69" t="s">
        <v>61</v>
      </c>
      <c r="O7" s="8"/>
      <c r="P7" s="8" t="s">
        <v>64</v>
      </c>
      <c r="Q7" s="8"/>
      <c r="R7" s="8" t="s">
        <v>52</v>
      </c>
    </row>
    <row r="8" spans="1:18" ht="22.5" customHeight="1">
      <c r="A8" s="11"/>
      <c r="B8" s="199" t="s">
        <v>39</v>
      </c>
      <c r="C8" s="11"/>
      <c r="D8" s="200" t="s">
        <v>215</v>
      </c>
      <c r="E8" s="11"/>
      <c r="F8" s="199" t="s">
        <v>121</v>
      </c>
      <c r="G8" s="11"/>
      <c r="H8" s="200" t="s">
        <v>2</v>
      </c>
      <c r="I8" s="83"/>
      <c r="J8" s="200" t="s">
        <v>134</v>
      </c>
      <c r="K8" s="11"/>
      <c r="L8" s="199" t="s">
        <v>62</v>
      </c>
      <c r="M8" s="83"/>
      <c r="N8" s="200" t="s">
        <v>120</v>
      </c>
      <c r="O8" s="11"/>
      <c r="P8" s="199" t="s">
        <v>63</v>
      </c>
      <c r="Q8" s="11"/>
      <c r="R8" s="196" t="s">
        <v>111</v>
      </c>
    </row>
    <row r="9" spans="1:18" ht="22.5" customHeight="1">
      <c r="A9" s="11"/>
      <c r="B9" s="222" t="s">
        <v>53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</row>
    <row r="10" spans="1:18" ht="22.5" customHeight="1">
      <c r="A10" s="10"/>
      <c r="B10" s="26"/>
      <c r="C10" s="205"/>
      <c r="D10" s="26"/>
      <c r="E10" s="205"/>
      <c r="F10" s="26"/>
      <c r="G10" s="205"/>
      <c r="H10" s="206"/>
      <c r="I10" s="205"/>
      <c r="J10" s="26"/>
      <c r="K10" s="205"/>
      <c r="L10" s="26"/>
      <c r="M10" s="68"/>
      <c r="N10" s="68"/>
      <c r="O10" s="205"/>
      <c r="P10" s="26"/>
      <c r="Q10" s="205"/>
      <c r="R10" s="26"/>
    </row>
    <row r="11" spans="1:18" ht="22.5" customHeight="1">
      <c r="A11" s="10" t="s">
        <v>110</v>
      </c>
      <c r="B11" s="114">
        <v>7519938</v>
      </c>
      <c r="C11" s="114"/>
      <c r="D11" s="115">
        <v>-1396018</v>
      </c>
      <c r="E11" s="114"/>
      <c r="F11" s="114">
        <v>16478865</v>
      </c>
      <c r="G11" s="114"/>
      <c r="H11" s="114">
        <v>600629</v>
      </c>
      <c r="I11" s="114"/>
      <c r="J11" s="210" t="s">
        <v>22</v>
      </c>
      <c r="K11" s="114"/>
      <c r="L11" s="114">
        <v>820666</v>
      </c>
      <c r="M11" s="114"/>
      <c r="N11" s="114">
        <v>1396018</v>
      </c>
      <c r="O11" s="114"/>
      <c r="P11" s="114">
        <v>13262703</v>
      </c>
      <c r="Q11" s="114"/>
      <c r="R11" s="114">
        <f>SUM(B11:P11)</f>
        <v>38682801</v>
      </c>
    </row>
    <row r="12" spans="1:18" ht="22.5" customHeight="1">
      <c r="A12" s="9" t="s">
        <v>107</v>
      </c>
      <c r="B12" s="208" t="s">
        <v>22</v>
      </c>
      <c r="C12" s="116"/>
      <c r="D12" s="208" t="s">
        <v>22</v>
      </c>
      <c r="E12" s="116"/>
      <c r="F12" s="208" t="s">
        <v>22</v>
      </c>
      <c r="G12" s="116"/>
      <c r="H12" s="208" t="s">
        <v>22</v>
      </c>
      <c r="I12" s="174"/>
      <c r="J12" s="208" t="s">
        <v>22</v>
      </c>
      <c r="K12" s="174"/>
      <c r="L12" s="208" t="s">
        <v>22</v>
      </c>
      <c r="M12" s="114"/>
      <c r="N12" s="208" t="s">
        <v>22</v>
      </c>
      <c r="O12" s="116"/>
      <c r="P12" s="138">
        <v>228569</v>
      </c>
      <c r="Q12" s="116"/>
      <c r="R12" s="138">
        <f>SUM(B12:Q12)</f>
        <v>228569</v>
      </c>
    </row>
    <row r="13" spans="1:20" s="76" customFormat="1" ht="21.75" customHeight="1">
      <c r="A13" s="10" t="s">
        <v>143</v>
      </c>
      <c r="B13" s="209" t="s">
        <v>22</v>
      </c>
      <c r="C13" s="168"/>
      <c r="D13" s="209" t="s">
        <v>22</v>
      </c>
      <c r="E13" s="168"/>
      <c r="F13" s="209" t="s">
        <v>22</v>
      </c>
      <c r="G13" s="168"/>
      <c r="H13" s="209" t="s">
        <v>22</v>
      </c>
      <c r="I13" s="168"/>
      <c r="J13" s="209" t="s">
        <v>22</v>
      </c>
      <c r="K13" s="168"/>
      <c r="L13" s="209" t="s">
        <v>22</v>
      </c>
      <c r="M13" s="103"/>
      <c r="N13" s="209" t="s">
        <v>22</v>
      </c>
      <c r="O13" s="168"/>
      <c r="P13" s="169">
        <f>SUM(P12:P12)</f>
        <v>228569</v>
      </c>
      <c r="Q13" s="168"/>
      <c r="R13" s="169">
        <f>SUM(R12:R12)</f>
        <v>228569</v>
      </c>
      <c r="S13" s="87"/>
      <c r="T13" s="71"/>
    </row>
    <row r="14" spans="1:20" s="76" customFormat="1" ht="21.75" customHeight="1">
      <c r="A14" s="120" t="s">
        <v>122</v>
      </c>
      <c r="B14" s="210" t="s">
        <v>22</v>
      </c>
      <c r="C14" s="168"/>
      <c r="D14" s="84">
        <v>-232807</v>
      </c>
      <c r="E14" s="168"/>
      <c r="F14" s="210" t="s">
        <v>22</v>
      </c>
      <c r="G14" s="168"/>
      <c r="H14" s="210" t="s">
        <v>22</v>
      </c>
      <c r="I14" s="168"/>
      <c r="J14" s="210" t="s">
        <v>22</v>
      </c>
      <c r="K14" s="168"/>
      <c r="L14" s="210" t="s">
        <v>22</v>
      </c>
      <c r="M14" s="103"/>
      <c r="N14" s="210" t="s">
        <v>22</v>
      </c>
      <c r="O14" s="168"/>
      <c r="P14" s="210" t="s">
        <v>22</v>
      </c>
      <c r="Q14" s="168"/>
      <c r="R14" s="166">
        <f>SUM(B14:Q14)</f>
        <v>-232807</v>
      </c>
      <c r="S14" s="87"/>
      <c r="T14" s="71"/>
    </row>
    <row r="15" spans="1:20" s="76" customFormat="1" ht="21.75" customHeight="1">
      <c r="A15" s="120" t="s">
        <v>119</v>
      </c>
      <c r="B15" s="208" t="s">
        <v>22</v>
      </c>
      <c r="C15" s="168" t="s">
        <v>177</v>
      </c>
      <c r="D15" s="208" t="s">
        <v>22</v>
      </c>
      <c r="E15" s="168"/>
      <c r="F15" s="208" t="s">
        <v>22</v>
      </c>
      <c r="G15" s="168"/>
      <c r="H15" s="208" t="s">
        <v>22</v>
      </c>
      <c r="I15" s="168"/>
      <c r="J15" s="208" t="s">
        <v>22</v>
      </c>
      <c r="K15" s="168"/>
      <c r="L15" s="208" t="s">
        <v>22</v>
      </c>
      <c r="M15" s="103"/>
      <c r="N15" s="153">
        <v>232807</v>
      </c>
      <c r="O15" s="168"/>
      <c r="P15" s="138">
        <v>-232807</v>
      </c>
      <c r="Q15" s="168"/>
      <c r="R15" s="208" t="s">
        <v>22</v>
      </c>
      <c r="S15" s="87"/>
      <c r="T15" s="71"/>
    </row>
    <row r="16" spans="1:18" s="2" customFormat="1" ht="22.5" customHeight="1" thickBot="1">
      <c r="A16" s="10" t="s">
        <v>192</v>
      </c>
      <c r="B16" s="175">
        <f>SUM(B11)+SUM(B13:B15)</f>
        <v>7519938</v>
      </c>
      <c r="C16" s="173"/>
      <c r="D16" s="175">
        <f>SUM(D11)+SUM(D13:D15)</f>
        <v>-1628825</v>
      </c>
      <c r="E16" s="173"/>
      <c r="F16" s="175">
        <f>SUM(F11)+SUM(F13:F15)</f>
        <v>16478865</v>
      </c>
      <c r="G16" s="173"/>
      <c r="H16" s="175">
        <f>SUM(H11)+SUM(H13:H15)</f>
        <v>600629</v>
      </c>
      <c r="I16" s="173"/>
      <c r="J16" s="214" t="s">
        <v>22</v>
      </c>
      <c r="K16" s="173"/>
      <c r="L16" s="175">
        <f>SUM(L11)+SUM(L13:L15)</f>
        <v>820666</v>
      </c>
      <c r="M16" s="103"/>
      <c r="N16" s="207">
        <f>SUM(N11)+SUM(N13:N15)</f>
        <v>1628825</v>
      </c>
      <c r="O16" s="173"/>
      <c r="P16" s="175">
        <f>SUM(P11)+SUM(P13:P15)</f>
        <v>13258465</v>
      </c>
      <c r="Q16" s="173"/>
      <c r="R16" s="175">
        <f>SUM(R11)+SUM(R13:R15)</f>
        <v>38678563</v>
      </c>
    </row>
    <row r="17" spans="1:18" s="17" customFormat="1" ht="22.5" customHeight="1" thickTop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03"/>
      <c r="N17" s="103"/>
      <c r="O17" s="5"/>
      <c r="P17" s="5"/>
      <c r="Q17" s="5"/>
      <c r="R17" s="5"/>
    </row>
    <row r="18" spans="1:18" s="103" customFormat="1" ht="24" customHeight="1">
      <c r="A18" s="113" t="s">
        <v>193</v>
      </c>
      <c r="B18" s="114">
        <v>7519938</v>
      </c>
      <c r="C18" s="114"/>
      <c r="D18" s="115">
        <v>-1628825</v>
      </c>
      <c r="E18" s="114"/>
      <c r="F18" s="114">
        <v>16478865</v>
      </c>
      <c r="G18" s="114"/>
      <c r="H18" s="114">
        <v>600629</v>
      </c>
      <c r="I18" s="114"/>
      <c r="J18" s="210" t="s">
        <v>22</v>
      </c>
      <c r="K18" s="114"/>
      <c r="L18" s="114">
        <v>820666</v>
      </c>
      <c r="M18" s="114"/>
      <c r="N18" s="114">
        <v>1628825</v>
      </c>
      <c r="O18" s="114"/>
      <c r="P18" s="114">
        <v>19221255</v>
      </c>
      <c r="Q18" s="114"/>
      <c r="R18" s="114">
        <v>44641353</v>
      </c>
    </row>
    <row r="19" spans="1:22" s="103" customFormat="1" ht="24" customHeight="1">
      <c r="A19" s="116" t="s">
        <v>107</v>
      </c>
      <c r="B19" s="208" t="s">
        <v>22</v>
      </c>
      <c r="C19" s="74"/>
      <c r="D19" s="208" t="s">
        <v>22</v>
      </c>
      <c r="E19" s="74"/>
      <c r="F19" s="208" t="s">
        <v>22</v>
      </c>
      <c r="G19" s="74"/>
      <c r="H19" s="208" t="s">
        <v>22</v>
      </c>
      <c r="I19" s="56"/>
      <c r="J19" s="208" t="s">
        <v>22</v>
      </c>
      <c r="K19" s="74"/>
      <c r="L19" s="208" t="s">
        <v>22</v>
      </c>
      <c r="M19" s="74"/>
      <c r="N19" s="208" t="s">
        <v>22</v>
      </c>
      <c r="O19" s="117"/>
      <c r="P19" s="118">
        <v>623399</v>
      </c>
      <c r="Q19" s="74"/>
      <c r="R19" s="118">
        <f>SUM(B19:P19)</f>
        <v>623399</v>
      </c>
      <c r="S19" s="116"/>
      <c r="T19" s="119"/>
      <c r="U19" s="116"/>
      <c r="V19" s="119"/>
    </row>
    <row r="20" spans="1:18" s="103" customFormat="1" ht="24" customHeight="1" thickBot="1">
      <c r="A20" s="113" t="s">
        <v>194</v>
      </c>
      <c r="B20" s="203">
        <f>B18</f>
        <v>7519938</v>
      </c>
      <c r="C20" s="114"/>
      <c r="D20" s="203">
        <f>D18</f>
        <v>-1628825</v>
      </c>
      <c r="E20" s="71"/>
      <c r="F20" s="203">
        <f>F18</f>
        <v>16478865</v>
      </c>
      <c r="G20" s="114"/>
      <c r="H20" s="203">
        <f>H18</f>
        <v>600629</v>
      </c>
      <c r="I20" s="56"/>
      <c r="J20" s="211" t="s">
        <v>22</v>
      </c>
      <c r="K20" s="71"/>
      <c r="L20" s="203">
        <f>L18</f>
        <v>820666</v>
      </c>
      <c r="M20" s="114"/>
      <c r="N20" s="203">
        <f>N18</f>
        <v>1628825</v>
      </c>
      <c r="O20" s="71"/>
      <c r="P20" s="121">
        <f>P18+P19</f>
        <v>19844654</v>
      </c>
      <c r="Q20" s="114"/>
      <c r="R20" s="121">
        <f>R18+R19</f>
        <v>45264752</v>
      </c>
    </row>
    <row r="21" ht="22.5" customHeight="1" thickTop="1"/>
  </sheetData>
  <mergeCells count="2">
    <mergeCell ref="B5:R5"/>
    <mergeCell ref="B9:R9"/>
  </mergeCells>
  <printOptions/>
  <pageMargins left="0.82" right="0.3" top="0.48" bottom="0.5" header="0.5" footer="0.5"/>
  <pageSetup firstPageNumber="10" useFirstPageNumber="1" fitToHeight="1" fitToWidth="1" horizontalDpi="600" verticalDpi="600" orientation="landscape" paperSize="9" scale="88" r:id="rId1"/>
  <headerFooter alignWithMargins="0">
    <oddFooter>&amp;L  หมายเหตุประกอบงบการเงินเป็นส่วนหนึ่งของงบการเงินนี้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31"/>
  <sheetViews>
    <sheetView showGridLines="0" view="pageBreakPreview" zoomScaleSheetLayoutView="100" workbookViewId="0" topLeftCell="A4">
      <selection activeCell="B78" sqref="B78"/>
    </sheetView>
  </sheetViews>
  <sheetFormatPr defaultColWidth="9.140625" defaultRowHeight="23.25" customHeight="1"/>
  <cols>
    <col min="1" max="1" width="5.140625" style="17" customWidth="1"/>
    <col min="2" max="2" width="39.00390625" style="17" customWidth="1"/>
    <col min="3" max="3" width="8.00390625" style="13" customWidth="1"/>
    <col min="4" max="4" width="2.28125" style="17" customWidth="1"/>
    <col min="5" max="5" width="11.140625" style="27" customWidth="1"/>
    <col min="6" max="6" width="1.1484375" style="17" customWidth="1"/>
    <col min="7" max="7" width="11.140625" style="27" customWidth="1"/>
    <col min="8" max="8" width="0.9921875" style="27" customWidth="1"/>
    <col min="9" max="9" width="11.140625" style="27" customWidth="1"/>
    <col min="10" max="10" width="1.1484375" style="27" customWidth="1"/>
    <col min="11" max="11" width="11.140625" style="27" customWidth="1"/>
    <col min="12" max="12" width="9.140625" style="27" customWidth="1"/>
    <col min="13" max="13" width="12.421875" style="154" bestFit="1" customWidth="1"/>
    <col min="14" max="16384" width="9.140625" style="17" customWidth="1"/>
  </cols>
  <sheetData>
    <row r="1" spans="1:11" ht="23.25" customHeight="1">
      <c r="A1" s="1" t="s">
        <v>0</v>
      </c>
      <c r="B1" s="1"/>
      <c r="C1" s="32"/>
      <c r="D1" s="1"/>
      <c r="I1" s="219"/>
      <c r="J1" s="219"/>
      <c r="K1" s="219"/>
    </row>
    <row r="2" spans="1:11" ht="23.25" customHeight="1">
      <c r="A2" s="1" t="s">
        <v>41</v>
      </c>
      <c r="B2" s="1"/>
      <c r="C2" s="32"/>
      <c r="D2" s="1"/>
      <c r="I2" s="219"/>
      <c r="J2" s="219"/>
      <c r="K2" s="219"/>
    </row>
    <row r="3" spans="1:4" ht="23.25" customHeight="1">
      <c r="A3" s="186" t="s">
        <v>186</v>
      </c>
      <c r="B3" s="4"/>
      <c r="C3" s="22"/>
      <c r="D3" s="4"/>
    </row>
    <row r="4" spans="1:4" ht="23.25" customHeight="1">
      <c r="A4" s="227"/>
      <c r="B4" s="227"/>
      <c r="C4" s="2"/>
      <c r="D4" s="2"/>
    </row>
    <row r="5" spans="1:13" s="3" customFormat="1" ht="23.25" customHeight="1">
      <c r="A5" s="226"/>
      <c r="B5" s="226"/>
      <c r="C5" s="17"/>
      <c r="D5" s="17"/>
      <c r="E5" s="223" t="s">
        <v>3</v>
      </c>
      <c r="F5" s="223"/>
      <c r="G5" s="223"/>
      <c r="H5" s="44"/>
      <c r="I5" s="218" t="s">
        <v>71</v>
      </c>
      <c r="J5" s="218"/>
      <c r="K5" s="218"/>
      <c r="L5" s="122"/>
      <c r="M5" s="155"/>
    </row>
    <row r="6" spans="1:11" ht="23.25" customHeight="1">
      <c r="A6" s="225"/>
      <c r="B6" s="225"/>
      <c r="C6" s="13" t="s">
        <v>4</v>
      </c>
      <c r="D6" s="3"/>
      <c r="E6" s="197">
        <v>2553</v>
      </c>
      <c r="F6" s="18"/>
      <c r="G6" s="197">
        <v>2552</v>
      </c>
      <c r="H6" s="127"/>
      <c r="I6" s="197">
        <v>2553</v>
      </c>
      <c r="J6" s="127"/>
      <c r="K6" s="197">
        <v>2552</v>
      </c>
    </row>
    <row r="7" spans="1:11" ht="23.25" customHeight="1">
      <c r="A7" s="226"/>
      <c r="B7" s="226"/>
      <c r="C7" s="17"/>
      <c r="E7" s="228" t="s">
        <v>53</v>
      </c>
      <c r="F7" s="228"/>
      <c r="G7" s="228"/>
      <c r="H7" s="228"/>
      <c r="I7" s="228"/>
      <c r="J7" s="228"/>
      <c r="K7" s="228"/>
    </row>
    <row r="8" spans="1:11" ht="23.25" customHeight="1">
      <c r="A8" s="15" t="s">
        <v>42</v>
      </c>
      <c r="B8" s="15"/>
      <c r="C8" s="16"/>
      <c r="D8" s="15"/>
      <c r="E8" s="34"/>
      <c r="F8" s="204"/>
      <c r="G8" s="34"/>
      <c r="H8" s="34"/>
      <c r="I8" s="34"/>
      <c r="J8" s="34"/>
      <c r="K8" s="34"/>
    </row>
    <row r="9" spans="1:11" ht="23.25" customHeight="1">
      <c r="A9" s="17" t="s">
        <v>107</v>
      </c>
      <c r="E9" s="56">
        <v>3293838</v>
      </c>
      <c r="F9" s="28"/>
      <c r="G9" s="56">
        <v>787482</v>
      </c>
      <c r="H9" s="28"/>
      <c r="I9" s="28">
        <v>623399</v>
      </c>
      <c r="J9" s="28"/>
      <c r="K9" s="56">
        <v>228569</v>
      </c>
    </row>
    <row r="10" spans="1:11" ht="23.25" customHeight="1">
      <c r="A10" s="14" t="s">
        <v>57</v>
      </c>
      <c r="B10" s="14"/>
      <c r="D10" s="14"/>
      <c r="E10" s="56"/>
      <c r="F10" s="28"/>
      <c r="G10" s="56"/>
      <c r="H10" s="28"/>
      <c r="I10" s="28"/>
      <c r="J10" s="28"/>
      <c r="K10" s="56"/>
    </row>
    <row r="11" spans="1:11" ht="23.25" customHeight="1">
      <c r="A11" s="17" t="s">
        <v>195</v>
      </c>
      <c r="E11" s="56">
        <v>1157579</v>
      </c>
      <c r="F11" s="28"/>
      <c r="G11" s="56">
        <v>1117466</v>
      </c>
      <c r="H11" s="28"/>
      <c r="I11" s="28">
        <v>501832</v>
      </c>
      <c r="J11" s="28"/>
      <c r="K11" s="56">
        <v>520520</v>
      </c>
    </row>
    <row r="12" spans="1:11" ht="23.25" customHeight="1">
      <c r="A12" s="17" t="s">
        <v>196</v>
      </c>
      <c r="E12" s="56">
        <v>18408</v>
      </c>
      <c r="F12" s="28"/>
      <c r="G12" s="56">
        <v>17059</v>
      </c>
      <c r="H12" s="28"/>
      <c r="I12" s="28">
        <v>1279</v>
      </c>
      <c r="J12" s="28"/>
      <c r="K12" s="56">
        <v>1633</v>
      </c>
    </row>
    <row r="13" spans="1:11" ht="23.25" customHeight="1">
      <c r="A13" s="17" t="s">
        <v>230</v>
      </c>
      <c r="E13" s="17"/>
      <c r="G13" s="17"/>
      <c r="H13" s="17"/>
      <c r="I13" s="17"/>
      <c r="J13" s="17"/>
      <c r="K13" s="17"/>
    </row>
    <row r="14" spans="1:11" ht="23.25" customHeight="1">
      <c r="A14" s="17" t="s">
        <v>220</v>
      </c>
      <c r="E14" s="56">
        <v>16627</v>
      </c>
      <c r="F14" s="28"/>
      <c r="G14" s="56">
        <v>16656</v>
      </c>
      <c r="H14" s="28"/>
      <c r="I14" s="28">
        <v>11572</v>
      </c>
      <c r="J14" s="28"/>
      <c r="K14" s="56">
        <v>-304</v>
      </c>
    </row>
    <row r="15" spans="1:11" ht="23.25" customHeight="1">
      <c r="A15" s="17" t="s">
        <v>231</v>
      </c>
      <c r="E15" s="17"/>
      <c r="G15" s="17"/>
      <c r="H15" s="17"/>
      <c r="I15" s="17"/>
      <c r="J15" s="17"/>
      <c r="K15" s="17"/>
    </row>
    <row r="16" spans="1:11" ht="23.25" customHeight="1">
      <c r="A16" s="17" t="s">
        <v>227</v>
      </c>
      <c r="E16" s="56">
        <v>6953</v>
      </c>
      <c r="F16" s="28"/>
      <c r="G16" s="56">
        <v>118196</v>
      </c>
      <c r="H16" s="28"/>
      <c r="I16" s="28">
        <v>2467</v>
      </c>
      <c r="J16" s="28"/>
      <c r="K16" s="56">
        <v>389</v>
      </c>
    </row>
    <row r="17" spans="1:11" ht="23.25" customHeight="1">
      <c r="A17" s="17" t="s">
        <v>58</v>
      </c>
      <c r="E17" s="56">
        <v>-29036</v>
      </c>
      <c r="F17" s="28"/>
      <c r="G17" s="56">
        <v>-13996</v>
      </c>
      <c r="H17" s="28"/>
      <c r="I17" s="28">
        <v>-306428</v>
      </c>
      <c r="J17" s="28"/>
      <c r="K17" s="56">
        <v>-303691</v>
      </c>
    </row>
    <row r="18" spans="1:11" ht="23.25" customHeight="1">
      <c r="A18" s="17" t="s">
        <v>116</v>
      </c>
      <c r="D18" s="17" t="s">
        <v>177</v>
      </c>
      <c r="E18" s="56">
        <v>447588</v>
      </c>
      <c r="F18" s="28"/>
      <c r="G18" s="56">
        <v>714975</v>
      </c>
      <c r="H18" s="28"/>
      <c r="I18" s="28">
        <v>374151</v>
      </c>
      <c r="J18" s="28"/>
      <c r="K18" s="56">
        <v>351531</v>
      </c>
    </row>
    <row r="19" spans="1:11" ht="23.25" customHeight="1">
      <c r="A19" s="17" t="s">
        <v>108</v>
      </c>
      <c r="E19" s="56">
        <v>28975</v>
      </c>
      <c r="F19" s="28"/>
      <c r="G19" s="56">
        <v>18351</v>
      </c>
      <c r="H19" s="28"/>
      <c r="I19" s="28">
        <v>1616</v>
      </c>
      <c r="J19" s="28"/>
      <c r="K19" s="215" t="s">
        <v>22</v>
      </c>
    </row>
    <row r="20" spans="1:11" ht="23.25" customHeight="1">
      <c r="A20" s="17" t="s">
        <v>159</v>
      </c>
      <c r="E20" s="215" t="s">
        <v>22</v>
      </c>
      <c r="F20" s="28"/>
      <c r="G20" s="56">
        <v>-132</v>
      </c>
      <c r="H20" s="28"/>
      <c r="I20" s="215" t="s">
        <v>22</v>
      </c>
      <c r="J20" s="28"/>
      <c r="K20" s="215" t="s">
        <v>22</v>
      </c>
    </row>
    <row r="21" spans="1:11" ht="23.25" customHeight="1">
      <c r="A21" s="17" t="s">
        <v>179</v>
      </c>
      <c r="E21" s="56">
        <v>5624</v>
      </c>
      <c r="F21" s="28"/>
      <c r="G21" s="56">
        <v>-838</v>
      </c>
      <c r="H21" s="28"/>
      <c r="I21" s="28">
        <v>-14158</v>
      </c>
      <c r="J21" s="28"/>
      <c r="K21" s="56">
        <v>-509</v>
      </c>
    </row>
    <row r="22" spans="1:11" ht="23.25" customHeight="1">
      <c r="A22" s="17" t="s">
        <v>82</v>
      </c>
      <c r="E22" s="56">
        <v>2093</v>
      </c>
      <c r="F22" s="28"/>
      <c r="G22" s="56">
        <v>14833</v>
      </c>
      <c r="H22" s="28"/>
      <c r="I22" s="28">
        <v>1064</v>
      </c>
      <c r="J22" s="28"/>
      <c r="K22" s="56">
        <v>10992</v>
      </c>
    </row>
    <row r="23" spans="1:11" ht="23.25" customHeight="1">
      <c r="A23" s="17" t="s">
        <v>226</v>
      </c>
      <c r="B23" s="27"/>
      <c r="E23" s="56">
        <v>-1</v>
      </c>
      <c r="F23" s="28"/>
      <c r="G23" s="215" t="s">
        <v>22</v>
      </c>
      <c r="H23" s="28"/>
      <c r="I23" s="215" t="s">
        <v>22</v>
      </c>
      <c r="J23" s="28"/>
      <c r="K23" s="215" t="s">
        <v>22</v>
      </c>
    </row>
    <row r="24" spans="1:11" ht="23.25" customHeight="1">
      <c r="A24" s="17" t="s">
        <v>132</v>
      </c>
      <c r="E24" s="215" t="s">
        <v>22</v>
      </c>
      <c r="F24" s="28"/>
      <c r="G24" s="56">
        <v>11196</v>
      </c>
      <c r="H24" s="28"/>
      <c r="I24" s="215" t="s">
        <v>22</v>
      </c>
      <c r="J24" s="28"/>
      <c r="K24" s="215" t="s">
        <v>22</v>
      </c>
    </row>
    <row r="25" spans="1:11" ht="23.25" customHeight="1">
      <c r="A25" s="17" t="s">
        <v>180</v>
      </c>
      <c r="E25" s="56"/>
      <c r="F25" s="28"/>
      <c r="G25" s="56"/>
      <c r="H25" s="28"/>
      <c r="I25" s="28"/>
      <c r="J25" s="28"/>
      <c r="K25" s="56"/>
    </row>
    <row r="26" spans="1:11" ht="23.25" customHeight="1">
      <c r="A26" s="17" t="s">
        <v>176</v>
      </c>
      <c r="E26" s="56">
        <v>148042</v>
      </c>
      <c r="F26" s="28"/>
      <c r="G26" s="56">
        <v>-51</v>
      </c>
      <c r="H26" s="28"/>
      <c r="I26" s="28">
        <v>3798</v>
      </c>
      <c r="J26" s="28"/>
      <c r="K26" s="56">
        <v>-33845</v>
      </c>
    </row>
    <row r="27" spans="1:11" ht="23.25" customHeight="1">
      <c r="A27" s="17" t="s">
        <v>165</v>
      </c>
      <c r="C27" s="33">
        <v>6</v>
      </c>
      <c r="E27" s="56">
        <v>-599840</v>
      </c>
      <c r="F27" s="28"/>
      <c r="G27" s="56">
        <v>-200253</v>
      </c>
      <c r="H27" s="28"/>
      <c r="I27" s="215" t="s">
        <v>22</v>
      </c>
      <c r="J27" s="28"/>
      <c r="K27" s="215" t="s">
        <v>22</v>
      </c>
    </row>
    <row r="28" spans="1:11" ht="23.25" customHeight="1">
      <c r="A28" s="17" t="s">
        <v>208</v>
      </c>
      <c r="B28" s="27"/>
      <c r="E28" s="152">
        <v>819440</v>
      </c>
      <c r="F28" s="28"/>
      <c r="G28" s="152">
        <v>165946</v>
      </c>
      <c r="H28" s="28"/>
      <c r="I28" s="31">
        <v>132795</v>
      </c>
      <c r="J28" s="28"/>
      <c r="K28" s="152">
        <v>25540</v>
      </c>
    </row>
    <row r="29" spans="1:11" ht="23.25" customHeight="1">
      <c r="A29" s="20"/>
      <c r="D29" s="20"/>
      <c r="E29" s="28">
        <f>SUM(E9:E28)</f>
        <v>5316290</v>
      </c>
      <c r="F29" s="19"/>
      <c r="G29" s="28">
        <f>SUM(G9:G28)</f>
        <v>2766890</v>
      </c>
      <c r="H29" s="28"/>
      <c r="I29" s="28">
        <f>SUM(I9:I28)</f>
        <v>1333387</v>
      </c>
      <c r="J29" s="28"/>
      <c r="K29" s="28">
        <f>SUM(K9:K28)</f>
        <v>800825</v>
      </c>
    </row>
    <row r="31" spans="1:11" ht="23.25" customHeight="1">
      <c r="A31" s="1" t="s">
        <v>0</v>
      </c>
      <c r="B31" s="1"/>
      <c r="C31" s="32"/>
      <c r="D31" s="1"/>
      <c r="I31" s="219"/>
      <c r="J31" s="219"/>
      <c r="K31" s="219"/>
    </row>
    <row r="32" spans="1:11" ht="23.25" customHeight="1">
      <c r="A32" s="1" t="s">
        <v>41</v>
      </c>
      <c r="B32" s="1"/>
      <c r="C32" s="32"/>
      <c r="D32" s="1"/>
      <c r="I32" s="219"/>
      <c r="J32" s="219"/>
      <c r="K32" s="219"/>
    </row>
    <row r="33" spans="1:4" ht="23.25" customHeight="1">
      <c r="A33" s="186" t="s">
        <v>186</v>
      </c>
      <c r="B33" s="4"/>
      <c r="C33" s="22"/>
      <c r="D33" s="4"/>
    </row>
    <row r="34" spans="1:4" ht="18" customHeight="1">
      <c r="A34" s="2"/>
      <c r="B34" s="2"/>
      <c r="C34" s="16"/>
      <c r="D34" s="2"/>
    </row>
    <row r="35" spans="1:13" s="3" customFormat="1" ht="23.25" customHeight="1">
      <c r="A35" s="17"/>
      <c r="B35" s="17"/>
      <c r="C35" s="13"/>
      <c r="D35" s="17"/>
      <c r="E35" s="223" t="s">
        <v>3</v>
      </c>
      <c r="F35" s="223"/>
      <c r="G35" s="223"/>
      <c r="H35" s="44"/>
      <c r="I35" s="218" t="s">
        <v>71</v>
      </c>
      <c r="J35" s="218"/>
      <c r="K35" s="218"/>
      <c r="L35" s="122"/>
      <c r="M35" s="155"/>
    </row>
    <row r="36" spans="1:11" ht="23.25" customHeight="1">
      <c r="A36" s="3"/>
      <c r="B36" s="3"/>
      <c r="C36" s="13" t="s">
        <v>4</v>
      </c>
      <c r="D36" s="3"/>
      <c r="E36" s="197">
        <v>2553</v>
      </c>
      <c r="F36" s="18"/>
      <c r="G36" s="197">
        <v>2552</v>
      </c>
      <c r="H36" s="127"/>
      <c r="I36" s="197">
        <v>2553</v>
      </c>
      <c r="J36" s="127"/>
      <c r="K36" s="197">
        <v>2552</v>
      </c>
    </row>
    <row r="37" spans="5:11" ht="23.25" customHeight="1">
      <c r="E37" s="228" t="s">
        <v>53</v>
      </c>
      <c r="F37" s="228"/>
      <c r="G37" s="228"/>
      <c r="H37" s="228"/>
      <c r="I37" s="228"/>
      <c r="J37" s="228"/>
      <c r="K37" s="228"/>
    </row>
    <row r="38" spans="1:11" ht="23.25" customHeight="1">
      <c r="A38" s="14" t="s">
        <v>85</v>
      </c>
      <c r="B38" s="14"/>
      <c r="D38" s="14"/>
      <c r="E38" s="34"/>
      <c r="F38" s="204"/>
      <c r="G38" s="34"/>
      <c r="H38" s="34"/>
      <c r="I38" s="34"/>
      <c r="J38" s="34"/>
      <c r="K38" s="34"/>
    </row>
    <row r="39" spans="1:11" ht="23.25" customHeight="1">
      <c r="A39" s="17" t="s">
        <v>43</v>
      </c>
      <c r="B39" s="27"/>
      <c r="C39" s="33"/>
      <c r="D39" s="27"/>
      <c r="E39" s="56">
        <v>-49002</v>
      </c>
      <c r="F39" s="28"/>
      <c r="G39" s="56">
        <v>567094</v>
      </c>
      <c r="H39" s="28"/>
      <c r="I39" s="28">
        <v>639915</v>
      </c>
      <c r="J39" s="28"/>
      <c r="K39" s="56">
        <v>905423</v>
      </c>
    </row>
    <row r="40" spans="1:11" ht="23.25" customHeight="1">
      <c r="A40" s="17" t="s">
        <v>44</v>
      </c>
      <c r="B40" s="27"/>
      <c r="C40" s="33"/>
      <c r="D40" s="27"/>
      <c r="E40" s="56">
        <v>-4044188</v>
      </c>
      <c r="F40" s="28"/>
      <c r="G40" s="56">
        <v>698865</v>
      </c>
      <c r="H40" s="28"/>
      <c r="I40" s="153">
        <v>-1215427</v>
      </c>
      <c r="J40" s="28"/>
      <c r="K40" s="56">
        <v>-336867</v>
      </c>
    </row>
    <row r="41" spans="1:11" ht="23.25" customHeight="1">
      <c r="A41" s="17" t="s">
        <v>45</v>
      </c>
      <c r="B41" s="27"/>
      <c r="C41" s="33"/>
      <c r="D41" s="27"/>
      <c r="E41" s="56">
        <v>193068</v>
      </c>
      <c r="F41" s="28"/>
      <c r="G41" s="56">
        <v>-80210</v>
      </c>
      <c r="H41" s="28"/>
      <c r="I41" s="28">
        <v>-43553</v>
      </c>
      <c r="J41" s="28"/>
      <c r="K41" s="56">
        <v>-35863</v>
      </c>
    </row>
    <row r="42" spans="1:11" ht="23.25" customHeight="1">
      <c r="A42" s="17" t="s">
        <v>10</v>
      </c>
      <c r="B42" s="27"/>
      <c r="C42" s="33"/>
      <c r="D42" s="27"/>
      <c r="E42" s="56">
        <v>-58075</v>
      </c>
      <c r="F42" s="28"/>
      <c r="G42" s="56">
        <v>-91290</v>
      </c>
      <c r="H42" s="28"/>
      <c r="I42" s="28">
        <v>4668</v>
      </c>
      <c r="J42" s="28"/>
      <c r="K42" s="56">
        <v>-89</v>
      </c>
    </row>
    <row r="43" spans="1:11" ht="23.25" customHeight="1">
      <c r="A43" s="17" t="s">
        <v>46</v>
      </c>
      <c r="B43" s="27"/>
      <c r="C43" s="33"/>
      <c r="D43" s="27"/>
      <c r="E43" s="56">
        <v>351042</v>
      </c>
      <c r="F43" s="28"/>
      <c r="G43" s="56">
        <v>-299643</v>
      </c>
      <c r="H43" s="28"/>
      <c r="I43" s="28">
        <v>458741</v>
      </c>
      <c r="J43" s="28"/>
      <c r="K43" s="56">
        <v>-1089511</v>
      </c>
    </row>
    <row r="44" spans="1:11" ht="23.25" customHeight="1">
      <c r="A44" s="17" t="s">
        <v>16</v>
      </c>
      <c r="B44" s="27"/>
      <c r="C44" s="33"/>
      <c r="D44" s="27"/>
      <c r="E44" s="153">
        <v>623090</v>
      </c>
      <c r="F44" s="34"/>
      <c r="G44" s="153">
        <v>517422</v>
      </c>
      <c r="H44" s="34"/>
      <c r="I44" s="34">
        <v>48733</v>
      </c>
      <c r="J44" s="34"/>
      <c r="K44" s="153">
        <v>98240</v>
      </c>
    </row>
    <row r="45" spans="1:11" ht="23.25" customHeight="1">
      <c r="A45" s="17" t="s">
        <v>83</v>
      </c>
      <c r="B45" s="27"/>
      <c r="C45" s="33"/>
      <c r="D45" s="27"/>
      <c r="E45" s="152">
        <v>-256513</v>
      </c>
      <c r="F45" s="28"/>
      <c r="G45" s="152">
        <v>-51104</v>
      </c>
      <c r="H45" s="28"/>
      <c r="I45" s="85">
        <v>-11328</v>
      </c>
      <c r="J45" s="30"/>
      <c r="K45" s="160">
        <v>-4348</v>
      </c>
    </row>
    <row r="46" spans="1:11" ht="23.25" customHeight="1">
      <c r="A46" s="2" t="s">
        <v>171</v>
      </c>
      <c r="B46" s="36"/>
      <c r="C46" s="37"/>
      <c r="D46" s="36"/>
      <c r="E46" s="47">
        <f>SUM(E39:E45)+E29</f>
        <v>2075712</v>
      </c>
      <c r="F46" s="39"/>
      <c r="G46" s="47">
        <f>SUM(G39:G45)+G29</f>
        <v>4028024</v>
      </c>
      <c r="H46" s="28"/>
      <c r="I46" s="47">
        <f>SUM(I39:I45)+I29</f>
        <v>1215136</v>
      </c>
      <c r="J46" s="39"/>
      <c r="K46" s="47">
        <f>SUM(K39:K45)+K29</f>
        <v>337810</v>
      </c>
    </row>
    <row r="47" spans="1:11" ht="9.75" customHeight="1">
      <c r="A47" s="2"/>
      <c r="B47" s="36"/>
      <c r="C47" s="37"/>
      <c r="D47" s="36"/>
      <c r="E47" s="51"/>
      <c r="F47" s="39"/>
      <c r="G47" s="51"/>
      <c r="H47" s="28"/>
      <c r="I47" s="51"/>
      <c r="J47" s="39"/>
      <c r="K47" s="51"/>
    </row>
    <row r="48" spans="1:11" ht="23.25" customHeight="1">
      <c r="A48" s="15" t="s">
        <v>47</v>
      </c>
      <c r="B48" s="46"/>
      <c r="C48" s="37"/>
      <c r="D48" s="46"/>
      <c r="E48" s="28"/>
      <c r="F48" s="28"/>
      <c r="G48" s="28"/>
      <c r="H48" s="28"/>
      <c r="I48" s="28"/>
      <c r="J48" s="28"/>
      <c r="K48" s="28"/>
    </row>
    <row r="49" spans="1:11" ht="23.25" customHeight="1">
      <c r="A49" s="17" t="s">
        <v>97</v>
      </c>
      <c r="B49" s="27"/>
      <c r="C49" s="33"/>
      <c r="D49" s="27"/>
      <c r="E49" s="153">
        <v>21654</v>
      </c>
      <c r="F49" s="34"/>
      <c r="G49" s="153">
        <v>6051</v>
      </c>
      <c r="H49" s="34"/>
      <c r="I49" s="34">
        <v>290384</v>
      </c>
      <c r="J49" s="34"/>
      <c r="K49" s="153">
        <v>249595</v>
      </c>
    </row>
    <row r="50" spans="1:11" ht="23.25" customHeight="1">
      <c r="A50" s="17" t="s">
        <v>203</v>
      </c>
      <c r="B50" s="27"/>
      <c r="C50" s="33"/>
      <c r="D50" s="27"/>
      <c r="E50" s="215" t="s">
        <v>22</v>
      </c>
      <c r="F50" s="28"/>
      <c r="G50" s="215" t="s">
        <v>22</v>
      </c>
      <c r="H50" s="34"/>
      <c r="I50" s="34">
        <v>4297919</v>
      </c>
      <c r="J50" s="34"/>
      <c r="K50" s="215" t="s">
        <v>22</v>
      </c>
    </row>
    <row r="51" spans="1:11" ht="23.25" customHeight="1">
      <c r="A51" s="17" t="s">
        <v>202</v>
      </c>
      <c r="B51" s="27"/>
      <c r="C51" s="33"/>
      <c r="D51" s="27"/>
      <c r="E51" s="215" t="s">
        <v>22</v>
      </c>
      <c r="F51" s="28"/>
      <c r="G51" s="215" t="s">
        <v>22</v>
      </c>
      <c r="H51" s="34"/>
      <c r="I51" s="34">
        <v>-3379100</v>
      </c>
      <c r="J51" s="34"/>
      <c r="K51" s="84">
        <v>-149500</v>
      </c>
    </row>
    <row r="52" spans="1:11" ht="23.25" customHeight="1">
      <c r="A52" s="17" t="s">
        <v>136</v>
      </c>
      <c r="B52" s="27"/>
      <c r="C52" s="33"/>
      <c r="D52" s="27"/>
      <c r="E52" s="153">
        <v>-1117769</v>
      </c>
      <c r="F52" s="34"/>
      <c r="G52" s="153">
        <v>-20000</v>
      </c>
      <c r="H52" s="34"/>
      <c r="I52" s="30">
        <v>-543684</v>
      </c>
      <c r="J52" s="34"/>
      <c r="K52" s="153">
        <v>-531053</v>
      </c>
    </row>
    <row r="53" spans="1:11" ht="23.25" customHeight="1">
      <c r="A53" s="17" t="s">
        <v>181</v>
      </c>
      <c r="B53" s="27"/>
      <c r="C53" s="33"/>
      <c r="D53" s="27"/>
      <c r="E53" s="215" t="s">
        <v>22</v>
      </c>
      <c r="F53" s="34"/>
      <c r="G53" s="215" t="s">
        <v>22</v>
      </c>
      <c r="H53" s="34"/>
      <c r="I53" s="215" t="s">
        <v>22</v>
      </c>
      <c r="J53" s="34"/>
      <c r="K53" s="153">
        <v>179200</v>
      </c>
    </row>
    <row r="54" spans="1:11" ht="23.25" customHeight="1">
      <c r="A54" s="17" t="s">
        <v>164</v>
      </c>
      <c r="B54" s="27"/>
      <c r="C54" s="33"/>
      <c r="D54" s="27"/>
      <c r="E54" s="215" t="s">
        <v>22</v>
      </c>
      <c r="F54" s="34"/>
      <c r="G54" s="153">
        <v>471</v>
      </c>
      <c r="H54" s="34"/>
      <c r="I54" s="215" t="s">
        <v>22</v>
      </c>
      <c r="J54" s="34"/>
      <c r="K54" s="215" t="s">
        <v>22</v>
      </c>
    </row>
    <row r="55" spans="1:11" ht="23.25" customHeight="1">
      <c r="A55" s="27" t="s">
        <v>137</v>
      </c>
      <c r="B55" s="27"/>
      <c r="C55" s="33"/>
      <c r="D55" s="27"/>
      <c r="E55" s="215" t="s">
        <v>22</v>
      </c>
      <c r="F55" s="28"/>
      <c r="G55" s="215" t="s">
        <v>22</v>
      </c>
      <c r="H55" s="28"/>
      <c r="I55" s="34">
        <v>491245</v>
      </c>
      <c r="J55" s="28"/>
      <c r="K55" s="215" t="s">
        <v>22</v>
      </c>
    </row>
    <row r="56" spans="1:11" ht="23.25" customHeight="1">
      <c r="A56" s="17" t="s">
        <v>98</v>
      </c>
      <c r="B56" s="27"/>
      <c r="C56" s="33"/>
      <c r="D56" s="27"/>
      <c r="E56" s="153">
        <v>-1033271</v>
      </c>
      <c r="F56" s="34"/>
      <c r="G56" s="153">
        <v>-782254</v>
      </c>
      <c r="H56" s="34"/>
      <c r="I56" s="34">
        <v>-269532</v>
      </c>
      <c r="J56" s="34"/>
      <c r="K56" s="153">
        <v>-259934</v>
      </c>
    </row>
    <row r="57" spans="1:11" ht="23.25" customHeight="1">
      <c r="A57" s="17" t="s">
        <v>106</v>
      </c>
      <c r="B57" s="27"/>
      <c r="C57" s="33"/>
      <c r="D57" s="27"/>
      <c r="E57" s="56">
        <v>12751</v>
      </c>
      <c r="F57" s="28"/>
      <c r="G57" s="56">
        <v>9287</v>
      </c>
      <c r="H57" s="28"/>
      <c r="I57" s="28">
        <v>27794</v>
      </c>
      <c r="J57" s="28"/>
      <c r="K57" s="56">
        <v>3901</v>
      </c>
    </row>
    <row r="58" spans="1:11" ht="23.25" customHeight="1">
      <c r="A58" s="17" t="s">
        <v>99</v>
      </c>
      <c r="B58" s="27"/>
      <c r="C58" s="33"/>
      <c r="D58" s="27"/>
      <c r="E58" s="56">
        <v>-14267</v>
      </c>
      <c r="F58" s="28"/>
      <c r="G58" s="56">
        <v>-4685</v>
      </c>
      <c r="H58" s="28"/>
      <c r="I58" s="28">
        <v>-2620</v>
      </c>
      <c r="J58" s="28"/>
      <c r="K58" s="56">
        <v>-1296</v>
      </c>
    </row>
    <row r="59" spans="1:11" ht="23.25" customHeight="1">
      <c r="A59" s="17" t="s">
        <v>209</v>
      </c>
      <c r="B59" s="27"/>
      <c r="C59" s="33"/>
      <c r="D59" s="27"/>
      <c r="E59" s="56">
        <v>10</v>
      </c>
      <c r="F59" s="28"/>
      <c r="G59" s="215" t="s">
        <v>22</v>
      </c>
      <c r="H59" s="34"/>
      <c r="I59" s="215" t="s">
        <v>22</v>
      </c>
      <c r="J59" s="34"/>
      <c r="K59" s="215" t="s">
        <v>22</v>
      </c>
    </row>
    <row r="60" spans="1:11" ht="23.25" customHeight="1">
      <c r="A60" s="36" t="s">
        <v>170</v>
      </c>
      <c r="B60" s="36"/>
      <c r="C60" s="37"/>
      <c r="D60" s="36"/>
      <c r="E60" s="38">
        <f>SUM(E49:E59)</f>
        <v>-2130892</v>
      </c>
      <c r="F60" s="39"/>
      <c r="G60" s="38">
        <f>SUM(G49:G59)</f>
        <v>-791130</v>
      </c>
      <c r="H60" s="39"/>
      <c r="I60" s="38">
        <f>SUM(I49:I59)</f>
        <v>912406</v>
      </c>
      <c r="J60" s="39"/>
      <c r="K60" s="38">
        <f>SUM(K49:K59)</f>
        <v>-509087</v>
      </c>
    </row>
    <row r="61" spans="1:11" ht="23.25" customHeight="1">
      <c r="A61" s="40" t="s">
        <v>0</v>
      </c>
      <c r="B61" s="40"/>
      <c r="C61" s="41"/>
      <c r="D61" s="40"/>
      <c r="F61" s="27"/>
      <c r="I61" s="219"/>
      <c r="J61" s="219"/>
      <c r="K61" s="219"/>
    </row>
    <row r="62" spans="1:11" ht="23.25" customHeight="1">
      <c r="A62" s="40" t="s">
        <v>84</v>
      </c>
      <c r="B62" s="40"/>
      <c r="C62" s="41"/>
      <c r="D62" s="40"/>
      <c r="F62" s="27"/>
      <c r="I62" s="219"/>
      <c r="J62" s="219"/>
      <c r="K62" s="219"/>
    </row>
    <row r="63" spans="1:6" ht="23.25" customHeight="1">
      <c r="A63" s="186" t="s">
        <v>186</v>
      </c>
      <c r="B63" s="42"/>
      <c r="C63" s="43"/>
      <c r="D63" s="42"/>
      <c r="F63" s="27"/>
    </row>
    <row r="64" spans="1:6" ht="18" customHeight="1">
      <c r="A64" s="36"/>
      <c r="B64" s="36"/>
      <c r="C64" s="37"/>
      <c r="D64" s="36"/>
      <c r="F64" s="27"/>
    </row>
    <row r="65" spans="1:13" s="3" customFormat="1" ht="23.25" customHeight="1">
      <c r="A65" s="27"/>
      <c r="B65" s="27"/>
      <c r="C65" s="33"/>
      <c r="D65" s="27"/>
      <c r="E65" s="223" t="s">
        <v>3</v>
      </c>
      <c r="F65" s="223"/>
      <c r="G65" s="223"/>
      <c r="H65" s="44"/>
      <c r="I65" s="218" t="s">
        <v>71</v>
      </c>
      <c r="J65" s="218"/>
      <c r="K65" s="218"/>
      <c r="L65" s="122"/>
      <c r="M65" s="155"/>
    </row>
    <row r="66" spans="1:13" s="3" customFormat="1" ht="23.25" customHeight="1">
      <c r="A66" s="27"/>
      <c r="B66" s="27"/>
      <c r="C66" s="33" t="s">
        <v>4</v>
      </c>
      <c r="D66" s="27"/>
      <c r="E66" s="197">
        <v>2553</v>
      </c>
      <c r="F66" s="18"/>
      <c r="G66" s="197">
        <v>2552</v>
      </c>
      <c r="H66" s="127"/>
      <c r="I66" s="197">
        <v>2553</v>
      </c>
      <c r="J66" s="127"/>
      <c r="K66" s="197">
        <v>2552</v>
      </c>
      <c r="L66" s="122"/>
      <c r="M66" s="155"/>
    </row>
    <row r="67" spans="1:11" ht="23.25" customHeight="1">
      <c r="A67" s="27"/>
      <c r="B67" s="27"/>
      <c r="C67" s="33"/>
      <c r="D67" s="27"/>
      <c r="E67" s="228" t="s">
        <v>53</v>
      </c>
      <c r="F67" s="228"/>
      <c r="G67" s="228"/>
      <c r="H67" s="228"/>
      <c r="I67" s="228"/>
      <c r="J67" s="228"/>
      <c r="K67" s="228"/>
    </row>
    <row r="68" spans="1:11" ht="23.25" customHeight="1">
      <c r="A68" s="46" t="s">
        <v>48</v>
      </c>
      <c r="B68" s="46"/>
      <c r="C68" s="37"/>
      <c r="D68" s="46"/>
      <c r="E68" s="34"/>
      <c r="F68" s="34"/>
      <c r="G68" s="34"/>
      <c r="H68" s="34"/>
      <c r="I68" s="34"/>
      <c r="J68" s="34"/>
      <c r="K68" s="34"/>
    </row>
    <row r="69" spans="1:11" ht="23.25" customHeight="1">
      <c r="A69" s="27" t="s">
        <v>144</v>
      </c>
      <c r="B69" s="27"/>
      <c r="C69" s="33"/>
      <c r="D69" s="27"/>
      <c r="E69" s="153">
        <v>-363788</v>
      </c>
      <c r="F69" s="34"/>
      <c r="G69" s="153">
        <v>-628962</v>
      </c>
      <c r="H69" s="34"/>
      <c r="I69" s="34">
        <v>-291364</v>
      </c>
      <c r="J69" s="34"/>
      <c r="K69" s="153">
        <v>-372952</v>
      </c>
    </row>
    <row r="70" spans="1:13" s="27" customFormat="1" ht="23.25" customHeight="1">
      <c r="A70" s="27" t="s">
        <v>100</v>
      </c>
      <c r="C70" s="33"/>
      <c r="E70" s="56">
        <v>2617598</v>
      </c>
      <c r="F70" s="28"/>
      <c r="G70" s="153">
        <v>-3659291</v>
      </c>
      <c r="H70" s="28"/>
      <c r="I70" s="34">
        <v>766</v>
      </c>
      <c r="J70" s="28"/>
      <c r="K70" s="56">
        <v>127073</v>
      </c>
      <c r="M70" s="156"/>
    </row>
    <row r="71" spans="1:13" s="27" customFormat="1" ht="23.25" customHeight="1">
      <c r="A71" s="27" t="s">
        <v>198</v>
      </c>
      <c r="C71" s="33"/>
      <c r="E71" s="215" t="s">
        <v>22</v>
      </c>
      <c r="F71" s="28"/>
      <c r="G71" s="153">
        <v>744502</v>
      </c>
      <c r="H71" s="28"/>
      <c r="I71" s="215" t="s">
        <v>22</v>
      </c>
      <c r="J71" s="28"/>
      <c r="K71" s="84">
        <v>744502</v>
      </c>
      <c r="M71" s="156"/>
    </row>
    <row r="72" spans="1:11" ht="23.25" customHeight="1">
      <c r="A72" s="27" t="s">
        <v>200</v>
      </c>
      <c r="B72" s="27"/>
      <c r="C72" s="33"/>
      <c r="D72" s="27"/>
      <c r="E72" s="215" t="s">
        <v>22</v>
      </c>
      <c r="F72" s="34"/>
      <c r="G72" s="215" t="s">
        <v>22</v>
      </c>
      <c r="H72" s="34"/>
      <c r="I72" s="28">
        <v>3000</v>
      </c>
      <c r="J72" s="34"/>
      <c r="K72" s="215" t="s">
        <v>22</v>
      </c>
    </row>
    <row r="73" spans="1:11" ht="23.25" customHeight="1">
      <c r="A73" s="27" t="s">
        <v>218</v>
      </c>
      <c r="B73" s="27"/>
      <c r="C73" s="33"/>
      <c r="D73" s="27"/>
      <c r="E73" s="153">
        <v>-2156</v>
      </c>
      <c r="F73" s="34"/>
      <c r="G73" s="153">
        <v>-9690</v>
      </c>
      <c r="H73" s="34"/>
      <c r="I73" s="215" t="s">
        <v>22</v>
      </c>
      <c r="J73" s="34"/>
      <c r="K73" s="153">
        <v>-254</v>
      </c>
    </row>
    <row r="74" spans="1:13" s="27" customFormat="1" ht="23.25" customHeight="1">
      <c r="A74" s="27" t="s">
        <v>160</v>
      </c>
      <c r="C74" s="33"/>
      <c r="E74" s="215" t="s">
        <v>22</v>
      </c>
      <c r="F74" s="28"/>
      <c r="G74" s="153">
        <v>439952</v>
      </c>
      <c r="H74" s="28"/>
      <c r="I74" s="215" t="s">
        <v>22</v>
      </c>
      <c r="J74" s="28"/>
      <c r="K74" s="215" t="s">
        <v>22</v>
      </c>
      <c r="M74" s="156"/>
    </row>
    <row r="75" spans="1:13" s="27" customFormat="1" ht="23.25" customHeight="1">
      <c r="A75" s="27" t="s">
        <v>161</v>
      </c>
      <c r="C75" s="33"/>
      <c r="E75" s="153">
        <v>-161014</v>
      </c>
      <c r="F75" s="34"/>
      <c r="G75" s="153">
        <v>-271393</v>
      </c>
      <c r="H75" s="34"/>
      <c r="I75" s="215" t="s">
        <v>22</v>
      </c>
      <c r="J75" s="34"/>
      <c r="K75" s="215" t="s">
        <v>22</v>
      </c>
      <c r="M75" s="156"/>
    </row>
    <row r="76" spans="1:13" s="27" customFormat="1" ht="23.25" customHeight="1">
      <c r="A76" s="27" t="s">
        <v>204</v>
      </c>
      <c r="C76" s="33">
        <v>11</v>
      </c>
      <c r="E76" s="153">
        <v>1000000</v>
      </c>
      <c r="F76" s="34"/>
      <c r="G76" s="215" t="s">
        <v>22</v>
      </c>
      <c r="H76" s="34"/>
      <c r="I76" s="28">
        <v>1000000</v>
      </c>
      <c r="J76" s="34"/>
      <c r="K76" s="215" t="s">
        <v>22</v>
      </c>
      <c r="M76" s="156"/>
    </row>
    <row r="77" spans="1:13" s="27" customFormat="1" ht="23.25" customHeight="1">
      <c r="A77" s="27" t="s">
        <v>158</v>
      </c>
      <c r="C77" s="33"/>
      <c r="E77" s="153">
        <v>-22991</v>
      </c>
      <c r="F77" s="34"/>
      <c r="G77" s="153">
        <v>-63288</v>
      </c>
      <c r="H77" s="34"/>
      <c r="I77" s="28">
        <v>-2654</v>
      </c>
      <c r="J77" s="34"/>
      <c r="K77" s="28">
        <v>-1061</v>
      </c>
      <c r="M77" s="156"/>
    </row>
    <row r="78" spans="1:13" s="27" customFormat="1" ht="23.25" customHeight="1">
      <c r="A78" s="27" t="s">
        <v>122</v>
      </c>
      <c r="C78" s="33"/>
      <c r="E78" s="215" t="s">
        <v>22</v>
      </c>
      <c r="F78" s="34"/>
      <c r="G78" s="153">
        <v>-232807</v>
      </c>
      <c r="H78" s="34"/>
      <c r="I78" s="215" t="s">
        <v>22</v>
      </c>
      <c r="J78" s="34"/>
      <c r="K78" s="153">
        <v>-232807</v>
      </c>
      <c r="M78" s="156"/>
    </row>
    <row r="79" spans="1:13" s="27" customFormat="1" ht="23.25" customHeight="1">
      <c r="A79" s="48" t="s">
        <v>217</v>
      </c>
      <c r="C79" s="33"/>
      <c r="E79" s="152">
        <v>-51148</v>
      </c>
      <c r="F79" s="34"/>
      <c r="G79" s="216" t="s">
        <v>22</v>
      </c>
      <c r="H79" s="34"/>
      <c r="I79" s="216" t="s">
        <v>22</v>
      </c>
      <c r="J79" s="34"/>
      <c r="K79" s="216" t="s">
        <v>22</v>
      </c>
      <c r="M79" s="156"/>
    </row>
    <row r="80" spans="1:11" ht="23.25" customHeight="1">
      <c r="A80" s="36" t="s">
        <v>201</v>
      </c>
      <c r="B80" s="36"/>
      <c r="C80" s="37"/>
      <c r="D80" s="36"/>
      <c r="E80" s="47">
        <f>SUM(E69:E79)</f>
        <v>3016501</v>
      </c>
      <c r="F80" s="39"/>
      <c r="G80" s="47">
        <f>SUM(G69:G79)</f>
        <v>-3680977</v>
      </c>
      <c r="H80" s="39"/>
      <c r="I80" s="47">
        <f>SUM(I69:I79)</f>
        <v>709748</v>
      </c>
      <c r="J80" s="39"/>
      <c r="K80" s="47">
        <f>SUM(K69:K79)</f>
        <v>264501</v>
      </c>
    </row>
    <row r="81" spans="1:11" ht="18" customHeight="1">
      <c r="A81" s="36"/>
      <c r="B81" s="36"/>
      <c r="C81" s="37"/>
      <c r="D81" s="36"/>
      <c r="E81" s="56"/>
      <c r="F81" s="28"/>
      <c r="G81" s="28"/>
      <c r="H81" s="28"/>
      <c r="I81" s="28"/>
      <c r="J81" s="28"/>
      <c r="K81" s="28"/>
    </row>
    <row r="82" spans="1:11" ht="23.25" customHeight="1">
      <c r="A82" s="36" t="s">
        <v>199</v>
      </c>
      <c r="B82" s="36"/>
      <c r="C82" s="37"/>
      <c r="D82" s="36"/>
      <c r="E82" s="39">
        <f>+E46+E60+E80</f>
        <v>2961321</v>
      </c>
      <c r="F82" s="39"/>
      <c r="G82" s="39">
        <f>+G46+G60+G80</f>
        <v>-444083</v>
      </c>
      <c r="H82" s="39"/>
      <c r="I82" s="39">
        <f>+I46+I60+I80</f>
        <v>2837290</v>
      </c>
      <c r="J82" s="39"/>
      <c r="K82" s="39">
        <f>+K46+K60+K80</f>
        <v>93224</v>
      </c>
    </row>
    <row r="83" spans="1:11" ht="23.25" customHeight="1">
      <c r="A83" s="27" t="s">
        <v>66</v>
      </c>
      <c r="B83" s="27"/>
      <c r="C83" s="33"/>
      <c r="D83" s="27"/>
      <c r="E83" s="153">
        <v>10516115</v>
      </c>
      <c r="F83" s="34"/>
      <c r="G83" s="34">
        <v>3390146</v>
      </c>
      <c r="H83" s="34"/>
      <c r="I83" s="34">
        <v>7251039</v>
      </c>
      <c r="J83" s="34"/>
      <c r="K83" s="34">
        <v>404444</v>
      </c>
    </row>
    <row r="84" spans="1:11" ht="23.25" customHeight="1">
      <c r="A84" s="48" t="s">
        <v>174</v>
      </c>
      <c r="B84" s="48"/>
      <c r="C84" s="33"/>
      <c r="D84" s="48"/>
      <c r="E84" s="153"/>
      <c r="F84" s="34"/>
      <c r="G84" s="34"/>
      <c r="H84" s="34"/>
      <c r="I84" s="34"/>
      <c r="J84" s="34"/>
      <c r="K84" s="34"/>
    </row>
    <row r="85" spans="1:11" ht="23.25" customHeight="1">
      <c r="A85" s="48" t="s">
        <v>175</v>
      </c>
      <c r="B85" s="48"/>
      <c r="C85" s="33"/>
      <c r="D85" s="48"/>
      <c r="E85" s="152">
        <v>-118341</v>
      </c>
      <c r="F85" s="28"/>
      <c r="G85" s="31">
        <v>-58370</v>
      </c>
      <c r="H85" s="28"/>
      <c r="I85" s="216" t="s">
        <v>22</v>
      </c>
      <c r="J85" s="28"/>
      <c r="K85" s="216" t="s">
        <v>22</v>
      </c>
    </row>
    <row r="86" spans="1:11" ht="23.25" customHeight="1" thickBot="1">
      <c r="A86" s="36" t="s">
        <v>67</v>
      </c>
      <c r="B86" s="36"/>
      <c r="C86" s="37"/>
      <c r="D86" s="36"/>
      <c r="E86" s="49">
        <f>SUM(E82:E85)</f>
        <v>13359095</v>
      </c>
      <c r="F86" s="39"/>
      <c r="G86" s="49">
        <f>SUM(G82:G85)</f>
        <v>2887693</v>
      </c>
      <c r="H86" s="39"/>
      <c r="I86" s="49">
        <f>SUM(I82:I85)</f>
        <v>10088329</v>
      </c>
      <c r="J86" s="39"/>
      <c r="K86" s="49">
        <f>SUM(K82:K85)</f>
        <v>497668</v>
      </c>
    </row>
    <row r="87" spans="1:11" ht="18" customHeight="1" thickTop="1">
      <c r="A87" s="36"/>
      <c r="B87" s="36"/>
      <c r="C87" s="37"/>
      <c r="D87" s="36"/>
      <c r="E87" s="51"/>
      <c r="F87" s="39"/>
      <c r="G87" s="51"/>
      <c r="H87" s="39"/>
      <c r="I87" s="51"/>
      <c r="J87" s="39"/>
      <c r="K87" s="51"/>
    </row>
    <row r="88" spans="1:13" ht="23.25" customHeight="1">
      <c r="A88" s="46" t="s">
        <v>49</v>
      </c>
      <c r="B88" s="46"/>
      <c r="C88" s="37"/>
      <c r="D88" s="46"/>
      <c r="E88" s="153"/>
      <c r="F88" s="34"/>
      <c r="G88" s="34"/>
      <c r="H88" s="34"/>
      <c r="I88" s="34"/>
      <c r="J88" s="34"/>
      <c r="K88" s="34"/>
      <c r="M88" s="158"/>
    </row>
    <row r="89" spans="1:11" ht="23.25" customHeight="1">
      <c r="A89" s="36" t="s">
        <v>109</v>
      </c>
      <c r="C89" s="37"/>
      <c r="D89" s="36"/>
      <c r="E89" s="56"/>
      <c r="F89" s="28"/>
      <c r="G89" s="28"/>
      <c r="H89" s="28"/>
      <c r="I89" s="28"/>
      <c r="J89" s="28"/>
      <c r="K89" s="28"/>
    </row>
    <row r="90" spans="1:11" ht="23.25" customHeight="1">
      <c r="A90" s="27" t="s">
        <v>138</v>
      </c>
      <c r="C90" s="33"/>
      <c r="D90" s="27"/>
      <c r="E90" s="56"/>
      <c r="F90" s="28"/>
      <c r="G90" s="28"/>
      <c r="H90" s="28"/>
      <c r="I90" s="28"/>
      <c r="J90" s="28"/>
      <c r="K90" s="28"/>
    </row>
    <row r="91" spans="1:11" ht="23.25" customHeight="1">
      <c r="A91" s="27" t="s">
        <v>6</v>
      </c>
      <c r="C91" s="33"/>
      <c r="D91" s="27"/>
      <c r="E91" s="56">
        <v>13363282</v>
      </c>
      <c r="F91" s="28"/>
      <c r="G91" s="28">
        <v>2904393</v>
      </c>
      <c r="H91" s="28"/>
      <c r="I91" s="159">
        <v>10091175</v>
      </c>
      <c r="J91" s="28"/>
      <c r="K91" s="28">
        <v>505036</v>
      </c>
    </row>
    <row r="92" spans="1:11" ht="23.25" customHeight="1">
      <c r="A92" s="27" t="s">
        <v>139</v>
      </c>
      <c r="C92" s="33"/>
      <c r="D92" s="27"/>
      <c r="E92" s="152">
        <v>-4187</v>
      </c>
      <c r="F92" s="28"/>
      <c r="G92" s="31">
        <v>-16700</v>
      </c>
      <c r="H92" s="28"/>
      <c r="I92" s="31">
        <v>-2846</v>
      </c>
      <c r="J92" s="28"/>
      <c r="K92" s="31">
        <v>-7368</v>
      </c>
    </row>
    <row r="93" spans="1:11" ht="23.25" customHeight="1" thickBot="1">
      <c r="A93" s="36" t="s">
        <v>140</v>
      </c>
      <c r="C93" s="37"/>
      <c r="D93" s="36"/>
      <c r="E93" s="50">
        <f>SUM(E91:E92)</f>
        <v>13359095</v>
      </c>
      <c r="F93" s="39"/>
      <c r="G93" s="50">
        <f>SUM(G91:G92)</f>
        <v>2887693</v>
      </c>
      <c r="H93" s="39"/>
      <c r="I93" s="50">
        <f>SUM(I91:I92)</f>
        <v>10088329</v>
      </c>
      <c r="J93" s="39"/>
      <c r="K93" s="50">
        <f>SUM(K91:K92)</f>
        <v>497668</v>
      </c>
    </row>
    <row r="94" spans="1:11" ht="23.25" customHeight="1" thickTop="1">
      <c r="A94" s="36"/>
      <c r="B94" s="36"/>
      <c r="C94" s="37"/>
      <c r="D94" s="36"/>
      <c r="E94" s="51"/>
      <c r="F94" s="39"/>
      <c r="G94" s="51"/>
      <c r="H94" s="39"/>
      <c r="I94" s="51"/>
      <c r="J94" s="39"/>
      <c r="K94" s="51"/>
    </row>
    <row r="95" spans="1:6" ht="23.25" customHeight="1">
      <c r="A95" s="52"/>
      <c r="B95" s="42"/>
      <c r="C95" s="43"/>
      <c r="D95" s="42"/>
      <c r="F95" s="27"/>
    </row>
    <row r="96" spans="1:11" ht="61.5" customHeight="1">
      <c r="A96" s="57"/>
      <c r="B96" s="229"/>
      <c r="C96" s="229"/>
      <c r="D96" s="229"/>
      <c r="E96" s="229"/>
      <c r="F96" s="229"/>
      <c r="G96" s="229"/>
      <c r="H96" s="229"/>
      <c r="I96" s="229"/>
      <c r="J96" s="229"/>
      <c r="K96" s="229"/>
    </row>
    <row r="97" spans="1:11" ht="23.25" customHeight="1">
      <c r="A97" s="48"/>
      <c r="B97" s="48"/>
      <c r="C97" s="33"/>
      <c r="D97" s="48"/>
      <c r="E97" s="48"/>
      <c r="F97" s="48"/>
      <c r="G97" s="48"/>
      <c r="H97" s="48"/>
      <c r="I97" s="48"/>
      <c r="J97" s="48"/>
      <c r="K97" s="48"/>
    </row>
    <row r="98" spans="1:6" ht="23.25" customHeight="1">
      <c r="A98" s="27"/>
      <c r="B98" s="27"/>
      <c r="C98" s="33"/>
      <c r="D98" s="27"/>
      <c r="F98" s="27"/>
    </row>
    <row r="99" spans="1:6" ht="23.25" customHeight="1">
      <c r="A99" s="27"/>
      <c r="B99" s="27"/>
      <c r="C99" s="33"/>
      <c r="D99" s="27"/>
      <c r="F99" s="27"/>
    </row>
    <row r="100" spans="1:6" ht="23.25" customHeight="1">
      <c r="A100" s="27"/>
      <c r="B100" s="27"/>
      <c r="C100" s="33"/>
      <c r="D100" s="27"/>
      <c r="F100" s="27"/>
    </row>
    <row r="101" spans="1:6" ht="23.25" customHeight="1">
      <c r="A101" s="27"/>
      <c r="B101" s="27"/>
      <c r="C101" s="33"/>
      <c r="D101" s="27"/>
      <c r="F101" s="27"/>
    </row>
    <row r="102" spans="1:6" ht="23.25" customHeight="1">
      <c r="A102" s="27"/>
      <c r="B102" s="27"/>
      <c r="C102" s="33"/>
      <c r="D102" s="27"/>
      <c r="F102" s="27"/>
    </row>
    <row r="103" spans="1:6" ht="23.25" customHeight="1">
      <c r="A103" s="27"/>
      <c r="B103" s="27"/>
      <c r="C103" s="33"/>
      <c r="D103" s="27"/>
      <c r="F103" s="27"/>
    </row>
    <row r="104" spans="1:6" ht="23.25" customHeight="1">
      <c r="A104" s="27"/>
      <c r="B104" s="27"/>
      <c r="C104" s="33"/>
      <c r="D104" s="27"/>
      <c r="F104" s="27"/>
    </row>
    <row r="105" spans="1:6" ht="23.25" customHeight="1">
      <c r="A105" s="27"/>
      <c r="B105" s="27"/>
      <c r="C105" s="33"/>
      <c r="D105" s="27"/>
      <c r="F105" s="27"/>
    </row>
    <row r="106" spans="1:6" ht="23.25" customHeight="1">
      <c r="A106" s="27"/>
      <c r="B106" s="27"/>
      <c r="C106" s="33"/>
      <c r="D106" s="27"/>
      <c r="F106" s="27"/>
    </row>
    <row r="107" spans="1:6" ht="23.25" customHeight="1">
      <c r="A107" s="27"/>
      <c r="B107" s="27"/>
      <c r="C107" s="33"/>
      <c r="D107" s="27"/>
      <c r="F107" s="27"/>
    </row>
    <row r="108" spans="1:6" ht="23.25" customHeight="1">
      <c r="A108" s="27"/>
      <c r="B108" s="27"/>
      <c r="C108" s="33"/>
      <c r="D108" s="27"/>
      <c r="F108" s="27"/>
    </row>
    <row r="109" spans="1:6" ht="23.25" customHeight="1">
      <c r="A109" s="27"/>
      <c r="B109" s="27"/>
      <c r="C109" s="33"/>
      <c r="D109" s="27"/>
      <c r="F109" s="27"/>
    </row>
    <row r="110" spans="1:6" ht="23.25" customHeight="1">
      <c r="A110" s="27"/>
      <c r="B110" s="27"/>
      <c r="C110" s="33"/>
      <c r="D110" s="27"/>
      <c r="F110" s="27"/>
    </row>
    <row r="111" spans="1:6" ht="23.25" customHeight="1">
      <c r="A111" s="27"/>
      <c r="B111" s="27"/>
      <c r="C111" s="33"/>
      <c r="D111" s="27"/>
      <c r="F111" s="27"/>
    </row>
    <row r="112" spans="1:12" ht="23.25" customHeight="1">
      <c r="A112" s="27"/>
      <c r="B112" s="53"/>
      <c r="C112" s="45"/>
      <c r="D112" s="53"/>
      <c r="E112" s="53"/>
      <c r="F112" s="53"/>
      <c r="G112" s="53"/>
      <c r="H112" s="53"/>
      <c r="I112" s="53"/>
      <c r="J112" s="53"/>
      <c r="K112" s="53"/>
      <c r="L112" s="53"/>
    </row>
    <row r="113" spans="1:12" ht="23.25" customHeight="1">
      <c r="A113" s="27"/>
      <c r="B113" s="53"/>
      <c r="C113" s="45"/>
      <c r="D113" s="53"/>
      <c r="E113" s="53"/>
      <c r="F113" s="53"/>
      <c r="G113" s="53"/>
      <c r="H113" s="53"/>
      <c r="I113" s="53"/>
      <c r="J113" s="53"/>
      <c r="K113" s="53"/>
      <c r="L113" s="53"/>
    </row>
    <row r="114" spans="1:12" ht="23.25" customHeight="1">
      <c r="A114" s="27"/>
      <c r="B114" s="53"/>
      <c r="C114" s="45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1:12" ht="23.25" customHeight="1">
      <c r="A115" s="27"/>
      <c r="B115" s="53"/>
      <c r="C115" s="45"/>
      <c r="D115" s="53"/>
      <c r="E115" s="53"/>
      <c r="F115" s="53"/>
      <c r="G115" s="53"/>
      <c r="H115" s="53"/>
      <c r="I115" s="53"/>
      <c r="J115" s="53"/>
      <c r="K115" s="53"/>
      <c r="L115" s="53"/>
    </row>
    <row r="116" spans="1:12" ht="23.25" customHeight="1">
      <c r="A116" s="27"/>
      <c r="B116" s="53"/>
      <c r="C116" s="45"/>
      <c r="D116" s="53"/>
      <c r="E116" s="53"/>
      <c r="F116" s="53"/>
      <c r="G116" s="53"/>
      <c r="H116" s="53"/>
      <c r="I116" s="53"/>
      <c r="J116" s="53"/>
      <c r="K116" s="53"/>
      <c r="L116" s="53"/>
    </row>
    <row r="117" spans="1:12" ht="23.25" customHeight="1">
      <c r="A117" s="27"/>
      <c r="B117" s="53"/>
      <c r="C117" s="45"/>
      <c r="D117" s="53"/>
      <c r="E117" s="53"/>
      <c r="F117" s="53"/>
      <c r="G117" s="53"/>
      <c r="H117" s="53"/>
      <c r="I117" s="53"/>
      <c r="J117" s="53"/>
      <c r="K117" s="53"/>
      <c r="L117" s="53"/>
    </row>
    <row r="118" spans="1:12" ht="23.25" customHeight="1">
      <c r="A118" s="27"/>
      <c r="B118" s="53"/>
      <c r="C118" s="45"/>
      <c r="D118" s="53"/>
      <c r="E118" s="53"/>
      <c r="F118" s="53"/>
      <c r="G118" s="53"/>
      <c r="H118" s="53"/>
      <c r="I118" s="54"/>
      <c r="J118" s="53"/>
      <c r="K118" s="53"/>
      <c r="L118" s="53"/>
    </row>
    <row r="119" spans="1:12" ht="23.25" customHeight="1">
      <c r="A119" s="27"/>
      <c r="B119" s="53"/>
      <c r="C119" s="45"/>
      <c r="D119" s="53"/>
      <c r="E119" s="53"/>
      <c r="F119" s="53"/>
      <c r="G119" s="53"/>
      <c r="H119" s="53"/>
      <c r="I119" s="53"/>
      <c r="J119" s="53"/>
      <c r="K119" s="53"/>
      <c r="L119" s="53"/>
    </row>
    <row r="120" spans="1:12" ht="23.25" customHeight="1">
      <c r="A120" s="27"/>
      <c r="B120" s="53"/>
      <c r="C120" s="45"/>
      <c r="D120" s="53"/>
      <c r="E120" s="53"/>
      <c r="F120" s="53"/>
      <c r="G120" s="53"/>
      <c r="H120" s="53"/>
      <c r="I120" s="53"/>
      <c r="J120" s="53"/>
      <c r="K120" s="53"/>
      <c r="L120" s="53"/>
    </row>
    <row r="121" spans="1:12" ht="23.25" customHeight="1">
      <c r="A121" s="27"/>
      <c r="B121" s="53"/>
      <c r="C121" s="45"/>
      <c r="D121" s="53"/>
      <c r="E121" s="53"/>
      <c r="F121" s="53"/>
      <c r="G121" s="53"/>
      <c r="H121" s="53"/>
      <c r="I121" s="53"/>
      <c r="J121" s="53"/>
      <c r="K121" s="53"/>
      <c r="L121" s="53"/>
    </row>
    <row r="122" spans="1:12" ht="23.25" customHeight="1">
      <c r="A122" s="27"/>
      <c r="B122" s="53"/>
      <c r="C122" s="45"/>
      <c r="D122" s="53"/>
      <c r="E122" s="53"/>
      <c r="F122" s="53"/>
      <c r="G122" s="53"/>
      <c r="H122" s="53"/>
      <c r="I122" s="53"/>
      <c r="J122" s="53"/>
      <c r="K122" s="53"/>
      <c r="L122" s="53"/>
    </row>
    <row r="123" spans="1:12" ht="23.25" customHeight="1">
      <c r="A123" s="27"/>
      <c r="B123" s="53"/>
      <c r="C123" s="45"/>
      <c r="D123" s="53"/>
      <c r="E123" s="53"/>
      <c r="F123" s="53"/>
      <c r="G123" s="53"/>
      <c r="H123" s="53"/>
      <c r="I123" s="53"/>
      <c r="J123" s="53"/>
      <c r="K123" s="53"/>
      <c r="L123" s="53"/>
    </row>
    <row r="124" spans="1:12" ht="23.25" customHeight="1">
      <c r="A124" s="27"/>
      <c r="B124" s="53"/>
      <c r="C124" s="45"/>
      <c r="D124" s="53"/>
      <c r="E124" s="53"/>
      <c r="F124" s="53"/>
      <c r="G124" s="53"/>
      <c r="H124" s="53"/>
      <c r="I124" s="53"/>
      <c r="J124" s="53"/>
      <c r="K124" s="53"/>
      <c r="L124" s="53"/>
    </row>
    <row r="125" spans="1:12" ht="23.25" customHeight="1">
      <c r="A125" s="27"/>
      <c r="B125" s="53"/>
      <c r="C125" s="45"/>
      <c r="D125" s="53"/>
      <c r="E125" s="53"/>
      <c r="F125" s="53"/>
      <c r="G125" s="53"/>
      <c r="H125" s="53"/>
      <c r="I125" s="53"/>
      <c r="J125" s="53"/>
      <c r="K125" s="53"/>
      <c r="L125" s="53"/>
    </row>
    <row r="126" spans="1:12" ht="23.25" customHeight="1">
      <c r="A126" s="27"/>
      <c r="B126" s="53"/>
      <c r="C126" s="45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12" ht="23.25" customHeight="1">
      <c r="A127" s="27"/>
      <c r="B127" s="53"/>
      <c r="C127" s="45"/>
      <c r="D127" s="53"/>
      <c r="E127" s="53"/>
      <c r="F127" s="53"/>
      <c r="G127" s="53"/>
      <c r="H127" s="53"/>
      <c r="I127" s="53"/>
      <c r="J127" s="53"/>
      <c r="K127" s="53"/>
      <c r="L127" s="53"/>
    </row>
    <row r="128" spans="1:12" ht="23.25" customHeight="1">
      <c r="A128" s="27"/>
      <c r="B128" s="53"/>
      <c r="C128" s="45"/>
      <c r="D128" s="53"/>
      <c r="E128" s="53"/>
      <c r="F128" s="53"/>
      <c r="G128" s="53"/>
      <c r="H128" s="53"/>
      <c r="I128" s="53"/>
      <c r="J128" s="53"/>
      <c r="K128" s="53"/>
      <c r="L128" s="53"/>
    </row>
    <row r="129" spans="1:12" ht="23.25" customHeight="1">
      <c r="A129" s="27"/>
      <c r="B129" s="53"/>
      <c r="C129" s="45"/>
      <c r="D129" s="53"/>
      <c r="E129" s="53"/>
      <c r="F129" s="53"/>
      <c r="G129" s="53"/>
      <c r="H129" s="53"/>
      <c r="I129" s="53"/>
      <c r="J129" s="53"/>
      <c r="K129" s="53"/>
      <c r="L129" s="53"/>
    </row>
    <row r="130" spans="1:12" ht="23.25" customHeight="1">
      <c r="A130" s="27"/>
      <c r="B130" s="53"/>
      <c r="C130" s="45"/>
      <c r="D130" s="53"/>
      <c r="E130" s="53"/>
      <c r="F130" s="53"/>
      <c r="G130" s="53"/>
      <c r="H130" s="53"/>
      <c r="I130" s="53"/>
      <c r="J130" s="53"/>
      <c r="K130" s="53"/>
      <c r="L130" s="53"/>
    </row>
    <row r="131" spans="1:6" ht="23.25" customHeight="1">
      <c r="A131" s="27"/>
      <c r="B131" s="27"/>
      <c r="C131" s="33"/>
      <c r="D131" s="27"/>
      <c r="F131" s="27"/>
    </row>
  </sheetData>
  <mergeCells count="20">
    <mergeCell ref="B96:K96"/>
    <mergeCell ref="E65:G65"/>
    <mergeCell ref="I65:K65"/>
    <mergeCell ref="E67:K67"/>
    <mergeCell ref="E35:G35"/>
    <mergeCell ref="I35:K35"/>
    <mergeCell ref="I61:K61"/>
    <mergeCell ref="I62:K62"/>
    <mergeCell ref="E37:K37"/>
    <mergeCell ref="I1:K1"/>
    <mergeCell ref="I2:K2"/>
    <mergeCell ref="I31:K31"/>
    <mergeCell ref="I32:K32"/>
    <mergeCell ref="E7:K7"/>
    <mergeCell ref="E5:G5"/>
    <mergeCell ref="I5:K5"/>
    <mergeCell ref="A6:B6"/>
    <mergeCell ref="A7:B7"/>
    <mergeCell ref="A4:B4"/>
    <mergeCell ref="A5:B5"/>
  </mergeCells>
  <printOptions/>
  <pageMargins left="0.8" right="0.8" top="0.48" bottom="0.5" header="0.5" footer="0.5"/>
  <pageSetup firstPageNumber="11" useFirstPageNumber="1" horizontalDpi="600" verticalDpi="600" orientation="portrait" paperSize="9" scale="95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2" manualBreakCount="2">
    <brk id="30" max="10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dphengchan</dc:creator>
  <cp:keywords/>
  <dc:description/>
  <cp:lastModifiedBy>user</cp:lastModifiedBy>
  <cp:lastPrinted>2010-05-10T09:53:05Z</cp:lastPrinted>
  <dcterms:created xsi:type="dcterms:W3CDTF">2005-01-14T03:04:54Z</dcterms:created>
  <dcterms:modified xsi:type="dcterms:W3CDTF">2010-05-12T05:49:34Z</dcterms:modified>
  <cp:category/>
  <cp:version/>
  <cp:contentType/>
  <cp:contentStatus/>
</cp:coreProperties>
</file>