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08" windowHeight="9168" tabRatio="672" activeTab="0"/>
  </bookViews>
  <sheets>
    <sheet name="BL" sheetId="1" r:id="rId1"/>
    <sheet name="SH 11" sheetId="2" r:id="rId2"/>
    <sheet name="SH 12" sheetId="3" r:id="rId3"/>
    <sheet name="SH 13" sheetId="4" r:id="rId4"/>
    <sheet name="SH14" sheetId="5" r:id="rId5"/>
    <sheet name="CF" sheetId="6" r:id="rId6"/>
  </sheets>
  <definedNames>
    <definedName name="_xlnm.Print_Area" localSheetId="0">'BL'!$A$1:$J$199</definedName>
    <definedName name="_xlnm.Print_Area" localSheetId="5">'CF'!$A$1:$K$130</definedName>
    <definedName name="_xlnm.Print_Area" localSheetId="1">'SH 11'!$A$1:$AG$35</definedName>
    <definedName name="_xlnm.Print_Area" localSheetId="2">'SH 12'!$A$1:$AG$45</definedName>
    <definedName name="_xlnm.Print_Area" localSheetId="3">'SH 13'!$A$1:$W$24</definedName>
    <definedName name="_xlnm.Print_Area" localSheetId="4">'SH14'!$A$1:$W$31</definedName>
  </definedNames>
  <calcPr fullCalcOnLoad="1"/>
</workbook>
</file>

<file path=xl/sharedStrings.xml><?xml version="1.0" encoding="utf-8"?>
<sst xmlns="http://schemas.openxmlformats.org/spreadsheetml/2006/main" count="1069" uniqueCount="306">
  <si>
    <t>บริษัท เจริญโภคภัณฑ์อาหาร จำกัด (มหาชน) และบริษัทย่อย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</si>
  <si>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</si>
  <si>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</si>
  <si>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</si>
  <si>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</si>
  <si>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</si>
  <si>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</si>
  <si>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</si>
  <si>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</si>
  <si>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</si>
  <si>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</si>
  <si>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</si>
  <si>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</si>
  <si>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</si>
  <si>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</si>
  <si>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</si>
  <si>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</si>
  <si>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</si>
  <si>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</si>
  <si>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</si>
  <si>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</si>
  <si>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</si>
  <si>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</si>
  <si>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</si>
  <si>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</si>
  <si>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</si>
  <si>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</si>
  <si>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>รวมค่าใช้จ่าย</t>
  </si>
  <si>
    <t>ส่วนเกิน</t>
  </si>
  <si>
    <t>จากส่วนได้</t>
  </si>
  <si>
    <t>ในบริษัทร่วม</t>
  </si>
  <si>
    <t>ทุนเรือนหุ้น</t>
  </si>
  <si>
    <t>ที่ออกและ</t>
  </si>
  <si>
    <t xml:space="preserve">งบการเงิน </t>
  </si>
  <si>
    <t xml:space="preserve">ชำระแล้ว </t>
  </si>
  <si>
    <t>งบกระแสเงินสด</t>
  </si>
  <si>
    <t>กระแสเงินสดจากกิจกรรมดำเนินงาน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</si>
  <si>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</si>
  <si>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</si>
  <si>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</si>
  <si>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</si>
  <si>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</si>
  <si>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</si>
  <si>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ข้อมูลงบกระแสเงินสดเปิดเผยเพิ่มเติม</t>
  </si>
  <si>
    <t>รวมสินทรัพย์ไม่หมุนเวียน</t>
  </si>
  <si>
    <t>ส่วนของ</t>
  </si>
  <si>
    <t>ผู้ถือหุ้น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</si>
  <si>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</si>
  <si>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</si>
  <si>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</si>
  <si>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</si>
  <si>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</si>
  <si>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>งบกำไรขาดทุน</t>
  </si>
  <si>
    <t xml:space="preserve">31 ธันวาคม </t>
  </si>
  <si>
    <t>สำรอง</t>
  </si>
  <si>
    <t>ตามกฎหมาย</t>
  </si>
  <si>
    <t>จัดสรร</t>
  </si>
  <si>
    <t>ยังไม่ได้</t>
  </si>
  <si>
    <t>การแปลงค่า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</si>
  <si>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</si>
  <si>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</si>
  <si>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</si>
  <si>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</si>
  <si>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</si>
  <si>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</si>
  <si>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</si>
  <si>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ทุนจดทะเบียน</t>
  </si>
  <si>
    <t xml:space="preserve">   ทุนที่ออกและชำระแล้ว</t>
  </si>
  <si>
    <t xml:space="preserve">   ยังไม่ได้จัดสรร</t>
  </si>
  <si>
    <t>การตีราคา</t>
  </si>
  <si>
    <t>รวมส่วนของ</t>
  </si>
  <si>
    <t>ขาดทุนจากการตัดจำหน่ายอาคารและอุปกรณ์</t>
  </si>
  <si>
    <t>จ่ายภาษีเงินได้</t>
  </si>
  <si>
    <t xml:space="preserve">งบกระแสเงินสด </t>
  </si>
  <si>
    <t>การเปลี่ยนแปลงในสินทรัพย์และหนี้สินดำเนินงาน</t>
  </si>
  <si>
    <t xml:space="preserve">ที่ดิน อาคารและอุปกรณ์ </t>
  </si>
  <si>
    <t xml:space="preserve">สินทรัพย์ภาษีเงินได้รอการตัดบัญชี  </t>
  </si>
  <si>
    <t>เงินกู้ยืมระยะสั้นจากบริษัทย่อย</t>
  </si>
  <si>
    <t>ค่าใช้จ่ายค้างจ่าย</t>
  </si>
  <si>
    <t xml:space="preserve">หนี้สินภาษีเงินได้รอการตัดบัญชี  </t>
  </si>
  <si>
    <t xml:space="preserve">   จัดสรรแล้ว</t>
  </si>
  <si>
    <t>รายได้จากการขายสินค้า</t>
  </si>
  <si>
    <t>กำไรจากอัตราแลกเปลี่ยนสุทธิ</t>
  </si>
  <si>
    <t>ต้นทุนขายสินค้า</t>
  </si>
  <si>
    <t>รับดอกเบี้ย</t>
  </si>
  <si>
    <t>ซื้อที่ดิน อาคารและอุปกรณ์</t>
  </si>
  <si>
    <t xml:space="preserve"> </t>
  </si>
  <si>
    <t xml:space="preserve">งบแสดงการเปลี่ยนแปลงส่วนของผู้ถือหุ้น </t>
  </si>
  <si>
    <t>ขายที่ดิน อาคารและอุปกรณ์</t>
  </si>
  <si>
    <t>กำไรสำหรับงวด</t>
  </si>
  <si>
    <t xml:space="preserve">ประมาณการหนี้สินและอื่นๆ </t>
  </si>
  <si>
    <t>ของบริษัท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</si>
  <si>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</si>
  <si>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   สำรองหุ้นทุนซื้อคืน</t>
  </si>
  <si>
    <t>ค่าใช้จ่ายในการขาย</t>
  </si>
  <si>
    <t>ค่าใช้จ่ายในการบริหาร</t>
  </si>
  <si>
    <t>ต้นทุนทางการเงิน</t>
  </si>
  <si>
    <t>มูลค่าหุ้นสามัญ</t>
  </si>
  <si>
    <t>ผลต่างจาก</t>
  </si>
  <si>
    <t>หุ้นทุนซื้อคืน</t>
  </si>
  <si>
    <t xml:space="preserve"> มูลค่าหุ้นสามัญ</t>
  </si>
  <si>
    <t>ผลต่างจากการแปลงค่างบการเงิน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</si>
  <si>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</si>
  <si>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</si>
  <si>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</si>
  <si>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 xml:space="preserve">      ทุนสำรองตามกฎหมาย</t>
  </si>
  <si>
    <t>ทุนสำรอง</t>
  </si>
  <si>
    <t>ซื้อเงินลงทุน</t>
  </si>
  <si>
    <t>เงินให้กู้ยืมระยะยาวแก่บริษัทย่อยลดลง</t>
  </si>
  <si>
    <t>จ่ายดอกเบี้ย</t>
  </si>
  <si>
    <t>ส่วนของกำไรสำหรับงวดที่เป็นของ</t>
  </si>
  <si>
    <t>ส่วนเกินมูลค่าหุ้น</t>
  </si>
  <si>
    <t xml:space="preserve">   ส่วนเกินมูลค่าหุ้นสามัญ</t>
  </si>
  <si>
    <t>การเปลี่ยนแปลง</t>
  </si>
  <si>
    <t>เงินฝากสถาบันการเงินที่มีข้อจำกัด</t>
  </si>
  <si>
    <t xml:space="preserve">   ในการเบิกใช้</t>
  </si>
  <si>
    <t xml:space="preserve">ส่วนแบ่งกำไรจากเงินลงทุนในบริษัทร่วม </t>
  </si>
  <si>
    <t>เงินสดรับจากเงินกู้ยืมระยะยาวจากสถาบันการเงิน</t>
  </si>
  <si>
    <t>จ่ายชำระคืนเงินกู้ยืมระยะยาวจากสถาบันการเงิน</t>
  </si>
  <si>
    <t>ส่วนแบ่งกำไรจากเงินลงทุนในบริษัทร่วม</t>
  </si>
  <si>
    <t>เงินสดสุทธิได้มาจาก (ใช้ไปใน) กิจกรรมลงทุน</t>
  </si>
  <si>
    <t>ผลกระทบจากอัตราแลกเปลี่ยนของ</t>
  </si>
  <si>
    <t xml:space="preserve">   เงินตราต่างประเทศคงเหลือสิ้นงวด</t>
  </si>
  <si>
    <t>เงินจ่ายล่วงหน้าค่าสินค้า</t>
  </si>
  <si>
    <t>ค่าใช้จ่ายจ่ายล่วงหน้า</t>
  </si>
  <si>
    <t xml:space="preserve">   ที่ถึงกำหนดรับชำระภายในหนึ่งปี</t>
  </si>
  <si>
    <t>ค่าเสื่อมราคา</t>
  </si>
  <si>
    <t>ค่าตัดจำหน่าย</t>
  </si>
  <si>
    <t>รับเงินปันผล</t>
  </si>
  <si>
    <t xml:space="preserve">ซื้อคืน </t>
  </si>
  <si>
    <t>หุ้นทุน</t>
  </si>
  <si>
    <t>เงินลงทุน</t>
  </si>
  <si>
    <t>ยุติธรรมของ</t>
  </si>
  <si>
    <t>ในมูลค่า</t>
  </si>
  <si>
    <t>ซื้อคืน</t>
  </si>
  <si>
    <t>จ่ายชำระคืนหนี้สินตามสัญญาเช่าการเงิน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</si>
  <si>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</si>
  <si>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หนี้สินและส่วนของผู้ถือหุ้น (ต่อ)</t>
  </si>
  <si>
    <t>บริษัท เจริญโภคภัณฑ์อาหาร จำกัด  (มหาชน) และบริษัทย่อย</t>
  </si>
  <si>
    <t>เงินสดรับจากการออกหุ้นกู้</t>
  </si>
  <si>
    <t>เงินกู้ยืมระยะสั้นจากสถาบันการเงินเพิ่มขึ้น (ลดลง)</t>
  </si>
  <si>
    <t>ขายเงินลงทุน</t>
  </si>
  <si>
    <t xml:space="preserve">เงินสดและรายการเทียบเท่าเงินสด </t>
  </si>
  <si>
    <t>ประกอบด้วย</t>
  </si>
  <si>
    <t>เงินเบิกเกินบัญชี</t>
  </si>
  <si>
    <t>สุทธิ</t>
  </si>
  <si>
    <t>31 มีนาคม</t>
  </si>
  <si>
    <t>ยอดคงเหลือ ณ วันที่ 1 มกราคม 2554</t>
  </si>
  <si>
    <t>ยอดคงเหลือ ณ วันที่ 31 มีนาคม 2554</t>
  </si>
  <si>
    <t>(หน่วย: พันบาท)</t>
  </si>
  <si>
    <t xml:space="preserve">                      -</t>
  </si>
  <si>
    <t>หนี้สูญและหนี้สงสัยจะสูญ (กลับรายการ</t>
  </si>
  <si>
    <t xml:space="preserve">   ค่าเผื่อหนี้สงสัยจะสูญ)</t>
  </si>
  <si>
    <t>(กำไร) ขาดทุนจากการขายที่ดิน อาคาร</t>
  </si>
  <si>
    <t xml:space="preserve">   และอุปกรณ์</t>
  </si>
  <si>
    <t>(กำไร) ขาดทุนจากอัตราแลกเปลี่ยน</t>
  </si>
  <si>
    <t xml:space="preserve">   ที่ยังไม่เกิดขึ้นจริง</t>
  </si>
  <si>
    <t>เงินสดสุทธิได้มาจาก (ใช้ไปใน) กิจกรรมจัดหาเงิน</t>
  </si>
  <si>
    <t>งบแสดงฐานะการเงิน</t>
  </si>
  <si>
    <t>ส่วนได้เสียที่ไม่มีอำนาจควบคุม</t>
  </si>
  <si>
    <t xml:space="preserve">   ผู้ถือหุ้นของบริษัทใหญ่</t>
  </si>
  <si>
    <t xml:space="preserve">   ส่วนได้เสียที่ไม่มีอำนาจควบคุม</t>
  </si>
  <si>
    <t>งบกำไรขาดทุนเบ็ดเสร็จ</t>
  </si>
  <si>
    <t>กำไรขาดทุนเบ็ดเสร็จอื่น</t>
  </si>
  <si>
    <t>ผลต่างจากการตีราคาสินทรัพย์</t>
  </si>
  <si>
    <t>การเปลี่ยนแปลงในมูลค่ายุติธรรม</t>
  </si>
  <si>
    <t xml:space="preserve">   ของเงินลงทุน</t>
  </si>
  <si>
    <t>ส่วนเกินทุนจากส่วนได้ในบริษัทร่วม</t>
  </si>
  <si>
    <t>ส่วนของกำไรเบ็ดเสร็จรวมที่เป็นของ</t>
  </si>
  <si>
    <t>กำไรเบ็ดเสร็จรวมสำหรับงวด</t>
  </si>
  <si>
    <t>องค์ประกอบอื่นของส่วนของผู้ถือหุ้น</t>
  </si>
  <si>
    <t>รวม</t>
  </si>
  <si>
    <t>องค์ประกอบอื่น</t>
  </si>
  <si>
    <t>ของ</t>
  </si>
  <si>
    <t>ส่วนได้เสีย</t>
  </si>
  <si>
    <t>ที่ไม่มีอำนาจ</t>
  </si>
  <si>
    <t>ควบคุม</t>
  </si>
  <si>
    <t xml:space="preserve">ค่าใช้จ่าย (รายได้) ภาษีเงินได้ </t>
  </si>
  <si>
    <t>ค่าใช้จ่าย (รายได้) ภาษีเงินได้</t>
  </si>
  <si>
    <t>(ปรับปรุงใหม่)</t>
  </si>
  <si>
    <t>อสังหาริมทรัพย์เพื่อการลงทุน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</si>
  <si>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</si>
  <si>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</si>
  <si>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</si>
  <si>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>รวมกำไรขาดทุนเบ็ดเสร็จสำหรับงวด</t>
  </si>
  <si>
    <t>เงินลงทุนเผื่อขาย</t>
  </si>
  <si>
    <t xml:space="preserve">   การเปลี่ยนแปลงในส่วนได้เสีย</t>
  </si>
  <si>
    <t xml:space="preserve">   เข้าส่วนของผู้ถือหุ้น</t>
  </si>
  <si>
    <t>ผลขาดทุนจากการปรับลดมูลค่าสินค้าคงเหลือ</t>
  </si>
  <si>
    <t xml:space="preserve">   ให้เท่ากับมูลค่าสุทธิที่จะได้รับ</t>
  </si>
  <si>
    <t>กำไรจากการขายเงินลงทุน</t>
  </si>
  <si>
    <t>4, 12</t>
  </si>
  <si>
    <t>3,13</t>
  </si>
  <si>
    <t>รวมส่วนของผู้ถือหุ้นของบริษัท</t>
  </si>
  <si>
    <t>รวมส่วนของผู้ถือหุ้น</t>
  </si>
  <si>
    <t>รวมหนี้สินและส่วนของผู้ถือหุ้น</t>
  </si>
  <si>
    <t>ค่าความนิยม</t>
  </si>
  <si>
    <t>จ่ายเงินปันผลให้ส่วนได้เสียที่ไม่มีอำนาจควบคุม</t>
  </si>
  <si>
    <t>รายการกับผู้ถือหุ้นที่บันทึกโดยตรง</t>
  </si>
  <si>
    <t xml:space="preserve">      ของบริษัทย่อย</t>
  </si>
  <si>
    <t>ขายสินทรัพย์ไม่หมุนเวียนที่ถือไว้เพื่อขาย</t>
  </si>
  <si>
    <t>รวมรายการกับผู้ถือหุ้นที่บันทึกโดยตรง</t>
  </si>
  <si>
    <t>กำไรจากการเลิกกิจการของบริษัทย่อย</t>
  </si>
  <si>
    <t>กำไรก่อนค่าใช้จ่าย (รายได้) ภาษีเงินได้</t>
  </si>
  <si>
    <t xml:space="preserve">สินทรัพย์ไม่มีตัวตนอื่น 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</si>
  <si>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</si>
  <si>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</si>
  <si>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>กำไรจากการขายสินทรัพย์ไม่มีตัวตนอื่น</t>
  </si>
  <si>
    <t>กระแสเงินสดจากกิจกรรมดำเนินงาน (ต่อ)</t>
  </si>
  <si>
    <t xml:space="preserve">ซื้อสินทรัพย์ไม่มีตัวตนอื่น </t>
  </si>
  <si>
    <t xml:space="preserve">ขายสินทรัพย์ไม่มีตัวตนอื่น </t>
  </si>
  <si>
    <t>เงินสดรับจากการเลิกกิจการของบริษัทย่อย</t>
  </si>
  <si>
    <t xml:space="preserve">   ที่ถือไว้เพื่อขาย</t>
  </si>
  <si>
    <t>กำไรจากการขายสินทรัพย์ไม่หมุนเวียน</t>
  </si>
  <si>
    <t>ภาระผูกพันตามโครงการผลประโยชน์</t>
  </si>
  <si>
    <t>ค่าตอบแทนผู้บริหารที่สำคัญ</t>
  </si>
  <si>
    <t>ค่าใช้จ่าย (รายได้) ภาษีเงินได้ของ</t>
  </si>
  <si>
    <t>กำไรขาดทุนเบ็ดเสร็จอื่นสำหรับงวด</t>
  </si>
  <si>
    <t>จ่ายโครงการผลประโยชน์ของพนักงาน</t>
  </si>
  <si>
    <t xml:space="preserve">   รวมการเปลี่ยนแปลงในส่วนได้เสีย</t>
  </si>
  <si>
    <t xml:space="preserve">   - สุทธิจากค่าใช้จ่าย (รายได้) ภาษีเงินได้</t>
  </si>
  <si>
    <t>ณ วันที่ 31 มีนาคม 2555 และวันที่ 31 ธันวาคม 2554</t>
  </si>
  <si>
    <t>2554</t>
  </si>
  <si>
    <t>ยอดคงเหลือ ณ วันที่ 1 มกราคม 2555</t>
  </si>
  <si>
    <t>ยอดคงเหลือ ณ วันที่ 31 มีนาคม 2555</t>
  </si>
  <si>
    <t>สินทรัพย์ (ต่อ)</t>
  </si>
  <si>
    <t xml:space="preserve">                  -</t>
  </si>
  <si>
    <t>ขาดทุนจากการ</t>
  </si>
  <si>
    <t>ประมาณการ</t>
  </si>
  <si>
    <t>ตามหลัก</t>
  </si>
  <si>
    <t>คณิตศาสตร์</t>
  </si>
  <si>
    <t>ประกันภัย</t>
  </si>
  <si>
    <t>เงินปันผลรับ</t>
  </si>
  <si>
    <t>ขาดทุนจากอัตราแลกเปลี่ยนสุทธิ</t>
  </si>
  <si>
    <t>ผลกระทบจากการเปลี่ยนแปลง</t>
  </si>
  <si>
    <t xml:space="preserve">   นโยบายการบัญชี</t>
  </si>
  <si>
    <t>จ่ายชำระคืนหุ้นกู้</t>
  </si>
  <si>
    <t xml:space="preserve">   </t>
  </si>
  <si>
    <t>เงินลงทุนในกิจการที่ควบคุมร่วมกัน</t>
  </si>
  <si>
    <t>(ไม่ได้ตรวจสอบ)</t>
  </si>
  <si>
    <t>สำหรับแต่ละงวดสามเดือนสิ้นสุดวันที่ 31 มีนาคม 2555 และ 2554 (ไม่ได้ตรวจสอบ)</t>
  </si>
  <si>
    <t xml:space="preserve">   ก่อนค่าใช้จ่าย (รายได้) ภาษีเงินได้</t>
  </si>
  <si>
    <t>รายการผู้ถือหุ้นที่บันทึกโดยตรง</t>
  </si>
  <si>
    <t xml:space="preserve">   เงินทุนที่ได้รับจากผู้ถือหุ้นและ</t>
  </si>
  <si>
    <t xml:space="preserve">      การจัดสรรส่วนทุนให้ผู้ถือหุ้น</t>
  </si>
  <si>
    <t xml:space="preserve">      ตัดหุ้นทุนซื้อคืน</t>
  </si>
  <si>
    <t>รวมรายการผู้ถือหุ้นที่บันทึกโดยตรง</t>
  </si>
  <si>
    <t>ส่วนเกินทุนอื่น</t>
  </si>
  <si>
    <t>5, 6</t>
  </si>
  <si>
    <t xml:space="preserve">      เพิ่มทุนหุ้นสามัญใหม่ </t>
  </si>
  <si>
    <t xml:space="preserve">      เงินปันผลจ่าย - สุทธิจากส่วนที่เป็นของ</t>
  </si>
  <si>
    <t xml:space="preserve">         หุ้นทุนซื้อคืนที่ถือโดยบริษัทย่อย</t>
  </si>
  <si>
    <t>สินทรัพย์ชีวภาพส่วนที่หมุนเวียน</t>
  </si>
  <si>
    <t>สินทรัพย์ชีวภาพส่วนที่ไม่หมุนเวียน</t>
  </si>
  <si>
    <t>เงินลงทุนในบริษัทอื่น</t>
  </si>
  <si>
    <t xml:space="preserve">   มูลค่ายุติธรรมของสินทรัพย์ชีวภาพ</t>
  </si>
  <si>
    <t>งบกำไรขาดทุน (ต่อ)</t>
  </si>
  <si>
    <t>5, 12</t>
  </si>
  <si>
    <t xml:space="preserve">   เงินลงทุนในบริษัทร่วม</t>
  </si>
  <si>
    <t>กลับรายการผลขาดทุนจากการลดมูลค่าเงินลงทุน</t>
  </si>
  <si>
    <t>ซื้ออสังหาริมทรัพย์เพื่อการลงทุน</t>
  </si>
  <si>
    <t>กระแสเงินสดจากกิจกรรมลงทุน (ต่อ)</t>
  </si>
  <si>
    <t>ขาดทุนจากการประมาณการตาม</t>
  </si>
  <si>
    <t xml:space="preserve">   หลักคณิตศาสสตร์ประกันภัย</t>
  </si>
  <si>
    <t xml:space="preserve">   รวมเงินทุนที่ได้รับจากผู้ถือหุ้นและ</t>
  </si>
  <si>
    <t xml:space="preserve">   ส่วนเกินทุนอื่น</t>
  </si>
  <si>
    <t xml:space="preserve">      ขายหุ้นทุนซื้อคืน</t>
  </si>
  <si>
    <t>3</t>
  </si>
  <si>
    <t xml:space="preserve">   เงินทุนที่ได้รับจากผู้ถือหุ้น</t>
  </si>
  <si>
    <t xml:space="preserve">   รวมเงินทุนที่ได้รับจากผู้ถือหุ้น</t>
  </si>
  <si>
    <t>เงินกู้ยืมระยะสั้นจากบริษัทย่อยลดลง</t>
  </si>
  <si>
    <t>เงินสดรับจากการจำหน่ายหุ้นสามัญซื้อคืน</t>
  </si>
  <si>
    <t>5, 11</t>
  </si>
  <si>
    <t>เงินสดจ่ายสุทธิจากการซื้อบริษัทย่อย</t>
  </si>
  <si>
    <t>เงินกู้ยืมระยะยาวจากบริษัทที่เกี่ยวข้องกัน</t>
  </si>
  <si>
    <t>ขาดทุน (กำไร) จากการเปลี่ยนแปลง</t>
  </si>
  <si>
    <t>กำไรจากการเปลี่ยนแปลงมูลค่ายุติธรรม</t>
  </si>
  <si>
    <t xml:space="preserve">   ของเงินลงทุนในบริษัทร่วม</t>
  </si>
  <si>
    <t>14</t>
  </si>
  <si>
    <t>กำไรจากการเปลี่ยนแปลงมูลค่ายุติธรรมของ</t>
  </si>
  <si>
    <t>เงินสดสุทธิได้มาจาก (ใช้ไปใน) กิจกรรมดำเนินงาน</t>
  </si>
  <si>
    <t>เงินให้กู้ยืมระยะสั้นแก่บริษัทย่อย (เพิ่มขึ้น) ลดลง</t>
  </si>
  <si>
    <t xml:space="preserve">เงินสดและรายการเทียบเท่าเงินสดเพิ่มขึ้น (ลดลง) สุทธิ </t>
  </si>
  <si>
    <t xml:space="preserve">   ของสินทรัพย์ชีวภาพ</t>
  </si>
  <si>
    <t xml:space="preserve">      โดยอำนาจควบคุมเปลี่ยนแปลง</t>
  </si>
  <si>
    <t>ตั๋วแลกเงิน</t>
  </si>
  <si>
    <t>เงินให้กู้ยืมระยะสั้นแก่กิจการที่ควบคุม</t>
  </si>
  <si>
    <t xml:space="preserve">   ร่วมกันและบริษัทที่เกี่ยวข้องกัน</t>
  </si>
  <si>
    <t>3, 5</t>
  </si>
  <si>
    <t>3, 9</t>
  </si>
  <si>
    <t>เงินกู้ยืมระยะสั้นจากกิจการที่ควบคุม</t>
  </si>
  <si>
    <t xml:space="preserve">   พนักงาน</t>
  </si>
  <si>
    <t xml:space="preserve">   - ตามที่รายงานในปีก่อน</t>
  </si>
  <si>
    <t xml:space="preserve">   - ปรับปรุงใหม่</t>
  </si>
  <si>
    <t xml:space="preserve">   - ตามที่รายงานในงวดก่อน</t>
  </si>
  <si>
    <t xml:space="preserve">   - ปรับปรุงใหม่ </t>
  </si>
  <si>
    <t>ภาระผูกพันตามโครงการผลประโยชน์พนักงาน</t>
  </si>
  <si>
    <t xml:space="preserve">   และกิจการที่ควบคุมร่วมกัน</t>
  </si>
  <si>
    <t>สินทรัพย์ชีวภาพส่วนที่หมุนเวียนและไม่หมุนเวียน</t>
  </si>
  <si>
    <t>ตั๋วแลกเงินเพิ่มขึ้น</t>
  </si>
  <si>
    <t xml:space="preserve">   และบริษัทที่เกี่ยวข้องกันลดลง</t>
  </si>
  <si>
    <t>เงินกู้ยืมระยะสั้นจากกิจการที่ควบคุมร่วมกัน</t>
  </si>
  <si>
    <t>กำไรจาก (จ่ายชำระ) ต้นทุนธุรกรรมทางการเงิน</t>
  </si>
  <si>
    <t>เงินให้กู้ยืมระยะสั้นแก่บริษัทที่เกี่ยวข้องกันเพิ่มขึ้น</t>
  </si>
  <si>
    <t>กลับรายการผลขาดทุนจากการด้อยค่า</t>
  </si>
  <si>
    <t xml:space="preserve">   ของอาคารและอุปกรณ์</t>
  </si>
</sst>
</file>

<file path=xl/styles.xml><?xml version="1.0" encoding="utf-8"?>
<styleSheet xmlns="http://schemas.openxmlformats.org/spreadsheetml/2006/main">
  <numFmts count="7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\t&quot;£&quot;#,##0_);\(\t&quot;£&quot;#,##0\)"/>
    <numFmt numFmtId="216" formatCode="\t&quot;£&quot;#,##0_);[Red]\(\t&quot;£&quot;#,##0\)"/>
    <numFmt numFmtId="217" formatCode="\t&quot;£&quot;#,##0.00_);\(\t&quot;£&quot;#,##0.00\)"/>
    <numFmt numFmtId="218" formatCode="\t&quot;£&quot;#,##0.00_);[Red]\(\t&quot;£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\ ;\(#,##0\)"/>
    <numFmt numFmtId="224" formatCode="#,##0.00\ ;\(#,##0.00\)"/>
    <numFmt numFmtId="225" formatCode="#,##0.0_);\(#,##0.0\)"/>
    <numFmt numFmtId="226" formatCode="_(* #,##0.0_);_(* \(#,##0.0\);_(* &quot;-&quot;??_);_(@_)"/>
    <numFmt numFmtId="227" formatCode="_(* #,##0_);_(* \(#,##0\);_(* &quot;-&quot;??_);_(@_)"/>
    <numFmt numFmtId="228" formatCode="\-"/>
    <numFmt numFmtId="229" formatCode="00000"/>
    <numFmt numFmtId="230" formatCode="#,##0.0\ ;\(#,##0.0\)"/>
    <numFmt numFmtId="231" formatCode="#,##0_)\ ;\(#,##0\)"/>
    <numFmt numFmtId="232" formatCode="_(* #,##0.000_);_(* \(#,##0.000\);_(* &quot;-&quot;??_);_(@_)"/>
    <numFmt numFmtId="233" formatCode="_(* #,##0.0000_);_(* \(#,##0.0000\);_(* &quot;-&quot;??_);_(@_)"/>
    <numFmt numFmtId="234" formatCode="_(* #,##0.00000_);_(* \(#,##0.00000\);_(* &quot;-&quot;??_);_(@_)"/>
    <numFmt numFmtId="235" formatCode="_(* #,##0.000000_);_(* \(#,##0.000000\);_(* &quot;-&quot;??_);_(@_)"/>
    <numFmt numFmtId="236" formatCode="_(* #,##0.0000000_);_(* \(#,##0.0000000\);_(* &quot;-&quot;??_);_(@_)"/>
    <numFmt numFmtId="237" formatCode="_(* #,##0.00000000_);_(* \(#,##0.00000000\);_(* &quot;-&quot;??_);_(@_)"/>
    <numFmt numFmtId="238" formatCode="_(* #,##0.000000000_);_(* \(#,##0.000000000\);_(* &quot;-&quot;??_);_(@_)"/>
    <numFmt numFmtId="239" formatCode="_(* #,##0.0000000000_);_(* \(#,##0.0000000000\);_(* &quot;-&quot;??_);_(@_)"/>
    <numFmt numFmtId="240" formatCode="_(* #,##0.00000000000_);_(* \(#,##0.00000000000\);_(* &quot;-&quot;??_);_(@_)"/>
    <numFmt numFmtId="241" formatCode="_(* #,##0.000000000000_);_(* \(#,##0.000000000000\);_(* &quot;-&quot;??_);_(@_)"/>
    <numFmt numFmtId="242" formatCode="_(* #,##0.0000000000000_);_(* \(#,##0.0000000000000\);_(* &quot;-&quot;??_);_(@_)"/>
    <numFmt numFmtId="243" formatCode="_(* #,##0.00000000000000_);_(* \(#,##0.00000000000000\);_(* &quot;-&quot;??_);_(@_)"/>
    <numFmt numFmtId="244" formatCode="_(* #,##0.000000000000000_);_(* \(#,##0.000000000000000\);_(* &quot;-&quot;??_);_(@_)"/>
    <numFmt numFmtId="245" formatCode="_(* #,##0.0000000000000000_);_(* \(#,##0.0000000000000000\);_(* &quot;-&quot;??_);_(@_)"/>
    <numFmt numFmtId="246" formatCode="_(* #,##0.00000000000000000_);_(* \(#,##0.00000000000000000\);_(* &quot;-&quot;??_);_(@_)"/>
    <numFmt numFmtId="247" formatCode="0.0"/>
    <numFmt numFmtId="248" formatCode="[$-D00041E]0"/>
    <numFmt numFmtId="249" formatCode="[$-409]dddd\,\ mmmm\ dd\,\ yyyy"/>
  </numFmts>
  <fonts count="38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b/>
      <i/>
      <sz val="16"/>
      <color indexed="8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22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223" fontId="0" fillId="0" borderId="0" xfId="0" applyNumberFormat="1" applyFont="1" applyFill="1" applyAlignment="1">
      <alignment/>
    </xf>
    <xf numFmtId="223" fontId="0" fillId="0" borderId="0" xfId="0" applyNumberFormat="1" applyFont="1" applyFill="1" applyAlignment="1">
      <alignment horizontal="right"/>
    </xf>
    <xf numFmtId="223" fontId="0" fillId="0" borderId="1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223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23" fontId="4" fillId="0" borderId="11" xfId="0" applyNumberFormat="1" applyFont="1" applyFill="1" applyBorder="1" applyAlignment="1">
      <alignment/>
    </xf>
    <xf numFmtId="22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223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23" fontId="4" fillId="0" borderId="12" xfId="0" applyNumberFormat="1" applyFont="1" applyFill="1" applyBorder="1" applyAlignment="1">
      <alignment/>
    </xf>
    <xf numFmtId="223" fontId="4" fillId="0" borderId="13" xfId="0" applyNumberFormat="1" applyFont="1" applyFill="1" applyBorder="1" applyAlignment="1">
      <alignment/>
    </xf>
    <xf numFmtId="22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223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223" fontId="0" fillId="0" borderId="0" xfId="42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27" fontId="0" fillId="0" borderId="0" xfId="0" applyNumberFormat="1" applyFont="1" applyFill="1" applyBorder="1" applyAlignment="1">
      <alignment horizontal="center"/>
    </xf>
    <xf numFmtId="223" fontId="4" fillId="0" borderId="0" xfId="0" applyNumberFormat="1" applyFont="1" applyFill="1" applyBorder="1" applyAlignment="1">
      <alignment horizontal="right"/>
    </xf>
    <xf numFmtId="227" fontId="0" fillId="0" borderId="0" xfId="0" applyNumberFormat="1" applyFont="1" applyFill="1" applyAlignment="1">
      <alignment horizontal="center"/>
    </xf>
    <xf numFmtId="223" fontId="0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223" fontId="0" fillId="0" borderId="12" xfId="0" applyNumberFormat="1" applyFont="1" applyFill="1" applyBorder="1" applyAlignment="1">
      <alignment/>
    </xf>
    <xf numFmtId="227" fontId="0" fillId="0" borderId="0" xfId="42" applyNumberFormat="1" applyFont="1" applyFill="1" applyAlignment="1">
      <alignment/>
    </xf>
    <xf numFmtId="227" fontId="0" fillId="0" borderId="0" xfId="42" applyNumberFormat="1" applyFont="1" applyFill="1" applyBorder="1" applyAlignment="1">
      <alignment/>
    </xf>
    <xf numFmtId="227" fontId="0" fillId="0" borderId="0" xfId="42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227" fontId="0" fillId="0" borderId="10" xfId="42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22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22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23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223" fontId="0" fillId="0" borderId="0" xfId="0" applyNumberFormat="1" applyFont="1" applyFill="1" applyBorder="1" applyAlignment="1">
      <alignment horizontal="right"/>
    </xf>
    <xf numFmtId="223" fontId="4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223" fontId="6" fillId="0" borderId="10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224" fontId="4" fillId="0" borderId="12" xfId="42" applyNumberFormat="1" applyFont="1" applyFill="1" applyBorder="1" applyAlignment="1">
      <alignment/>
    </xf>
    <xf numFmtId="223" fontId="0" fillId="0" borderId="10" xfId="0" applyNumberFormat="1" applyFont="1" applyFill="1" applyBorder="1" applyAlignment="1">
      <alignment/>
    </xf>
    <xf numFmtId="223" fontId="0" fillId="0" borderId="0" xfId="0" applyNumberFormat="1" applyFont="1" applyFill="1" applyBorder="1" applyAlignment="1">
      <alignment/>
    </xf>
    <xf numFmtId="223" fontId="6" fillId="0" borderId="0" xfId="0" applyNumberFormat="1" applyFont="1" applyFill="1" applyBorder="1" applyAlignment="1">
      <alignment horizontal="right"/>
    </xf>
    <xf numFmtId="223" fontId="0" fillId="0" borderId="0" xfId="0" applyNumberFormat="1" applyFont="1" applyFill="1" applyAlignment="1" quotePrefix="1">
      <alignment/>
    </xf>
    <xf numFmtId="223" fontId="0" fillId="0" borderId="0" xfId="0" applyNumberFormat="1" applyFill="1" applyAlignment="1">
      <alignment/>
    </xf>
    <xf numFmtId="223" fontId="7" fillId="0" borderId="0" xfId="0" applyNumberFormat="1" applyFont="1" applyFill="1" applyBorder="1" applyAlignment="1">
      <alignment horizontal="center"/>
    </xf>
    <xf numFmtId="223" fontId="7" fillId="0" borderId="0" xfId="0" applyNumberFormat="1" applyFont="1" applyFill="1" applyBorder="1" applyAlignment="1">
      <alignment horizontal="right"/>
    </xf>
    <xf numFmtId="223" fontId="7" fillId="0" borderId="12" xfId="0" applyNumberFormat="1" applyFont="1" applyFill="1" applyBorder="1" applyAlignment="1">
      <alignment horizontal="right"/>
    </xf>
    <xf numFmtId="22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223" fontId="7" fillId="0" borderId="0" xfId="0" applyNumberFormat="1" applyFont="1" applyFill="1" applyAlignment="1" quotePrefix="1">
      <alignment horizontal="right"/>
    </xf>
    <xf numFmtId="227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27" fontId="0" fillId="0" borderId="0" xfId="42" applyNumberFormat="1" applyFont="1" applyFill="1" applyAlignment="1">
      <alignment/>
    </xf>
    <xf numFmtId="223" fontId="0" fillId="0" borderId="0" xfId="0" applyNumberFormat="1" applyFont="1" applyFill="1" applyBorder="1" applyAlignment="1">
      <alignment horizontal="center"/>
    </xf>
    <xf numFmtId="224" fontId="4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27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23" fontId="0" fillId="0" borderId="0" xfId="0" applyNumberFormat="1" applyFont="1" applyBorder="1" applyAlignment="1">
      <alignment/>
    </xf>
    <xf numFmtId="43" fontId="0" fillId="0" borderId="0" xfId="42" applyFont="1" applyFill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10" xfId="42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227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23" fontId="0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43" fontId="0" fillId="0" borderId="10" xfId="42" applyFont="1" applyFill="1" applyBorder="1" applyAlignment="1">
      <alignment horizontal="right"/>
    </xf>
    <xf numFmtId="227" fontId="0" fillId="0" borderId="10" xfId="42" applyNumberFormat="1" applyFont="1" applyFill="1" applyBorder="1" applyAlignment="1">
      <alignment horizontal="right"/>
    </xf>
    <xf numFmtId="223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43" fontId="0" fillId="0" borderId="0" xfId="42" applyFont="1" applyFill="1" applyAlignment="1">
      <alignment horizontal="right"/>
    </xf>
    <xf numFmtId="227" fontId="0" fillId="0" borderId="0" xfId="42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227" fontId="0" fillId="0" borderId="0" xfId="42" applyNumberFormat="1" applyFont="1" applyFill="1" applyBorder="1" applyAlignment="1">
      <alignment horizontal="right"/>
    </xf>
    <xf numFmtId="227" fontId="0" fillId="0" borderId="10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Fill="1" applyBorder="1" applyAlignment="1">
      <alignment horizontal="right"/>
    </xf>
    <xf numFmtId="227" fontId="0" fillId="0" borderId="0" xfId="42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223" fontId="6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227" fontId="4" fillId="0" borderId="13" xfId="42" applyNumberFormat="1" applyFont="1" applyFill="1" applyBorder="1" applyAlignment="1">
      <alignment/>
    </xf>
    <xf numFmtId="227" fontId="4" fillId="0" borderId="0" xfId="42" applyNumberFormat="1" applyFont="1" applyFill="1" applyAlignment="1">
      <alignment/>
    </xf>
    <xf numFmtId="227" fontId="4" fillId="0" borderId="10" xfId="0" applyNumberFormat="1" applyFont="1" applyFill="1" applyBorder="1" applyAlignment="1">
      <alignment/>
    </xf>
    <xf numFmtId="227" fontId="4" fillId="0" borderId="0" xfId="0" applyNumberFormat="1" applyFont="1" applyFill="1" applyBorder="1" applyAlignment="1">
      <alignment/>
    </xf>
    <xf numFmtId="227" fontId="7" fillId="0" borderId="0" xfId="0" applyNumberFormat="1" applyFont="1" applyFill="1" applyBorder="1" applyAlignment="1">
      <alignment horizontal="center"/>
    </xf>
    <xf numFmtId="223" fontId="4" fillId="0" borderId="12" xfId="0" applyNumberFormat="1" applyFont="1" applyFill="1" applyBorder="1" applyAlignment="1">
      <alignment horizontal="right"/>
    </xf>
    <xf numFmtId="227" fontId="0" fillId="0" borderId="0" xfId="42" applyNumberFormat="1" applyFont="1" applyFill="1" applyBorder="1" applyAlignment="1">
      <alignment/>
    </xf>
    <xf numFmtId="227" fontId="0" fillId="0" borderId="10" xfId="42" applyNumberFormat="1" applyFont="1" applyFill="1" applyBorder="1" applyAlignment="1">
      <alignment horizontal="right"/>
    </xf>
    <xf numFmtId="223" fontId="6" fillId="0" borderId="0" xfId="0" applyNumberFormat="1" applyFont="1" applyFill="1" applyBorder="1" applyAlignment="1">
      <alignment/>
    </xf>
    <xf numFmtId="227" fontId="6" fillId="0" borderId="0" xfId="42" applyNumberFormat="1" applyFont="1" applyFill="1" applyAlignment="1">
      <alignment/>
    </xf>
    <xf numFmtId="227" fontId="0" fillId="0" borderId="0" xfId="42" applyNumberFormat="1" applyFont="1" applyFill="1" applyBorder="1" applyAlignment="1">
      <alignment horizontal="right"/>
    </xf>
    <xf numFmtId="223" fontId="0" fillId="0" borderId="10" xfId="0" applyNumberFormat="1" applyFill="1" applyBorder="1" applyAlignment="1">
      <alignment/>
    </xf>
    <xf numFmtId="227" fontId="4" fillId="0" borderId="13" xfId="0" applyNumberFormat="1" applyFont="1" applyFill="1" applyBorder="1" applyAlignment="1">
      <alignment/>
    </xf>
    <xf numFmtId="223" fontId="6" fillId="0" borderId="10" xfId="0" applyNumberFormat="1" applyFont="1" applyFill="1" applyBorder="1" applyAlignment="1">
      <alignment/>
    </xf>
    <xf numFmtId="43" fontId="0" fillId="0" borderId="0" xfId="42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23" fontId="7" fillId="0" borderId="0" xfId="0" applyNumberFormat="1" applyFont="1" applyFill="1" applyAlignment="1">
      <alignment horizontal="center"/>
    </xf>
    <xf numFmtId="223" fontId="7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223" fontId="6" fillId="0" borderId="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27" fontId="0" fillId="0" borderId="0" xfId="0" applyNumberFormat="1" applyFill="1" applyAlignment="1">
      <alignment horizontal="center"/>
    </xf>
    <xf numFmtId="227" fontId="0" fillId="0" borderId="10" xfId="0" applyNumberFormat="1" applyFill="1" applyBorder="1" applyAlignment="1">
      <alignment horizontal="center"/>
    </xf>
    <xf numFmtId="22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41" fontId="4" fillId="0" borderId="0" xfId="0" applyNumberFormat="1" applyFont="1" applyFill="1" applyBorder="1" applyAlignment="1">
      <alignment horizontal="right"/>
    </xf>
    <xf numFmtId="227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227" fontId="0" fillId="0" borderId="0" xfId="42" applyNumberFormat="1" applyFont="1" applyFill="1" applyAlignment="1">
      <alignment/>
    </xf>
    <xf numFmtId="227" fontId="0" fillId="0" borderId="12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 horizontal="right"/>
    </xf>
    <xf numFmtId="223" fontId="4" fillId="0" borderId="14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/>
    </xf>
    <xf numFmtId="227" fontId="0" fillId="0" borderId="10" xfId="42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27" fontId="0" fillId="0" borderId="14" xfId="42" applyNumberFormat="1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227" fontId="4" fillId="0" borderId="0" xfId="42" applyNumberFormat="1" applyFont="1" applyFill="1" applyBorder="1" applyAlignment="1">
      <alignment/>
    </xf>
    <xf numFmtId="223" fontId="0" fillId="0" borderId="14" xfId="0" applyNumberFormat="1" applyFill="1" applyBorder="1" applyAlignment="1">
      <alignment horizontal="right"/>
    </xf>
    <xf numFmtId="223" fontId="0" fillId="0" borderId="14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227" fontId="4" fillId="0" borderId="10" xfId="42" applyNumberFormat="1" applyFont="1" applyFill="1" applyBorder="1" applyAlignment="1">
      <alignment/>
    </xf>
    <xf numFmtId="22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223" fontId="6" fillId="0" borderId="14" xfId="0" applyNumberFormat="1" applyFont="1" applyFill="1" applyBorder="1" applyAlignment="1">
      <alignment horizontal="right"/>
    </xf>
    <xf numFmtId="223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2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43" fontId="6" fillId="0" borderId="10" xfId="44" applyFont="1" applyFill="1" applyBorder="1" applyAlignment="1">
      <alignment horizontal="right"/>
    </xf>
    <xf numFmtId="43" fontId="6" fillId="0" borderId="0" xfId="44" applyFont="1" applyFill="1" applyBorder="1" applyAlignment="1">
      <alignment horizontal="right"/>
    </xf>
    <xf numFmtId="43" fontId="6" fillId="0" borderId="0" xfId="44" applyFont="1" applyFill="1" applyAlignment="1">
      <alignment horizontal="right"/>
    </xf>
    <xf numFmtId="43" fontId="4" fillId="0" borderId="0" xfId="44" applyFont="1" applyFill="1" applyBorder="1" applyAlignment="1">
      <alignment horizontal="right"/>
    </xf>
    <xf numFmtId="43" fontId="7" fillId="0" borderId="0" xfId="44" applyFont="1" applyFill="1" applyBorder="1" applyAlignment="1">
      <alignment horizontal="right"/>
    </xf>
    <xf numFmtId="43" fontId="7" fillId="0" borderId="10" xfId="44" applyFont="1" applyFill="1" applyBorder="1" applyAlignment="1">
      <alignment horizontal="right"/>
    </xf>
    <xf numFmtId="227" fontId="6" fillId="0" borderId="0" xfId="44" applyNumberFormat="1" applyFont="1" applyFill="1" applyBorder="1" applyAlignment="1">
      <alignment horizontal="right"/>
    </xf>
    <xf numFmtId="227" fontId="6" fillId="0" borderId="10" xfId="44" applyNumberFormat="1" applyFont="1" applyFill="1" applyBorder="1" applyAlignment="1">
      <alignment horizontal="right"/>
    </xf>
    <xf numFmtId="227" fontId="7" fillId="0" borderId="10" xfId="44" applyNumberFormat="1" applyFont="1" applyFill="1" applyBorder="1" applyAlignment="1">
      <alignment horizontal="right"/>
    </xf>
    <xf numFmtId="43" fontId="7" fillId="0" borderId="11" xfId="44" applyFont="1" applyFill="1" applyBorder="1" applyAlignment="1">
      <alignment horizontal="right"/>
    </xf>
    <xf numFmtId="43" fontId="7" fillId="0" borderId="12" xfId="44" applyFont="1" applyFill="1" applyBorder="1" applyAlignment="1">
      <alignment horizontal="right"/>
    </xf>
    <xf numFmtId="227" fontId="4" fillId="0" borderId="0" xfId="44" applyNumberFormat="1" applyFont="1" applyFill="1" applyBorder="1" applyAlignment="1">
      <alignment horizontal="right"/>
    </xf>
    <xf numFmtId="43" fontId="0" fillId="0" borderId="0" xfId="44" applyFont="1" applyFill="1" applyBorder="1" applyAlignment="1">
      <alignment horizontal="right"/>
    </xf>
    <xf numFmtId="227" fontId="0" fillId="0" borderId="0" xfId="44" applyNumberFormat="1" applyFont="1" applyFill="1" applyBorder="1" applyAlignment="1">
      <alignment horizontal="right"/>
    </xf>
    <xf numFmtId="43" fontId="6" fillId="0" borderId="14" xfId="44" applyFont="1" applyFill="1" applyBorder="1" applyAlignment="1">
      <alignment horizontal="right"/>
    </xf>
    <xf numFmtId="227" fontId="6" fillId="0" borderId="14" xfId="44" applyNumberFormat="1" applyFont="1" applyFill="1" applyBorder="1" applyAlignment="1">
      <alignment horizontal="right"/>
    </xf>
    <xf numFmtId="43" fontId="7" fillId="0" borderId="0" xfId="44" applyFont="1" applyFill="1" applyAlignment="1">
      <alignment horizontal="right"/>
    </xf>
    <xf numFmtId="43" fontId="0" fillId="0" borderId="0" xfId="44" applyFont="1" applyFill="1" applyBorder="1" applyAlignment="1">
      <alignment/>
    </xf>
    <xf numFmtId="223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7" fillId="0" borderId="14" xfId="44" applyFont="1" applyFill="1" applyBorder="1" applyAlignment="1">
      <alignment horizontal="right"/>
    </xf>
    <xf numFmtId="227" fontId="4" fillId="0" borderId="0" xfId="44" applyNumberFormat="1" applyFont="1" applyFill="1" applyAlignment="1">
      <alignment horizontal="center"/>
    </xf>
    <xf numFmtId="227" fontId="7" fillId="0" borderId="0" xfId="44" applyNumberFormat="1" applyFont="1" applyFill="1" applyBorder="1" applyAlignment="1">
      <alignment horizontal="right"/>
    </xf>
    <xf numFmtId="227" fontId="7" fillId="0" borderId="11" xfId="44" applyNumberFormat="1" applyFont="1" applyFill="1" applyBorder="1" applyAlignment="1">
      <alignment horizontal="right"/>
    </xf>
    <xf numFmtId="227" fontId="4" fillId="0" borderId="0" xfId="44" applyNumberFormat="1" applyFont="1" applyFill="1" applyBorder="1" applyAlignment="1">
      <alignment horizontal="center"/>
    </xf>
    <xf numFmtId="43" fontId="4" fillId="0" borderId="12" xfId="44" applyFont="1" applyFill="1" applyBorder="1" applyAlignment="1">
      <alignment horizontal="right"/>
    </xf>
    <xf numFmtId="227" fontId="0" fillId="0" borderId="0" xfId="44" applyNumberFormat="1" applyFont="1" applyFill="1" applyAlignment="1">
      <alignment horizontal="center"/>
    </xf>
    <xf numFmtId="227" fontId="4" fillId="0" borderId="14" xfId="44" applyNumberFormat="1" applyFont="1" applyFill="1" applyBorder="1" applyAlignment="1">
      <alignment horizontal="center"/>
    </xf>
    <xf numFmtId="227" fontId="7" fillId="0" borderId="14" xfId="44" applyNumberFormat="1" applyFont="1" applyFill="1" applyBorder="1" applyAlignment="1">
      <alignment horizontal="right"/>
    </xf>
    <xf numFmtId="43" fontId="4" fillId="0" borderId="0" xfId="44" applyFont="1" applyFill="1" applyAlignment="1">
      <alignment horizontal="right"/>
    </xf>
    <xf numFmtId="227" fontId="0" fillId="0" borderId="14" xfId="44" applyNumberFormat="1" applyFont="1" applyFill="1" applyBorder="1" applyAlignment="1">
      <alignment horizontal="center"/>
    </xf>
    <xf numFmtId="227" fontId="6" fillId="0" borderId="10" xfId="44" applyNumberFormat="1" applyFont="1" applyFill="1" applyBorder="1" applyAlignment="1">
      <alignment horizontal="left" indent="1"/>
    </xf>
    <xf numFmtId="227" fontId="0" fillId="0" borderId="0" xfId="42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223" fontId="0" fillId="0" borderId="10" xfId="0" applyNumberFormat="1" applyFill="1" applyBorder="1" applyAlignment="1">
      <alignment horizontal="right"/>
    </xf>
    <xf numFmtId="227" fontId="0" fillId="0" borderId="10" xfId="44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57150</xdr:colOff>
      <xdr:row>31</xdr:row>
      <xdr:rowOff>0</xdr:rowOff>
    </xdr:from>
    <xdr:ext cx="180975" cy="476250"/>
    <xdr:sp fLocksText="0">
      <xdr:nvSpPr>
        <xdr:cNvPr id="1" name="TextBox 1"/>
        <xdr:cNvSpPr txBox="1">
          <a:spLocks noChangeArrowheads="1"/>
        </xdr:cNvSpPr>
      </xdr:nvSpPr>
      <xdr:spPr>
        <a:xfrm>
          <a:off x="13096875" y="8477250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view="pageBreakPreview" zoomScaleSheetLayoutView="100" workbookViewId="0" topLeftCell="A1">
      <selection activeCell="P56" sqref="P56"/>
    </sheetView>
  </sheetViews>
  <sheetFormatPr defaultColWidth="9.140625" defaultRowHeight="22.5" customHeight="1"/>
  <cols>
    <col min="1" max="1" width="33.7109375" style="81" customWidth="1"/>
    <col min="2" max="2" width="9.00390625" style="30" bestFit="1" customWidth="1"/>
    <col min="3" max="3" width="0.85546875" style="25" customWidth="1"/>
    <col min="4" max="4" width="15.421875" style="25" customWidth="1"/>
    <col min="5" max="5" width="0.85546875" style="25" customWidth="1"/>
    <col min="6" max="6" width="15.421875" style="25" customWidth="1"/>
    <col min="7" max="7" width="0.9921875" style="25" customWidth="1"/>
    <col min="8" max="8" width="15.421875" style="25" customWidth="1"/>
    <col min="9" max="9" width="0.85546875" style="25" customWidth="1"/>
    <col min="10" max="10" width="15.421875" style="25" customWidth="1"/>
    <col min="11" max="11" width="16.00390625" style="25" customWidth="1"/>
    <col min="12" max="12" width="14.28125" style="113" customWidth="1"/>
    <col min="13" max="15" width="9.140625" style="25" customWidth="1"/>
    <col min="16" max="16" width="14.140625" style="25" customWidth="1"/>
    <col min="17" max="16384" width="9.140625" style="25" customWidth="1"/>
  </cols>
  <sheetData>
    <row r="1" ht="24" customHeight="1">
      <c r="A1" s="80" t="s">
        <v>0</v>
      </c>
    </row>
    <row r="2" ht="24" customHeight="1">
      <c r="A2" s="80" t="s">
        <v>158</v>
      </c>
    </row>
    <row r="3" ht="24" customHeight="1">
      <c r="A3" s="80" t="s">
        <v>221</v>
      </c>
    </row>
    <row r="4" spans="1:10" ht="24" customHeight="1">
      <c r="A4" s="50"/>
      <c r="J4" s="137" t="s">
        <v>149</v>
      </c>
    </row>
    <row r="5" spans="1:12" s="78" customFormat="1" ht="24" customHeight="1">
      <c r="A5" s="81"/>
      <c r="B5" s="39"/>
      <c r="C5" s="39"/>
      <c r="D5" s="248" t="s">
        <v>2</v>
      </c>
      <c r="E5" s="248"/>
      <c r="F5" s="248"/>
      <c r="G5" s="38"/>
      <c r="H5" s="248" t="s">
        <v>62</v>
      </c>
      <c r="I5" s="248"/>
      <c r="J5" s="248"/>
      <c r="L5" s="181"/>
    </row>
    <row r="6" spans="1:10" ht="24" customHeight="1">
      <c r="A6" s="80" t="s">
        <v>1</v>
      </c>
      <c r="B6" s="39" t="s">
        <v>3</v>
      </c>
      <c r="C6" s="82"/>
      <c r="D6" s="130" t="s">
        <v>146</v>
      </c>
      <c r="E6" s="82"/>
      <c r="F6" s="83" t="s">
        <v>53</v>
      </c>
      <c r="G6" s="83"/>
      <c r="H6" s="130" t="s">
        <v>146</v>
      </c>
      <c r="I6" s="82"/>
      <c r="J6" s="83" t="s">
        <v>53</v>
      </c>
    </row>
    <row r="7" spans="2:10" ht="24" customHeight="1">
      <c r="B7" s="39"/>
      <c r="C7" s="82"/>
      <c r="D7" s="124">
        <v>2555</v>
      </c>
      <c r="E7" s="82"/>
      <c r="F7" s="130" t="s">
        <v>222</v>
      </c>
      <c r="G7" s="83"/>
      <c r="H7" s="124">
        <v>2555</v>
      </c>
      <c r="I7" s="82"/>
      <c r="J7" s="130" t="s">
        <v>222</v>
      </c>
    </row>
    <row r="8" spans="2:10" ht="24" customHeight="1">
      <c r="B8" s="39"/>
      <c r="D8" s="146" t="s">
        <v>239</v>
      </c>
      <c r="F8" s="146" t="s">
        <v>179</v>
      </c>
      <c r="G8" s="83"/>
      <c r="H8" s="146" t="s">
        <v>239</v>
      </c>
      <c r="J8" s="146" t="s">
        <v>179</v>
      </c>
    </row>
    <row r="9" spans="2:10" ht="24" customHeight="1">
      <c r="B9" s="39"/>
      <c r="C9" s="39"/>
      <c r="D9" s="249"/>
      <c r="E9" s="249"/>
      <c r="F9" s="249"/>
      <c r="G9" s="249"/>
      <c r="H9" s="249"/>
      <c r="I9" s="249"/>
      <c r="J9" s="249"/>
    </row>
    <row r="10" spans="1:10" ht="24" customHeight="1">
      <c r="A10" s="84" t="s">
        <v>4</v>
      </c>
      <c r="C10" s="26"/>
      <c r="D10" s="31"/>
      <c r="E10" s="31"/>
      <c r="F10" s="31"/>
      <c r="G10" s="31"/>
      <c r="H10" s="31"/>
      <c r="I10" s="31"/>
      <c r="J10" s="31"/>
    </row>
    <row r="11" spans="1:10" ht="24" customHeight="1">
      <c r="A11" s="81" t="s">
        <v>5</v>
      </c>
      <c r="C11" s="26"/>
      <c r="D11" s="26">
        <v>14221730</v>
      </c>
      <c r="E11" s="26"/>
      <c r="F11" s="65">
        <v>24341345</v>
      </c>
      <c r="G11" s="26"/>
      <c r="H11" s="65">
        <v>611022</v>
      </c>
      <c r="I11" s="26"/>
      <c r="J11" s="65">
        <v>20477018</v>
      </c>
    </row>
    <row r="12" spans="1:10" ht="24" customHeight="1">
      <c r="A12" s="81" t="s">
        <v>37</v>
      </c>
      <c r="B12" s="30" t="s">
        <v>248</v>
      </c>
      <c r="C12" s="26"/>
      <c r="D12" s="26">
        <v>18946269</v>
      </c>
      <c r="E12" s="26"/>
      <c r="F12" s="66">
        <v>15692064</v>
      </c>
      <c r="G12" s="26"/>
      <c r="H12" s="136">
        <v>6866142</v>
      </c>
      <c r="I12" s="26"/>
      <c r="J12" s="136">
        <v>7245977</v>
      </c>
    </row>
    <row r="13" spans="1:11" ht="24" customHeight="1">
      <c r="A13" s="81" t="s">
        <v>61</v>
      </c>
      <c r="B13" s="30">
        <v>5</v>
      </c>
      <c r="C13" s="26"/>
      <c r="D13" s="178">
        <v>0</v>
      </c>
      <c r="E13" s="26"/>
      <c r="F13" s="178">
        <v>0</v>
      </c>
      <c r="G13" s="26"/>
      <c r="H13" s="65">
        <v>12432368</v>
      </c>
      <c r="I13" s="26"/>
      <c r="J13" s="65">
        <v>11220940</v>
      </c>
      <c r="K13" s="106"/>
    </row>
    <row r="14" spans="1:11" ht="24" customHeight="1">
      <c r="A14" s="125" t="s">
        <v>286</v>
      </c>
      <c r="C14" s="26"/>
      <c r="D14" s="126"/>
      <c r="E14" s="26"/>
      <c r="F14" s="178"/>
      <c r="G14" s="26"/>
      <c r="H14" s="178"/>
      <c r="I14" s="26"/>
      <c r="J14" s="178"/>
      <c r="K14" s="106"/>
    </row>
    <row r="15" spans="1:11" ht="24" customHeight="1">
      <c r="A15" s="125" t="s">
        <v>287</v>
      </c>
      <c r="B15" s="30">
        <v>5</v>
      </c>
      <c r="C15" s="26"/>
      <c r="D15" s="126">
        <v>415301</v>
      </c>
      <c r="E15" s="26"/>
      <c r="F15" s="178">
        <v>0</v>
      </c>
      <c r="G15" s="26"/>
      <c r="H15" s="178">
        <v>0</v>
      </c>
      <c r="I15" s="26"/>
      <c r="J15" s="178">
        <v>0</v>
      </c>
      <c r="K15" s="106"/>
    </row>
    <row r="16" spans="1:10" ht="24" customHeight="1">
      <c r="A16" s="125" t="s">
        <v>47</v>
      </c>
      <c r="C16" s="26"/>
      <c r="D16" s="121"/>
      <c r="E16" s="26"/>
      <c r="F16" s="163"/>
      <c r="G16" s="26"/>
      <c r="H16" s="178"/>
      <c r="I16" s="26"/>
      <c r="J16" s="65"/>
    </row>
    <row r="17" spans="1:10" ht="24" customHeight="1">
      <c r="A17" s="125" t="s">
        <v>125</v>
      </c>
      <c r="B17" s="30">
        <v>5</v>
      </c>
      <c r="C17" s="26"/>
      <c r="D17" s="178">
        <v>0</v>
      </c>
      <c r="E17" s="26"/>
      <c r="F17" s="178">
        <v>0</v>
      </c>
      <c r="G17" s="26"/>
      <c r="H17" s="65">
        <v>1040000</v>
      </c>
      <c r="I17" s="26"/>
      <c r="J17" s="65">
        <v>1323073</v>
      </c>
    </row>
    <row r="18" spans="1:11" ht="24" customHeight="1">
      <c r="A18" s="68" t="s">
        <v>38</v>
      </c>
      <c r="B18" s="30" t="s">
        <v>288</v>
      </c>
      <c r="C18" s="26"/>
      <c r="D18" s="26">
        <v>42898472</v>
      </c>
      <c r="E18" s="26"/>
      <c r="F18" s="66">
        <v>21232517</v>
      </c>
      <c r="G18" s="26"/>
      <c r="H18" s="65">
        <v>6988856</v>
      </c>
      <c r="I18" s="26"/>
      <c r="J18" s="65">
        <v>5643875</v>
      </c>
      <c r="K18" s="106"/>
    </row>
    <row r="19" spans="1:10" ht="24" customHeight="1">
      <c r="A19" s="144" t="s">
        <v>252</v>
      </c>
      <c r="B19" s="30">
        <v>3</v>
      </c>
      <c r="C19" s="26"/>
      <c r="D19" s="26">
        <v>18793135</v>
      </c>
      <c r="E19" s="26"/>
      <c r="F19" s="178">
        <v>12514432</v>
      </c>
      <c r="G19" s="26"/>
      <c r="H19" s="65">
        <v>2738119</v>
      </c>
      <c r="I19" s="26"/>
      <c r="J19" s="179">
        <v>2515817</v>
      </c>
    </row>
    <row r="20" spans="1:10" ht="24" customHeight="1">
      <c r="A20" s="68" t="s">
        <v>123</v>
      </c>
      <c r="C20" s="26"/>
      <c r="D20" s="26">
        <v>1493666</v>
      </c>
      <c r="E20" s="26"/>
      <c r="F20" s="173">
        <v>397125</v>
      </c>
      <c r="G20" s="26"/>
      <c r="H20" s="65">
        <v>797</v>
      </c>
      <c r="I20" s="26"/>
      <c r="J20" s="179">
        <v>0</v>
      </c>
    </row>
    <row r="21" spans="1:10" ht="24" customHeight="1">
      <c r="A21" s="68" t="s">
        <v>124</v>
      </c>
      <c r="C21" s="26"/>
      <c r="D21" s="26">
        <v>891049</v>
      </c>
      <c r="E21" s="26"/>
      <c r="F21" s="173">
        <v>521908</v>
      </c>
      <c r="G21" s="26"/>
      <c r="H21" s="65">
        <v>196734</v>
      </c>
      <c r="I21" s="26"/>
      <c r="J21" s="173">
        <v>168256</v>
      </c>
    </row>
    <row r="22" spans="1:10" ht="24" customHeight="1">
      <c r="A22" s="68" t="s">
        <v>39</v>
      </c>
      <c r="B22" s="30">
        <v>5</v>
      </c>
      <c r="C22" s="26"/>
      <c r="D22" s="60">
        <v>4629031</v>
      </c>
      <c r="E22" s="26"/>
      <c r="F22" s="173">
        <v>1801662</v>
      </c>
      <c r="G22" s="26"/>
      <c r="H22" s="69">
        <v>331092</v>
      </c>
      <c r="I22" s="26"/>
      <c r="J22" s="173">
        <v>245843</v>
      </c>
    </row>
    <row r="23" spans="1:12" s="32" customFormat="1" ht="24" customHeight="1">
      <c r="A23" s="50" t="s">
        <v>6</v>
      </c>
      <c r="B23" s="33"/>
      <c r="C23" s="35"/>
      <c r="D23" s="41">
        <f>SUM(D10:D22)</f>
        <v>102288653</v>
      </c>
      <c r="E23" s="35"/>
      <c r="F23" s="34">
        <f>SUM(F10:F22)</f>
        <v>76501053</v>
      </c>
      <c r="G23" s="35"/>
      <c r="H23" s="41">
        <f>SUM(H11:H22)</f>
        <v>31205130</v>
      </c>
      <c r="I23" s="35"/>
      <c r="J23" s="34">
        <f>SUM(J10:J22)</f>
        <v>48840799</v>
      </c>
      <c r="L23" s="150"/>
    </row>
    <row r="24" spans="1:12" s="32" customFormat="1" ht="24" customHeight="1">
      <c r="A24" s="50"/>
      <c r="B24" s="33"/>
      <c r="C24" s="35"/>
      <c r="D24" s="45"/>
      <c r="E24" s="35"/>
      <c r="G24" s="35"/>
      <c r="H24" s="45"/>
      <c r="I24" s="35"/>
      <c r="L24" s="150"/>
    </row>
    <row r="25" ht="24" customHeight="1">
      <c r="A25" s="80" t="s">
        <v>0</v>
      </c>
    </row>
    <row r="26" ht="24" customHeight="1">
      <c r="A26" s="80" t="s">
        <v>158</v>
      </c>
    </row>
    <row r="27" ht="24" customHeight="1">
      <c r="A27" s="80" t="s">
        <v>221</v>
      </c>
    </row>
    <row r="28" spans="1:10" ht="24" customHeight="1">
      <c r="A28" s="50"/>
      <c r="J28" s="137" t="s">
        <v>149</v>
      </c>
    </row>
    <row r="29" spans="1:12" s="78" customFormat="1" ht="24" customHeight="1">
      <c r="A29" s="81"/>
      <c r="B29" s="39"/>
      <c r="C29" s="39"/>
      <c r="D29" s="248" t="s">
        <v>2</v>
      </c>
      <c r="E29" s="248"/>
      <c r="F29" s="248"/>
      <c r="G29" s="38"/>
      <c r="H29" s="248" t="s">
        <v>62</v>
      </c>
      <c r="I29" s="248"/>
      <c r="J29" s="248"/>
      <c r="L29" s="181"/>
    </row>
    <row r="30" spans="1:10" ht="24" customHeight="1">
      <c r="A30" s="80" t="s">
        <v>225</v>
      </c>
      <c r="B30" s="39" t="s">
        <v>3</v>
      </c>
      <c r="C30" s="82"/>
      <c r="D30" s="130" t="s">
        <v>146</v>
      </c>
      <c r="E30" s="82"/>
      <c r="F30" s="83" t="s">
        <v>53</v>
      </c>
      <c r="G30" s="83"/>
      <c r="H30" s="130" t="s">
        <v>146</v>
      </c>
      <c r="I30" s="82"/>
      <c r="J30" s="83" t="s">
        <v>53</v>
      </c>
    </row>
    <row r="31" spans="2:10" ht="24" customHeight="1">
      <c r="B31" s="39"/>
      <c r="C31" s="82"/>
      <c r="D31" s="124">
        <v>2555</v>
      </c>
      <c r="E31" s="82"/>
      <c r="F31" s="130" t="s">
        <v>222</v>
      </c>
      <c r="G31" s="83"/>
      <c r="H31" s="124">
        <v>2555</v>
      </c>
      <c r="I31" s="82"/>
      <c r="J31" s="130" t="s">
        <v>222</v>
      </c>
    </row>
    <row r="32" spans="2:10" ht="24" customHeight="1">
      <c r="B32" s="39"/>
      <c r="D32" s="146" t="s">
        <v>239</v>
      </c>
      <c r="F32" s="146" t="s">
        <v>179</v>
      </c>
      <c r="G32" s="83"/>
      <c r="H32" s="146" t="s">
        <v>239</v>
      </c>
      <c r="J32" s="146" t="s">
        <v>179</v>
      </c>
    </row>
    <row r="33" spans="2:10" ht="24" customHeight="1">
      <c r="B33" s="39"/>
      <c r="C33" s="39"/>
      <c r="D33" s="249"/>
      <c r="E33" s="249"/>
      <c r="F33" s="249"/>
      <c r="G33" s="249"/>
      <c r="H33" s="249"/>
      <c r="I33" s="249"/>
      <c r="J33" s="249"/>
    </row>
    <row r="34" spans="1:10" ht="24" customHeight="1">
      <c r="A34" s="84" t="s">
        <v>7</v>
      </c>
      <c r="C34" s="26"/>
      <c r="D34" s="31"/>
      <c r="E34" s="31"/>
      <c r="F34" s="31"/>
      <c r="G34" s="31"/>
      <c r="H34" s="31"/>
      <c r="I34" s="31"/>
      <c r="J34" s="31"/>
    </row>
    <row r="35" spans="1:10" ht="24" customHeight="1">
      <c r="A35" s="125" t="s">
        <v>185</v>
      </c>
      <c r="B35" s="30">
        <v>7</v>
      </c>
      <c r="C35" s="26"/>
      <c r="D35" s="155">
        <v>1798547</v>
      </c>
      <c r="E35" s="31"/>
      <c r="F35" s="31">
        <v>1372948</v>
      </c>
      <c r="G35" s="31"/>
      <c r="H35" s="142">
        <v>0</v>
      </c>
      <c r="I35" s="31"/>
      <c r="J35" s="142">
        <v>0</v>
      </c>
    </row>
    <row r="36" spans="1:10" ht="24" customHeight="1">
      <c r="A36" s="81" t="s">
        <v>102</v>
      </c>
      <c r="B36" s="30">
        <v>8</v>
      </c>
      <c r="C36" s="26"/>
      <c r="D36" s="142" t="s">
        <v>226</v>
      </c>
      <c r="E36" s="26"/>
      <c r="F36" s="142" t="s">
        <v>226</v>
      </c>
      <c r="G36" s="26"/>
      <c r="H36" s="31">
        <v>83662937</v>
      </c>
      <c r="I36" s="26"/>
      <c r="J36" s="31">
        <v>29283703</v>
      </c>
    </row>
    <row r="37" spans="1:10" ht="24" customHeight="1">
      <c r="A37" s="81" t="s">
        <v>103</v>
      </c>
      <c r="B37" s="30" t="s">
        <v>289</v>
      </c>
      <c r="C37" s="26"/>
      <c r="D37" s="155">
        <v>22913381</v>
      </c>
      <c r="E37" s="26"/>
      <c r="F37" s="31">
        <v>23404945</v>
      </c>
      <c r="G37" s="26"/>
      <c r="H37" s="31">
        <v>827889</v>
      </c>
      <c r="I37" s="26"/>
      <c r="J37" s="31">
        <v>881889</v>
      </c>
    </row>
    <row r="38" spans="1:10" ht="24" customHeight="1">
      <c r="A38" s="125" t="s">
        <v>238</v>
      </c>
      <c r="B38" s="30">
        <v>9</v>
      </c>
      <c r="C38" s="26"/>
      <c r="D38" s="155">
        <v>3542500</v>
      </c>
      <c r="E38" s="26"/>
      <c r="F38" s="142" t="s">
        <v>226</v>
      </c>
      <c r="G38" s="26"/>
      <c r="H38" s="142">
        <v>0</v>
      </c>
      <c r="I38" s="142"/>
      <c r="J38" s="142">
        <v>0</v>
      </c>
    </row>
    <row r="39" spans="1:10" ht="24" customHeight="1">
      <c r="A39" s="81" t="s">
        <v>104</v>
      </c>
      <c r="B39" s="30">
        <v>10</v>
      </c>
      <c r="C39" s="26"/>
      <c r="D39" s="113">
        <v>1264105</v>
      </c>
      <c r="E39" s="26"/>
      <c r="F39" s="31">
        <v>1330012</v>
      </c>
      <c r="G39" s="26"/>
      <c r="H39" s="31">
        <v>434076</v>
      </c>
      <c r="I39" s="26"/>
      <c r="J39" s="31">
        <v>426907</v>
      </c>
    </row>
    <row r="40" spans="1:10" ht="24" customHeight="1">
      <c r="A40" s="125" t="s">
        <v>254</v>
      </c>
      <c r="C40" s="26"/>
      <c r="D40" s="113">
        <v>27189</v>
      </c>
      <c r="E40" s="26"/>
      <c r="F40" s="142" t="s">
        <v>226</v>
      </c>
      <c r="G40" s="26"/>
      <c r="H40" s="142">
        <v>0</v>
      </c>
      <c r="I40" s="26"/>
      <c r="J40" s="142">
        <v>0</v>
      </c>
    </row>
    <row r="41" spans="1:10" ht="24" customHeight="1">
      <c r="A41" s="81" t="s">
        <v>47</v>
      </c>
      <c r="B41" s="30">
        <v>5</v>
      </c>
      <c r="C41" s="26"/>
      <c r="D41" s="142" t="s">
        <v>226</v>
      </c>
      <c r="E41" s="26"/>
      <c r="F41" s="142" t="s">
        <v>226</v>
      </c>
      <c r="G41" s="26"/>
      <c r="H41" s="31">
        <v>3798450</v>
      </c>
      <c r="I41" s="26"/>
      <c r="J41" s="31">
        <v>4065035</v>
      </c>
    </row>
    <row r="42" spans="1:10" ht="24" customHeight="1">
      <c r="A42" s="125" t="s">
        <v>180</v>
      </c>
      <c r="C42" s="26"/>
      <c r="D42" s="113">
        <v>1458236</v>
      </c>
      <c r="E42" s="26"/>
      <c r="F42" s="31">
        <v>823234</v>
      </c>
      <c r="G42" s="26"/>
      <c r="H42" s="31">
        <v>203607</v>
      </c>
      <c r="I42" s="26"/>
      <c r="J42" s="31">
        <v>203607</v>
      </c>
    </row>
    <row r="43" spans="1:10" ht="24" customHeight="1">
      <c r="A43" s="125" t="s">
        <v>75</v>
      </c>
      <c r="B43" s="30" t="s">
        <v>272</v>
      </c>
      <c r="C43" s="85"/>
      <c r="D43" s="113">
        <v>73629442</v>
      </c>
      <c r="E43" s="85"/>
      <c r="F43" s="65">
        <v>52024921</v>
      </c>
      <c r="G43" s="85"/>
      <c r="H43" s="31">
        <v>19646843</v>
      </c>
      <c r="I43" s="85"/>
      <c r="J43" s="31">
        <v>19075345</v>
      </c>
    </row>
    <row r="44" spans="1:10" ht="24" customHeight="1">
      <c r="A44" s="144" t="s">
        <v>253</v>
      </c>
      <c r="B44" s="30">
        <v>3</v>
      </c>
      <c r="C44" s="85"/>
      <c r="D44" s="113">
        <v>3789758</v>
      </c>
      <c r="E44" s="85"/>
      <c r="F44" s="179">
        <v>2119660</v>
      </c>
      <c r="G44" s="85"/>
      <c r="H44" s="31">
        <v>172021</v>
      </c>
      <c r="I44" s="85"/>
      <c r="J44" s="179">
        <v>162889</v>
      </c>
    </row>
    <row r="45" spans="1:10" ht="24" customHeight="1">
      <c r="A45" s="125" t="s">
        <v>196</v>
      </c>
      <c r="B45" s="30">
        <v>4</v>
      </c>
      <c r="C45" s="85"/>
      <c r="D45" s="113">
        <v>55163625</v>
      </c>
      <c r="E45" s="85"/>
      <c r="F45" s="65">
        <v>418451</v>
      </c>
      <c r="G45" s="85"/>
      <c r="H45" s="180">
        <v>0</v>
      </c>
      <c r="I45" s="135"/>
      <c r="J45" s="180">
        <v>0</v>
      </c>
    </row>
    <row r="46" spans="1:10" ht="24" customHeight="1">
      <c r="A46" s="125" t="s">
        <v>204</v>
      </c>
      <c r="C46" s="26"/>
      <c r="D46" s="113">
        <v>4267750</v>
      </c>
      <c r="E46" s="26"/>
      <c r="F46" s="65">
        <v>425384</v>
      </c>
      <c r="G46" s="26"/>
      <c r="H46" s="26">
        <v>55439</v>
      </c>
      <c r="I46" s="26"/>
      <c r="J46" s="31">
        <v>55443</v>
      </c>
    </row>
    <row r="47" spans="1:10" ht="24" customHeight="1">
      <c r="A47" s="81" t="s">
        <v>114</v>
      </c>
      <c r="C47" s="26"/>
      <c r="D47" s="113"/>
      <c r="E47" s="26"/>
      <c r="F47" s="65"/>
      <c r="G47" s="26"/>
      <c r="H47" s="26"/>
      <c r="I47" s="26"/>
      <c r="J47" s="65"/>
    </row>
    <row r="48" spans="1:12" s="42" customFormat="1" ht="24" customHeight="1">
      <c r="A48" s="68" t="s">
        <v>115</v>
      </c>
      <c r="B48" s="30"/>
      <c r="C48" s="65"/>
      <c r="D48" s="65">
        <v>225190</v>
      </c>
      <c r="E48" s="65"/>
      <c r="F48" s="65">
        <v>102483</v>
      </c>
      <c r="G48" s="65"/>
      <c r="H48" s="180">
        <v>0</v>
      </c>
      <c r="I48" s="26"/>
      <c r="J48" s="180">
        <v>0</v>
      </c>
      <c r="L48" s="113"/>
    </row>
    <row r="49" spans="1:10" ht="24" customHeight="1">
      <c r="A49" s="81" t="s">
        <v>76</v>
      </c>
      <c r="C49" s="26"/>
      <c r="D49" s="113">
        <v>1374974</v>
      </c>
      <c r="E49" s="26"/>
      <c r="F49" s="65">
        <v>1406072</v>
      </c>
      <c r="G49" s="26"/>
      <c r="H49" s="26">
        <v>376437</v>
      </c>
      <c r="I49" s="26"/>
      <c r="J49" s="65">
        <v>369615</v>
      </c>
    </row>
    <row r="50" spans="1:10" ht="24" customHeight="1">
      <c r="A50" s="81" t="s">
        <v>8</v>
      </c>
      <c r="C50" s="26"/>
      <c r="D50" s="139">
        <v>4947173</v>
      </c>
      <c r="E50" s="26"/>
      <c r="F50" s="69">
        <v>577032</v>
      </c>
      <c r="G50" s="26"/>
      <c r="H50" s="28">
        <v>97382</v>
      </c>
      <c r="I50" s="26"/>
      <c r="J50" s="69">
        <v>97776</v>
      </c>
    </row>
    <row r="51" spans="1:10" s="32" customFormat="1" ht="24" customHeight="1">
      <c r="A51" s="50" t="s">
        <v>44</v>
      </c>
      <c r="B51" s="33"/>
      <c r="C51" s="35"/>
      <c r="D51" s="41">
        <f>SUM(D35:D50)</f>
        <v>174401870</v>
      </c>
      <c r="E51" s="35"/>
      <c r="F51" s="41">
        <f>SUM(F35:F50)</f>
        <v>84005142</v>
      </c>
      <c r="G51" s="35"/>
      <c r="H51" s="41">
        <f>SUM(H35:H50)</f>
        <v>109275081</v>
      </c>
      <c r="I51" s="35"/>
      <c r="J51" s="41">
        <f>SUM(J35:J50)</f>
        <v>54622209</v>
      </c>
    </row>
    <row r="52" spans="1:12" s="32" customFormat="1" ht="24" customHeight="1">
      <c r="A52" s="50"/>
      <c r="B52" s="33"/>
      <c r="C52" s="35"/>
      <c r="D52" s="35"/>
      <c r="E52" s="35"/>
      <c r="F52" s="35"/>
      <c r="G52" s="35"/>
      <c r="H52" s="35"/>
      <c r="I52" s="35"/>
      <c r="J52" s="35"/>
      <c r="L52" s="150"/>
    </row>
    <row r="53" spans="1:16" s="32" customFormat="1" ht="24" customHeight="1" thickBot="1">
      <c r="A53" s="50" t="s">
        <v>9</v>
      </c>
      <c r="B53" s="33"/>
      <c r="C53" s="35"/>
      <c r="D53" s="43">
        <f>+D51+D23</f>
        <v>276690523</v>
      </c>
      <c r="E53" s="35"/>
      <c r="F53" s="43">
        <f>+F51+F23</f>
        <v>160506195</v>
      </c>
      <c r="G53" s="35"/>
      <c r="H53" s="43">
        <f>+H51+H23</f>
        <v>140480211</v>
      </c>
      <c r="I53" s="35"/>
      <c r="J53" s="43">
        <f>+J51+J23</f>
        <v>103463008</v>
      </c>
      <c r="K53" s="150"/>
      <c r="L53" s="35"/>
      <c r="N53" s="35"/>
      <c r="P53" s="35"/>
    </row>
    <row r="54" spans="1:12" s="32" customFormat="1" ht="22.5" customHeight="1" thickTop="1">
      <c r="A54" s="50"/>
      <c r="B54" s="33"/>
      <c r="C54" s="35"/>
      <c r="D54" s="45"/>
      <c r="E54" s="35"/>
      <c r="F54" s="45"/>
      <c r="G54" s="35"/>
      <c r="H54" s="45"/>
      <c r="I54" s="35"/>
      <c r="J54" s="45"/>
      <c r="L54" s="150"/>
    </row>
    <row r="55" ht="22.5" customHeight="1">
      <c r="A55" s="80" t="s">
        <v>0</v>
      </c>
    </row>
    <row r="56" ht="22.5" customHeight="1">
      <c r="A56" s="80" t="s">
        <v>158</v>
      </c>
    </row>
    <row r="57" ht="22.5" customHeight="1">
      <c r="A57" s="80" t="s">
        <v>221</v>
      </c>
    </row>
    <row r="58" spans="1:10" ht="24" customHeight="1">
      <c r="A58" s="50"/>
      <c r="J58" s="137" t="s">
        <v>149</v>
      </c>
    </row>
    <row r="59" spans="1:12" s="78" customFormat="1" ht="24" customHeight="1">
      <c r="A59" s="81"/>
      <c r="B59" s="39"/>
      <c r="C59" s="39"/>
      <c r="D59" s="248" t="s">
        <v>2</v>
      </c>
      <c r="E59" s="248"/>
      <c r="F59" s="248"/>
      <c r="G59" s="38"/>
      <c r="H59" s="248" t="s">
        <v>62</v>
      </c>
      <c r="I59" s="248"/>
      <c r="J59" s="248"/>
      <c r="L59" s="181"/>
    </row>
    <row r="60" spans="1:10" ht="24" customHeight="1">
      <c r="A60" s="80" t="s">
        <v>10</v>
      </c>
      <c r="B60" s="39" t="s">
        <v>3</v>
      </c>
      <c r="C60" s="82"/>
      <c r="D60" s="130" t="s">
        <v>146</v>
      </c>
      <c r="E60" s="82"/>
      <c r="F60" s="83" t="s">
        <v>53</v>
      </c>
      <c r="G60" s="83"/>
      <c r="H60" s="130" t="s">
        <v>146</v>
      </c>
      <c r="I60" s="82"/>
      <c r="J60" s="83" t="s">
        <v>53</v>
      </c>
    </row>
    <row r="61" spans="2:10" ht="24" customHeight="1">
      <c r="B61" s="39"/>
      <c r="C61" s="82"/>
      <c r="D61" s="124">
        <v>2555</v>
      </c>
      <c r="E61" s="82"/>
      <c r="F61" s="130" t="s">
        <v>222</v>
      </c>
      <c r="G61" s="83"/>
      <c r="H61" s="124">
        <v>2555</v>
      </c>
      <c r="I61" s="82"/>
      <c r="J61" s="130" t="s">
        <v>222</v>
      </c>
    </row>
    <row r="62" spans="2:10" ht="24" customHeight="1">
      <c r="B62" s="39"/>
      <c r="D62" s="146" t="s">
        <v>239</v>
      </c>
      <c r="F62" s="146" t="s">
        <v>179</v>
      </c>
      <c r="G62" s="83"/>
      <c r="H62" s="146" t="s">
        <v>239</v>
      </c>
      <c r="J62" s="146" t="s">
        <v>179</v>
      </c>
    </row>
    <row r="63" spans="2:10" ht="15.75" customHeight="1">
      <c r="B63" s="39"/>
      <c r="C63" s="39"/>
      <c r="D63" s="249"/>
      <c r="E63" s="249"/>
      <c r="F63" s="249"/>
      <c r="G63" s="249"/>
      <c r="H63" s="249"/>
      <c r="I63" s="249"/>
      <c r="J63" s="249"/>
    </row>
    <row r="64" spans="1:10" ht="24" customHeight="1">
      <c r="A64" s="84" t="s">
        <v>11</v>
      </c>
      <c r="B64" s="39"/>
      <c r="C64" s="26"/>
      <c r="D64" s="31"/>
      <c r="E64" s="31"/>
      <c r="F64" s="31"/>
      <c r="G64" s="31"/>
      <c r="H64" s="31"/>
      <c r="I64" s="31"/>
      <c r="J64" s="31"/>
    </row>
    <row r="65" spans="1:10" ht="24" customHeight="1">
      <c r="A65" s="81" t="s">
        <v>48</v>
      </c>
      <c r="C65" s="79"/>
      <c r="D65" s="79"/>
      <c r="E65" s="79"/>
      <c r="F65" s="79"/>
      <c r="G65" s="79"/>
      <c r="H65" s="79"/>
      <c r="I65" s="79"/>
      <c r="J65" s="79"/>
    </row>
    <row r="66" spans="1:10" ht="24" customHeight="1">
      <c r="A66" s="125" t="s">
        <v>63</v>
      </c>
      <c r="C66" s="26"/>
      <c r="D66" s="158">
        <v>34387303</v>
      </c>
      <c r="E66" s="26"/>
      <c r="F66" s="65">
        <v>22896523</v>
      </c>
      <c r="G66" s="26"/>
      <c r="H66" s="26">
        <v>2092029</v>
      </c>
      <c r="I66" s="26"/>
      <c r="J66" s="65">
        <v>717309</v>
      </c>
    </row>
    <row r="67" spans="1:10" ht="24" customHeight="1">
      <c r="A67" s="125" t="s">
        <v>285</v>
      </c>
      <c r="C67" s="26"/>
      <c r="D67" s="158">
        <v>1479974</v>
      </c>
      <c r="E67" s="26"/>
      <c r="F67" s="135" t="s">
        <v>226</v>
      </c>
      <c r="G67" s="26"/>
      <c r="H67" s="158">
        <v>1479974</v>
      </c>
      <c r="I67" s="26"/>
      <c r="J67" s="135" t="s">
        <v>226</v>
      </c>
    </row>
    <row r="68" spans="1:10" ht="24" customHeight="1">
      <c r="A68" s="81" t="s">
        <v>12</v>
      </c>
      <c r="B68" s="30" t="s">
        <v>257</v>
      </c>
      <c r="C68" s="26"/>
      <c r="D68" s="65">
        <v>16681499</v>
      </c>
      <c r="E68" s="26"/>
      <c r="F68" s="65">
        <v>11732925</v>
      </c>
      <c r="G68" s="26"/>
      <c r="H68" s="26">
        <v>3785907</v>
      </c>
      <c r="I68" s="26"/>
      <c r="J68" s="65">
        <v>3910419</v>
      </c>
    </row>
    <row r="69" spans="1:10" ht="24" customHeight="1">
      <c r="A69" s="81" t="s">
        <v>77</v>
      </c>
      <c r="B69" s="30">
        <v>5</v>
      </c>
      <c r="C69" s="26"/>
      <c r="D69" s="135" t="s">
        <v>226</v>
      </c>
      <c r="E69" s="26"/>
      <c r="F69" s="135" t="s">
        <v>226</v>
      </c>
      <c r="G69" s="26"/>
      <c r="H69" s="180">
        <v>0</v>
      </c>
      <c r="I69" s="26"/>
      <c r="J69" s="65">
        <v>50000</v>
      </c>
    </row>
    <row r="70" spans="1:10" ht="24" customHeight="1">
      <c r="A70" s="125" t="s">
        <v>290</v>
      </c>
      <c r="C70" s="26"/>
      <c r="D70" s="135"/>
      <c r="E70" s="26"/>
      <c r="F70" s="135"/>
      <c r="G70" s="26"/>
      <c r="H70" s="180"/>
      <c r="I70" s="26"/>
      <c r="J70" s="65"/>
    </row>
    <row r="71" spans="1:10" ht="24" customHeight="1">
      <c r="A71" s="125" t="s">
        <v>287</v>
      </c>
      <c r="B71" s="30">
        <v>5</v>
      </c>
      <c r="C71" s="26"/>
      <c r="D71" s="65">
        <v>236733</v>
      </c>
      <c r="E71" s="26"/>
      <c r="F71" s="135" t="s">
        <v>226</v>
      </c>
      <c r="G71" s="26"/>
      <c r="H71" s="135" t="s">
        <v>226</v>
      </c>
      <c r="I71" s="26"/>
      <c r="J71" s="135" t="s">
        <v>226</v>
      </c>
    </row>
    <row r="72" spans="1:10" ht="24" customHeight="1">
      <c r="A72" s="125" t="s">
        <v>13</v>
      </c>
      <c r="C72" s="26"/>
      <c r="D72" s="42"/>
      <c r="E72" s="26"/>
      <c r="F72" s="42"/>
      <c r="G72" s="26"/>
      <c r="H72" s="26"/>
      <c r="I72" s="26"/>
      <c r="J72" s="128"/>
    </row>
    <row r="73" spans="1:10" ht="24" customHeight="1">
      <c r="A73" s="125" t="s">
        <v>64</v>
      </c>
      <c r="C73" s="26"/>
      <c r="D73" s="65">
        <v>9744441</v>
      </c>
      <c r="E73" s="26"/>
      <c r="F73" s="65">
        <v>5687148</v>
      </c>
      <c r="G73" s="26"/>
      <c r="H73" s="26">
        <v>4000000</v>
      </c>
      <c r="I73" s="26"/>
      <c r="J73" s="65">
        <v>4400000</v>
      </c>
    </row>
    <row r="74" spans="1:10" ht="24" customHeight="1">
      <c r="A74" s="81" t="s">
        <v>78</v>
      </c>
      <c r="C74" s="26"/>
      <c r="D74" s="142">
        <v>4135703</v>
      </c>
      <c r="E74" s="26"/>
      <c r="F74" s="65">
        <v>1944151</v>
      </c>
      <c r="G74" s="26"/>
      <c r="H74" s="26">
        <v>630976</v>
      </c>
      <c r="I74" s="26"/>
      <c r="J74" s="65">
        <v>549494</v>
      </c>
    </row>
    <row r="75" spans="1:10" ht="24" customHeight="1">
      <c r="A75" s="81" t="s">
        <v>65</v>
      </c>
      <c r="C75" s="26"/>
      <c r="D75" s="65">
        <v>2513264</v>
      </c>
      <c r="E75" s="26"/>
      <c r="F75" s="65">
        <v>1552949</v>
      </c>
      <c r="G75" s="26"/>
      <c r="H75" s="135" t="s">
        <v>226</v>
      </c>
      <c r="I75" s="26"/>
      <c r="J75" s="180">
        <v>0</v>
      </c>
    </row>
    <row r="76" spans="1:10" ht="24" customHeight="1">
      <c r="A76" s="81" t="s">
        <v>14</v>
      </c>
      <c r="B76" s="30" t="s">
        <v>86</v>
      </c>
      <c r="C76" s="26"/>
      <c r="D76" s="186">
        <v>7739851</v>
      </c>
      <c r="E76" s="26"/>
      <c r="F76" s="69">
        <v>2257413</v>
      </c>
      <c r="G76" s="26"/>
      <c r="H76" s="28">
        <v>1138768</v>
      </c>
      <c r="I76" s="26"/>
      <c r="J76" s="69">
        <v>848616</v>
      </c>
    </row>
    <row r="77" spans="1:12" s="32" customFormat="1" ht="24" customHeight="1">
      <c r="A77" s="50" t="s">
        <v>15</v>
      </c>
      <c r="B77" s="33"/>
      <c r="C77" s="35"/>
      <c r="D77" s="41">
        <f>SUM(D66:D76)</f>
        <v>76918768</v>
      </c>
      <c r="E77" s="35"/>
      <c r="F77" s="41">
        <f>SUM(F66:F76)</f>
        <v>46071109</v>
      </c>
      <c r="G77" s="35"/>
      <c r="H77" s="41">
        <f>SUM(H66:H76)</f>
        <v>13127654</v>
      </c>
      <c r="I77" s="35"/>
      <c r="J77" s="41">
        <f>SUM(J66:J76)</f>
        <v>10475838</v>
      </c>
      <c r="L77" s="150"/>
    </row>
    <row r="78" spans="3:10" ht="11.25" customHeight="1">
      <c r="C78" s="26"/>
      <c r="D78" s="26"/>
      <c r="E78" s="26"/>
      <c r="F78" s="26"/>
      <c r="G78" s="26"/>
      <c r="H78" s="26"/>
      <c r="I78" s="26"/>
      <c r="J78" s="26"/>
    </row>
    <row r="79" spans="1:10" ht="24" customHeight="1">
      <c r="A79" s="84" t="s">
        <v>16</v>
      </c>
      <c r="C79" s="26"/>
      <c r="D79" s="26"/>
      <c r="E79" s="26"/>
      <c r="F79" s="26"/>
      <c r="G79" s="26"/>
      <c r="H79" s="26"/>
      <c r="I79" s="26"/>
      <c r="J79" s="26"/>
    </row>
    <row r="80" spans="1:10" ht="24" customHeight="1">
      <c r="A80" s="81" t="s">
        <v>49</v>
      </c>
      <c r="B80" s="30">
        <v>13</v>
      </c>
      <c r="C80" s="26"/>
      <c r="D80" s="26">
        <v>72702490</v>
      </c>
      <c r="E80" s="26"/>
      <c r="F80" s="65">
        <v>40865559</v>
      </c>
      <c r="G80" s="26"/>
      <c r="H80" s="85">
        <v>48415295</v>
      </c>
      <c r="I80" s="26"/>
      <c r="J80" s="65">
        <v>39300000</v>
      </c>
    </row>
    <row r="81" spans="1:10" ht="24" customHeight="1">
      <c r="A81" s="125" t="s">
        <v>274</v>
      </c>
      <c r="B81" s="30">
        <v>5</v>
      </c>
      <c r="C81" s="26"/>
      <c r="D81" s="26">
        <v>92689</v>
      </c>
      <c r="E81" s="26"/>
      <c r="F81" s="135" t="s">
        <v>226</v>
      </c>
      <c r="G81" s="26"/>
      <c r="H81" s="180">
        <v>0</v>
      </c>
      <c r="I81" s="66"/>
      <c r="J81" s="180">
        <v>0</v>
      </c>
    </row>
    <row r="82" spans="1:10" ht="24" customHeight="1">
      <c r="A82" s="81" t="s">
        <v>90</v>
      </c>
      <c r="C82" s="31"/>
      <c r="D82" s="159">
        <v>384397</v>
      </c>
      <c r="E82" s="31"/>
      <c r="F82" s="159">
        <v>65205</v>
      </c>
      <c r="G82" s="31"/>
      <c r="H82" s="180">
        <v>0</v>
      </c>
      <c r="I82" s="66"/>
      <c r="J82" s="180">
        <v>0</v>
      </c>
    </row>
    <row r="83" spans="1:10" ht="24" customHeight="1">
      <c r="A83" s="81" t="s">
        <v>79</v>
      </c>
      <c r="B83" s="30">
        <v>3</v>
      </c>
      <c r="C83" s="31"/>
      <c r="D83" s="31">
        <v>4850060</v>
      </c>
      <c r="E83" s="31"/>
      <c r="F83" s="66">
        <v>1694748</v>
      </c>
      <c r="G83" s="31"/>
      <c r="H83" s="31">
        <v>229999</v>
      </c>
      <c r="I83" s="31"/>
      <c r="J83" s="66">
        <v>239343</v>
      </c>
    </row>
    <row r="84" spans="1:10" ht="24" customHeight="1">
      <c r="A84" s="125" t="s">
        <v>214</v>
      </c>
      <c r="C84" s="31"/>
      <c r="D84" s="31"/>
      <c r="E84" s="31"/>
      <c r="F84" s="159"/>
      <c r="G84" s="31"/>
      <c r="H84" s="31"/>
      <c r="I84" s="31"/>
      <c r="J84" s="159"/>
    </row>
    <row r="85" spans="1:10" ht="24" customHeight="1">
      <c r="A85" s="125" t="s">
        <v>291</v>
      </c>
      <c r="C85" s="31"/>
      <c r="D85" s="28">
        <v>4952353</v>
      </c>
      <c r="E85" s="31"/>
      <c r="F85" s="156">
        <v>4732983</v>
      </c>
      <c r="G85" s="31"/>
      <c r="H85" s="156">
        <v>1517352</v>
      </c>
      <c r="I85" s="31"/>
      <c r="J85" s="156">
        <v>1476510</v>
      </c>
    </row>
    <row r="86" spans="1:12" s="32" customFormat="1" ht="24" customHeight="1">
      <c r="A86" s="50" t="s">
        <v>17</v>
      </c>
      <c r="B86" s="33"/>
      <c r="C86" s="35"/>
      <c r="D86" s="86">
        <f>SUM(D80:D85)</f>
        <v>82981989</v>
      </c>
      <c r="E86" s="35"/>
      <c r="F86" s="86">
        <f>SUM(F80:F85)</f>
        <v>47358495</v>
      </c>
      <c r="G86" s="35"/>
      <c r="H86" s="86">
        <f>SUM(H80:H85)</f>
        <v>50162646</v>
      </c>
      <c r="I86" s="58"/>
      <c r="J86" s="86">
        <f>SUM(J80:J85)</f>
        <v>41015853</v>
      </c>
      <c r="L86" s="150"/>
    </row>
    <row r="87" spans="1:12" s="32" customFormat="1" ht="15.75" customHeight="1">
      <c r="A87" s="50"/>
      <c r="B87" s="33"/>
      <c r="C87" s="35"/>
      <c r="D87" s="35"/>
      <c r="E87" s="35"/>
      <c r="F87" s="35"/>
      <c r="G87" s="35"/>
      <c r="H87" s="35"/>
      <c r="I87" s="35"/>
      <c r="J87" s="35"/>
      <c r="L87" s="150"/>
    </row>
    <row r="88" spans="1:12" s="32" customFormat="1" ht="24" customHeight="1">
      <c r="A88" s="50" t="s">
        <v>18</v>
      </c>
      <c r="B88" s="33"/>
      <c r="C88" s="35"/>
      <c r="D88" s="86">
        <f>SUM(D77+D86)</f>
        <v>159900757</v>
      </c>
      <c r="E88" s="35"/>
      <c r="F88" s="86">
        <f>SUM(F77+F86)</f>
        <v>93429604</v>
      </c>
      <c r="G88" s="35"/>
      <c r="H88" s="86">
        <f>+H86+H77</f>
        <v>63290300</v>
      </c>
      <c r="I88" s="35"/>
      <c r="J88" s="86">
        <f>+J86+J77</f>
        <v>51491691</v>
      </c>
      <c r="L88" s="150"/>
    </row>
    <row r="89" spans="1:10" ht="22.5" customHeight="1">
      <c r="A89" s="80" t="s">
        <v>0</v>
      </c>
      <c r="B89" s="87"/>
      <c r="C89" s="70"/>
      <c r="D89" s="70"/>
      <c r="E89" s="70"/>
      <c r="F89" s="70"/>
      <c r="G89" s="70"/>
      <c r="H89" s="70"/>
      <c r="I89" s="70"/>
      <c r="J89" s="70"/>
    </row>
    <row r="90" spans="1:10" ht="22.5" customHeight="1">
      <c r="A90" s="80" t="s">
        <v>158</v>
      </c>
      <c r="B90" s="87"/>
      <c r="C90" s="70"/>
      <c r="D90" s="70"/>
      <c r="E90" s="70"/>
      <c r="F90" s="70"/>
      <c r="G90" s="70"/>
      <c r="H90" s="70"/>
      <c r="I90" s="70"/>
      <c r="J90" s="70"/>
    </row>
    <row r="91" spans="1:10" ht="23.25" customHeight="1">
      <c r="A91" s="80" t="s">
        <v>221</v>
      </c>
      <c r="B91" s="87"/>
      <c r="C91" s="70"/>
      <c r="D91" s="70"/>
      <c r="E91" s="70"/>
      <c r="F91" s="70"/>
      <c r="G91" s="70"/>
      <c r="H91" s="70"/>
      <c r="I91" s="70"/>
      <c r="J91" s="70"/>
    </row>
    <row r="92" spans="1:10" ht="24" customHeight="1">
      <c r="A92" s="50"/>
      <c r="J92" s="137" t="s">
        <v>149</v>
      </c>
    </row>
    <row r="93" spans="1:12" s="78" customFormat="1" ht="24" customHeight="1">
      <c r="A93" s="81"/>
      <c r="B93" s="39"/>
      <c r="C93" s="39"/>
      <c r="D93" s="248" t="s">
        <v>2</v>
      </c>
      <c r="E93" s="248"/>
      <c r="F93" s="248"/>
      <c r="G93" s="38"/>
      <c r="H93" s="248" t="s">
        <v>62</v>
      </c>
      <c r="I93" s="248"/>
      <c r="J93" s="248"/>
      <c r="L93" s="181"/>
    </row>
    <row r="94" spans="1:10" ht="24" customHeight="1">
      <c r="A94" s="80" t="s">
        <v>137</v>
      </c>
      <c r="B94" s="39" t="s">
        <v>3</v>
      </c>
      <c r="C94" s="82"/>
      <c r="D94" s="130" t="s">
        <v>146</v>
      </c>
      <c r="E94" s="82"/>
      <c r="F94" s="83" t="s">
        <v>53</v>
      </c>
      <c r="G94" s="83"/>
      <c r="H94" s="130" t="s">
        <v>146</v>
      </c>
      <c r="I94" s="82"/>
      <c r="J94" s="83" t="s">
        <v>53</v>
      </c>
    </row>
    <row r="95" spans="2:10" ht="24" customHeight="1">
      <c r="B95" s="39"/>
      <c r="C95" s="82"/>
      <c r="D95" s="124">
        <v>2555</v>
      </c>
      <c r="E95" s="82"/>
      <c r="F95" s="130" t="s">
        <v>222</v>
      </c>
      <c r="G95" s="83"/>
      <c r="H95" s="124">
        <v>2555</v>
      </c>
      <c r="I95" s="82"/>
      <c r="J95" s="130" t="s">
        <v>222</v>
      </c>
    </row>
    <row r="96" spans="2:10" ht="24" customHeight="1">
      <c r="B96" s="39"/>
      <c r="D96" s="146" t="s">
        <v>239</v>
      </c>
      <c r="F96" s="146" t="s">
        <v>179</v>
      </c>
      <c r="G96" s="83"/>
      <c r="H96" s="146" t="s">
        <v>239</v>
      </c>
      <c r="J96" s="146" t="s">
        <v>179</v>
      </c>
    </row>
    <row r="97" spans="2:10" ht="24" customHeight="1">
      <c r="B97" s="39"/>
      <c r="C97" s="39"/>
      <c r="D97" s="249"/>
      <c r="E97" s="249"/>
      <c r="F97" s="249"/>
      <c r="G97" s="249"/>
      <c r="H97" s="249"/>
      <c r="I97" s="249"/>
      <c r="J97" s="249"/>
    </row>
    <row r="98" spans="1:10" ht="24" customHeight="1">
      <c r="A98" s="84" t="s">
        <v>19</v>
      </c>
      <c r="B98" s="39"/>
      <c r="C98" s="79"/>
      <c r="D98" s="63"/>
      <c r="E98" s="63"/>
      <c r="F98" s="63"/>
      <c r="G98" s="63"/>
      <c r="H98" s="63"/>
      <c r="I98" s="63"/>
      <c r="J98" s="63"/>
    </row>
    <row r="99" spans="1:10" ht="24" customHeight="1">
      <c r="A99" s="62" t="s">
        <v>31</v>
      </c>
      <c r="B99" s="39">
        <v>14</v>
      </c>
      <c r="C99" s="63"/>
      <c r="D99" s="63"/>
      <c r="E99" s="63"/>
      <c r="F99" s="63"/>
      <c r="G99" s="63"/>
      <c r="H99" s="63"/>
      <c r="I99" s="63"/>
      <c r="J99" s="63"/>
    </row>
    <row r="100" spans="1:10" ht="24" customHeight="1" thickBot="1">
      <c r="A100" s="49" t="s">
        <v>66</v>
      </c>
      <c r="B100" s="39"/>
      <c r="C100" s="31"/>
      <c r="D100" s="64">
        <v>7742942</v>
      </c>
      <c r="E100" s="31"/>
      <c r="F100" s="64">
        <v>8206664</v>
      </c>
      <c r="G100" s="31"/>
      <c r="H100" s="64">
        <v>7742942</v>
      </c>
      <c r="I100" s="31"/>
      <c r="J100" s="182">
        <v>8206664</v>
      </c>
    </row>
    <row r="101" spans="1:10" ht="24" customHeight="1" thickTop="1">
      <c r="A101" s="49" t="s">
        <v>67</v>
      </c>
      <c r="B101" s="39"/>
      <c r="C101" s="31"/>
      <c r="D101" s="65">
        <v>7742942</v>
      </c>
      <c r="E101" s="31"/>
      <c r="F101" s="65">
        <v>7519938</v>
      </c>
      <c r="G101" s="31"/>
      <c r="H101" s="65">
        <v>7742942</v>
      </c>
      <c r="I101" s="31"/>
      <c r="J101" s="65">
        <v>7519938</v>
      </c>
    </row>
    <row r="102" spans="1:10" ht="24" customHeight="1">
      <c r="A102" s="51" t="s">
        <v>92</v>
      </c>
      <c r="B102" s="30">
        <v>15</v>
      </c>
      <c r="C102" s="52"/>
      <c r="D102" s="52">
        <v>-1135146</v>
      </c>
      <c r="E102" s="52"/>
      <c r="F102" s="52">
        <v>-2855124</v>
      </c>
      <c r="G102" s="52"/>
      <c r="H102" s="135" t="s">
        <v>226</v>
      </c>
      <c r="I102" s="52"/>
      <c r="J102" s="67">
        <v>-1628825</v>
      </c>
    </row>
    <row r="103" spans="1:10" ht="24" customHeight="1">
      <c r="A103" s="62" t="s">
        <v>111</v>
      </c>
      <c r="C103" s="52"/>
      <c r="D103" s="169"/>
      <c r="E103" s="52"/>
      <c r="F103" s="66"/>
      <c r="G103" s="52"/>
      <c r="H103" s="52"/>
      <c r="I103" s="52"/>
      <c r="J103" s="66"/>
    </row>
    <row r="104" spans="1:10" ht="24" customHeight="1">
      <c r="A104" s="61" t="s">
        <v>112</v>
      </c>
      <c r="B104" s="39"/>
      <c r="C104" s="31"/>
      <c r="D104" s="158">
        <v>36462883</v>
      </c>
      <c r="E104" s="31"/>
      <c r="F104" s="65">
        <v>16436492</v>
      </c>
      <c r="G104" s="31"/>
      <c r="H104" s="31">
        <v>35572855</v>
      </c>
      <c r="I104" s="31"/>
      <c r="J104" s="65">
        <v>16478865</v>
      </c>
    </row>
    <row r="105" spans="1:10" ht="24" customHeight="1">
      <c r="A105" s="125" t="s">
        <v>265</v>
      </c>
      <c r="B105" s="39">
        <v>4</v>
      </c>
      <c r="C105" s="31"/>
      <c r="D105" s="158">
        <v>3470021</v>
      </c>
      <c r="E105" s="31"/>
      <c r="F105" s="135" t="s">
        <v>226</v>
      </c>
      <c r="G105" s="31"/>
      <c r="H105" s="31">
        <v>3470021</v>
      </c>
      <c r="I105" s="31"/>
      <c r="J105" s="135" t="s">
        <v>226</v>
      </c>
    </row>
    <row r="106" spans="1:10" ht="24" customHeight="1">
      <c r="A106" s="49" t="s">
        <v>22</v>
      </c>
      <c r="B106" s="39"/>
      <c r="C106" s="31"/>
      <c r="D106" s="158"/>
      <c r="E106" s="31"/>
      <c r="F106" s="65"/>
      <c r="G106" s="31"/>
      <c r="H106" s="31"/>
      <c r="I106" s="31"/>
      <c r="J106" s="65"/>
    </row>
    <row r="107" spans="1:10" ht="24" customHeight="1">
      <c r="A107" s="49" t="s">
        <v>80</v>
      </c>
      <c r="B107" s="39"/>
      <c r="C107" s="31"/>
      <c r="D107" s="158"/>
      <c r="E107" s="31"/>
      <c r="F107" s="65"/>
      <c r="G107" s="31"/>
      <c r="H107" s="31"/>
      <c r="I107" s="31"/>
      <c r="J107" s="65"/>
    </row>
    <row r="108" spans="1:10" ht="24" customHeight="1">
      <c r="A108" s="49" t="s">
        <v>105</v>
      </c>
      <c r="B108" s="39"/>
      <c r="C108" s="31"/>
      <c r="D108" s="65">
        <v>820666</v>
      </c>
      <c r="E108" s="31"/>
      <c r="F108" s="65">
        <v>820666</v>
      </c>
      <c r="G108" s="31"/>
      <c r="H108" s="65">
        <v>820666</v>
      </c>
      <c r="I108" s="31"/>
      <c r="J108" s="65">
        <v>820666</v>
      </c>
    </row>
    <row r="109" spans="1:10" ht="24" customHeight="1">
      <c r="A109" s="49" t="s">
        <v>93</v>
      </c>
      <c r="B109" s="39">
        <v>15</v>
      </c>
      <c r="C109" s="31"/>
      <c r="D109" s="135" t="s">
        <v>226</v>
      </c>
      <c r="E109" s="31"/>
      <c r="F109" s="65">
        <v>1628825</v>
      </c>
      <c r="G109" s="31"/>
      <c r="H109" s="135" t="s">
        <v>226</v>
      </c>
      <c r="I109" s="31"/>
      <c r="J109" s="65">
        <v>1628825</v>
      </c>
    </row>
    <row r="110" spans="1:10" ht="24" customHeight="1">
      <c r="A110" s="49" t="s">
        <v>68</v>
      </c>
      <c r="B110" s="39"/>
      <c r="C110" s="31"/>
      <c r="D110" s="158">
        <v>54811590</v>
      </c>
      <c r="E110" s="31"/>
      <c r="F110" s="66">
        <v>41195644</v>
      </c>
      <c r="G110" s="31"/>
      <c r="H110" s="31">
        <v>28904795</v>
      </c>
      <c r="I110" s="31"/>
      <c r="J110" s="66">
        <v>26473216</v>
      </c>
    </row>
    <row r="111" spans="1:10" ht="24" customHeight="1">
      <c r="A111" s="148" t="s">
        <v>170</v>
      </c>
      <c r="B111" s="39">
        <v>3</v>
      </c>
      <c r="C111" s="31"/>
      <c r="D111" s="69">
        <v>-945258</v>
      </c>
      <c r="E111" s="31"/>
      <c r="F111" s="69">
        <v>-591553</v>
      </c>
      <c r="G111" s="31"/>
      <c r="H111" s="28">
        <v>678632</v>
      </c>
      <c r="I111" s="31"/>
      <c r="J111" s="95">
        <v>678632</v>
      </c>
    </row>
    <row r="112" spans="1:12" s="32" customFormat="1" ht="24" customHeight="1">
      <c r="A112" s="50" t="s">
        <v>193</v>
      </c>
      <c r="B112" s="33"/>
      <c r="C112" s="35"/>
      <c r="D112" s="35">
        <f>SUM(D101:D111)</f>
        <v>101227698</v>
      </c>
      <c r="E112" s="35"/>
      <c r="F112" s="35">
        <f>SUM(F101:F111)</f>
        <v>64154888</v>
      </c>
      <c r="G112" s="35"/>
      <c r="H112" s="35">
        <f>SUM(H101:H111)</f>
        <v>77189911</v>
      </c>
      <c r="I112" s="35"/>
      <c r="J112" s="35">
        <f>SUM(J101:J111)</f>
        <v>51971317</v>
      </c>
      <c r="L112" s="150"/>
    </row>
    <row r="113" spans="1:10" ht="24" customHeight="1">
      <c r="A113" s="81" t="s">
        <v>159</v>
      </c>
      <c r="C113" s="31"/>
      <c r="D113" s="69">
        <v>15562068</v>
      </c>
      <c r="E113" s="31"/>
      <c r="F113" s="69">
        <v>2921703</v>
      </c>
      <c r="G113" s="31"/>
      <c r="H113" s="131" t="s">
        <v>20</v>
      </c>
      <c r="I113" s="26"/>
      <c r="J113" s="183">
        <v>0</v>
      </c>
    </row>
    <row r="114" spans="1:12" s="32" customFormat="1" ht="24" customHeight="1">
      <c r="A114" s="50" t="s">
        <v>194</v>
      </c>
      <c r="B114" s="30"/>
      <c r="C114" s="45"/>
      <c r="D114" s="41">
        <f>SUM(D112:D113)</f>
        <v>116789766</v>
      </c>
      <c r="E114" s="45"/>
      <c r="F114" s="41">
        <f>SUM(F112:F113)</f>
        <v>67076591</v>
      </c>
      <c r="G114" s="45"/>
      <c r="H114" s="41">
        <f>SUM(H112:H113)</f>
        <v>77189911</v>
      </c>
      <c r="I114" s="45"/>
      <c r="J114" s="41">
        <f>SUM(J112:J113)</f>
        <v>51971317</v>
      </c>
      <c r="L114" s="150"/>
    </row>
    <row r="115" spans="1:10" ht="24" customHeight="1">
      <c r="A115" s="50"/>
      <c r="C115" s="26"/>
      <c r="D115" s="26"/>
      <c r="E115" s="26"/>
      <c r="F115" s="26"/>
      <c r="G115" s="26"/>
      <c r="H115" s="26"/>
      <c r="I115" s="26"/>
      <c r="J115" s="26"/>
    </row>
    <row r="116" spans="1:10" ht="24" customHeight="1" thickBot="1">
      <c r="A116" s="50" t="s">
        <v>195</v>
      </c>
      <c r="C116" s="35"/>
      <c r="D116" s="43">
        <f>SUM(D88+D114)</f>
        <v>276690523</v>
      </c>
      <c r="E116" s="35"/>
      <c r="F116" s="43">
        <f>SUM(F88+F114)</f>
        <v>160506195</v>
      </c>
      <c r="G116" s="35"/>
      <c r="H116" s="43">
        <f>SUM(H88+H114)</f>
        <v>140480211</v>
      </c>
      <c r="I116" s="35"/>
      <c r="J116" s="43">
        <f>SUM(J88+J114)</f>
        <v>103463008</v>
      </c>
    </row>
    <row r="117" spans="1:10" ht="22.5" customHeight="1" thickTop="1">
      <c r="A117" s="50"/>
      <c r="C117" s="89"/>
      <c r="D117" s="88"/>
      <c r="E117" s="89"/>
      <c r="F117" s="88"/>
      <c r="G117" s="89"/>
      <c r="H117" s="88"/>
      <c r="I117" s="89"/>
      <c r="J117" s="88"/>
    </row>
    <row r="118" spans="1:10" ht="22.5" customHeight="1">
      <c r="A118" s="80" t="s">
        <v>0</v>
      </c>
      <c r="B118" s="87"/>
      <c r="C118" s="70"/>
      <c r="D118" s="70"/>
      <c r="E118" s="70"/>
      <c r="F118" s="70"/>
      <c r="G118" s="70"/>
      <c r="H118" s="247"/>
      <c r="I118" s="247"/>
      <c r="J118" s="247"/>
    </row>
    <row r="119" spans="1:10" ht="22.5" customHeight="1">
      <c r="A119" s="80" t="s">
        <v>52</v>
      </c>
      <c r="B119" s="87"/>
      <c r="C119" s="70"/>
      <c r="D119" s="70"/>
      <c r="E119" s="70"/>
      <c r="F119" s="70"/>
      <c r="G119" s="70"/>
      <c r="H119" s="247"/>
      <c r="I119" s="247"/>
      <c r="J119" s="247"/>
    </row>
    <row r="120" spans="1:10" ht="22.5" customHeight="1">
      <c r="A120" s="36" t="s">
        <v>240</v>
      </c>
      <c r="B120" s="36"/>
      <c r="C120" s="70"/>
      <c r="D120" s="70"/>
      <c r="E120" s="70"/>
      <c r="F120" s="70"/>
      <c r="G120" s="70"/>
      <c r="H120" s="70"/>
      <c r="I120" s="70"/>
      <c r="J120" s="70"/>
    </row>
    <row r="121" spans="1:10" ht="24" customHeight="1">
      <c r="A121" s="36"/>
      <c r="B121" s="36"/>
      <c r="C121" s="70"/>
      <c r="D121" s="70"/>
      <c r="E121" s="70"/>
      <c r="F121" s="70"/>
      <c r="G121" s="70"/>
      <c r="H121" s="70"/>
      <c r="I121" s="70"/>
      <c r="J121" s="137" t="s">
        <v>149</v>
      </c>
    </row>
    <row r="122" spans="1:12" s="78" customFormat="1" ht="24" customHeight="1">
      <c r="A122" s="61"/>
      <c r="B122" s="39"/>
      <c r="C122" s="39"/>
      <c r="D122" s="248" t="s">
        <v>2</v>
      </c>
      <c r="E122" s="248"/>
      <c r="F122" s="248"/>
      <c r="G122" s="38"/>
      <c r="H122" s="248" t="s">
        <v>62</v>
      </c>
      <c r="I122" s="248"/>
      <c r="J122" s="248"/>
      <c r="L122" s="181"/>
    </row>
    <row r="123" spans="1:10" ht="24" customHeight="1">
      <c r="A123" s="90"/>
      <c r="B123" s="39" t="s">
        <v>3</v>
      </c>
      <c r="C123" s="82"/>
      <c r="D123" s="187">
        <v>2555</v>
      </c>
      <c r="E123" s="82"/>
      <c r="F123" s="188" t="s">
        <v>222</v>
      </c>
      <c r="G123" s="83"/>
      <c r="H123" s="187">
        <v>2555</v>
      </c>
      <c r="I123" s="82"/>
      <c r="J123" s="188" t="s">
        <v>222</v>
      </c>
    </row>
    <row r="124" spans="1:10" ht="24" customHeight="1">
      <c r="A124" s="90"/>
      <c r="B124" s="39"/>
      <c r="C124" s="82"/>
      <c r="D124" s="116"/>
      <c r="E124" s="82"/>
      <c r="F124" s="146" t="s">
        <v>179</v>
      </c>
      <c r="G124" s="83"/>
      <c r="H124" s="116"/>
      <c r="I124" s="82"/>
      <c r="J124" s="146" t="s">
        <v>179</v>
      </c>
    </row>
    <row r="125" spans="2:10" ht="15" customHeight="1">
      <c r="B125" s="39"/>
      <c r="C125" s="39"/>
      <c r="D125" s="147"/>
      <c r="E125" s="46"/>
      <c r="F125" s="147"/>
      <c r="G125" s="83"/>
      <c r="H125" s="147"/>
      <c r="I125" s="46"/>
      <c r="J125" s="147"/>
    </row>
    <row r="126" spans="1:10" ht="21.75" customHeight="1">
      <c r="A126" s="84" t="s">
        <v>23</v>
      </c>
      <c r="B126" s="30">
        <v>5</v>
      </c>
      <c r="C126" s="26"/>
      <c r="D126" s="31"/>
      <c r="E126" s="31"/>
      <c r="F126" s="31"/>
      <c r="G126" s="31"/>
      <c r="H126" s="31"/>
      <c r="I126" s="31"/>
      <c r="J126" s="31"/>
    </row>
    <row r="127" spans="1:10" ht="21.75" customHeight="1">
      <c r="A127" s="81" t="s">
        <v>81</v>
      </c>
      <c r="C127" s="26"/>
      <c r="D127" s="92">
        <v>73479655</v>
      </c>
      <c r="E127" s="26"/>
      <c r="F127" s="92">
        <v>45744185</v>
      </c>
      <c r="G127" s="26"/>
      <c r="H127" s="26">
        <v>15728668</v>
      </c>
      <c r="I127" s="26"/>
      <c r="J127" s="26">
        <v>13649910</v>
      </c>
    </row>
    <row r="128" spans="1:10" ht="21.75" customHeight="1">
      <c r="A128" s="125" t="s">
        <v>51</v>
      </c>
      <c r="C128" s="26"/>
      <c r="D128" s="92">
        <v>67525</v>
      </c>
      <c r="E128" s="26"/>
      <c r="F128" s="92">
        <v>34755</v>
      </c>
      <c r="G128" s="26"/>
      <c r="H128" s="113">
        <v>401417</v>
      </c>
      <c r="I128" s="26"/>
      <c r="J128" s="113">
        <v>437868</v>
      </c>
    </row>
    <row r="129" spans="1:10" ht="21.75" customHeight="1">
      <c r="A129" s="68" t="s">
        <v>232</v>
      </c>
      <c r="B129" s="30">
        <v>8</v>
      </c>
      <c r="C129" s="26"/>
      <c r="D129" s="135" t="s">
        <v>20</v>
      </c>
      <c r="E129" s="26"/>
      <c r="F129" s="135" t="s">
        <v>20</v>
      </c>
      <c r="G129" s="26"/>
      <c r="H129" s="113">
        <v>347388</v>
      </c>
      <c r="I129" s="26"/>
      <c r="J129" s="135" t="s">
        <v>20</v>
      </c>
    </row>
    <row r="130" spans="1:10" ht="21.75" customHeight="1">
      <c r="A130" s="81" t="s">
        <v>82</v>
      </c>
      <c r="C130" s="114"/>
      <c r="D130" s="135" t="s">
        <v>20</v>
      </c>
      <c r="E130" s="114"/>
      <c r="F130" s="92">
        <v>23064</v>
      </c>
      <c r="G130" s="26"/>
      <c r="H130" s="135" t="s">
        <v>20</v>
      </c>
      <c r="I130" s="26"/>
      <c r="J130" s="26">
        <v>14723</v>
      </c>
    </row>
    <row r="131" spans="1:10" ht="21.75" customHeight="1">
      <c r="A131" s="125" t="s">
        <v>276</v>
      </c>
      <c r="C131" s="114"/>
      <c r="D131" s="135"/>
      <c r="E131" s="114"/>
      <c r="F131" s="92"/>
      <c r="G131" s="26"/>
      <c r="H131" s="135"/>
      <c r="I131" s="26"/>
      <c r="J131" s="26"/>
    </row>
    <row r="132" spans="1:10" ht="21.75" customHeight="1">
      <c r="A132" s="125" t="s">
        <v>277</v>
      </c>
      <c r="B132" s="30">
        <v>4</v>
      </c>
      <c r="C132" s="114"/>
      <c r="D132" s="142">
        <v>8673448</v>
      </c>
      <c r="E132" s="114"/>
      <c r="F132" s="135" t="s">
        <v>20</v>
      </c>
      <c r="G132" s="26"/>
      <c r="H132" s="135" t="s">
        <v>20</v>
      </c>
      <c r="I132" s="26"/>
      <c r="J132" s="135" t="s">
        <v>20</v>
      </c>
    </row>
    <row r="133" spans="1:10" ht="21.75" customHeight="1">
      <c r="A133" s="125" t="s">
        <v>190</v>
      </c>
      <c r="C133" s="114"/>
      <c r="D133" s="92">
        <v>1094354</v>
      </c>
      <c r="E133" s="114"/>
      <c r="F133" s="92">
        <v>692816</v>
      </c>
      <c r="G133" s="26"/>
      <c r="H133" s="113">
        <v>162202</v>
      </c>
      <c r="I133" s="26"/>
      <c r="J133" s="135" t="s">
        <v>20</v>
      </c>
    </row>
    <row r="134" spans="1:10" ht="21.75" customHeight="1">
      <c r="A134" s="125" t="s">
        <v>202</v>
      </c>
      <c r="C134" s="114"/>
      <c r="D134" s="135" t="s">
        <v>20</v>
      </c>
      <c r="E134" s="26"/>
      <c r="F134" s="135" t="s">
        <v>20</v>
      </c>
      <c r="G134" s="26"/>
      <c r="H134" s="122" t="s">
        <v>20</v>
      </c>
      <c r="I134" s="26"/>
      <c r="J134" s="126">
        <v>155600</v>
      </c>
    </row>
    <row r="135" spans="1:11" ht="21.75" customHeight="1">
      <c r="A135" s="81" t="s">
        <v>24</v>
      </c>
      <c r="C135" s="26"/>
      <c r="D135" s="92">
        <v>358756</v>
      </c>
      <c r="E135" s="26"/>
      <c r="F135" s="92">
        <f>969016-692816</f>
        <v>276200</v>
      </c>
      <c r="G135" s="26"/>
      <c r="H135" s="99">
        <v>43572</v>
      </c>
      <c r="I135" s="26"/>
      <c r="J135" s="99">
        <v>65854</v>
      </c>
      <c r="K135" s="106"/>
    </row>
    <row r="136" spans="1:12" s="32" customFormat="1" ht="21.75" customHeight="1">
      <c r="A136" s="50" t="s">
        <v>25</v>
      </c>
      <c r="B136" s="33"/>
      <c r="C136" s="35"/>
      <c r="D136" s="34">
        <f>SUM(D127:D135)</f>
        <v>83673738</v>
      </c>
      <c r="E136" s="35"/>
      <c r="F136" s="34">
        <f>SUM(F127:F135)</f>
        <v>46771020</v>
      </c>
      <c r="G136" s="35"/>
      <c r="H136" s="34">
        <f>SUM(H127:H135)</f>
        <v>16683247</v>
      </c>
      <c r="I136" s="35"/>
      <c r="J136" s="34">
        <f>SUM(J127:J135)</f>
        <v>14323955</v>
      </c>
      <c r="L136" s="150"/>
    </row>
    <row r="137" spans="1:10" ht="15" customHeight="1">
      <c r="A137" s="246"/>
      <c r="B137" s="246"/>
      <c r="C137" s="26"/>
      <c r="D137" s="26"/>
      <c r="E137" s="26"/>
      <c r="F137" s="26"/>
      <c r="G137" s="26"/>
      <c r="H137" s="26"/>
      <c r="I137" s="26"/>
      <c r="J137" s="26"/>
    </row>
    <row r="138" spans="1:10" ht="21.75" customHeight="1">
      <c r="A138" s="84" t="s">
        <v>26</v>
      </c>
      <c r="B138" s="30">
        <v>5</v>
      </c>
      <c r="C138" s="26"/>
      <c r="D138" s="26"/>
      <c r="E138" s="26"/>
      <c r="F138" s="26"/>
      <c r="G138" s="26"/>
      <c r="H138" s="26"/>
      <c r="I138" s="26"/>
      <c r="J138" s="26"/>
    </row>
    <row r="139" spans="1:10" ht="21.75" customHeight="1">
      <c r="A139" s="81" t="s">
        <v>83</v>
      </c>
      <c r="C139" s="26"/>
      <c r="D139" s="92">
        <v>63463746</v>
      </c>
      <c r="E139" s="26"/>
      <c r="F139" s="92">
        <v>38357115</v>
      </c>
      <c r="G139" s="26"/>
      <c r="H139" s="26">
        <v>13717156</v>
      </c>
      <c r="I139" s="26"/>
      <c r="J139" s="26">
        <v>11438616</v>
      </c>
    </row>
    <row r="140" spans="1:10" ht="21.75" customHeight="1">
      <c r="A140" s="125" t="s">
        <v>275</v>
      </c>
      <c r="C140" s="26"/>
      <c r="D140" s="138"/>
      <c r="E140" s="26"/>
      <c r="F140" s="135"/>
      <c r="G140" s="26"/>
      <c r="H140" s="26"/>
      <c r="I140" s="26"/>
      <c r="J140" s="135"/>
    </row>
    <row r="141" spans="1:10" ht="21.75" customHeight="1">
      <c r="A141" s="125" t="s">
        <v>255</v>
      </c>
      <c r="B141" s="30">
        <v>3</v>
      </c>
      <c r="C141" s="26"/>
      <c r="D141" s="92">
        <v>55021</v>
      </c>
      <c r="E141" s="26"/>
      <c r="F141" s="239">
        <v>-25483</v>
      </c>
      <c r="G141" s="26"/>
      <c r="H141" s="26">
        <v>10391</v>
      </c>
      <c r="I141" s="26"/>
      <c r="J141" s="26">
        <v>5108</v>
      </c>
    </row>
    <row r="142" spans="1:10" ht="21.75" customHeight="1">
      <c r="A142" s="81" t="s">
        <v>94</v>
      </c>
      <c r="C142" s="26"/>
      <c r="D142" s="92">
        <v>2932495</v>
      </c>
      <c r="E142" s="26"/>
      <c r="F142" s="92">
        <v>1986665</v>
      </c>
      <c r="G142" s="26"/>
      <c r="H142" s="26">
        <v>221385</v>
      </c>
      <c r="I142" s="26"/>
      <c r="J142" s="26">
        <v>298259</v>
      </c>
    </row>
    <row r="143" spans="1:10" ht="21.75" customHeight="1">
      <c r="A143" s="81" t="s">
        <v>95</v>
      </c>
      <c r="C143" s="26"/>
      <c r="D143" s="138">
        <v>3781399</v>
      </c>
      <c r="E143" s="26"/>
      <c r="F143" s="138">
        <v>2437983</v>
      </c>
      <c r="G143" s="26"/>
      <c r="H143" s="26">
        <v>1069453</v>
      </c>
      <c r="I143" s="26"/>
      <c r="J143" s="26">
        <v>745619</v>
      </c>
    </row>
    <row r="144" spans="1:10" ht="21.75" customHeight="1">
      <c r="A144" s="125" t="s">
        <v>233</v>
      </c>
      <c r="C144" s="26"/>
      <c r="D144" s="138">
        <v>12264</v>
      </c>
      <c r="E144" s="26"/>
      <c r="F144" s="135" t="s">
        <v>20</v>
      </c>
      <c r="G144" s="26"/>
      <c r="H144" s="26">
        <v>123824</v>
      </c>
      <c r="I144" s="26"/>
      <c r="J144" s="135" t="s">
        <v>20</v>
      </c>
    </row>
    <row r="145" spans="1:10" ht="21.75" customHeight="1">
      <c r="A145" s="125" t="s">
        <v>215</v>
      </c>
      <c r="C145" s="26"/>
      <c r="D145" s="138">
        <v>117951</v>
      </c>
      <c r="E145" s="26"/>
      <c r="F145" s="138">
        <v>156345</v>
      </c>
      <c r="G145" s="26"/>
      <c r="H145" s="26">
        <v>45872</v>
      </c>
      <c r="I145" s="26"/>
      <c r="J145" s="26">
        <v>66360</v>
      </c>
    </row>
    <row r="146" spans="1:10" ht="21.75" customHeight="1">
      <c r="A146" s="125" t="s">
        <v>96</v>
      </c>
      <c r="B146" s="25"/>
      <c r="D146" s="139">
        <v>1175387</v>
      </c>
      <c r="F146" s="139">
        <v>404331</v>
      </c>
      <c r="H146" s="139">
        <v>582882</v>
      </c>
      <c r="I146" s="46"/>
      <c r="J146" s="139">
        <v>391262</v>
      </c>
    </row>
    <row r="147" spans="1:12" s="32" customFormat="1" ht="21.75" customHeight="1">
      <c r="A147" s="50" t="s">
        <v>27</v>
      </c>
      <c r="B147" s="33"/>
      <c r="C147" s="35"/>
      <c r="D147" s="41">
        <f>SUM(D139:D146)</f>
        <v>71538263</v>
      </c>
      <c r="E147" s="35"/>
      <c r="F147" s="41">
        <f>SUM(F139:F146)</f>
        <v>43316956</v>
      </c>
      <c r="G147" s="35"/>
      <c r="H147" s="41">
        <f>SUM(H139:H146)</f>
        <v>15770963</v>
      </c>
      <c r="I147" s="35"/>
      <c r="J147" s="41">
        <f>SUM(J139:J146)</f>
        <v>12945224</v>
      </c>
      <c r="L147" s="150"/>
    </row>
    <row r="148" spans="1:10" ht="15" customHeight="1">
      <c r="A148" s="246"/>
      <c r="B148" s="246"/>
      <c r="C148" s="26"/>
      <c r="D148" s="26"/>
      <c r="E148" s="26"/>
      <c r="F148" s="26"/>
      <c r="G148" s="26"/>
      <c r="H148" s="26"/>
      <c r="I148" s="26"/>
      <c r="J148" s="26"/>
    </row>
    <row r="149" spans="1:3" ht="21.75" customHeight="1">
      <c r="A149" s="81" t="s">
        <v>116</v>
      </c>
      <c r="C149" s="26"/>
    </row>
    <row r="150" spans="1:10" ht="21.75" customHeight="1">
      <c r="A150" s="125" t="s">
        <v>297</v>
      </c>
      <c r="C150" s="26"/>
      <c r="D150" s="93">
        <v>990043</v>
      </c>
      <c r="E150" s="26"/>
      <c r="F150" s="93">
        <v>893605</v>
      </c>
      <c r="G150" s="26"/>
      <c r="H150" s="131" t="s">
        <v>20</v>
      </c>
      <c r="I150" s="26"/>
      <c r="J150" s="131" t="s">
        <v>20</v>
      </c>
    </row>
    <row r="151" spans="1:10" ht="21.75" customHeight="1">
      <c r="A151" s="50" t="s">
        <v>203</v>
      </c>
      <c r="C151" s="26"/>
      <c r="D151" s="35">
        <f>D136-D147+D150</f>
        <v>13125518</v>
      </c>
      <c r="E151" s="26"/>
      <c r="F151" s="35">
        <f>F136-F147+F150</f>
        <v>4347669</v>
      </c>
      <c r="G151" s="35"/>
      <c r="H151" s="35">
        <f>SUM(H136-H147)</f>
        <v>912284</v>
      </c>
      <c r="I151" s="35"/>
      <c r="J151" s="35">
        <f>SUM(J136-J147)</f>
        <v>1378731</v>
      </c>
    </row>
    <row r="152" spans="1:10" ht="21.75" customHeight="1">
      <c r="A152" s="125" t="s">
        <v>177</v>
      </c>
      <c r="C152" s="26"/>
      <c r="D152" s="69">
        <v>586649</v>
      </c>
      <c r="E152" s="26"/>
      <c r="F152" s="69">
        <v>631117</v>
      </c>
      <c r="G152" s="26"/>
      <c r="H152" s="132">
        <v>-16166</v>
      </c>
      <c r="I152" s="26"/>
      <c r="J152" s="132">
        <v>-6110</v>
      </c>
    </row>
    <row r="153" spans="1:10" ht="21.75" customHeight="1" thickBot="1">
      <c r="A153" s="50" t="s">
        <v>89</v>
      </c>
      <c r="C153" s="35"/>
      <c r="D153" s="43">
        <f>D151-D152</f>
        <v>12538869</v>
      </c>
      <c r="E153" s="35"/>
      <c r="F153" s="43">
        <f>F151-F152</f>
        <v>3716552</v>
      </c>
      <c r="G153" s="35"/>
      <c r="H153" s="43">
        <f>H151-H152</f>
        <v>928450</v>
      </c>
      <c r="I153" s="35"/>
      <c r="J153" s="43">
        <f>J151-J152</f>
        <v>1384841</v>
      </c>
    </row>
    <row r="154" spans="1:10" ht="21.75" customHeight="1" thickTop="1">
      <c r="A154" s="50"/>
      <c r="C154" s="35"/>
      <c r="D154" s="45"/>
      <c r="E154" s="35"/>
      <c r="F154" s="45"/>
      <c r="G154" s="35"/>
      <c r="H154" s="45"/>
      <c r="I154" s="35"/>
      <c r="J154" s="45"/>
    </row>
    <row r="155" spans="1:10" ht="22.5" customHeight="1">
      <c r="A155" s="80" t="s">
        <v>0</v>
      </c>
      <c r="B155" s="87"/>
      <c r="C155" s="70"/>
      <c r="D155" s="70"/>
      <c r="E155" s="70"/>
      <c r="F155" s="70"/>
      <c r="G155" s="70"/>
      <c r="H155" s="247"/>
      <c r="I155" s="247"/>
      <c r="J155" s="247"/>
    </row>
    <row r="156" spans="1:10" ht="22.5" customHeight="1">
      <c r="A156" s="80" t="s">
        <v>256</v>
      </c>
      <c r="B156" s="87"/>
      <c r="C156" s="70"/>
      <c r="D156" s="70"/>
      <c r="E156" s="70"/>
      <c r="F156" s="70"/>
      <c r="G156" s="70"/>
      <c r="H156" s="247"/>
      <c r="I156" s="247"/>
      <c r="J156" s="247"/>
    </row>
    <row r="157" spans="1:10" ht="22.5" customHeight="1">
      <c r="A157" s="36" t="s">
        <v>240</v>
      </c>
      <c r="B157" s="36"/>
      <c r="C157" s="70"/>
      <c r="D157" s="70"/>
      <c r="E157" s="70"/>
      <c r="F157" s="70"/>
      <c r="G157" s="70"/>
      <c r="H157" s="70"/>
      <c r="I157" s="70"/>
      <c r="J157" s="70"/>
    </row>
    <row r="158" spans="1:10" ht="24" customHeight="1">
      <c r="A158" s="36"/>
      <c r="B158" s="36"/>
      <c r="C158" s="70"/>
      <c r="D158" s="70"/>
      <c r="E158" s="70"/>
      <c r="F158" s="70"/>
      <c r="G158" s="70"/>
      <c r="H158" s="70"/>
      <c r="I158" s="70"/>
      <c r="J158" s="137" t="s">
        <v>149</v>
      </c>
    </row>
    <row r="159" spans="1:12" s="78" customFormat="1" ht="24" customHeight="1">
      <c r="A159" s="61"/>
      <c r="B159" s="39"/>
      <c r="C159" s="39"/>
      <c r="D159" s="248" t="s">
        <v>2</v>
      </c>
      <c r="E159" s="248"/>
      <c r="F159" s="248"/>
      <c r="G159" s="38"/>
      <c r="H159" s="248" t="s">
        <v>62</v>
      </c>
      <c r="I159" s="248"/>
      <c r="J159" s="248"/>
      <c r="L159" s="181"/>
    </row>
    <row r="160" spans="1:10" ht="24" customHeight="1">
      <c r="A160" s="90"/>
      <c r="B160" s="39" t="s">
        <v>3</v>
      </c>
      <c r="C160" s="82"/>
      <c r="D160" s="187">
        <v>2555</v>
      </c>
      <c r="E160" s="82"/>
      <c r="F160" s="188" t="s">
        <v>222</v>
      </c>
      <c r="G160" s="83"/>
      <c r="H160" s="187">
        <v>2555</v>
      </c>
      <c r="I160" s="82"/>
      <c r="J160" s="188" t="s">
        <v>222</v>
      </c>
    </row>
    <row r="161" spans="1:10" ht="24" customHeight="1">
      <c r="A161" s="90"/>
      <c r="B161" s="39"/>
      <c r="C161" s="82"/>
      <c r="D161" s="116"/>
      <c r="E161" s="82"/>
      <c r="F161" s="146" t="s">
        <v>179</v>
      </c>
      <c r="G161" s="83"/>
      <c r="H161" s="116"/>
      <c r="I161" s="82"/>
      <c r="J161" s="146" t="s">
        <v>179</v>
      </c>
    </row>
    <row r="162" spans="2:10" ht="21.75" customHeight="1">
      <c r="B162" s="39"/>
      <c r="C162" s="39"/>
      <c r="D162" s="147"/>
      <c r="E162" s="46"/>
      <c r="F162" s="147"/>
      <c r="G162" s="83"/>
      <c r="H162" s="147"/>
      <c r="I162" s="46"/>
      <c r="J162" s="147"/>
    </row>
    <row r="163" spans="1:10" ht="21.75" customHeight="1">
      <c r="A163" s="50" t="s">
        <v>110</v>
      </c>
      <c r="C163" s="26"/>
      <c r="D163" s="26"/>
      <c r="E163" s="26"/>
      <c r="F163" s="26"/>
      <c r="G163" s="26"/>
      <c r="H163" s="26"/>
      <c r="I163" s="26"/>
      <c r="J163" s="26"/>
    </row>
    <row r="164" spans="1:10" ht="21.75" customHeight="1">
      <c r="A164" s="125" t="s">
        <v>160</v>
      </c>
      <c r="C164" s="26"/>
      <c r="D164" s="48">
        <v>12112817</v>
      </c>
      <c r="E164" s="26"/>
      <c r="F164" s="48">
        <v>3676550</v>
      </c>
      <c r="G164" s="26"/>
      <c r="H164" s="99">
        <f>H153</f>
        <v>928450</v>
      </c>
      <c r="I164" s="26"/>
      <c r="J164" s="99">
        <f>J153</f>
        <v>1384841</v>
      </c>
    </row>
    <row r="165" spans="1:10" ht="21.75" customHeight="1">
      <c r="A165" s="125" t="s">
        <v>161</v>
      </c>
      <c r="C165" s="26"/>
      <c r="D165" s="160">
        <v>426052</v>
      </c>
      <c r="E165" s="26"/>
      <c r="F165" s="160">
        <v>40002</v>
      </c>
      <c r="G165" s="26"/>
      <c r="H165" s="123" t="s">
        <v>20</v>
      </c>
      <c r="I165" s="26"/>
      <c r="J165" s="123" t="s">
        <v>20</v>
      </c>
    </row>
    <row r="166" spans="1:10" ht="21.75" customHeight="1" thickBot="1">
      <c r="A166" s="50" t="s">
        <v>89</v>
      </c>
      <c r="C166" s="45"/>
      <c r="D166" s="44">
        <f>SUM(D164:D165)</f>
        <v>12538869</v>
      </c>
      <c r="E166" s="45"/>
      <c r="F166" s="44">
        <f>SUM(F164:F165)</f>
        <v>3716552</v>
      </c>
      <c r="G166" s="45"/>
      <c r="H166" s="44">
        <f>SUM(H164:H165)</f>
        <v>928450</v>
      </c>
      <c r="I166" s="45"/>
      <c r="J166" s="44">
        <f>SUM(J164:J165)</f>
        <v>1384841</v>
      </c>
    </row>
    <row r="167" spans="1:10" ht="21.75" customHeight="1" thickTop="1">
      <c r="A167" s="50"/>
      <c r="C167" s="35"/>
      <c r="D167" s="45"/>
      <c r="E167" s="35"/>
      <c r="F167" s="45"/>
      <c r="G167" s="35"/>
      <c r="H167" s="45"/>
      <c r="I167" s="35"/>
      <c r="J167" s="45"/>
    </row>
    <row r="168" spans="1:10" ht="24" customHeight="1" thickBot="1">
      <c r="A168" s="50" t="s">
        <v>136</v>
      </c>
      <c r="B168" s="30">
        <v>18</v>
      </c>
      <c r="C168" s="26"/>
      <c r="D168" s="94">
        <v>1.76</v>
      </c>
      <c r="E168" s="26"/>
      <c r="F168" s="94">
        <v>0.55</v>
      </c>
      <c r="G168" s="26"/>
      <c r="H168" s="115">
        <v>0.13</v>
      </c>
      <c r="I168" s="26"/>
      <c r="J168" s="115">
        <v>0.2</v>
      </c>
    </row>
    <row r="169" spans="1:10" ht="24" customHeight="1" thickTop="1">
      <c r="A169" s="80" t="s">
        <v>0</v>
      </c>
      <c r="B169" s="87"/>
      <c r="C169" s="70"/>
      <c r="D169" s="70"/>
      <c r="E169" s="70"/>
      <c r="F169" s="70"/>
      <c r="G169" s="70"/>
      <c r="H169" s="247"/>
      <c r="I169" s="247"/>
      <c r="J169" s="247"/>
    </row>
    <row r="170" spans="1:10" ht="24" customHeight="1">
      <c r="A170" s="80" t="s">
        <v>162</v>
      </c>
      <c r="B170" s="87"/>
      <c r="C170" s="70"/>
      <c r="D170" s="70"/>
      <c r="E170" s="70"/>
      <c r="F170" s="70"/>
      <c r="G170" s="70"/>
      <c r="H170" s="247"/>
      <c r="I170" s="247"/>
      <c r="J170" s="247"/>
    </row>
    <row r="171" spans="1:10" ht="24.75" customHeight="1">
      <c r="A171" s="36" t="s">
        <v>240</v>
      </c>
      <c r="B171" s="36"/>
      <c r="C171" s="70"/>
      <c r="D171" s="70"/>
      <c r="E171" s="70"/>
      <c r="F171" s="70"/>
      <c r="G171" s="70"/>
      <c r="H171" s="70"/>
      <c r="I171" s="70"/>
      <c r="J171" s="70"/>
    </row>
    <row r="172" spans="1:10" ht="24.75" customHeight="1">
      <c r="A172" s="36"/>
      <c r="B172" s="36"/>
      <c r="C172" s="70"/>
      <c r="D172" s="70"/>
      <c r="E172" s="70"/>
      <c r="F172" s="70"/>
      <c r="G172" s="70"/>
      <c r="H172" s="70"/>
      <c r="I172" s="70"/>
      <c r="J172" s="137" t="s">
        <v>149</v>
      </c>
    </row>
    <row r="173" spans="1:12" s="78" customFormat="1" ht="22.5" customHeight="1">
      <c r="A173" s="61"/>
      <c r="B173" s="39"/>
      <c r="C173" s="39"/>
      <c r="D173" s="248" t="s">
        <v>2</v>
      </c>
      <c r="E173" s="248"/>
      <c r="F173" s="248"/>
      <c r="G173" s="38"/>
      <c r="H173" s="248" t="s">
        <v>62</v>
      </c>
      <c r="I173" s="248"/>
      <c r="J173" s="248"/>
      <c r="L173" s="181"/>
    </row>
    <row r="174" spans="1:10" ht="21" customHeight="1">
      <c r="A174" s="90"/>
      <c r="B174" s="39" t="s">
        <v>3</v>
      </c>
      <c r="C174" s="82"/>
      <c r="D174" s="83">
        <v>2555</v>
      </c>
      <c r="E174" s="82"/>
      <c r="F174" s="130" t="s">
        <v>222</v>
      </c>
      <c r="G174" s="83"/>
      <c r="H174" s="83">
        <v>2555</v>
      </c>
      <c r="I174" s="82"/>
      <c r="J174" s="130" t="s">
        <v>222</v>
      </c>
    </row>
    <row r="175" spans="4:10" ht="22.5" customHeight="1">
      <c r="D175" s="146"/>
      <c r="E175" s="46"/>
      <c r="F175" s="146" t="s">
        <v>179</v>
      </c>
      <c r="G175" s="83"/>
      <c r="H175" s="146"/>
      <c r="I175" s="46"/>
      <c r="J175" s="146" t="s">
        <v>179</v>
      </c>
    </row>
    <row r="177" spans="1:10" ht="22.5" customHeight="1">
      <c r="A177" s="50" t="s">
        <v>89</v>
      </c>
      <c r="D177" s="35">
        <f>D166</f>
        <v>12538869</v>
      </c>
      <c r="E177" s="32"/>
      <c r="F177" s="35">
        <f>F166</f>
        <v>3716552</v>
      </c>
      <c r="G177" s="32"/>
      <c r="H177" s="35">
        <f>H166</f>
        <v>928450</v>
      </c>
      <c r="I177" s="32"/>
      <c r="J177" s="150">
        <f>J166</f>
        <v>1384841</v>
      </c>
    </row>
    <row r="179" ht="22.5" customHeight="1">
      <c r="A179" s="50" t="s">
        <v>163</v>
      </c>
    </row>
    <row r="180" ht="22.5" customHeight="1" hidden="1"/>
    <row r="181" spans="1:10" ht="22.5" customHeight="1">
      <c r="A181" s="125" t="s">
        <v>164</v>
      </c>
      <c r="D181" s="142">
        <v>-4625</v>
      </c>
      <c r="F181" s="142">
        <v>-12646</v>
      </c>
      <c r="H181" s="135" t="s">
        <v>20</v>
      </c>
      <c r="J181" s="113">
        <v>470</v>
      </c>
    </row>
    <row r="182" spans="1:10" ht="22.5" customHeight="1">
      <c r="A182" s="125" t="s">
        <v>167</v>
      </c>
      <c r="D182" s="113">
        <v>-56266</v>
      </c>
      <c r="F182" s="113">
        <v>-5768</v>
      </c>
      <c r="H182" s="135" t="s">
        <v>20</v>
      </c>
      <c r="J182" s="135" t="s">
        <v>20</v>
      </c>
    </row>
    <row r="183" spans="1:6" ht="22.5" customHeight="1">
      <c r="A183" s="125" t="s">
        <v>165</v>
      </c>
      <c r="D183" s="113"/>
      <c r="F183" s="113"/>
    </row>
    <row r="184" spans="1:10" ht="22.5" customHeight="1">
      <c r="A184" s="125" t="s">
        <v>166</v>
      </c>
      <c r="D184" s="113">
        <v>428754</v>
      </c>
      <c r="F184" s="113">
        <v>-202543</v>
      </c>
      <c r="H184" s="135" t="s">
        <v>20</v>
      </c>
      <c r="J184" s="135" t="s">
        <v>20</v>
      </c>
    </row>
    <row r="185" spans="1:10" ht="23.25" customHeight="1">
      <c r="A185" s="125" t="s">
        <v>101</v>
      </c>
      <c r="D185" s="113">
        <v>-531598</v>
      </c>
      <c r="F185" s="113">
        <v>143214</v>
      </c>
      <c r="H185" s="135" t="s">
        <v>20</v>
      </c>
      <c r="J185" s="135" t="s">
        <v>20</v>
      </c>
    </row>
    <row r="186" spans="1:10" ht="23.25" customHeight="1">
      <c r="A186" s="125" t="s">
        <v>262</v>
      </c>
      <c r="D186" s="113"/>
      <c r="F186" s="113"/>
      <c r="H186" s="135"/>
      <c r="J186" s="135"/>
    </row>
    <row r="187" spans="1:10" ht="23.25" customHeight="1">
      <c r="A187" s="125" t="s">
        <v>263</v>
      </c>
      <c r="D187" s="113">
        <v>-4716</v>
      </c>
      <c r="F187" s="132" t="s">
        <v>20</v>
      </c>
      <c r="H187" s="132" t="s">
        <v>20</v>
      </c>
      <c r="J187" s="132" t="s">
        <v>20</v>
      </c>
    </row>
    <row r="188" spans="1:10" ht="23.25" customHeight="1">
      <c r="A188" s="50" t="s">
        <v>163</v>
      </c>
      <c r="D188" s="189"/>
      <c r="F188" s="189"/>
      <c r="H188" s="190"/>
      <c r="J188" s="190"/>
    </row>
    <row r="189" spans="1:11" ht="23.25" customHeight="1">
      <c r="A189" s="50" t="s">
        <v>241</v>
      </c>
      <c r="D189" s="191">
        <f>SUM(D181:D187)</f>
        <v>-168451</v>
      </c>
      <c r="E189" s="32"/>
      <c r="F189" s="191">
        <v>-77743</v>
      </c>
      <c r="G189" s="32"/>
      <c r="H189" s="141" t="s">
        <v>20</v>
      </c>
      <c r="I189" s="32"/>
      <c r="J189" s="150">
        <v>470</v>
      </c>
      <c r="K189" s="32"/>
    </row>
    <row r="190" spans="1:10" ht="23.25" customHeight="1">
      <c r="A190" s="125" t="s">
        <v>216</v>
      </c>
      <c r="D190" s="113"/>
      <c r="F190" s="113"/>
      <c r="H190" s="135"/>
      <c r="J190" s="135"/>
    </row>
    <row r="191" spans="1:10" ht="22.5" customHeight="1">
      <c r="A191" s="125" t="s">
        <v>183</v>
      </c>
      <c r="D191" s="139">
        <v>12396</v>
      </c>
      <c r="F191" s="139">
        <v>-55585</v>
      </c>
      <c r="H191" s="132" t="s">
        <v>20</v>
      </c>
      <c r="J191" s="139">
        <v>141</v>
      </c>
    </row>
    <row r="192" ht="22.5" customHeight="1">
      <c r="A192" s="50" t="s">
        <v>217</v>
      </c>
    </row>
    <row r="193" spans="1:10" ht="22.5" customHeight="1">
      <c r="A193" s="50" t="s">
        <v>220</v>
      </c>
      <c r="D193" s="151">
        <f>D189-D191</f>
        <v>-180847</v>
      </c>
      <c r="E193" s="32"/>
      <c r="F193" s="151">
        <f>F189-F191</f>
        <v>-22158</v>
      </c>
      <c r="G193" s="32"/>
      <c r="H193" s="185">
        <f>SUM(H181:H191)</f>
        <v>0</v>
      </c>
      <c r="I193" s="32"/>
      <c r="J193" s="196">
        <f>J189-J191</f>
        <v>329</v>
      </c>
    </row>
    <row r="194" spans="1:10" ht="22.5" customHeight="1" thickBot="1">
      <c r="A194" s="50" t="s">
        <v>169</v>
      </c>
      <c r="B194" s="33"/>
      <c r="C194" s="32"/>
      <c r="D194" s="149">
        <f>D177+D193</f>
        <v>12358022</v>
      </c>
      <c r="E194" s="150"/>
      <c r="F194" s="149">
        <f>F177+F193</f>
        <v>3694394</v>
      </c>
      <c r="G194" s="150"/>
      <c r="H194" s="149">
        <f>H177+H193</f>
        <v>928450</v>
      </c>
      <c r="I194" s="150"/>
      <c r="J194" s="149">
        <f>J177+J193</f>
        <v>1385170</v>
      </c>
    </row>
    <row r="195" ht="22.5" customHeight="1" thickTop="1"/>
    <row r="196" ht="22.5" customHeight="1">
      <c r="A196" s="50" t="s">
        <v>168</v>
      </c>
    </row>
    <row r="197" spans="1:10" ht="22.5" customHeight="1">
      <c r="A197" s="125" t="s">
        <v>160</v>
      </c>
      <c r="D197" s="106">
        <v>11759112</v>
      </c>
      <c r="F197" s="106">
        <v>3639696</v>
      </c>
      <c r="H197" s="106">
        <f>H194</f>
        <v>928450</v>
      </c>
      <c r="J197" s="106">
        <f>J194</f>
        <v>1385170</v>
      </c>
    </row>
    <row r="198" spans="1:10" ht="22.5" customHeight="1">
      <c r="A198" s="125" t="s">
        <v>161</v>
      </c>
      <c r="D198" s="113">
        <v>598910</v>
      </c>
      <c r="F198" s="113">
        <v>54698</v>
      </c>
      <c r="H198" s="180">
        <v>0</v>
      </c>
      <c r="J198" s="135" t="s">
        <v>20</v>
      </c>
    </row>
    <row r="199" spans="1:10" ht="22.5" customHeight="1" thickBot="1">
      <c r="A199" s="50" t="s">
        <v>169</v>
      </c>
      <c r="D199" s="161">
        <f>SUM(D197:D198)</f>
        <v>12358022</v>
      </c>
      <c r="E199" s="32"/>
      <c r="F199" s="161">
        <f>SUM(F197:F198)</f>
        <v>3694394</v>
      </c>
      <c r="G199" s="32"/>
      <c r="H199" s="161">
        <f>SUM(H197:H198)</f>
        <v>928450</v>
      </c>
      <c r="I199" s="32"/>
      <c r="J199" s="161">
        <f>SUM(J197:J198)</f>
        <v>1385170</v>
      </c>
    </row>
    <row r="200" ht="22.5" customHeight="1" thickTop="1"/>
  </sheetData>
  <sheetProtection/>
  <mergeCells count="26">
    <mergeCell ref="D29:F29"/>
    <mergeCell ref="H29:J29"/>
    <mergeCell ref="H169:J169"/>
    <mergeCell ref="D33:J33"/>
    <mergeCell ref="H59:J59"/>
    <mergeCell ref="D122:F122"/>
    <mergeCell ref="H122:J122"/>
    <mergeCell ref="D59:F59"/>
    <mergeCell ref="H118:J118"/>
    <mergeCell ref="H119:J119"/>
    <mergeCell ref="D173:F173"/>
    <mergeCell ref="H173:J173"/>
    <mergeCell ref="D159:F159"/>
    <mergeCell ref="H159:J159"/>
    <mergeCell ref="H170:J170"/>
    <mergeCell ref="D5:F5"/>
    <mergeCell ref="D97:J97"/>
    <mergeCell ref="D93:F93"/>
    <mergeCell ref="H93:J93"/>
    <mergeCell ref="H5:J5"/>
    <mergeCell ref="D9:J9"/>
    <mergeCell ref="D63:J63"/>
    <mergeCell ref="A137:B137"/>
    <mergeCell ref="A148:B148"/>
    <mergeCell ref="H155:J155"/>
    <mergeCell ref="H156:J156"/>
  </mergeCells>
  <printOptions/>
  <pageMargins left="0.7" right="0.5" top="0.48" bottom="0.5" header="0.5" footer="0.5"/>
  <pageSetup firstPageNumber="4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6" manualBreakCount="6">
    <brk id="24" max="255" man="1"/>
    <brk id="54" max="255" man="1"/>
    <brk id="88" max="255" man="1"/>
    <brk id="117" max="255" man="1"/>
    <brk id="154" max="9" man="1"/>
    <brk id="1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2"/>
  <sheetViews>
    <sheetView view="pageBreakPreview" zoomScale="80" zoomScaleNormal="70" zoomScaleSheetLayoutView="80" zoomScalePageLayoutView="0" workbookViewId="0" topLeftCell="U1">
      <selection activeCell="A19" sqref="A19"/>
    </sheetView>
  </sheetViews>
  <sheetFormatPr defaultColWidth="9.00390625" defaultRowHeight="21" customHeight="1"/>
  <cols>
    <col min="1" max="1" width="41.57421875" style="56" customWidth="1"/>
    <col min="2" max="2" width="11.7109375" style="56" customWidth="1"/>
    <col min="3" max="3" width="14.28125" style="56" customWidth="1"/>
    <col min="4" max="4" width="0.71875" style="56" customWidth="1"/>
    <col min="5" max="5" width="14.28125" style="56" customWidth="1"/>
    <col min="6" max="6" width="0.71875" style="56" customWidth="1"/>
    <col min="7" max="7" width="14.28125" style="56" customWidth="1"/>
    <col min="8" max="8" width="0.85546875" style="56" customWidth="1"/>
    <col min="9" max="9" width="14.28125" style="56" customWidth="1"/>
    <col min="10" max="10" width="0.85546875" style="56" customWidth="1"/>
    <col min="11" max="11" width="14.28125" style="56" customWidth="1"/>
    <col min="12" max="12" width="0.85546875" style="56" customWidth="1"/>
    <col min="13" max="13" width="14.28125" style="56" customWidth="1"/>
    <col min="14" max="14" width="0.85546875" style="56" customWidth="1"/>
    <col min="15" max="15" width="14.28125" style="56" customWidth="1"/>
    <col min="16" max="16" width="0.85546875" style="56" customWidth="1"/>
    <col min="17" max="17" width="14.28125" style="56" customWidth="1"/>
    <col min="18" max="18" width="0.71875" style="56" customWidth="1"/>
    <col min="19" max="19" width="14.28125" style="56" customWidth="1"/>
    <col min="20" max="20" width="0.71875" style="56" customWidth="1"/>
    <col min="21" max="21" width="14.28125" style="56" customWidth="1"/>
    <col min="22" max="22" width="0.71875" style="56" customWidth="1"/>
    <col min="23" max="23" width="14.28125" style="56" customWidth="1"/>
    <col min="24" max="24" width="0.5625" style="56" customWidth="1"/>
    <col min="25" max="25" width="14.28125" style="56" customWidth="1"/>
    <col min="26" max="26" width="0.5625" style="56" customWidth="1"/>
    <col min="27" max="27" width="14.28125" style="56" customWidth="1"/>
    <col min="28" max="28" width="0.71875" style="56" customWidth="1"/>
    <col min="29" max="29" width="14.28125" style="56" customWidth="1"/>
    <col min="30" max="30" width="0.5625" style="56" customWidth="1"/>
    <col min="31" max="31" width="14.28125" style="56" customWidth="1"/>
    <col min="32" max="32" width="0.5625" style="56" customWidth="1"/>
    <col min="33" max="33" width="14.28125" style="56" customWidth="1"/>
    <col min="34" max="16384" width="9.00390625" style="56" customWidth="1"/>
  </cols>
  <sheetData>
    <row r="1" spans="1:32" ht="24.75" customHeight="1">
      <c r="A1" s="107" t="s">
        <v>0</v>
      </c>
      <c r="B1" s="107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/>
      <c r="R1" s="55"/>
      <c r="S1" s="54"/>
      <c r="T1" s="55"/>
      <c r="U1" s="54"/>
      <c r="V1" s="55"/>
      <c r="W1" s="54"/>
      <c r="X1" s="54"/>
      <c r="Y1" s="54"/>
      <c r="Z1" s="54"/>
      <c r="AA1" s="54"/>
      <c r="AB1" s="54"/>
      <c r="AC1" s="55"/>
      <c r="AD1" s="55"/>
      <c r="AE1" s="54"/>
      <c r="AF1" s="55"/>
    </row>
    <row r="2" spans="1:32" ht="24.75" customHeight="1">
      <c r="A2" s="107" t="s">
        <v>87</v>
      </c>
      <c r="B2" s="107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4"/>
      <c r="R2" s="55"/>
      <c r="S2" s="54"/>
      <c r="T2" s="55"/>
      <c r="U2" s="54"/>
      <c r="V2" s="55"/>
      <c r="W2" s="54"/>
      <c r="X2" s="54"/>
      <c r="Y2" s="54"/>
      <c r="Z2" s="54"/>
      <c r="AA2" s="54"/>
      <c r="AB2" s="54"/>
      <c r="AC2" s="55"/>
      <c r="AD2" s="55"/>
      <c r="AE2" s="54"/>
      <c r="AF2" s="55"/>
    </row>
    <row r="3" spans="1:33" s="5" customFormat="1" ht="24.75" customHeight="1">
      <c r="A3" s="108" t="s">
        <v>240</v>
      </c>
      <c r="B3" s="108"/>
      <c r="C3" s="4"/>
      <c r="D3" s="47"/>
      <c r="E3" s="20"/>
      <c r="F3" s="20"/>
      <c r="G3" s="2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53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21.75" customHeight="1">
      <c r="A4" s="107"/>
      <c r="B4" s="10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137" t="s">
        <v>149</v>
      </c>
    </row>
    <row r="5" spans="1:33" ht="21.75" customHeight="1">
      <c r="A5" s="107"/>
      <c r="B5" s="107"/>
      <c r="C5" s="250" t="s">
        <v>2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</row>
    <row r="6" spans="1:33" ht="21.75" customHeight="1">
      <c r="A6" s="109"/>
      <c r="B6" s="10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251" t="s">
        <v>170</v>
      </c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140"/>
      <c r="AC6" s="140"/>
      <c r="AD6" s="140"/>
      <c r="AE6" s="140"/>
      <c r="AF6" s="140"/>
      <c r="AG6" s="140"/>
    </row>
    <row r="7" spans="1:33" ht="21.75" customHeight="1">
      <c r="A7" s="109"/>
      <c r="B7" s="10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74"/>
      <c r="R7" s="174"/>
      <c r="S7" s="174"/>
      <c r="T7" s="174"/>
      <c r="U7" s="174"/>
      <c r="V7" s="174"/>
      <c r="W7" s="174"/>
      <c r="X7" s="174"/>
      <c r="Y7" s="73" t="s">
        <v>227</v>
      </c>
      <c r="Z7" s="174"/>
      <c r="AA7" s="174"/>
      <c r="AB7" s="140"/>
      <c r="AC7" s="140"/>
      <c r="AD7" s="140"/>
      <c r="AE7" s="140"/>
      <c r="AF7" s="140"/>
      <c r="AG7" s="140"/>
    </row>
    <row r="8" spans="1:33" ht="21.75" customHeight="1">
      <c r="A8" s="110"/>
      <c r="B8" s="110"/>
      <c r="C8" s="124"/>
      <c r="D8" s="42"/>
      <c r="E8" s="42"/>
      <c r="F8" s="42"/>
      <c r="G8" s="73"/>
      <c r="H8" s="73"/>
      <c r="I8" s="73"/>
      <c r="J8" s="73"/>
      <c r="K8" s="73"/>
      <c r="L8" s="73"/>
      <c r="M8" s="73"/>
      <c r="N8" s="73"/>
      <c r="O8" s="73"/>
      <c r="P8" s="73"/>
      <c r="Q8" s="59"/>
      <c r="R8" s="73"/>
      <c r="S8" s="73"/>
      <c r="T8" s="59"/>
      <c r="U8" s="59" t="s">
        <v>113</v>
      </c>
      <c r="V8" s="73"/>
      <c r="W8" s="73"/>
      <c r="X8" s="73"/>
      <c r="Y8" s="73" t="s">
        <v>228</v>
      </c>
      <c r="Z8" s="73"/>
      <c r="AA8" s="124" t="s">
        <v>171</v>
      </c>
      <c r="AB8" s="202"/>
      <c r="AC8" s="57"/>
      <c r="AD8" s="73"/>
      <c r="AE8" s="73" t="s">
        <v>45</v>
      </c>
      <c r="AF8" s="59"/>
      <c r="AG8" s="203"/>
    </row>
    <row r="9" spans="1:33" ht="21.75" customHeight="1">
      <c r="A9" s="110"/>
      <c r="B9" s="110"/>
      <c r="C9" s="124" t="s">
        <v>31</v>
      </c>
      <c r="D9" s="42"/>
      <c r="E9" s="42"/>
      <c r="F9" s="42"/>
      <c r="G9" s="73"/>
      <c r="H9" s="73"/>
      <c r="I9" s="73"/>
      <c r="J9" s="73"/>
      <c r="K9" s="73"/>
      <c r="L9" s="73"/>
      <c r="M9" s="73"/>
      <c r="N9" s="73"/>
      <c r="O9" s="204" t="s">
        <v>22</v>
      </c>
      <c r="P9" s="73"/>
      <c r="Q9" s="59" t="s">
        <v>98</v>
      </c>
      <c r="R9" s="73"/>
      <c r="S9" s="73" t="s">
        <v>21</v>
      </c>
      <c r="T9" s="59"/>
      <c r="U9" s="59" t="s">
        <v>133</v>
      </c>
      <c r="V9" s="73"/>
      <c r="W9" s="73" t="s">
        <v>98</v>
      </c>
      <c r="X9" s="73"/>
      <c r="Y9" s="73" t="s">
        <v>229</v>
      </c>
      <c r="Z9" s="73"/>
      <c r="AA9" s="124" t="s">
        <v>172</v>
      </c>
      <c r="AB9" s="202"/>
      <c r="AC9" s="57" t="s">
        <v>70</v>
      </c>
      <c r="AD9" s="73"/>
      <c r="AE9" s="73" t="s">
        <v>174</v>
      </c>
      <c r="AF9" s="59"/>
      <c r="AG9" s="203"/>
    </row>
    <row r="10" spans="1:33" ht="21.75" customHeight="1">
      <c r="A10" s="110"/>
      <c r="B10" s="110"/>
      <c r="C10" s="8" t="s">
        <v>32</v>
      </c>
      <c r="D10" s="73"/>
      <c r="E10" s="73" t="s">
        <v>130</v>
      </c>
      <c r="F10" s="73"/>
      <c r="G10" s="73" t="s">
        <v>28</v>
      </c>
      <c r="H10" s="73"/>
      <c r="I10" s="73"/>
      <c r="J10" s="73"/>
      <c r="K10" s="73" t="s">
        <v>106</v>
      </c>
      <c r="L10" s="73"/>
      <c r="M10" s="73" t="s">
        <v>54</v>
      </c>
      <c r="N10" s="73"/>
      <c r="O10" s="73" t="s">
        <v>57</v>
      </c>
      <c r="P10" s="73"/>
      <c r="Q10" s="59" t="s">
        <v>69</v>
      </c>
      <c r="R10" s="73"/>
      <c r="S10" s="73" t="s">
        <v>29</v>
      </c>
      <c r="T10" s="59"/>
      <c r="U10" s="59" t="s">
        <v>132</v>
      </c>
      <c r="V10" s="73"/>
      <c r="W10" s="73" t="s">
        <v>58</v>
      </c>
      <c r="X10" s="73"/>
      <c r="Y10" s="73" t="s">
        <v>230</v>
      </c>
      <c r="Z10" s="73"/>
      <c r="AA10" s="73" t="s">
        <v>173</v>
      </c>
      <c r="AB10" s="73"/>
      <c r="AC10" s="59" t="s">
        <v>46</v>
      </c>
      <c r="AD10" s="73"/>
      <c r="AE10" s="73" t="s">
        <v>175</v>
      </c>
      <c r="AF10" s="59"/>
      <c r="AG10" s="73" t="s">
        <v>70</v>
      </c>
    </row>
    <row r="11" spans="1:33" ht="21.75" customHeight="1">
      <c r="A11" s="111"/>
      <c r="B11" s="12" t="s">
        <v>3</v>
      </c>
      <c r="C11" s="117" t="s">
        <v>34</v>
      </c>
      <c r="D11" s="73"/>
      <c r="E11" s="119" t="s">
        <v>129</v>
      </c>
      <c r="F11" s="73"/>
      <c r="G11" s="119" t="s">
        <v>97</v>
      </c>
      <c r="H11" s="73"/>
      <c r="I11" s="119" t="s">
        <v>247</v>
      </c>
      <c r="J11" s="73"/>
      <c r="K11" s="119" t="s">
        <v>55</v>
      </c>
      <c r="L11" s="73"/>
      <c r="M11" s="205" t="s">
        <v>99</v>
      </c>
      <c r="N11" s="73"/>
      <c r="O11" s="119" t="s">
        <v>56</v>
      </c>
      <c r="P11" s="73"/>
      <c r="Q11" s="118" t="s">
        <v>1</v>
      </c>
      <c r="R11" s="73"/>
      <c r="S11" s="119" t="s">
        <v>30</v>
      </c>
      <c r="T11" s="59"/>
      <c r="U11" s="118" t="s">
        <v>131</v>
      </c>
      <c r="V11" s="73"/>
      <c r="W11" s="119" t="s">
        <v>33</v>
      </c>
      <c r="X11" s="73"/>
      <c r="Y11" s="119" t="s">
        <v>231</v>
      </c>
      <c r="Z11" s="73"/>
      <c r="AA11" s="119" t="s">
        <v>19</v>
      </c>
      <c r="AB11" s="73"/>
      <c r="AC11" s="118" t="s">
        <v>91</v>
      </c>
      <c r="AD11" s="73"/>
      <c r="AE11" s="119" t="s">
        <v>176</v>
      </c>
      <c r="AF11" s="59"/>
      <c r="AG11" s="119" t="s">
        <v>46</v>
      </c>
    </row>
    <row r="12" spans="1:33" ht="12" customHeight="1">
      <c r="A12" s="111"/>
      <c r="B12" s="111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</row>
    <row r="13" spans="1:2" ht="21.75" customHeight="1">
      <c r="A13" s="74" t="s">
        <v>147</v>
      </c>
      <c r="B13" s="112"/>
    </row>
    <row r="14" spans="1:33" s="164" customFormat="1" ht="21.75" customHeight="1">
      <c r="A14" s="74" t="s">
        <v>292</v>
      </c>
      <c r="B14" s="112"/>
      <c r="C14" s="58">
        <v>7519938</v>
      </c>
      <c r="D14" s="58"/>
      <c r="E14" s="58">
        <v>-2855124</v>
      </c>
      <c r="F14" s="58"/>
      <c r="G14" s="58">
        <v>16436492</v>
      </c>
      <c r="H14" s="58"/>
      <c r="I14" s="58" t="s">
        <v>20</v>
      </c>
      <c r="J14" s="58"/>
      <c r="K14" s="58">
        <v>820666</v>
      </c>
      <c r="L14" s="58"/>
      <c r="M14" s="58">
        <v>1628825</v>
      </c>
      <c r="N14" s="58"/>
      <c r="O14" s="58">
        <v>32366752</v>
      </c>
      <c r="P14" s="58"/>
      <c r="Q14" s="58">
        <v>2172716</v>
      </c>
      <c r="R14" s="58"/>
      <c r="S14" s="58">
        <v>304724</v>
      </c>
      <c r="T14" s="58"/>
      <c r="U14" s="58">
        <v>-112931</v>
      </c>
      <c r="V14" s="58"/>
      <c r="W14" s="58">
        <v>-2606542</v>
      </c>
      <c r="X14" s="58"/>
      <c r="Y14" s="175">
        <v>0</v>
      </c>
      <c r="Z14" s="58"/>
      <c r="AA14" s="58">
        <f>SUM(Q14:Y14)</f>
        <v>-242033</v>
      </c>
      <c r="AB14" s="58"/>
      <c r="AC14" s="58">
        <f>SUM(C14:O14)+AA14</f>
        <v>55675516</v>
      </c>
      <c r="AD14" s="58"/>
      <c r="AE14" s="58">
        <v>2961328</v>
      </c>
      <c r="AF14" s="58"/>
      <c r="AG14" s="58">
        <f>AC14+AE14</f>
        <v>58636844</v>
      </c>
    </row>
    <row r="15" spans="1:33" ht="21.75" customHeight="1">
      <c r="A15" s="143" t="s">
        <v>234</v>
      </c>
      <c r="B15" s="112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175"/>
      <c r="Z15" s="58"/>
      <c r="AA15" s="58"/>
      <c r="AB15" s="58"/>
      <c r="AC15" s="58"/>
      <c r="AD15" s="58"/>
      <c r="AE15" s="58"/>
      <c r="AF15" s="58"/>
      <c r="AG15" s="58"/>
    </row>
    <row r="16" spans="1:33" s="199" customFormat="1" ht="21.75" customHeight="1">
      <c r="A16" s="206" t="s">
        <v>235</v>
      </c>
      <c r="B16" s="242" t="s">
        <v>267</v>
      </c>
      <c r="C16" s="207" t="s">
        <v>20</v>
      </c>
      <c r="D16" s="197"/>
      <c r="E16" s="207" t="s">
        <v>20</v>
      </c>
      <c r="F16" s="197"/>
      <c r="G16" s="207" t="s">
        <v>20</v>
      </c>
      <c r="H16" s="197"/>
      <c r="I16" s="207" t="s">
        <v>20</v>
      </c>
      <c r="J16" s="197"/>
      <c r="K16" s="207" t="s">
        <v>20</v>
      </c>
      <c r="L16" s="197"/>
      <c r="M16" s="207" t="s">
        <v>20</v>
      </c>
      <c r="N16" s="197"/>
      <c r="O16" s="197">
        <v>366402</v>
      </c>
      <c r="P16" s="197"/>
      <c r="Q16" s="207" t="s">
        <v>20</v>
      </c>
      <c r="R16" s="197"/>
      <c r="S16" s="207" t="s">
        <v>20</v>
      </c>
      <c r="T16" s="197"/>
      <c r="U16" s="207" t="s">
        <v>20</v>
      </c>
      <c r="V16" s="197"/>
      <c r="W16" s="214">
        <v>-41318</v>
      </c>
      <c r="X16" s="197"/>
      <c r="Y16" s="207" t="s">
        <v>20</v>
      </c>
      <c r="Z16" s="197"/>
      <c r="AA16" s="214">
        <f>SUM(Q16:Y16)</f>
        <v>-41318</v>
      </c>
      <c r="AB16" s="197"/>
      <c r="AC16" s="214">
        <v>325084</v>
      </c>
      <c r="AD16" s="197"/>
      <c r="AE16" s="207" t="s">
        <v>20</v>
      </c>
      <c r="AF16" s="197"/>
      <c r="AG16" s="214">
        <f>SUM(AC16:AE16)</f>
        <v>325084</v>
      </c>
    </row>
    <row r="17" spans="1:33" ht="21.75" customHeight="1">
      <c r="A17" s="112" t="s">
        <v>147</v>
      </c>
      <c r="B17" s="112"/>
      <c r="C17" s="184"/>
      <c r="D17" s="58"/>
      <c r="E17" s="184"/>
      <c r="F17" s="58"/>
      <c r="G17" s="184"/>
      <c r="H17" s="58"/>
      <c r="I17" s="184"/>
      <c r="J17" s="58"/>
      <c r="K17" s="184"/>
      <c r="L17" s="58"/>
      <c r="M17" s="184"/>
      <c r="N17" s="58"/>
      <c r="O17" s="184"/>
      <c r="P17" s="58"/>
      <c r="Q17" s="184"/>
      <c r="R17" s="58"/>
      <c r="S17" s="184"/>
      <c r="T17" s="58"/>
      <c r="U17" s="184"/>
      <c r="V17" s="58"/>
      <c r="W17" s="184"/>
      <c r="X17" s="58"/>
      <c r="Y17" s="175"/>
      <c r="Z17" s="58"/>
      <c r="AA17" s="184"/>
      <c r="AB17" s="58"/>
      <c r="AC17" s="184"/>
      <c r="AD17" s="58"/>
      <c r="AE17" s="184"/>
      <c r="AF17" s="58"/>
      <c r="AG17" s="184"/>
    </row>
    <row r="18" spans="1:33" ht="21.75" customHeight="1">
      <c r="A18" s="164" t="s">
        <v>293</v>
      </c>
      <c r="B18" s="112"/>
      <c r="C18" s="58">
        <v>7519938</v>
      </c>
      <c r="D18" s="58"/>
      <c r="E18" s="58">
        <v>-2855124</v>
      </c>
      <c r="F18" s="58"/>
      <c r="G18" s="58">
        <v>16436492</v>
      </c>
      <c r="H18" s="58"/>
      <c r="I18" s="58" t="s">
        <v>20</v>
      </c>
      <c r="J18" s="58"/>
      <c r="K18" s="58">
        <v>820666</v>
      </c>
      <c r="L18" s="58"/>
      <c r="M18" s="58">
        <v>1628825</v>
      </c>
      <c r="N18" s="58"/>
      <c r="O18" s="58">
        <f>SUM(O14:O16)</f>
        <v>32733154</v>
      </c>
      <c r="P18" s="58"/>
      <c r="Q18" s="58">
        <v>2172716</v>
      </c>
      <c r="R18" s="58"/>
      <c r="S18" s="58">
        <v>304724</v>
      </c>
      <c r="T18" s="58"/>
      <c r="U18" s="58">
        <v>-112931</v>
      </c>
      <c r="V18" s="58"/>
      <c r="W18" s="58">
        <f>SUM(W14:W16)</f>
        <v>-2647860</v>
      </c>
      <c r="X18" s="58"/>
      <c r="Y18" s="175">
        <v>0</v>
      </c>
      <c r="Z18" s="58"/>
      <c r="AA18" s="58">
        <f>SUM(AA14:AA16)</f>
        <v>-283351</v>
      </c>
      <c r="AB18" s="58"/>
      <c r="AC18" s="58">
        <f>AC14+AC16</f>
        <v>56000600</v>
      </c>
      <c r="AD18" s="58"/>
      <c r="AE18" s="58">
        <v>2961328</v>
      </c>
      <c r="AF18" s="58"/>
      <c r="AG18" s="58">
        <f>SUM(AG14:AG16)</f>
        <v>58961928</v>
      </c>
    </row>
    <row r="19" spans="1:33" ht="21.75" customHeight="1">
      <c r="A19" s="164" t="s">
        <v>198</v>
      </c>
      <c r="B19" s="112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21.75" customHeight="1">
      <c r="A20" s="164" t="s">
        <v>187</v>
      </c>
      <c r="B20" s="112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21.75" customHeight="1">
      <c r="A21" s="168" t="s">
        <v>186</v>
      </c>
      <c r="B21" s="112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105"/>
      <c r="AD21" s="58"/>
      <c r="AE21" s="58"/>
      <c r="AF21" s="58"/>
      <c r="AG21" s="58"/>
    </row>
    <row r="22" spans="1:33" ht="21.75" customHeight="1">
      <c r="A22" s="168" t="s">
        <v>199</v>
      </c>
      <c r="B22" s="112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105"/>
      <c r="AD22" s="58"/>
      <c r="AE22" s="58"/>
      <c r="AF22" s="58"/>
      <c r="AG22" s="58"/>
    </row>
    <row r="23" spans="1:33" s="42" customFormat="1" ht="21.75" customHeight="1">
      <c r="A23" s="9" t="s">
        <v>205</v>
      </c>
      <c r="B23" s="76"/>
      <c r="C23" s="208"/>
      <c r="D23" s="209"/>
      <c r="E23" s="208"/>
      <c r="F23" s="208"/>
      <c r="G23" s="208"/>
      <c r="H23" s="209"/>
      <c r="I23" s="208"/>
      <c r="J23" s="209"/>
      <c r="K23" s="208"/>
      <c r="L23" s="208"/>
      <c r="M23" s="208"/>
      <c r="N23" s="209"/>
      <c r="O23" s="208"/>
      <c r="P23" s="209"/>
      <c r="Q23" s="208"/>
      <c r="R23" s="209"/>
      <c r="S23" s="208"/>
      <c r="T23" s="210"/>
      <c r="U23" s="208"/>
      <c r="V23" s="210"/>
      <c r="W23" s="208"/>
      <c r="X23" s="209"/>
      <c r="Y23" s="208"/>
      <c r="Z23" s="209"/>
      <c r="AA23" s="208"/>
      <c r="AB23" s="208"/>
      <c r="AC23" s="208"/>
      <c r="AD23" s="77"/>
      <c r="AE23" s="97"/>
      <c r="AF23" s="77"/>
      <c r="AG23" s="97"/>
    </row>
    <row r="24" spans="1:33" s="42" customFormat="1" ht="21.75" customHeight="1">
      <c r="A24" s="9" t="s">
        <v>206</v>
      </c>
      <c r="B24" s="76"/>
      <c r="C24" s="207" t="s">
        <v>20</v>
      </c>
      <c r="D24" s="209"/>
      <c r="E24" s="207" t="s">
        <v>20</v>
      </c>
      <c r="F24" s="208"/>
      <c r="G24" s="207" t="s">
        <v>20</v>
      </c>
      <c r="H24" s="209"/>
      <c r="I24" s="207" t="s">
        <v>20</v>
      </c>
      <c r="J24" s="209"/>
      <c r="K24" s="207" t="s">
        <v>20</v>
      </c>
      <c r="L24" s="208"/>
      <c r="M24" s="207" t="s">
        <v>20</v>
      </c>
      <c r="N24" s="209"/>
      <c r="O24" s="207" t="s">
        <v>20</v>
      </c>
      <c r="P24" s="209"/>
      <c r="Q24" s="207" t="s">
        <v>20</v>
      </c>
      <c r="R24" s="209"/>
      <c r="S24" s="207" t="s">
        <v>20</v>
      </c>
      <c r="T24" s="210"/>
      <c r="U24" s="207" t="s">
        <v>20</v>
      </c>
      <c r="V24" s="210"/>
      <c r="W24" s="207" t="s">
        <v>20</v>
      </c>
      <c r="X24" s="209"/>
      <c r="Y24" s="207" t="s">
        <v>20</v>
      </c>
      <c r="Z24" s="209"/>
      <c r="AA24" s="207" t="s">
        <v>20</v>
      </c>
      <c r="AB24" s="208"/>
      <c r="AC24" s="207" t="s">
        <v>20</v>
      </c>
      <c r="AD24" s="77"/>
      <c r="AE24" s="162">
        <v>-27623</v>
      </c>
      <c r="AF24" s="77"/>
      <c r="AG24" s="91">
        <f>SUM(AC24:AE24)</f>
        <v>-27623</v>
      </c>
    </row>
    <row r="25" spans="1:33" s="32" customFormat="1" ht="21.75" customHeight="1">
      <c r="A25" s="167" t="s">
        <v>219</v>
      </c>
      <c r="B25" s="104"/>
      <c r="C25" s="211"/>
      <c r="D25" s="165"/>
      <c r="E25" s="211"/>
      <c r="F25" s="211"/>
      <c r="G25" s="211"/>
      <c r="H25" s="165"/>
      <c r="I25" s="211"/>
      <c r="J25" s="165"/>
      <c r="K25" s="211"/>
      <c r="L25" s="211"/>
      <c r="M25" s="211"/>
      <c r="N25" s="165"/>
      <c r="O25" s="211"/>
      <c r="P25" s="165"/>
      <c r="Q25" s="211"/>
      <c r="R25" s="165"/>
      <c r="S25" s="211"/>
      <c r="T25" s="45"/>
      <c r="U25" s="211"/>
      <c r="V25" s="45"/>
      <c r="W25" s="211"/>
      <c r="X25" s="165"/>
      <c r="Y25" s="211"/>
      <c r="Z25" s="165"/>
      <c r="AA25" s="211"/>
      <c r="AB25" s="100"/>
      <c r="AC25" s="211"/>
      <c r="AD25" s="165"/>
      <c r="AE25" s="101"/>
      <c r="AF25" s="165"/>
      <c r="AG25" s="101"/>
    </row>
    <row r="26" spans="1:33" s="32" customFormat="1" ht="21.75" customHeight="1">
      <c r="A26" s="167" t="s">
        <v>199</v>
      </c>
      <c r="B26" s="104"/>
      <c r="C26" s="212" t="s">
        <v>20</v>
      </c>
      <c r="D26" s="165"/>
      <c r="E26" s="212" t="s">
        <v>20</v>
      </c>
      <c r="F26" s="211"/>
      <c r="G26" s="212" t="s">
        <v>20</v>
      </c>
      <c r="H26" s="165"/>
      <c r="I26" s="212" t="s">
        <v>20</v>
      </c>
      <c r="J26" s="165"/>
      <c r="K26" s="212" t="s">
        <v>20</v>
      </c>
      <c r="L26" s="211"/>
      <c r="M26" s="212" t="s">
        <v>20</v>
      </c>
      <c r="N26" s="165"/>
      <c r="O26" s="212" t="s">
        <v>20</v>
      </c>
      <c r="P26" s="165"/>
      <c r="Q26" s="212" t="s">
        <v>20</v>
      </c>
      <c r="R26" s="165"/>
      <c r="S26" s="212" t="s">
        <v>20</v>
      </c>
      <c r="T26" s="45"/>
      <c r="U26" s="212" t="s">
        <v>20</v>
      </c>
      <c r="V26" s="45"/>
      <c r="W26" s="212" t="s">
        <v>20</v>
      </c>
      <c r="X26" s="165"/>
      <c r="Y26" s="212" t="s">
        <v>20</v>
      </c>
      <c r="Z26" s="165"/>
      <c r="AA26" s="212" t="s">
        <v>20</v>
      </c>
      <c r="AB26" s="100"/>
      <c r="AC26" s="212" t="s">
        <v>20</v>
      </c>
      <c r="AD26" s="165"/>
      <c r="AE26" s="166">
        <f>SUM(AE23:AE24)</f>
        <v>-27623</v>
      </c>
      <c r="AF26" s="165"/>
      <c r="AG26" s="166">
        <f>SUM(AG23:AG24)</f>
        <v>-27623</v>
      </c>
    </row>
    <row r="27" spans="1:33" s="42" customFormat="1" ht="21.75" customHeight="1">
      <c r="A27" s="10" t="s">
        <v>201</v>
      </c>
      <c r="B27" s="76"/>
      <c r="C27" s="208"/>
      <c r="D27" s="77"/>
      <c r="E27" s="208"/>
      <c r="F27" s="208"/>
      <c r="G27" s="208"/>
      <c r="H27" s="77"/>
      <c r="I27" s="208"/>
      <c r="J27" s="77"/>
      <c r="K27" s="208"/>
      <c r="L27" s="208"/>
      <c r="M27" s="208"/>
      <c r="N27" s="77"/>
      <c r="O27" s="208"/>
      <c r="P27" s="77"/>
      <c r="Q27" s="208"/>
      <c r="R27" s="77"/>
      <c r="S27" s="208"/>
      <c r="T27" s="45"/>
      <c r="U27" s="208"/>
      <c r="V27" s="45"/>
      <c r="W27" s="208"/>
      <c r="X27" s="77"/>
      <c r="Y27" s="208"/>
      <c r="Z27" s="77"/>
      <c r="AA27" s="208"/>
      <c r="AB27" s="72"/>
      <c r="AC27" s="208"/>
      <c r="AD27" s="77"/>
      <c r="AE27" s="97"/>
      <c r="AF27" s="77"/>
      <c r="AG27" s="97"/>
    </row>
    <row r="28" spans="1:33" s="32" customFormat="1" ht="21.75" customHeight="1">
      <c r="A28" s="10" t="s">
        <v>187</v>
      </c>
      <c r="B28" s="104"/>
      <c r="C28" s="212" t="s">
        <v>20</v>
      </c>
      <c r="D28" s="165"/>
      <c r="E28" s="212" t="s">
        <v>20</v>
      </c>
      <c r="F28" s="211"/>
      <c r="G28" s="212" t="s">
        <v>20</v>
      </c>
      <c r="H28" s="165"/>
      <c r="I28" s="212" t="s">
        <v>20</v>
      </c>
      <c r="J28" s="165"/>
      <c r="K28" s="212" t="s">
        <v>20</v>
      </c>
      <c r="L28" s="211"/>
      <c r="M28" s="212" t="s">
        <v>20</v>
      </c>
      <c r="N28" s="165"/>
      <c r="O28" s="212" t="s">
        <v>20</v>
      </c>
      <c r="P28" s="165"/>
      <c r="Q28" s="212" t="s">
        <v>20</v>
      </c>
      <c r="R28" s="165"/>
      <c r="S28" s="212" t="s">
        <v>20</v>
      </c>
      <c r="T28" s="45"/>
      <c r="U28" s="212" t="s">
        <v>20</v>
      </c>
      <c r="V28" s="45"/>
      <c r="W28" s="212" t="s">
        <v>20</v>
      </c>
      <c r="X28" s="165"/>
      <c r="Y28" s="212" t="s">
        <v>20</v>
      </c>
      <c r="Z28" s="165"/>
      <c r="AA28" s="212" t="s">
        <v>20</v>
      </c>
      <c r="AB28" s="100"/>
      <c r="AC28" s="212" t="s">
        <v>20</v>
      </c>
      <c r="AD28" s="165"/>
      <c r="AE28" s="166">
        <f>SUM(AE26)</f>
        <v>-27623</v>
      </c>
      <c r="AF28" s="165"/>
      <c r="AG28" s="166">
        <f>SUM(AG26)</f>
        <v>-27623</v>
      </c>
    </row>
    <row r="29" spans="1:33" s="42" customFormat="1" ht="21.75" customHeight="1" hidden="1">
      <c r="A29" s="9"/>
      <c r="B29" s="76"/>
      <c r="C29" s="208"/>
      <c r="D29" s="72"/>
      <c r="E29" s="208"/>
      <c r="F29" s="208"/>
      <c r="G29" s="208"/>
      <c r="H29" s="72"/>
      <c r="I29" s="208"/>
      <c r="J29" s="72"/>
      <c r="K29" s="208"/>
      <c r="L29" s="208"/>
      <c r="M29" s="208"/>
      <c r="N29" s="72"/>
      <c r="O29" s="208"/>
      <c r="P29" s="72"/>
      <c r="Q29" s="208"/>
      <c r="R29" s="72"/>
      <c r="S29" s="208"/>
      <c r="T29" s="45"/>
      <c r="U29" s="208"/>
      <c r="V29" s="45"/>
      <c r="W29" s="208"/>
      <c r="X29" s="72"/>
      <c r="Y29" s="208"/>
      <c r="Z29" s="72"/>
      <c r="AA29" s="208"/>
      <c r="AB29" s="72"/>
      <c r="AC29" s="208"/>
      <c r="AD29" s="72"/>
      <c r="AE29" s="97"/>
      <c r="AF29" s="72"/>
      <c r="AG29" s="97"/>
    </row>
    <row r="30" spans="1:33" s="42" customFormat="1" ht="21.75" customHeight="1">
      <c r="A30" s="10" t="s">
        <v>181</v>
      </c>
      <c r="B30" s="76"/>
      <c r="C30" s="208"/>
      <c r="D30" s="72"/>
      <c r="E30" s="208"/>
      <c r="F30" s="208"/>
      <c r="G30" s="208"/>
      <c r="H30" s="72"/>
      <c r="I30" s="208"/>
      <c r="J30" s="72"/>
      <c r="K30" s="208"/>
      <c r="L30" s="208"/>
      <c r="M30" s="208"/>
      <c r="N30" s="72"/>
      <c r="O30" s="208"/>
      <c r="P30" s="72"/>
      <c r="Q30" s="208"/>
      <c r="R30" s="72"/>
      <c r="S30" s="208"/>
      <c r="T30" s="45"/>
      <c r="U30" s="208"/>
      <c r="V30" s="45"/>
      <c r="W30" s="208"/>
      <c r="X30" s="72"/>
      <c r="Y30" s="208"/>
      <c r="Z30" s="72"/>
      <c r="AA30" s="208"/>
      <c r="AB30" s="72"/>
      <c r="AC30" s="208"/>
      <c r="AD30" s="72"/>
      <c r="AE30" s="97"/>
      <c r="AF30" s="72"/>
      <c r="AG30" s="97"/>
    </row>
    <row r="31" spans="1:33" s="42" customFormat="1" ht="21.75" customHeight="1">
      <c r="A31" s="9" t="s">
        <v>182</v>
      </c>
      <c r="B31" s="76"/>
      <c r="C31" s="208" t="s">
        <v>20</v>
      </c>
      <c r="D31" s="72"/>
      <c r="E31" s="208" t="s">
        <v>20</v>
      </c>
      <c r="F31" s="208"/>
      <c r="G31" s="208" t="s">
        <v>20</v>
      </c>
      <c r="H31" s="72"/>
      <c r="I31" s="208" t="s">
        <v>20</v>
      </c>
      <c r="J31" s="72"/>
      <c r="K31" s="208" t="s">
        <v>20</v>
      </c>
      <c r="L31" s="208"/>
      <c r="M31" s="208" t="s">
        <v>20</v>
      </c>
      <c r="N31" s="72"/>
      <c r="O31" s="213">
        <v>3676550</v>
      </c>
      <c r="P31" s="72"/>
      <c r="Q31" s="208" t="s">
        <v>20</v>
      </c>
      <c r="R31" s="72"/>
      <c r="S31" s="208" t="s">
        <v>20</v>
      </c>
      <c r="T31" s="45"/>
      <c r="U31" s="208" t="s">
        <v>20</v>
      </c>
      <c r="V31" s="45"/>
      <c r="W31" s="208" t="s">
        <v>20</v>
      </c>
      <c r="X31" s="72"/>
      <c r="Y31" s="208" t="s">
        <v>20</v>
      </c>
      <c r="Z31" s="72"/>
      <c r="AA31" s="213" t="str">
        <f>Y31</f>
        <v>-</v>
      </c>
      <c r="AB31" s="72"/>
      <c r="AC31" s="213">
        <f>O31</f>
        <v>3676550</v>
      </c>
      <c r="AD31" s="72"/>
      <c r="AE31" s="97">
        <v>40002</v>
      </c>
      <c r="AF31" s="72"/>
      <c r="AG31" s="97">
        <f>AC31+AE31</f>
        <v>3716552</v>
      </c>
    </row>
    <row r="32" spans="1:33" s="128" customFormat="1" ht="21.75" customHeight="1">
      <c r="A32" s="9" t="s">
        <v>183</v>
      </c>
      <c r="B32" s="76"/>
      <c r="C32" s="207" t="s">
        <v>20</v>
      </c>
      <c r="D32" s="72"/>
      <c r="E32" s="207" t="s">
        <v>20</v>
      </c>
      <c r="F32" s="208"/>
      <c r="G32" s="207" t="s">
        <v>20</v>
      </c>
      <c r="H32" s="72"/>
      <c r="I32" s="207" t="s">
        <v>20</v>
      </c>
      <c r="J32" s="72"/>
      <c r="K32" s="207" t="s">
        <v>20</v>
      </c>
      <c r="L32" s="208"/>
      <c r="M32" s="207" t="s">
        <v>20</v>
      </c>
      <c r="N32" s="72"/>
      <c r="O32" s="207" t="s">
        <v>20</v>
      </c>
      <c r="P32" s="72"/>
      <c r="Q32" s="214">
        <v>-8852</v>
      </c>
      <c r="R32" s="72"/>
      <c r="S32" s="214">
        <v>-5768</v>
      </c>
      <c r="T32" s="173"/>
      <c r="U32" s="214">
        <v>-150248</v>
      </c>
      <c r="V32" s="173"/>
      <c r="W32" s="214">
        <v>128014</v>
      </c>
      <c r="X32" s="72"/>
      <c r="Y32" s="207" t="s">
        <v>20</v>
      </c>
      <c r="Z32" s="72"/>
      <c r="AA32" s="201">
        <f>SUM(Q32:Y32)</f>
        <v>-36854</v>
      </c>
      <c r="AB32" s="72"/>
      <c r="AC32" s="214">
        <f>AA32</f>
        <v>-36854</v>
      </c>
      <c r="AD32" s="72"/>
      <c r="AE32" s="214">
        <v>14696</v>
      </c>
      <c r="AF32" s="72"/>
      <c r="AG32" s="214">
        <f>SUM(AC32:AE32)</f>
        <v>-22158</v>
      </c>
    </row>
    <row r="33" spans="1:33" s="32" customFormat="1" ht="21.75" customHeight="1">
      <c r="A33" s="10" t="s">
        <v>184</v>
      </c>
      <c r="B33" s="104"/>
      <c r="C33" s="212" t="s">
        <v>20</v>
      </c>
      <c r="D33" s="100"/>
      <c r="E33" s="212" t="s">
        <v>20</v>
      </c>
      <c r="F33" s="211"/>
      <c r="G33" s="212" t="s">
        <v>20</v>
      </c>
      <c r="H33" s="100"/>
      <c r="I33" s="212" t="s">
        <v>20</v>
      </c>
      <c r="J33" s="100"/>
      <c r="K33" s="212" t="s">
        <v>20</v>
      </c>
      <c r="L33" s="211"/>
      <c r="M33" s="212" t="s">
        <v>20</v>
      </c>
      <c r="N33" s="100"/>
      <c r="O33" s="215">
        <f>O31</f>
        <v>3676550</v>
      </c>
      <c r="P33" s="153"/>
      <c r="Q33" s="215">
        <f>SUM(Q31:Q32)</f>
        <v>-8852</v>
      </c>
      <c r="R33" s="153"/>
      <c r="S33" s="215">
        <f>SUM(S31:S32)</f>
        <v>-5768</v>
      </c>
      <c r="T33" s="152"/>
      <c r="U33" s="215">
        <f>SUM(U31:U32)</f>
        <v>-150248</v>
      </c>
      <c r="V33" s="152"/>
      <c r="W33" s="215">
        <f>SUM(W31:W32)</f>
        <v>128014</v>
      </c>
      <c r="X33" s="153"/>
      <c r="Y33" s="216" t="s">
        <v>20</v>
      </c>
      <c r="Z33" s="153"/>
      <c r="AA33" s="215">
        <f>SUM(AA31:AA32)</f>
        <v>-36854</v>
      </c>
      <c r="AB33" s="153"/>
      <c r="AC33" s="215">
        <f>SUM(AC31:AC32)</f>
        <v>3639696</v>
      </c>
      <c r="AD33" s="153"/>
      <c r="AE33" s="215">
        <f>SUM(AE31:AE32)</f>
        <v>54698</v>
      </c>
      <c r="AF33" s="153"/>
      <c r="AG33" s="215">
        <f>SUM(AG31:AG32)</f>
        <v>3694394</v>
      </c>
    </row>
    <row r="34" spans="1:33" s="42" customFormat="1" ht="21.75" customHeight="1">
      <c r="A34" s="10"/>
      <c r="B34" s="76"/>
      <c r="C34" s="208"/>
      <c r="D34" s="72"/>
      <c r="E34" s="208"/>
      <c r="F34" s="208"/>
      <c r="G34" s="208"/>
      <c r="H34" s="72"/>
      <c r="I34" s="208"/>
      <c r="J34" s="72"/>
      <c r="K34" s="208"/>
      <c r="L34" s="208"/>
      <c r="M34" s="208"/>
      <c r="N34" s="72"/>
      <c r="O34" s="208"/>
      <c r="P34" s="72"/>
      <c r="Q34" s="208"/>
      <c r="R34" s="72"/>
      <c r="S34" s="208"/>
      <c r="T34" s="45"/>
      <c r="U34" s="208"/>
      <c r="V34" s="45"/>
      <c r="W34" s="208"/>
      <c r="X34" s="72"/>
      <c r="Y34" s="208"/>
      <c r="Z34" s="72"/>
      <c r="AA34" s="208"/>
      <c r="AB34" s="72"/>
      <c r="AC34" s="208"/>
      <c r="AD34" s="72"/>
      <c r="AE34" s="97"/>
      <c r="AF34" s="72"/>
      <c r="AG34" s="97"/>
    </row>
    <row r="35" spans="1:33" s="164" customFormat="1" ht="21.75" customHeight="1" thickBot="1">
      <c r="A35" s="112" t="s">
        <v>148</v>
      </c>
      <c r="B35" s="112"/>
      <c r="C35" s="102">
        <f>C18</f>
        <v>7519938</v>
      </c>
      <c r="D35" s="103"/>
      <c r="E35" s="102">
        <f>E18</f>
        <v>-2855124</v>
      </c>
      <c r="F35" s="101"/>
      <c r="G35" s="102">
        <f>G18</f>
        <v>16436492</v>
      </c>
      <c r="H35" s="103"/>
      <c r="I35" s="217" t="str">
        <f>I33</f>
        <v>-</v>
      </c>
      <c r="J35" s="103"/>
      <c r="K35" s="102">
        <f>K18</f>
        <v>820666</v>
      </c>
      <c r="L35" s="101"/>
      <c r="M35" s="102">
        <f>M18</f>
        <v>1628825</v>
      </c>
      <c r="N35" s="103"/>
      <c r="O35" s="102">
        <f>O18+O33</f>
        <v>36409704</v>
      </c>
      <c r="P35" s="103"/>
      <c r="Q35" s="102">
        <f>Q33+Q18</f>
        <v>2163864</v>
      </c>
      <c r="R35" s="103"/>
      <c r="S35" s="102">
        <f>S18+S33</f>
        <v>298956</v>
      </c>
      <c r="T35" s="103"/>
      <c r="U35" s="102">
        <f>U18+U33</f>
        <v>-263179</v>
      </c>
      <c r="V35" s="103"/>
      <c r="W35" s="102">
        <f>W18+W33</f>
        <v>-2519846</v>
      </c>
      <c r="X35" s="103"/>
      <c r="Y35" s="217" t="str">
        <f>Y33</f>
        <v>-</v>
      </c>
      <c r="Z35" s="103"/>
      <c r="AA35" s="102">
        <f>AA18+AA33</f>
        <v>-320205</v>
      </c>
      <c r="AB35" s="103"/>
      <c r="AC35" s="102">
        <f>AC18+AC33</f>
        <v>59640296</v>
      </c>
      <c r="AD35" s="103"/>
      <c r="AE35" s="102">
        <f>AE33+AE18+AE28</f>
        <v>2988403</v>
      </c>
      <c r="AF35" s="103"/>
      <c r="AG35" s="102">
        <f>AC35+AE35</f>
        <v>62628699</v>
      </c>
    </row>
    <row r="36" ht="21" customHeight="1" thickTop="1"/>
    <row r="62" ht="21" customHeight="1">
      <c r="B62" s="56" t="s">
        <v>191</v>
      </c>
    </row>
    <row r="75" ht="21" customHeight="1">
      <c r="B75" s="56" t="s">
        <v>192</v>
      </c>
    </row>
    <row r="142" ht="21" customHeight="1">
      <c r="B142" s="56">
        <v>15</v>
      </c>
    </row>
  </sheetData>
  <sheetProtection/>
  <mergeCells count="3">
    <mergeCell ref="C5:AG5"/>
    <mergeCell ref="Q6:AA6"/>
    <mergeCell ref="C12:AG12"/>
  </mergeCells>
  <printOptions/>
  <pageMargins left="0.7" right="0.4" top="0.48" bottom="0.5" header="0.5" footer="0.5"/>
  <pageSetup firstPageNumber="11" useFirstPageNumber="1" horizontalDpi="600" verticalDpi="600" orientation="landscape" paperSize="9" scale="52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50"/>
  <sheetViews>
    <sheetView view="pageBreakPreview" zoomScale="80" zoomScaleSheetLayoutView="80" zoomScalePageLayoutView="0" workbookViewId="0" topLeftCell="A1">
      <pane xSplit="1" ySplit="12" topLeftCell="N3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Y43" sqref="Y43"/>
    </sheetView>
  </sheetViews>
  <sheetFormatPr defaultColWidth="9.00390625" defaultRowHeight="21" customHeight="1"/>
  <cols>
    <col min="1" max="1" width="41.57421875" style="56" customWidth="1"/>
    <col min="2" max="2" width="11.7109375" style="56" customWidth="1"/>
    <col min="3" max="3" width="14.28125" style="56" customWidth="1"/>
    <col min="4" max="4" width="0.71875" style="56" customWidth="1"/>
    <col min="5" max="5" width="14.28125" style="56" customWidth="1"/>
    <col min="6" max="6" width="0.71875" style="56" customWidth="1"/>
    <col min="7" max="7" width="14.28125" style="56" customWidth="1"/>
    <col min="8" max="8" width="0.85546875" style="56" customWidth="1"/>
    <col min="9" max="9" width="14.28125" style="56" customWidth="1"/>
    <col min="10" max="10" width="0.85546875" style="56" customWidth="1"/>
    <col min="11" max="11" width="14.28125" style="56" customWidth="1"/>
    <col min="12" max="12" width="0.85546875" style="56" customWidth="1"/>
    <col min="13" max="13" width="14.28125" style="56" customWidth="1"/>
    <col min="14" max="14" width="0.85546875" style="56" customWidth="1"/>
    <col min="15" max="15" width="14.28125" style="56" customWidth="1"/>
    <col min="16" max="16" width="0.85546875" style="56" customWidth="1"/>
    <col min="17" max="17" width="14.28125" style="56" customWidth="1"/>
    <col min="18" max="18" width="0.71875" style="56" customWidth="1"/>
    <col min="19" max="19" width="14.28125" style="56" customWidth="1"/>
    <col min="20" max="20" width="0.71875" style="56" customWidth="1"/>
    <col min="21" max="21" width="14.28125" style="56" customWidth="1"/>
    <col min="22" max="22" width="0.71875" style="56" customWidth="1"/>
    <col min="23" max="23" width="14.28125" style="56" customWidth="1"/>
    <col min="24" max="24" width="0.5625" style="56" customWidth="1"/>
    <col min="25" max="25" width="14.28125" style="56" customWidth="1"/>
    <col min="26" max="26" width="0.5625" style="56" customWidth="1"/>
    <col min="27" max="27" width="14.28125" style="56" customWidth="1"/>
    <col min="28" max="28" width="0.71875" style="56" customWidth="1"/>
    <col min="29" max="29" width="14.28125" style="56" customWidth="1"/>
    <col min="30" max="30" width="0.5625" style="56" customWidth="1"/>
    <col min="31" max="31" width="14.28125" style="56" customWidth="1"/>
    <col min="32" max="32" width="0.5625" style="56" customWidth="1"/>
    <col min="33" max="33" width="14.28125" style="56" customWidth="1"/>
    <col min="34" max="34" width="9.00390625" style="56" customWidth="1"/>
    <col min="35" max="35" width="9.28125" style="56" bestFit="1" customWidth="1"/>
    <col min="36" max="16384" width="9.00390625" style="56" customWidth="1"/>
  </cols>
  <sheetData>
    <row r="1" spans="1:32" ht="24.75" customHeight="1">
      <c r="A1" s="107" t="s">
        <v>0</v>
      </c>
      <c r="B1" s="107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/>
      <c r="R1" s="55"/>
      <c r="S1" s="54"/>
      <c r="T1" s="55"/>
      <c r="U1" s="54"/>
      <c r="V1" s="55"/>
      <c r="W1" s="54"/>
      <c r="X1" s="54"/>
      <c r="Y1" s="54"/>
      <c r="Z1" s="54"/>
      <c r="AA1" s="54"/>
      <c r="AB1" s="54"/>
      <c r="AC1" s="55"/>
      <c r="AD1" s="55"/>
      <c r="AE1" s="54"/>
      <c r="AF1" s="55"/>
    </row>
    <row r="2" spans="1:32" ht="24.75" customHeight="1">
      <c r="A2" s="107" t="s">
        <v>87</v>
      </c>
      <c r="B2" s="107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4"/>
      <c r="R2" s="55"/>
      <c r="S2" s="54"/>
      <c r="T2" s="55"/>
      <c r="U2" s="54"/>
      <c r="V2" s="55"/>
      <c r="W2" s="54"/>
      <c r="X2" s="54"/>
      <c r="Y2" s="54"/>
      <c r="Z2" s="54"/>
      <c r="AA2" s="54"/>
      <c r="AB2" s="54"/>
      <c r="AC2" s="55"/>
      <c r="AD2" s="55"/>
      <c r="AE2" s="54"/>
      <c r="AF2" s="55"/>
    </row>
    <row r="3" spans="1:33" s="5" customFormat="1" ht="24.75" customHeight="1">
      <c r="A3" s="108" t="s">
        <v>240</v>
      </c>
      <c r="B3" s="108"/>
      <c r="C3" s="4"/>
      <c r="D3" s="47"/>
      <c r="E3" s="20"/>
      <c r="F3" s="20"/>
      <c r="G3" s="2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53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23.25" customHeight="1">
      <c r="A4" s="107"/>
      <c r="B4" s="10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137" t="s">
        <v>149</v>
      </c>
    </row>
    <row r="5" spans="1:33" ht="23.25" customHeight="1">
      <c r="A5" s="107"/>
      <c r="B5" s="107"/>
      <c r="C5" s="250" t="s">
        <v>2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</row>
    <row r="6" spans="1:33" ht="21.75" customHeight="1">
      <c r="A6" s="109"/>
      <c r="B6" s="10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251" t="s">
        <v>170</v>
      </c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140"/>
      <c r="AC6" s="140"/>
      <c r="AD6" s="140"/>
      <c r="AE6" s="140"/>
      <c r="AF6" s="140"/>
      <c r="AG6" s="140"/>
    </row>
    <row r="7" spans="1:33" ht="21.75" customHeight="1">
      <c r="A7" s="109"/>
      <c r="B7" s="10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74"/>
      <c r="R7" s="174"/>
      <c r="S7" s="174"/>
      <c r="T7" s="174"/>
      <c r="U7" s="174"/>
      <c r="V7" s="174"/>
      <c r="W7" s="174"/>
      <c r="X7" s="174"/>
      <c r="Y7" s="73" t="s">
        <v>227</v>
      </c>
      <c r="Z7" s="174"/>
      <c r="AA7" s="174"/>
      <c r="AB7" s="140"/>
      <c r="AC7" s="140"/>
      <c r="AD7" s="140"/>
      <c r="AE7" s="140"/>
      <c r="AF7" s="140"/>
      <c r="AG7" s="140"/>
    </row>
    <row r="8" spans="1:33" ht="21.75" customHeight="1">
      <c r="A8" s="110"/>
      <c r="B8" s="110"/>
      <c r="C8" s="124"/>
      <c r="D8" s="42"/>
      <c r="E8" s="42"/>
      <c r="F8" s="42"/>
      <c r="G8" s="73"/>
      <c r="H8" s="73"/>
      <c r="I8" s="73"/>
      <c r="J8" s="73"/>
      <c r="K8" s="73"/>
      <c r="L8" s="73"/>
      <c r="M8" s="73"/>
      <c r="N8" s="73"/>
      <c r="O8" s="73"/>
      <c r="P8" s="73"/>
      <c r="Q8" s="59"/>
      <c r="R8" s="73"/>
      <c r="S8" s="73"/>
      <c r="T8" s="59"/>
      <c r="U8" s="59" t="s">
        <v>113</v>
      </c>
      <c r="V8" s="73"/>
      <c r="W8" s="73"/>
      <c r="X8" s="73"/>
      <c r="Y8" s="73" t="s">
        <v>228</v>
      </c>
      <c r="Z8" s="73"/>
      <c r="AA8" s="124" t="s">
        <v>171</v>
      </c>
      <c r="AB8" s="202"/>
      <c r="AC8" s="57"/>
      <c r="AD8" s="73"/>
      <c r="AE8" s="73" t="s">
        <v>45</v>
      </c>
      <c r="AF8" s="59"/>
      <c r="AG8" s="203"/>
    </row>
    <row r="9" spans="1:33" ht="21.75" customHeight="1">
      <c r="A9" s="110"/>
      <c r="B9" s="110"/>
      <c r="C9" s="124" t="s">
        <v>31</v>
      </c>
      <c r="D9" s="42"/>
      <c r="E9" s="42"/>
      <c r="F9" s="42"/>
      <c r="G9" s="73"/>
      <c r="H9" s="73"/>
      <c r="I9" s="73"/>
      <c r="J9" s="73"/>
      <c r="K9" s="73"/>
      <c r="L9" s="73"/>
      <c r="M9" s="73"/>
      <c r="N9" s="73"/>
      <c r="O9" s="204" t="s">
        <v>22</v>
      </c>
      <c r="P9" s="73"/>
      <c r="Q9" s="59" t="s">
        <v>98</v>
      </c>
      <c r="R9" s="73"/>
      <c r="S9" s="73" t="s">
        <v>21</v>
      </c>
      <c r="T9" s="59"/>
      <c r="U9" s="59" t="s">
        <v>133</v>
      </c>
      <c r="V9" s="73"/>
      <c r="W9" s="73" t="s">
        <v>98</v>
      </c>
      <c r="X9" s="73"/>
      <c r="Y9" s="73" t="s">
        <v>229</v>
      </c>
      <c r="Z9" s="73"/>
      <c r="AA9" s="124" t="s">
        <v>172</v>
      </c>
      <c r="AB9" s="202"/>
      <c r="AC9" s="57" t="s">
        <v>70</v>
      </c>
      <c r="AD9" s="73"/>
      <c r="AE9" s="73" t="s">
        <v>174</v>
      </c>
      <c r="AF9" s="59"/>
      <c r="AG9" s="203"/>
    </row>
    <row r="10" spans="1:33" ht="21.75" customHeight="1">
      <c r="A10" s="110"/>
      <c r="B10" s="110"/>
      <c r="C10" s="8" t="s">
        <v>32</v>
      </c>
      <c r="D10" s="73"/>
      <c r="E10" s="73" t="s">
        <v>130</v>
      </c>
      <c r="F10" s="73"/>
      <c r="G10" s="73" t="s">
        <v>28</v>
      </c>
      <c r="H10" s="73"/>
      <c r="I10" s="73"/>
      <c r="J10" s="73"/>
      <c r="K10" s="73" t="s">
        <v>106</v>
      </c>
      <c r="L10" s="73"/>
      <c r="M10" s="73" t="s">
        <v>54</v>
      </c>
      <c r="N10" s="73"/>
      <c r="O10" s="73" t="s">
        <v>57</v>
      </c>
      <c r="P10" s="73"/>
      <c r="Q10" s="59" t="s">
        <v>69</v>
      </c>
      <c r="R10" s="73"/>
      <c r="S10" s="73" t="s">
        <v>29</v>
      </c>
      <c r="T10" s="59"/>
      <c r="U10" s="59" t="s">
        <v>132</v>
      </c>
      <c r="V10" s="73"/>
      <c r="W10" s="73" t="s">
        <v>58</v>
      </c>
      <c r="X10" s="73"/>
      <c r="Y10" s="73" t="s">
        <v>230</v>
      </c>
      <c r="Z10" s="73"/>
      <c r="AA10" s="73" t="s">
        <v>173</v>
      </c>
      <c r="AB10" s="73"/>
      <c r="AC10" s="59" t="s">
        <v>46</v>
      </c>
      <c r="AD10" s="73"/>
      <c r="AE10" s="73" t="s">
        <v>175</v>
      </c>
      <c r="AF10" s="59"/>
      <c r="AG10" s="73" t="s">
        <v>70</v>
      </c>
    </row>
    <row r="11" spans="1:33" ht="21.75" customHeight="1">
      <c r="A11" s="111"/>
      <c r="B11" s="12" t="s">
        <v>3</v>
      </c>
      <c r="C11" s="117" t="s">
        <v>34</v>
      </c>
      <c r="D11" s="73"/>
      <c r="E11" s="119" t="s">
        <v>129</v>
      </c>
      <c r="F11" s="73"/>
      <c r="G11" s="119" t="s">
        <v>97</v>
      </c>
      <c r="H11" s="73"/>
      <c r="I11" s="172" t="s">
        <v>247</v>
      </c>
      <c r="J11" s="73"/>
      <c r="K11" s="119" t="s">
        <v>55</v>
      </c>
      <c r="L11" s="73"/>
      <c r="M11" s="205" t="s">
        <v>99</v>
      </c>
      <c r="N11" s="73"/>
      <c r="O11" s="119" t="s">
        <v>56</v>
      </c>
      <c r="P11" s="73"/>
      <c r="Q11" s="118" t="s">
        <v>1</v>
      </c>
      <c r="R11" s="73"/>
      <c r="S11" s="119" t="s">
        <v>30</v>
      </c>
      <c r="T11" s="59"/>
      <c r="U11" s="118" t="s">
        <v>131</v>
      </c>
      <c r="V11" s="73"/>
      <c r="W11" s="119" t="s">
        <v>33</v>
      </c>
      <c r="X11" s="73"/>
      <c r="Y11" s="119" t="s">
        <v>231</v>
      </c>
      <c r="Z11" s="73"/>
      <c r="AA11" s="119" t="s">
        <v>19</v>
      </c>
      <c r="AB11" s="73"/>
      <c r="AC11" s="118" t="s">
        <v>91</v>
      </c>
      <c r="AD11" s="73"/>
      <c r="AE11" s="119" t="s">
        <v>176</v>
      </c>
      <c r="AF11" s="59"/>
      <c r="AG11" s="119" t="s">
        <v>46</v>
      </c>
    </row>
    <row r="12" spans="1:33" ht="3.75" customHeight="1">
      <c r="A12" s="111"/>
      <c r="B12" s="111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</row>
    <row r="13" spans="1:2" ht="21.75" customHeight="1">
      <c r="A13" s="112" t="s">
        <v>223</v>
      </c>
      <c r="B13" s="112"/>
    </row>
    <row r="14" spans="1:33" ht="21.75" customHeight="1">
      <c r="A14" s="74" t="s">
        <v>292</v>
      </c>
      <c r="B14" s="112"/>
      <c r="C14" s="58">
        <v>7519938</v>
      </c>
      <c r="D14" s="58"/>
      <c r="E14" s="58">
        <v>-2855124</v>
      </c>
      <c r="F14" s="58"/>
      <c r="G14" s="58">
        <v>16436492</v>
      </c>
      <c r="H14" s="58"/>
      <c r="I14" s="218" t="s">
        <v>20</v>
      </c>
      <c r="J14" s="58"/>
      <c r="K14" s="58">
        <v>820666</v>
      </c>
      <c r="L14" s="58"/>
      <c r="M14" s="58">
        <v>1628825</v>
      </c>
      <c r="N14" s="58"/>
      <c r="O14" s="58">
        <v>40549306</v>
      </c>
      <c r="P14" s="58"/>
      <c r="Q14" s="58">
        <v>2414216</v>
      </c>
      <c r="R14" s="58"/>
      <c r="S14" s="58">
        <v>284809</v>
      </c>
      <c r="T14" s="58"/>
      <c r="U14" s="58">
        <v>-113764</v>
      </c>
      <c r="V14" s="58"/>
      <c r="W14" s="58">
        <v>-3081194</v>
      </c>
      <c r="X14" s="58"/>
      <c r="Y14" s="58">
        <v>-7305</v>
      </c>
      <c r="Z14" s="58"/>
      <c r="AA14" s="58">
        <v>-503238</v>
      </c>
      <c r="AB14" s="58"/>
      <c r="AC14" s="58">
        <v>63596865</v>
      </c>
      <c r="AD14" s="58"/>
      <c r="AE14" s="58">
        <v>2921703</v>
      </c>
      <c r="AG14" s="58">
        <v>66518568</v>
      </c>
    </row>
    <row r="15" spans="1:33" ht="21.75" customHeight="1">
      <c r="A15" s="143" t="s">
        <v>234</v>
      </c>
      <c r="B15" s="112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9"/>
      <c r="AG15" s="197"/>
    </row>
    <row r="16" spans="1:33" ht="21.75" customHeight="1">
      <c r="A16" s="143" t="s">
        <v>235</v>
      </c>
      <c r="B16" s="242" t="s">
        <v>267</v>
      </c>
      <c r="C16" s="219" t="s">
        <v>20</v>
      </c>
      <c r="D16" s="197"/>
      <c r="E16" s="219" t="s">
        <v>20</v>
      </c>
      <c r="F16" s="197"/>
      <c r="G16" s="219" t="s">
        <v>20</v>
      </c>
      <c r="H16" s="197"/>
      <c r="I16" s="219" t="s">
        <v>20</v>
      </c>
      <c r="J16" s="197"/>
      <c r="K16" s="219" t="s">
        <v>20</v>
      </c>
      <c r="L16" s="197"/>
      <c r="M16" s="219" t="s">
        <v>20</v>
      </c>
      <c r="N16" s="197"/>
      <c r="O16" s="197">
        <v>646338</v>
      </c>
      <c r="P16" s="197"/>
      <c r="Q16" s="219" t="s">
        <v>20</v>
      </c>
      <c r="R16" s="197"/>
      <c r="S16" s="219" t="s">
        <v>20</v>
      </c>
      <c r="T16" s="197"/>
      <c r="U16" s="219" t="s">
        <v>20</v>
      </c>
      <c r="V16" s="197"/>
      <c r="W16" s="220">
        <v>-88315</v>
      </c>
      <c r="X16" s="197"/>
      <c r="Y16" s="219" t="s">
        <v>20</v>
      </c>
      <c r="Z16" s="197"/>
      <c r="AA16" s="220">
        <f>SUM(Q16:Y16)</f>
        <v>-88315</v>
      </c>
      <c r="AB16" s="197"/>
      <c r="AC16" s="220">
        <f>O16+AA16</f>
        <v>558023</v>
      </c>
      <c r="AD16" s="197"/>
      <c r="AE16" s="219" t="s">
        <v>20</v>
      </c>
      <c r="AF16" s="199"/>
      <c r="AG16" s="197">
        <f>SUM(AC16:AE16)</f>
        <v>558023</v>
      </c>
    </row>
    <row r="17" spans="1:33" ht="21.75" customHeight="1">
      <c r="A17" s="112" t="s">
        <v>223</v>
      </c>
      <c r="B17" s="112"/>
      <c r="C17" s="184"/>
      <c r="D17" s="58"/>
      <c r="E17" s="184"/>
      <c r="F17" s="58"/>
      <c r="G17" s="184"/>
      <c r="H17" s="58"/>
      <c r="I17" s="184"/>
      <c r="J17" s="58"/>
      <c r="K17" s="184"/>
      <c r="L17" s="58"/>
      <c r="M17" s="184"/>
      <c r="N17" s="58"/>
      <c r="O17" s="184"/>
      <c r="P17" s="58"/>
      <c r="Q17" s="184"/>
      <c r="R17" s="58"/>
      <c r="S17" s="184"/>
      <c r="T17" s="58"/>
      <c r="U17" s="184"/>
      <c r="V17" s="58"/>
      <c r="W17" s="184"/>
      <c r="X17" s="58"/>
      <c r="Y17" s="184"/>
      <c r="Z17" s="58"/>
      <c r="AA17" s="184"/>
      <c r="AB17" s="58"/>
      <c r="AC17" s="184"/>
      <c r="AD17" s="58"/>
      <c r="AE17" s="184"/>
      <c r="AG17" s="184"/>
    </row>
    <row r="18" spans="1:33" s="164" customFormat="1" ht="21.75" customHeight="1">
      <c r="A18" s="164" t="s">
        <v>293</v>
      </c>
      <c r="B18" s="112"/>
      <c r="C18" s="58">
        <f>SUM(C14:C17)</f>
        <v>7519938</v>
      </c>
      <c r="D18" s="58"/>
      <c r="E18" s="58">
        <f>SUM(E14:E17)</f>
        <v>-2855124</v>
      </c>
      <c r="F18" s="58"/>
      <c r="G18" s="58">
        <f>SUM(G14:G17)</f>
        <v>16436492</v>
      </c>
      <c r="H18" s="58"/>
      <c r="I18" s="210" t="s">
        <v>20</v>
      </c>
      <c r="J18" s="58"/>
      <c r="K18" s="58">
        <f>SUM(K14:K17)</f>
        <v>820666</v>
      </c>
      <c r="L18" s="58"/>
      <c r="M18" s="58">
        <f>SUM(M14:M17)</f>
        <v>1628825</v>
      </c>
      <c r="N18" s="58"/>
      <c r="O18" s="58">
        <f>SUM(O14:O17)</f>
        <v>41195644</v>
      </c>
      <c r="P18" s="58"/>
      <c r="Q18" s="58">
        <f>SUM(Q14:Q17)</f>
        <v>2414216</v>
      </c>
      <c r="R18" s="58"/>
      <c r="S18" s="58">
        <f>SUM(S14:S17)</f>
        <v>284809</v>
      </c>
      <c r="T18" s="58"/>
      <c r="U18" s="58">
        <f>SUM(U14:U17)</f>
        <v>-113764</v>
      </c>
      <c r="V18" s="58"/>
      <c r="W18" s="58">
        <f>SUM(W14:W17)</f>
        <v>-3169509</v>
      </c>
      <c r="X18" s="58"/>
      <c r="Y18" s="58">
        <f>SUM(Y14:Y17)</f>
        <v>-7305</v>
      </c>
      <c r="Z18" s="58"/>
      <c r="AA18" s="58">
        <f>SUM(AA14:AA17)</f>
        <v>-591553</v>
      </c>
      <c r="AB18" s="58"/>
      <c r="AC18" s="58">
        <f>SUM(AC14:AC17)</f>
        <v>64154888</v>
      </c>
      <c r="AD18" s="58"/>
      <c r="AE18" s="58">
        <f>SUM(AE14:AE17)</f>
        <v>2921703</v>
      </c>
      <c r="AG18" s="58">
        <f>SUM(AG14:AG17)</f>
        <v>67076591</v>
      </c>
    </row>
    <row r="19" spans="1:33" ht="21.75" customHeight="1">
      <c r="A19" s="164" t="s">
        <v>198</v>
      </c>
      <c r="B19" s="112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105"/>
      <c r="AD19" s="58"/>
      <c r="AE19" s="58"/>
      <c r="AF19" s="58"/>
      <c r="AG19" s="58"/>
    </row>
    <row r="20" spans="1:33" ht="21.75" customHeight="1">
      <c r="A20" s="164" t="s">
        <v>187</v>
      </c>
      <c r="B20" s="112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105"/>
      <c r="AD20" s="58"/>
      <c r="AE20" s="58"/>
      <c r="AF20" s="58"/>
      <c r="AG20" s="58"/>
    </row>
    <row r="21" spans="1:33" ht="21.75" customHeight="1">
      <c r="A21" s="195" t="s">
        <v>243</v>
      </c>
      <c r="B21" s="112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105"/>
      <c r="AD21" s="58"/>
      <c r="AE21" s="58"/>
      <c r="AF21" s="58"/>
      <c r="AG21" s="58"/>
    </row>
    <row r="22" spans="1:33" ht="21.75" customHeight="1">
      <c r="A22" s="195" t="s">
        <v>244</v>
      </c>
      <c r="B22" s="112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105"/>
      <c r="AD22" s="58"/>
      <c r="AE22" s="58"/>
      <c r="AF22" s="58"/>
      <c r="AG22" s="58"/>
    </row>
    <row r="23" spans="1:33" s="42" customFormat="1" ht="22.5" customHeight="1">
      <c r="A23" s="240" t="s">
        <v>249</v>
      </c>
      <c r="B23" s="242" t="s">
        <v>278</v>
      </c>
      <c r="C23" s="213">
        <v>694004</v>
      </c>
      <c r="D23" s="209"/>
      <c r="E23" s="208" t="s">
        <v>20</v>
      </c>
      <c r="F23" s="208"/>
      <c r="G23" s="213">
        <v>20126119</v>
      </c>
      <c r="H23" s="208"/>
      <c r="I23" s="213">
        <v>3470021</v>
      </c>
      <c r="J23" s="209"/>
      <c r="K23" s="208" t="s">
        <v>20</v>
      </c>
      <c r="L23" s="208"/>
      <c r="M23" s="208" t="s">
        <v>20</v>
      </c>
      <c r="N23" s="209"/>
      <c r="O23" s="208" t="s">
        <v>20</v>
      </c>
      <c r="P23" s="209"/>
      <c r="Q23" s="208" t="s">
        <v>20</v>
      </c>
      <c r="R23" s="209"/>
      <c r="S23" s="208" t="s">
        <v>20</v>
      </c>
      <c r="T23" s="210"/>
      <c r="U23" s="208" t="s">
        <v>20</v>
      </c>
      <c r="V23" s="210"/>
      <c r="W23" s="208" t="s">
        <v>20</v>
      </c>
      <c r="X23" s="209"/>
      <c r="Y23" s="208" t="s">
        <v>20</v>
      </c>
      <c r="Z23" s="209"/>
      <c r="AA23" s="208" t="s">
        <v>20</v>
      </c>
      <c r="AB23" s="208"/>
      <c r="AC23" s="213">
        <f>SUM(C23:K23)</f>
        <v>24290144</v>
      </c>
      <c r="AD23" s="77"/>
      <c r="AE23" s="208" t="s">
        <v>20</v>
      </c>
      <c r="AF23" s="77"/>
      <c r="AG23" s="213">
        <f>SUM(AC23:AE23)</f>
        <v>24290144</v>
      </c>
    </row>
    <row r="24" spans="1:33" s="42" customFormat="1" ht="22.5" customHeight="1">
      <c r="A24" s="241" t="s">
        <v>245</v>
      </c>
      <c r="B24" s="242" t="s">
        <v>278</v>
      </c>
      <c r="C24" s="213">
        <v>-471000</v>
      </c>
      <c r="D24" s="209"/>
      <c r="E24" s="213">
        <v>1628825</v>
      </c>
      <c r="F24" s="208"/>
      <c r="G24" s="213">
        <v>-1032129</v>
      </c>
      <c r="H24" s="208"/>
      <c r="I24" s="208" t="s">
        <v>20</v>
      </c>
      <c r="J24" s="209"/>
      <c r="K24" s="208" t="s">
        <v>20</v>
      </c>
      <c r="L24" s="208"/>
      <c r="M24" s="213">
        <v>-1628825</v>
      </c>
      <c r="N24" s="209"/>
      <c r="O24" s="213">
        <v>1503129</v>
      </c>
      <c r="P24" s="209"/>
      <c r="Q24" s="208" t="s">
        <v>20</v>
      </c>
      <c r="R24" s="209"/>
      <c r="S24" s="208" t="s">
        <v>20</v>
      </c>
      <c r="T24" s="210"/>
      <c r="U24" s="208" t="s">
        <v>20</v>
      </c>
      <c r="V24" s="210"/>
      <c r="W24" s="208" t="s">
        <v>20</v>
      </c>
      <c r="X24" s="209"/>
      <c r="Y24" s="208" t="s">
        <v>20</v>
      </c>
      <c r="Z24" s="209"/>
      <c r="AA24" s="208" t="s">
        <v>20</v>
      </c>
      <c r="AB24" s="208"/>
      <c r="AC24" s="213">
        <f>SUM(C24:O24)</f>
        <v>0</v>
      </c>
      <c r="AD24" s="77"/>
      <c r="AE24" s="208" t="s">
        <v>20</v>
      </c>
      <c r="AF24" s="77"/>
      <c r="AG24" s="208" t="s">
        <v>20</v>
      </c>
    </row>
    <row r="25" spans="1:33" s="42" customFormat="1" ht="22.5" customHeight="1">
      <c r="A25" s="241" t="s">
        <v>266</v>
      </c>
      <c r="B25" s="242" t="s">
        <v>278</v>
      </c>
      <c r="C25" s="208" t="s">
        <v>20</v>
      </c>
      <c r="D25" s="209"/>
      <c r="E25" s="213">
        <v>91153</v>
      </c>
      <c r="F25" s="208"/>
      <c r="G25" s="213">
        <v>932401</v>
      </c>
      <c r="H25" s="208"/>
      <c r="I25" s="208" t="s">
        <v>20</v>
      </c>
      <c r="J25" s="209"/>
      <c r="K25" s="208" t="s">
        <v>20</v>
      </c>
      <c r="L25" s="208"/>
      <c r="M25" s="208" t="s">
        <v>20</v>
      </c>
      <c r="N25" s="209"/>
      <c r="O25" s="208" t="s">
        <v>20</v>
      </c>
      <c r="P25" s="209"/>
      <c r="Q25" s="208" t="s">
        <v>20</v>
      </c>
      <c r="R25" s="209"/>
      <c r="S25" s="208" t="s">
        <v>20</v>
      </c>
      <c r="T25" s="210"/>
      <c r="U25" s="208" t="s">
        <v>20</v>
      </c>
      <c r="V25" s="210"/>
      <c r="W25" s="208" t="s">
        <v>20</v>
      </c>
      <c r="X25" s="209"/>
      <c r="Y25" s="208" t="s">
        <v>20</v>
      </c>
      <c r="Z25" s="209"/>
      <c r="AA25" s="208" t="s">
        <v>20</v>
      </c>
      <c r="AB25" s="208"/>
      <c r="AC25" s="213">
        <f>SUM(C25:K25)</f>
        <v>1023554</v>
      </c>
      <c r="AD25" s="77"/>
      <c r="AE25" s="208" t="s">
        <v>20</v>
      </c>
      <c r="AF25" s="77"/>
      <c r="AG25" s="213">
        <f>SUM(AC25:AE25)</f>
        <v>1023554</v>
      </c>
    </row>
    <row r="26" spans="1:33" s="42" customFormat="1" ht="22.5" customHeight="1">
      <c r="A26" s="9" t="s">
        <v>250</v>
      </c>
      <c r="B26" s="76"/>
      <c r="C26" s="208"/>
      <c r="D26" s="77"/>
      <c r="E26" s="208"/>
      <c r="F26" s="208"/>
      <c r="G26" s="208"/>
      <c r="H26" s="208"/>
      <c r="I26" s="97"/>
      <c r="J26" s="77"/>
      <c r="K26" s="208"/>
      <c r="L26" s="208"/>
      <c r="M26" s="97"/>
      <c r="N26" s="77"/>
      <c r="O26" s="97"/>
      <c r="P26" s="77"/>
      <c r="Q26" s="208"/>
      <c r="R26" s="72"/>
      <c r="S26" s="208"/>
      <c r="T26" s="45"/>
      <c r="U26" s="208"/>
      <c r="V26" s="45"/>
      <c r="W26" s="208"/>
      <c r="X26" s="77"/>
      <c r="Y26" s="208"/>
      <c r="Z26" s="77"/>
      <c r="AA26" s="208"/>
      <c r="AB26" s="72"/>
      <c r="AC26" s="208"/>
      <c r="AD26" s="77"/>
      <c r="AE26" s="208"/>
      <c r="AF26" s="77"/>
      <c r="AG26" s="208"/>
    </row>
    <row r="27" spans="1:33" s="42" customFormat="1" ht="22.5" customHeight="1">
      <c r="A27" s="9" t="s">
        <v>251</v>
      </c>
      <c r="B27" s="76"/>
      <c r="C27" s="208" t="s">
        <v>20</v>
      </c>
      <c r="D27" s="209"/>
      <c r="E27" s="208" t="s">
        <v>20</v>
      </c>
      <c r="F27" s="208"/>
      <c r="G27" s="208" t="s">
        <v>20</v>
      </c>
      <c r="H27" s="208"/>
      <c r="I27" s="219" t="s">
        <v>20</v>
      </c>
      <c r="J27" s="209"/>
      <c r="K27" s="208" t="s">
        <v>20</v>
      </c>
      <c r="L27" s="208"/>
      <c r="M27" s="208" t="s">
        <v>20</v>
      </c>
      <c r="N27" s="209"/>
      <c r="O27" s="208" t="s">
        <v>20</v>
      </c>
      <c r="P27" s="209"/>
      <c r="Q27" s="208" t="s">
        <v>20</v>
      </c>
      <c r="R27" s="209"/>
      <c r="S27" s="208" t="s">
        <v>20</v>
      </c>
      <c r="T27" s="210"/>
      <c r="U27" s="208" t="s">
        <v>20</v>
      </c>
      <c r="V27" s="210"/>
      <c r="W27" s="208" t="s">
        <v>20</v>
      </c>
      <c r="X27" s="209"/>
      <c r="Y27" s="208" t="s">
        <v>20</v>
      </c>
      <c r="Z27" s="209"/>
      <c r="AA27" s="208" t="s">
        <v>20</v>
      </c>
      <c r="AB27" s="208"/>
      <c r="AC27" s="208" t="s">
        <v>20</v>
      </c>
      <c r="AD27" s="77"/>
      <c r="AE27" s="213">
        <v>-353</v>
      </c>
      <c r="AF27" s="77"/>
      <c r="AG27" s="97">
        <f>SUM(AC27:AE27)</f>
        <v>-353</v>
      </c>
    </row>
    <row r="28" spans="1:33" s="42" customFormat="1" ht="22.5" customHeight="1">
      <c r="A28" s="195" t="s">
        <v>264</v>
      </c>
      <c r="B28" s="76"/>
      <c r="C28" s="221"/>
      <c r="D28" s="209"/>
      <c r="E28" s="221"/>
      <c r="F28" s="208"/>
      <c r="G28" s="221"/>
      <c r="H28" s="208"/>
      <c r="I28" s="221"/>
      <c r="J28" s="209"/>
      <c r="K28" s="221"/>
      <c r="L28" s="208"/>
      <c r="M28" s="221"/>
      <c r="N28" s="209"/>
      <c r="O28" s="221"/>
      <c r="P28" s="209"/>
      <c r="Q28" s="221"/>
      <c r="R28" s="209"/>
      <c r="S28" s="221"/>
      <c r="T28" s="210"/>
      <c r="U28" s="221"/>
      <c r="V28" s="210"/>
      <c r="W28" s="221"/>
      <c r="X28" s="209"/>
      <c r="Y28" s="221"/>
      <c r="Z28" s="209"/>
      <c r="AA28" s="221"/>
      <c r="AB28" s="208"/>
      <c r="AC28" s="221"/>
      <c r="AD28" s="77"/>
      <c r="AE28" s="222"/>
      <c r="AF28" s="77"/>
      <c r="AG28" s="200"/>
    </row>
    <row r="29" spans="1:33" s="42" customFormat="1" ht="22.5" customHeight="1">
      <c r="A29" s="195" t="s">
        <v>244</v>
      </c>
      <c r="B29" s="76"/>
      <c r="C29" s="215">
        <f>SUM(C23:C28)</f>
        <v>223004</v>
      </c>
      <c r="D29" s="223"/>
      <c r="E29" s="215">
        <f>SUM(E23:E28)</f>
        <v>1719978</v>
      </c>
      <c r="F29" s="211"/>
      <c r="G29" s="215">
        <f>SUM(G23:G28)</f>
        <v>20026391</v>
      </c>
      <c r="H29" s="211"/>
      <c r="I29" s="215">
        <f>SUM(I23:I28)</f>
        <v>3470021</v>
      </c>
      <c r="J29" s="223"/>
      <c r="K29" s="212" t="s">
        <v>20</v>
      </c>
      <c r="L29" s="211"/>
      <c r="M29" s="215">
        <f>SUM(M23:M28)</f>
        <v>-1628825</v>
      </c>
      <c r="N29" s="223"/>
      <c r="O29" s="215">
        <f>SUM(O23:O28)</f>
        <v>1503129</v>
      </c>
      <c r="P29" s="223"/>
      <c r="Q29" s="212" t="s">
        <v>20</v>
      </c>
      <c r="R29" s="223"/>
      <c r="S29" s="212" t="s">
        <v>20</v>
      </c>
      <c r="T29" s="210"/>
      <c r="U29" s="212" t="s">
        <v>20</v>
      </c>
      <c r="V29" s="210"/>
      <c r="W29" s="212" t="s">
        <v>20</v>
      </c>
      <c r="X29" s="223"/>
      <c r="Y29" s="212" t="s">
        <v>20</v>
      </c>
      <c r="Z29" s="223"/>
      <c r="AA29" s="212" t="s">
        <v>20</v>
      </c>
      <c r="AB29" s="211"/>
      <c r="AC29" s="215">
        <f>SUM(AC23:AC28)</f>
        <v>25313698</v>
      </c>
      <c r="AD29" s="165"/>
      <c r="AE29" s="215">
        <f>SUM(AE23:AE28)</f>
        <v>-353</v>
      </c>
      <c r="AF29" s="165"/>
      <c r="AG29" s="215">
        <f>SUM(AG23:AG28)</f>
        <v>25313345</v>
      </c>
    </row>
    <row r="30" spans="1:33" s="42" customFormat="1" ht="22.5" customHeight="1">
      <c r="A30" s="168" t="s">
        <v>186</v>
      </c>
      <c r="B30" s="76"/>
      <c r="C30" s="208"/>
      <c r="D30" s="209"/>
      <c r="E30" s="208"/>
      <c r="F30" s="208"/>
      <c r="G30" s="208"/>
      <c r="H30" s="208"/>
      <c r="I30" s="208"/>
      <c r="J30" s="209"/>
      <c r="K30" s="208"/>
      <c r="L30" s="208"/>
      <c r="M30" s="208"/>
      <c r="N30" s="209"/>
      <c r="O30" s="208"/>
      <c r="P30" s="209"/>
      <c r="Q30" s="208"/>
      <c r="R30" s="209"/>
      <c r="S30" s="208"/>
      <c r="T30" s="210"/>
      <c r="U30" s="208"/>
      <c r="V30" s="210"/>
      <c r="W30" s="208"/>
      <c r="X30" s="209"/>
      <c r="Y30" s="208"/>
      <c r="Z30" s="209"/>
      <c r="AA30" s="208"/>
      <c r="AB30" s="208"/>
      <c r="AC30" s="208"/>
      <c r="AD30" s="77"/>
      <c r="AE30" s="213"/>
      <c r="AF30" s="77"/>
      <c r="AG30" s="97"/>
    </row>
    <row r="31" spans="1:33" s="42" customFormat="1" ht="22.5" customHeight="1">
      <c r="A31" s="168" t="s">
        <v>199</v>
      </c>
      <c r="B31" s="76"/>
      <c r="C31" s="208"/>
      <c r="D31" s="209"/>
      <c r="E31" s="208"/>
      <c r="F31" s="208"/>
      <c r="G31" s="208"/>
      <c r="H31" s="208"/>
      <c r="I31" s="208"/>
      <c r="J31" s="209"/>
      <c r="K31" s="208"/>
      <c r="L31" s="208"/>
      <c r="M31" s="208"/>
      <c r="N31" s="209"/>
      <c r="O31" s="208"/>
      <c r="P31" s="209"/>
      <c r="Q31" s="208"/>
      <c r="R31" s="209"/>
      <c r="S31" s="208"/>
      <c r="T31" s="210"/>
      <c r="U31" s="208"/>
      <c r="V31" s="210"/>
      <c r="W31" s="208"/>
      <c r="X31" s="209"/>
      <c r="Y31" s="208"/>
      <c r="Z31" s="209"/>
      <c r="AA31" s="208"/>
      <c r="AB31" s="208"/>
      <c r="AC31" s="208"/>
      <c r="AD31" s="77"/>
      <c r="AE31" s="213"/>
      <c r="AF31" s="77"/>
      <c r="AG31" s="97"/>
    </row>
    <row r="32" spans="1:33" s="42" customFormat="1" ht="22.5" customHeight="1">
      <c r="A32" s="9" t="s">
        <v>205</v>
      </c>
      <c r="B32" s="76"/>
      <c r="C32" s="208"/>
      <c r="D32" s="209"/>
      <c r="E32" s="208"/>
      <c r="F32" s="208"/>
      <c r="G32" s="208"/>
      <c r="H32" s="208"/>
      <c r="I32" s="208"/>
      <c r="J32" s="209"/>
      <c r="K32" s="208"/>
      <c r="L32" s="208"/>
      <c r="M32" s="208"/>
      <c r="N32" s="209"/>
      <c r="O32" s="208"/>
      <c r="P32" s="209"/>
      <c r="Q32" s="208"/>
      <c r="R32" s="209"/>
      <c r="S32" s="208"/>
      <c r="T32" s="210"/>
      <c r="U32" s="208"/>
      <c r="V32" s="210"/>
      <c r="W32" s="208"/>
      <c r="X32" s="209"/>
      <c r="Y32" s="208"/>
      <c r="Z32" s="209"/>
      <c r="AA32" s="208"/>
      <c r="AB32" s="208"/>
      <c r="AC32" s="208"/>
      <c r="AD32" s="77"/>
      <c r="AE32" s="97"/>
      <c r="AF32" s="77"/>
      <c r="AG32" s="97"/>
    </row>
    <row r="33" spans="1:33" s="42" customFormat="1" ht="22.5" customHeight="1">
      <c r="A33" s="9" t="s">
        <v>206</v>
      </c>
      <c r="B33" s="76"/>
      <c r="C33" s="208" t="s">
        <v>20</v>
      </c>
      <c r="D33" s="209"/>
      <c r="E33" s="208" t="s">
        <v>20</v>
      </c>
      <c r="F33" s="208"/>
      <c r="G33" s="208" t="s">
        <v>20</v>
      </c>
      <c r="H33" s="208"/>
      <c r="I33" s="208" t="s">
        <v>20</v>
      </c>
      <c r="J33" s="209"/>
      <c r="K33" s="208" t="s">
        <v>20</v>
      </c>
      <c r="L33" s="208"/>
      <c r="M33" s="208" t="s">
        <v>20</v>
      </c>
      <c r="N33" s="209"/>
      <c r="O33" s="208" t="s">
        <v>20</v>
      </c>
      <c r="P33" s="209"/>
      <c r="Q33" s="208" t="s">
        <v>20</v>
      </c>
      <c r="R33" s="209"/>
      <c r="S33" s="208" t="s">
        <v>20</v>
      </c>
      <c r="T33" s="210"/>
      <c r="U33" s="208" t="s">
        <v>20</v>
      </c>
      <c r="V33" s="210"/>
      <c r="W33" s="208" t="s">
        <v>20</v>
      </c>
      <c r="X33" s="209"/>
      <c r="Y33" s="208" t="s">
        <v>20</v>
      </c>
      <c r="Z33" s="209"/>
      <c r="AA33" s="208" t="s">
        <v>20</v>
      </c>
      <c r="AB33" s="208"/>
      <c r="AC33" s="208" t="s">
        <v>20</v>
      </c>
      <c r="AD33" s="77"/>
      <c r="AE33" s="97">
        <v>-407410</v>
      </c>
      <c r="AF33" s="77"/>
      <c r="AG33" s="97">
        <f>SUM(AC33:AE33)</f>
        <v>-407410</v>
      </c>
    </row>
    <row r="34" spans="1:33" s="42" customFormat="1" ht="22.5" customHeight="1">
      <c r="A34" s="9" t="s">
        <v>205</v>
      </c>
      <c r="B34" s="76"/>
      <c r="C34" s="208"/>
      <c r="D34" s="209"/>
      <c r="E34" s="208"/>
      <c r="F34" s="208"/>
      <c r="G34" s="208"/>
      <c r="H34" s="208"/>
      <c r="I34" s="208"/>
      <c r="J34" s="209"/>
      <c r="K34" s="208"/>
      <c r="L34" s="208"/>
      <c r="M34" s="208"/>
      <c r="N34" s="209"/>
      <c r="O34" s="208"/>
      <c r="P34" s="209"/>
      <c r="Q34" s="208"/>
      <c r="R34" s="209"/>
      <c r="S34" s="208"/>
      <c r="T34" s="210"/>
      <c r="U34" s="208"/>
      <c r="V34" s="210"/>
      <c r="W34" s="208"/>
      <c r="X34" s="209"/>
      <c r="Y34" s="208"/>
      <c r="Z34" s="209"/>
      <c r="AA34" s="208"/>
      <c r="AB34" s="208"/>
      <c r="AC34" s="208"/>
      <c r="AD34" s="77"/>
      <c r="AE34" s="97"/>
      <c r="AF34" s="77"/>
      <c r="AG34" s="97"/>
    </row>
    <row r="35" spans="1:33" s="42" customFormat="1" ht="22.5" customHeight="1">
      <c r="A35" s="9" t="s">
        <v>284</v>
      </c>
      <c r="B35" s="76"/>
      <c r="C35" s="208" t="s">
        <v>20</v>
      </c>
      <c r="D35" s="209"/>
      <c r="E35" s="208" t="s">
        <v>20</v>
      </c>
      <c r="F35" s="208"/>
      <c r="G35" s="208" t="s">
        <v>20</v>
      </c>
      <c r="H35" s="208"/>
      <c r="I35" s="208" t="s">
        <v>20</v>
      </c>
      <c r="J35" s="209"/>
      <c r="K35" s="208" t="s">
        <v>20</v>
      </c>
      <c r="L35" s="208"/>
      <c r="M35" s="208" t="s">
        <v>20</v>
      </c>
      <c r="N35" s="209"/>
      <c r="O35" s="208" t="s">
        <v>20</v>
      </c>
      <c r="P35" s="209"/>
      <c r="Q35" s="208" t="s">
        <v>20</v>
      </c>
      <c r="R35" s="209"/>
      <c r="S35" s="208" t="s">
        <v>20</v>
      </c>
      <c r="T35" s="210"/>
      <c r="U35" s="208" t="s">
        <v>20</v>
      </c>
      <c r="V35" s="210"/>
      <c r="W35" s="208" t="s">
        <v>20</v>
      </c>
      <c r="X35" s="209"/>
      <c r="Y35" s="208" t="s">
        <v>20</v>
      </c>
      <c r="Z35" s="209"/>
      <c r="AA35" s="212" t="s">
        <v>20</v>
      </c>
      <c r="AB35" s="208"/>
      <c r="AC35" s="212" t="s">
        <v>20</v>
      </c>
      <c r="AD35" s="72"/>
      <c r="AE35" s="97">
        <v>12449218</v>
      </c>
      <c r="AF35" s="72"/>
      <c r="AG35" s="97">
        <f>SUM(AC35:AE35)</f>
        <v>12449218</v>
      </c>
    </row>
    <row r="36" spans="1:33" s="42" customFormat="1" ht="22.5" customHeight="1">
      <c r="A36" s="167" t="s">
        <v>219</v>
      </c>
      <c r="B36" s="76"/>
      <c r="C36" s="221"/>
      <c r="D36" s="72"/>
      <c r="E36" s="221"/>
      <c r="F36" s="208"/>
      <c r="G36" s="221"/>
      <c r="H36" s="208"/>
      <c r="I36" s="221"/>
      <c r="J36" s="72"/>
      <c r="K36" s="221"/>
      <c r="L36" s="208"/>
      <c r="M36" s="221"/>
      <c r="N36" s="72"/>
      <c r="O36" s="221"/>
      <c r="P36" s="72"/>
      <c r="Q36" s="221"/>
      <c r="R36" s="72"/>
      <c r="S36" s="221"/>
      <c r="T36" s="45"/>
      <c r="U36" s="221"/>
      <c r="V36" s="45"/>
      <c r="W36" s="221"/>
      <c r="X36" s="72"/>
      <c r="Y36" s="221"/>
      <c r="Z36" s="72"/>
      <c r="AA36" s="221"/>
      <c r="AB36" s="72"/>
      <c r="AC36" s="221"/>
      <c r="AD36" s="72"/>
      <c r="AE36" s="200"/>
      <c r="AF36" s="72"/>
      <c r="AG36" s="200"/>
    </row>
    <row r="37" spans="1:33" s="32" customFormat="1" ht="22.5" customHeight="1">
      <c r="A37" s="167" t="s">
        <v>199</v>
      </c>
      <c r="B37" s="104"/>
      <c r="C37" s="212" t="s">
        <v>20</v>
      </c>
      <c r="D37" s="223"/>
      <c r="E37" s="212" t="s">
        <v>20</v>
      </c>
      <c r="F37" s="211"/>
      <c r="G37" s="212" t="s">
        <v>20</v>
      </c>
      <c r="H37" s="211"/>
      <c r="I37" s="212" t="s">
        <v>20</v>
      </c>
      <c r="J37" s="223"/>
      <c r="K37" s="212" t="s">
        <v>20</v>
      </c>
      <c r="L37" s="211"/>
      <c r="M37" s="212" t="s">
        <v>20</v>
      </c>
      <c r="N37" s="223"/>
      <c r="O37" s="212" t="s">
        <v>20</v>
      </c>
      <c r="P37" s="223"/>
      <c r="Q37" s="212" t="s">
        <v>20</v>
      </c>
      <c r="R37" s="223"/>
      <c r="S37" s="212" t="s">
        <v>20</v>
      </c>
      <c r="T37" s="210"/>
      <c r="U37" s="212" t="s">
        <v>20</v>
      </c>
      <c r="V37" s="210"/>
      <c r="W37" s="212" t="s">
        <v>20</v>
      </c>
      <c r="X37" s="223"/>
      <c r="Y37" s="212" t="s">
        <v>20</v>
      </c>
      <c r="Z37" s="223"/>
      <c r="AA37" s="212" t="s">
        <v>20</v>
      </c>
      <c r="AB37" s="211"/>
      <c r="AC37" s="212" t="s">
        <v>20</v>
      </c>
      <c r="AD37" s="165"/>
      <c r="AE37" s="166">
        <f>SUM(AE31:AE35)</f>
        <v>12041808</v>
      </c>
      <c r="AF37" s="165"/>
      <c r="AG37" s="166">
        <f>SUM(AG33:AG36)</f>
        <v>12041808</v>
      </c>
    </row>
    <row r="38" spans="1:33" s="42" customFormat="1" ht="22.5" customHeight="1">
      <c r="A38" s="10" t="s">
        <v>201</v>
      </c>
      <c r="B38" s="76"/>
      <c r="C38" s="208"/>
      <c r="D38" s="72"/>
      <c r="E38" s="208"/>
      <c r="F38" s="208"/>
      <c r="G38" s="208"/>
      <c r="H38" s="208"/>
      <c r="I38" s="208"/>
      <c r="J38" s="72"/>
      <c r="K38" s="208"/>
      <c r="L38" s="208"/>
      <c r="M38" s="208"/>
      <c r="N38" s="72"/>
      <c r="O38" s="208"/>
      <c r="P38" s="72"/>
      <c r="Q38" s="208"/>
      <c r="R38" s="72"/>
      <c r="S38" s="208"/>
      <c r="T38" s="45"/>
      <c r="U38" s="208"/>
      <c r="V38" s="45"/>
      <c r="W38" s="208"/>
      <c r="X38" s="72"/>
      <c r="Y38" s="208"/>
      <c r="Z38" s="72"/>
      <c r="AA38" s="208"/>
      <c r="AB38" s="72"/>
      <c r="AC38" s="208"/>
      <c r="AD38" s="72"/>
      <c r="AE38" s="97"/>
      <c r="AF38" s="72"/>
      <c r="AG38" s="97"/>
    </row>
    <row r="39" spans="1:33" s="32" customFormat="1" ht="22.5" customHeight="1">
      <c r="A39" s="10" t="s">
        <v>187</v>
      </c>
      <c r="B39" s="104"/>
      <c r="C39" s="215">
        <f>SUM(C29,C37)</f>
        <v>223004</v>
      </c>
      <c r="D39" s="100"/>
      <c r="E39" s="215">
        <f>SUM(E29,E37)</f>
        <v>1719978</v>
      </c>
      <c r="F39" s="211"/>
      <c r="G39" s="215">
        <f>SUM(G29,G37)</f>
        <v>20026391</v>
      </c>
      <c r="H39" s="211"/>
      <c r="I39" s="215">
        <f>SUM(I29,I37)</f>
        <v>3470021</v>
      </c>
      <c r="J39" s="100"/>
      <c r="K39" s="212" t="s">
        <v>20</v>
      </c>
      <c r="L39" s="211"/>
      <c r="M39" s="215">
        <f>SUM(M29,M37)</f>
        <v>-1628825</v>
      </c>
      <c r="N39" s="100"/>
      <c r="O39" s="215">
        <f>SUM(O29,O37)</f>
        <v>1503129</v>
      </c>
      <c r="P39" s="100"/>
      <c r="Q39" s="212" t="s">
        <v>20</v>
      </c>
      <c r="R39" s="100"/>
      <c r="S39" s="212" t="s">
        <v>20</v>
      </c>
      <c r="T39" s="45"/>
      <c r="U39" s="212" t="s">
        <v>20</v>
      </c>
      <c r="V39" s="45"/>
      <c r="W39" s="212" t="s">
        <v>20</v>
      </c>
      <c r="X39" s="100"/>
      <c r="Y39" s="212" t="s">
        <v>20</v>
      </c>
      <c r="Z39" s="100"/>
      <c r="AA39" s="212" t="s">
        <v>20</v>
      </c>
      <c r="AB39" s="100"/>
      <c r="AC39" s="215">
        <f>SUM(AC29,AC37)</f>
        <v>25313698</v>
      </c>
      <c r="AD39" s="100"/>
      <c r="AE39" s="215">
        <f>AE29+AE37</f>
        <v>12041455</v>
      </c>
      <c r="AF39" s="100"/>
      <c r="AG39" s="215">
        <f>AG29+AG37</f>
        <v>37355153</v>
      </c>
    </row>
    <row r="40" spans="1:33" s="42" customFormat="1" ht="11.25" customHeight="1" hidden="1">
      <c r="A40" s="128"/>
      <c r="B40" s="76"/>
      <c r="C40" s="208"/>
      <c r="D40" s="72"/>
      <c r="E40" s="208"/>
      <c r="F40" s="208"/>
      <c r="G40" s="208"/>
      <c r="H40" s="208"/>
      <c r="I40" s="208"/>
      <c r="J40" s="72"/>
      <c r="K40" s="208"/>
      <c r="L40" s="208"/>
      <c r="M40" s="208"/>
      <c r="N40" s="72"/>
      <c r="O40" s="208"/>
      <c r="P40" s="72"/>
      <c r="Q40" s="208"/>
      <c r="R40" s="72"/>
      <c r="S40" s="208"/>
      <c r="T40" s="45"/>
      <c r="U40" s="208"/>
      <c r="V40" s="45"/>
      <c r="W40" s="208"/>
      <c r="X40" s="72"/>
      <c r="Y40" s="208"/>
      <c r="Z40" s="72"/>
      <c r="AA40" s="208"/>
      <c r="AB40" s="72"/>
      <c r="AC40" s="208"/>
      <c r="AD40" s="72"/>
      <c r="AE40" s="97"/>
      <c r="AF40" s="72"/>
      <c r="AG40" s="97"/>
    </row>
    <row r="41" spans="1:33" s="42" customFormat="1" ht="22.5" customHeight="1">
      <c r="A41" s="10" t="s">
        <v>181</v>
      </c>
      <c r="B41" s="76"/>
      <c r="C41" s="208"/>
      <c r="D41" s="72"/>
      <c r="E41" s="208"/>
      <c r="F41" s="208"/>
      <c r="G41" s="208"/>
      <c r="H41" s="208"/>
      <c r="I41" s="208"/>
      <c r="J41" s="72"/>
      <c r="K41" s="208"/>
      <c r="L41" s="208"/>
      <c r="M41" s="208"/>
      <c r="N41" s="72"/>
      <c r="O41" s="208"/>
      <c r="P41" s="72"/>
      <c r="Q41" s="208"/>
      <c r="R41" s="72"/>
      <c r="S41" s="208"/>
      <c r="T41" s="45"/>
      <c r="U41" s="208"/>
      <c r="V41" s="45"/>
      <c r="W41" s="208"/>
      <c r="X41" s="72"/>
      <c r="Y41" s="208"/>
      <c r="Z41" s="72"/>
      <c r="AA41" s="208"/>
      <c r="AB41" s="72"/>
      <c r="AC41" s="208"/>
      <c r="AD41" s="72"/>
      <c r="AE41" s="97"/>
      <c r="AF41" s="72"/>
      <c r="AG41" s="97"/>
    </row>
    <row r="42" spans="1:33" s="42" customFormat="1" ht="22.5" customHeight="1">
      <c r="A42" s="9" t="s">
        <v>182</v>
      </c>
      <c r="B42" s="76"/>
      <c r="C42" s="208" t="s">
        <v>20</v>
      </c>
      <c r="D42" s="208"/>
      <c r="E42" s="208" t="s">
        <v>20</v>
      </c>
      <c r="F42" s="208"/>
      <c r="G42" s="208" t="s">
        <v>20</v>
      </c>
      <c r="H42" s="208"/>
      <c r="I42" s="208" t="s">
        <v>20</v>
      </c>
      <c r="J42" s="208"/>
      <c r="K42" s="208" t="s">
        <v>20</v>
      </c>
      <c r="L42" s="208"/>
      <c r="M42" s="208" t="s">
        <v>20</v>
      </c>
      <c r="N42" s="72"/>
      <c r="O42" s="213">
        <v>12112817</v>
      </c>
      <c r="P42" s="72"/>
      <c r="Q42" s="208" t="s">
        <v>20</v>
      </c>
      <c r="R42" s="208"/>
      <c r="S42" s="208" t="s">
        <v>20</v>
      </c>
      <c r="T42" s="210"/>
      <c r="U42" s="208" t="s">
        <v>20</v>
      </c>
      <c r="V42" s="210"/>
      <c r="W42" s="208" t="s">
        <v>20</v>
      </c>
      <c r="X42" s="208"/>
      <c r="Y42" s="208" t="s">
        <v>20</v>
      </c>
      <c r="Z42" s="208"/>
      <c r="AA42" s="208" t="s">
        <v>20</v>
      </c>
      <c r="AB42" s="72"/>
      <c r="AC42" s="213">
        <f>O42</f>
        <v>12112817</v>
      </c>
      <c r="AD42" s="72"/>
      <c r="AE42" s="97">
        <v>426052</v>
      </c>
      <c r="AF42" s="72"/>
      <c r="AG42" s="97">
        <f>SUM(AC42:AE42)</f>
        <v>12538869</v>
      </c>
    </row>
    <row r="43" spans="1:33" s="42" customFormat="1" ht="22.5" customHeight="1">
      <c r="A43" s="9" t="s">
        <v>183</v>
      </c>
      <c r="B43" s="76"/>
      <c r="C43" s="207" t="s">
        <v>20</v>
      </c>
      <c r="D43" s="208"/>
      <c r="E43" s="207" t="s">
        <v>20</v>
      </c>
      <c r="F43" s="208"/>
      <c r="G43" s="207" t="s">
        <v>20</v>
      </c>
      <c r="H43" s="208"/>
      <c r="I43" s="207" t="s">
        <v>20</v>
      </c>
      <c r="J43" s="208"/>
      <c r="K43" s="207" t="s">
        <v>20</v>
      </c>
      <c r="L43" s="208"/>
      <c r="M43" s="207" t="s">
        <v>20</v>
      </c>
      <c r="N43" s="208"/>
      <c r="O43" s="207" t="s">
        <v>20</v>
      </c>
      <c r="P43" s="208"/>
      <c r="Q43" s="214">
        <v>-4625</v>
      </c>
      <c r="R43" s="208"/>
      <c r="S43" s="214">
        <v>-56266</v>
      </c>
      <c r="T43" s="210"/>
      <c r="U43" s="214">
        <v>357125</v>
      </c>
      <c r="V43" s="45"/>
      <c r="W43" s="214">
        <v>-646753</v>
      </c>
      <c r="X43" s="72"/>
      <c r="Y43" s="214">
        <v>-3186</v>
      </c>
      <c r="Z43" s="72"/>
      <c r="AA43" s="214">
        <f>SUM(Q43:Y43)</f>
        <v>-353705</v>
      </c>
      <c r="AB43" s="72"/>
      <c r="AC43" s="214">
        <f>AA43</f>
        <v>-353705</v>
      </c>
      <c r="AD43" s="72"/>
      <c r="AE43" s="214">
        <v>172858</v>
      </c>
      <c r="AF43" s="72"/>
      <c r="AG43" s="214">
        <f>SUM(AC43:AE43)</f>
        <v>-180847</v>
      </c>
    </row>
    <row r="44" spans="1:35" s="42" customFormat="1" ht="22.5" customHeight="1">
      <c r="A44" s="10" t="s">
        <v>184</v>
      </c>
      <c r="B44" s="76"/>
      <c r="C44" s="212" t="s">
        <v>20</v>
      </c>
      <c r="D44" s="211"/>
      <c r="E44" s="212" t="s">
        <v>20</v>
      </c>
      <c r="F44" s="211"/>
      <c r="G44" s="212" t="s">
        <v>20</v>
      </c>
      <c r="H44" s="211"/>
      <c r="I44" s="212" t="s">
        <v>20</v>
      </c>
      <c r="J44" s="211"/>
      <c r="K44" s="212" t="s">
        <v>20</v>
      </c>
      <c r="L44" s="211"/>
      <c r="M44" s="212" t="s">
        <v>20</v>
      </c>
      <c r="N44" s="100"/>
      <c r="O44" s="215">
        <f>SUM(O42:O43)</f>
        <v>12112817</v>
      </c>
      <c r="P44" s="153"/>
      <c r="Q44" s="215">
        <f>SUM(Q42:Q43)</f>
        <v>-4625</v>
      </c>
      <c r="R44" s="211"/>
      <c r="S44" s="215">
        <f>SUM(S42:S43)</f>
        <v>-56266</v>
      </c>
      <c r="T44" s="152"/>
      <c r="U44" s="215">
        <f>SUM(U42:U43)</f>
        <v>357125</v>
      </c>
      <c r="V44" s="152"/>
      <c r="W44" s="215">
        <f>SUM(W42:W43)</f>
        <v>-646753</v>
      </c>
      <c r="X44" s="153"/>
      <c r="Y44" s="215">
        <f>SUM(Y42:Y43)</f>
        <v>-3186</v>
      </c>
      <c r="Z44" s="153"/>
      <c r="AA44" s="215">
        <f>SUM(AA42:AA43)</f>
        <v>-353705</v>
      </c>
      <c r="AB44" s="153"/>
      <c r="AC44" s="215">
        <f>SUM(AC42:AC43)</f>
        <v>11759112</v>
      </c>
      <c r="AD44" s="153"/>
      <c r="AE44" s="215">
        <f>SUM(AE42:AE43)</f>
        <v>598910</v>
      </c>
      <c r="AF44" s="153"/>
      <c r="AG44" s="215">
        <f>SUM(AG42:AG43)</f>
        <v>12358022</v>
      </c>
      <c r="AI44" s="203"/>
    </row>
    <row r="45" spans="1:33" ht="21.75" customHeight="1" thickBot="1">
      <c r="A45" s="112" t="s">
        <v>224</v>
      </c>
      <c r="B45" s="112"/>
      <c r="C45" s="102">
        <f>C18+C29</f>
        <v>7742942</v>
      </c>
      <c r="D45" s="103"/>
      <c r="E45" s="102">
        <f>E18+E29</f>
        <v>-1135146</v>
      </c>
      <c r="F45" s="101"/>
      <c r="G45" s="102">
        <f>G18+G29</f>
        <v>36462883</v>
      </c>
      <c r="H45" s="101"/>
      <c r="I45" s="102">
        <f>I29</f>
        <v>3470021</v>
      </c>
      <c r="J45" s="103"/>
      <c r="K45" s="102">
        <f>K14</f>
        <v>820666</v>
      </c>
      <c r="L45" s="101"/>
      <c r="M45" s="217" t="s">
        <v>20</v>
      </c>
      <c r="N45" s="103"/>
      <c r="O45" s="102">
        <f>SUM(O18,O29,O44)</f>
        <v>54811590</v>
      </c>
      <c r="P45" s="103"/>
      <c r="Q45" s="102">
        <f>Q18+Q44</f>
        <v>2409591</v>
      </c>
      <c r="R45" s="103"/>
      <c r="S45" s="102">
        <f>S18+S44</f>
        <v>228543</v>
      </c>
      <c r="T45" s="103"/>
      <c r="U45" s="102">
        <f>U18+U44</f>
        <v>243361</v>
      </c>
      <c r="V45" s="103"/>
      <c r="W45" s="102">
        <f>SUM(W18,W39,W44)</f>
        <v>-3816262</v>
      </c>
      <c r="X45" s="103"/>
      <c r="Y45" s="102">
        <f>SUM(Y18,Y39,Y44)</f>
        <v>-10491</v>
      </c>
      <c r="Z45" s="103"/>
      <c r="AA45" s="102">
        <f>SUM(AA18,AA39,AA44)</f>
        <v>-945258</v>
      </c>
      <c r="AB45" s="103"/>
      <c r="AC45" s="102">
        <f>SUM(AC18,AC39,AC44)</f>
        <v>101227698</v>
      </c>
      <c r="AD45" s="103"/>
      <c r="AE45" s="102">
        <f>AE18+AE44+AE39</f>
        <v>15562068</v>
      </c>
      <c r="AF45" s="103"/>
      <c r="AG45" s="102">
        <f>AC45+AE45</f>
        <v>116789766</v>
      </c>
    </row>
    <row r="46" spans="5:23" ht="21" customHeight="1" thickTop="1"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</row>
    <row r="47" spans="5:33" ht="21" customHeight="1"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AG47" s="224"/>
    </row>
    <row r="49" spans="5:33" ht="21" customHeight="1">
      <c r="E49" s="225"/>
      <c r="G49" s="225"/>
      <c r="O49" s="225"/>
      <c r="W49" s="225"/>
      <c r="AG49" s="225"/>
    </row>
    <row r="51" ht="21" customHeight="1">
      <c r="G51" s="226"/>
    </row>
    <row r="150" ht="21" customHeight="1">
      <c r="B150" s="56">
        <v>15</v>
      </c>
    </row>
  </sheetData>
  <sheetProtection/>
  <mergeCells count="3">
    <mergeCell ref="C5:AG5"/>
    <mergeCell ref="Q6:AA6"/>
    <mergeCell ref="C12:AG12"/>
  </mergeCells>
  <printOptions/>
  <pageMargins left="0.7" right="0.4" top="0.48" bottom="0.5" header="0.5" footer="0.5"/>
  <pageSetup firstPageNumber="12" useFirstPageNumber="1" horizontalDpi="600" verticalDpi="600" orientation="landscape" paperSize="9" scale="52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02"/>
  <sheetViews>
    <sheetView view="pageBreakPreview" zoomScale="70" zoomScaleSheetLayoutView="70" zoomScalePageLayoutView="0" workbookViewId="0" topLeftCell="A1">
      <selection activeCell="A19" sqref="A19"/>
    </sheetView>
  </sheetViews>
  <sheetFormatPr defaultColWidth="9.140625" defaultRowHeight="22.5" customHeight="1"/>
  <cols>
    <col min="1" max="1" width="33.57421875" style="5" customWidth="1"/>
    <col min="2" max="2" width="8.7109375" style="5" customWidth="1"/>
    <col min="3" max="3" width="17.28125" style="5" customWidth="1"/>
    <col min="4" max="4" width="2.140625" style="5" customWidth="1"/>
    <col min="5" max="5" width="17.28125" style="5" customWidth="1"/>
    <col min="6" max="6" width="2.140625" style="5" customWidth="1"/>
    <col min="7" max="7" width="17.28125" style="5" customWidth="1"/>
    <col min="8" max="8" width="2.140625" style="5" customWidth="1"/>
    <col min="9" max="9" width="17.28125" style="5" customWidth="1"/>
    <col min="10" max="10" width="2.140625" style="5" customWidth="1"/>
    <col min="11" max="11" width="17.28125" style="5" customWidth="1"/>
    <col min="12" max="12" width="2.140625" style="5" customWidth="1"/>
    <col min="13" max="13" width="17.28125" style="5" customWidth="1"/>
    <col min="14" max="14" width="2.140625" style="5" customWidth="1"/>
    <col min="15" max="15" width="17.28125" style="5" customWidth="1"/>
    <col min="16" max="16" width="2.140625" style="5" customWidth="1"/>
    <col min="17" max="17" width="17.28125" style="5" customWidth="1"/>
    <col min="18" max="18" width="2.140625" style="5" customWidth="1"/>
    <col min="19" max="19" width="17.28125" style="5" customWidth="1"/>
    <col min="20" max="20" width="2.140625" style="5" customWidth="1"/>
    <col min="21" max="21" width="17.28125" style="5" customWidth="1"/>
    <col min="22" max="22" width="2.140625" style="5" customWidth="1"/>
    <col min="23" max="23" width="17.28125" style="5" customWidth="1"/>
    <col min="24" max="16384" width="9.140625" style="5" customWidth="1"/>
  </cols>
  <sheetData>
    <row r="1" spans="1:22" ht="24.75" customHeight="1">
      <c r="A1" s="4" t="s">
        <v>138</v>
      </c>
      <c r="B1" s="4"/>
      <c r="C1" s="22"/>
      <c r="D1" s="4"/>
      <c r="F1" s="4"/>
      <c r="H1" s="4"/>
      <c r="I1" s="4"/>
      <c r="J1" s="4"/>
      <c r="K1" s="4"/>
      <c r="L1" s="4"/>
      <c r="M1" s="4"/>
      <c r="N1" s="4"/>
      <c r="O1" s="4"/>
      <c r="P1" s="4"/>
      <c r="R1" s="4"/>
      <c r="V1" s="4"/>
    </row>
    <row r="2" spans="1:22" ht="24.75" customHeight="1">
      <c r="A2" s="4" t="s">
        <v>87</v>
      </c>
      <c r="B2" s="4"/>
      <c r="C2" s="22"/>
      <c r="D2" s="4"/>
      <c r="F2" s="4"/>
      <c r="H2" s="4"/>
      <c r="I2" s="4"/>
      <c r="J2" s="4"/>
      <c r="K2" s="4"/>
      <c r="L2" s="4"/>
      <c r="M2" s="4"/>
      <c r="N2" s="4"/>
      <c r="O2" s="4"/>
      <c r="P2" s="4"/>
      <c r="R2" s="4"/>
      <c r="V2" s="4"/>
    </row>
    <row r="3" spans="1:22" ht="24.75" customHeight="1">
      <c r="A3" s="108" t="s">
        <v>240</v>
      </c>
      <c r="B3" s="108"/>
      <c r="C3" s="22"/>
      <c r="D3" s="4"/>
      <c r="F3" s="4"/>
      <c r="H3" s="4"/>
      <c r="I3" s="4"/>
      <c r="J3" s="4"/>
      <c r="K3" s="4"/>
      <c r="L3" s="4"/>
      <c r="M3" s="4"/>
      <c r="N3" s="4"/>
      <c r="O3" s="4"/>
      <c r="P3" s="4"/>
      <c r="R3" s="4"/>
      <c r="V3" s="4"/>
    </row>
    <row r="4" spans="1:23" ht="21.75" customHeight="1">
      <c r="A4" s="23"/>
      <c r="B4" s="23"/>
      <c r="C4" s="22"/>
      <c r="D4" s="23"/>
      <c r="E4" s="19"/>
      <c r="F4" s="23"/>
      <c r="G4" s="19"/>
      <c r="H4" s="23"/>
      <c r="I4" s="23"/>
      <c r="J4" s="23"/>
      <c r="K4" s="23"/>
      <c r="L4" s="23"/>
      <c r="M4" s="23"/>
      <c r="N4" s="23"/>
      <c r="O4" s="23"/>
      <c r="P4" s="23"/>
      <c r="Q4" s="19"/>
      <c r="R4" s="23"/>
      <c r="S4" s="19"/>
      <c r="T4" s="19"/>
      <c r="U4" s="19"/>
      <c r="V4" s="23"/>
      <c r="W4" s="137" t="s">
        <v>149</v>
      </c>
    </row>
    <row r="5" spans="1:23" ht="21.75" customHeight="1">
      <c r="A5" s="7"/>
      <c r="B5" s="7"/>
      <c r="C5" s="250" t="s">
        <v>62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</row>
    <row r="6" spans="1:23" ht="21.75" customHeight="1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1" t="s">
        <v>170</v>
      </c>
      <c r="R6" s="251"/>
      <c r="S6" s="251"/>
      <c r="T6" s="251"/>
      <c r="U6" s="251"/>
      <c r="V6" s="6"/>
      <c r="W6" s="203"/>
    </row>
    <row r="7" spans="1:23" ht="21.75" customHeight="1">
      <c r="A7" s="7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59" t="s">
        <v>113</v>
      </c>
      <c r="T7" s="59"/>
      <c r="U7" s="147" t="s">
        <v>171</v>
      </c>
      <c r="V7" s="6"/>
      <c r="W7" s="203"/>
    </row>
    <row r="8" spans="1:23" ht="21.75" customHeight="1">
      <c r="A8" s="8"/>
      <c r="B8" s="8"/>
      <c r="C8" s="8" t="s">
        <v>31</v>
      </c>
      <c r="D8" s="8"/>
      <c r="E8" s="8"/>
      <c r="F8" s="8"/>
      <c r="G8" s="8"/>
      <c r="H8" s="6"/>
      <c r="I8" s="6"/>
      <c r="J8" s="6"/>
      <c r="K8" s="6"/>
      <c r="L8" s="6"/>
      <c r="M8" s="6"/>
      <c r="N8" s="6"/>
      <c r="O8" s="24" t="s">
        <v>22</v>
      </c>
      <c r="P8" s="6"/>
      <c r="Q8" s="59" t="s">
        <v>98</v>
      </c>
      <c r="R8" s="59"/>
      <c r="S8" s="59" t="s">
        <v>133</v>
      </c>
      <c r="T8" s="59"/>
      <c r="U8" s="124" t="s">
        <v>172</v>
      </c>
      <c r="V8" s="8"/>
      <c r="W8" s="203"/>
    </row>
    <row r="9" spans="1:23" ht="21.75" customHeight="1">
      <c r="A9" s="8"/>
      <c r="B9" s="8"/>
      <c r="C9" s="8" t="s">
        <v>32</v>
      </c>
      <c r="D9" s="8"/>
      <c r="E9" s="59" t="s">
        <v>130</v>
      </c>
      <c r="F9" s="8"/>
      <c r="G9" s="8" t="s">
        <v>28</v>
      </c>
      <c r="H9" s="8"/>
      <c r="I9" s="8"/>
      <c r="J9" s="8"/>
      <c r="K9" s="8" t="s">
        <v>106</v>
      </c>
      <c r="L9" s="8"/>
      <c r="M9" s="57" t="s">
        <v>54</v>
      </c>
      <c r="N9" s="8"/>
      <c r="O9" s="8" t="s">
        <v>57</v>
      </c>
      <c r="P9" s="8"/>
      <c r="Q9" s="59" t="s">
        <v>69</v>
      </c>
      <c r="R9" s="59"/>
      <c r="S9" s="171" t="s">
        <v>132</v>
      </c>
      <c r="T9" s="171"/>
      <c r="U9" s="73" t="s">
        <v>173</v>
      </c>
      <c r="V9" s="8"/>
      <c r="W9" s="73" t="s">
        <v>70</v>
      </c>
    </row>
    <row r="10" spans="1:23" ht="21.75" customHeight="1">
      <c r="A10" s="11"/>
      <c r="B10" s="12" t="s">
        <v>3</v>
      </c>
      <c r="C10" s="117" t="s">
        <v>34</v>
      </c>
      <c r="D10" s="11"/>
      <c r="E10" s="118" t="s">
        <v>134</v>
      </c>
      <c r="F10" s="11"/>
      <c r="G10" s="117" t="s">
        <v>100</v>
      </c>
      <c r="H10" s="11"/>
      <c r="I10" s="172" t="s">
        <v>247</v>
      </c>
      <c r="J10" s="11"/>
      <c r="K10" s="117" t="s">
        <v>55</v>
      </c>
      <c r="L10" s="11"/>
      <c r="M10" s="118" t="s">
        <v>99</v>
      </c>
      <c r="N10" s="11"/>
      <c r="O10" s="117" t="s">
        <v>56</v>
      </c>
      <c r="P10" s="11"/>
      <c r="Q10" s="118" t="s">
        <v>1</v>
      </c>
      <c r="R10" s="59"/>
      <c r="S10" s="172" t="s">
        <v>131</v>
      </c>
      <c r="T10" s="176"/>
      <c r="U10" s="119" t="s">
        <v>19</v>
      </c>
      <c r="V10" s="11"/>
      <c r="W10" s="119" t="s">
        <v>46</v>
      </c>
    </row>
    <row r="11" spans="1:23" ht="11.25" customHeight="1">
      <c r="A11" s="11"/>
      <c r="B11" s="12"/>
      <c r="C11" s="8"/>
      <c r="D11" s="11"/>
      <c r="E11" s="57"/>
      <c r="F11" s="11"/>
      <c r="G11" s="8"/>
      <c r="H11" s="11"/>
      <c r="I11" s="11"/>
      <c r="J11" s="11"/>
      <c r="K11" s="8"/>
      <c r="L11" s="11"/>
      <c r="M11" s="57"/>
      <c r="N11" s="11"/>
      <c r="O11" s="8"/>
      <c r="P11" s="11"/>
      <c r="Q11" s="57"/>
      <c r="R11" s="59"/>
      <c r="S11" s="176"/>
      <c r="T11" s="176"/>
      <c r="U11" s="73"/>
      <c r="V11" s="11"/>
      <c r="W11" s="73"/>
    </row>
    <row r="12" spans="1:2" s="71" customFormat="1" ht="21.75" customHeight="1">
      <c r="A12" s="74" t="s">
        <v>147</v>
      </c>
      <c r="B12" s="74"/>
    </row>
    <row r="13" spans="1:23" s="71" customFormat="1" ht="21.75" customHeight="1">
      <c r="A13" s="74" t="s">
        <v>294</v>
      </c>
      <c r="B13" s="74"/>
      <c r="C13" s="58">
        <v>7519938</v>
      </c>
      <c r="D13" s="58"/>
      <c r="E13" s="58">
        <v>-1628825</v>
      </c>
      <c r="F13" s="58"/>
      <c r="G13" s="58">
        <v>16478865</v>
      </c>
      <c r="H13" s="58"/>
      <c r="I13" s="210" t="s">
        <v>20</v>
      </c>
      <c r="J13" s="58"/>
      <c r="K13" s="58">
        <v>820666</v>
      </c>
      <c r="L13" s="58"/>
      <c r="M13" s="58">
        <v>1628825</v>
      </c>
      <c r="N13" s="58"/>
      <c r="O13" s="58">
        <v>21851539</v>
      </c>
      <c r="P13" s="58"/>
      <c r="Q13" s="58">
        <v>593474</v>
      </c>
      <c r="R13" s="58"/>
      <c r="S13" s="211" t="s">
        <v>150</v>
      </c>
      <c r="T13" s="211"/>
      <c r="U13" s="58">
        <v>593474</v>
      </c>
      <c r="V13" s="58"/>
      <c r="W13" s="58">
        <v>47264482</v>
      </c>
    </row>
    <row r="14" spans="1:23" s="71" customFormat="1" ht="21.75" customHeight="1">
      <c r="A14" s="143" t="s">
        <v>234</v>
      </c>
      <c r="B14" s="7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211"/>
      <c r="T14" s="211"/>
      <c r="U14" s="58"/>
      <c r="V14" s="58"/>
      <c r="W14" s="58"/>
    </row>
    <row r="15" spans="1:23" s="71" customFormat="1" ht="21.75" customHeight="1">
      <c r="A15" s="143" t="s">
        <v>235</v>
      </c>
      <c r="B15" s="198">
        <v>3</v>
      </c>
      <c r="C15" s="211" t="s">
        <v>150</v>
      </c>
      <c r="D15" s="58"/>
      <c r="E15" s="211" t="s">
        <v>150</v>
      </c>
      <c r="F15" s="58"/>
      <c r="G15" s="211" t="s">
        <v>150</v>
      </c>
      <c r="H15" s="58"/>
      <c r="I15" s="211" t="s">
        <v>150</v>
      </c>
      <c r="J15" s="58"/>
      <c r="K15" s="211" t="s">
        <v>150</v>
      </c>
      <c r="L15" s="58"/>
      <c r="M15" s="211" t="s">
        <v>150</v>
      </c>
      <c r="N15" s="58"/>
      <c r="O15" s="197">
        <v>8384</v>
      </c>
      <c r="P15" s="58"/>
      <c r="Q15" s="211" t="s">
        <v>150</v>
      </c>
      <c r="R15" s="58"/>
      <c r="S15" s="211" t="s">
        <v>150</v>
      </c>
      <c r="T15" s="211"/>
      <c r="U15" s="211" t="s">
        <v>150</v>
      </c>
      <c r="V15" s="58"/>
      <c r="W15" s="197">
        <f>SUM(C15:O15,U15)</f>
        <v>8384</v>
      </c>
    </row>
    <row r="16" spans="1:23" s="71" customFormat="1" ht="21.75" customHeight="1">
      <c r="A16" s="74" t="s">
        <v>147</v>
      </c>
      <c r="B16" s="74"/>
      <c r="C16" s="184"/>
      <c r="D16" s="58"/>
      <c r="E16" s="184"/>
      <c r="F16" s="58"/>
      <c r="G16" s="184"/>
      <c r="H16" s="58"/>
      <c r="I16" s="184"/>
      <c r="J16" s="58"/>
      <c r="K16" s="184"/>
      <c r="L16" s="58"/>
      <c r="M16" s="184"/>
      <c r="N16" s="58"/>
      <c r="O16" s="184"/>
      <c r="P16" s="58"/>
      <c r="Q16" s="184"/>
      <c r="R16" s="58"/>
      <c r="S16" s="227"/>
      <c r="T16" s="211"/>
      <c r="U16" s="184"/>
      <c r="V16" s="58"/>
      <c r="W16" s="184"/>
    </row>
    <row r="17" spans="1:23" s="71" customFormat="1" ht="21.75" customHeight="1">
      <c r="A17" s="74" t="s">
        <v>295</v>
      </c>
      <c r="B17" s="74"/>
      <c r="C17" s="58">
        <f>SUM(C13:C16)</f>
        <v>7519938</v>
      </c>
      <c r="D17" s="58"/>
      <c r="E17" s="58">
        <f>SUM(E13:E16)</f>
        <v>-1628825</v>
      </c>
      <c r="F17" s="58"/>
      <c r="G17" s="58">
        <f>SUM(G13:G16)</f>
        <v>16478865</v>
      </c>
      <c r="H17" s="58"/>
      <c r="I17" s="210" t="s">
        <v>20</v>
      </c>
      <c r="J17" s="58"/>
      <c r="K17" s="58">
        <f>SUM(K13:K16)</f>
        <v>820666</v>
      </c>
      <c r="L17" s="58"/>
      <c r="M17" s="58">
        <f>SUM(M13:M16)</f>
        <v>1628825</v>
      </c>
      <c r="N17" s="58"/>
      <c r="O17" s="58">
        <f>SUM(O13:O16)</f>
        <v>21859923</v>
      </c>
      <c r="P17" s="58"/>
      <c r="Q17" s="58">
        <f>SUM(Q13:Q16)</f>
        <v>593474</v>
      </c>
      <c r="R17" s="58"/>
      <c r="S17" s="210" t="s">
        <v>20</v>
      </c>
      <c r="T17" s="210"/>
      <c r="U17" s="58">
        <f>SUM(U13:U16)</f>
        <v>593474</v>
      </c>
      <c r="V17" s="58"/>
      <c r="W17" s="58">
        <f>SUM(W13:W16)</f>
        <v>47272866</v>
      </c>
    </row>
    <row r="18" spans="1:23" s="71" customFormat="1" ht="21.75" customHeight="1">
      <c r="A18" s="74" t="s">
        <v>181</v>
      </c>
      <c r="B18" s="74"/>
      <c r="C18" s="75"/>
      <c r="D18" s="75"/>
      <c r="E18" s="228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211"/>
      <c r="T18" s="211"/>
      <c r="U18" s="229"/>
      <c r="V18" s="75"/>
      <c r="W18" s="75"/>
    </row>
    <row r="19" spans="1:23" s="71" customFormat="1" ht="21.75" customHeight="1">
      <c r="A19" s="143" t="s">
        <v>182</v>
      </c>
      <c r="B19" s="74"/>
      <c r="C19" s="208" t="s">
        <v>20</v>
      </c>
      <c r="D19" s="129"/>
      <c r="E19" s="208" t="s">
        <v>20</v>
      </c>
      <c r="F19" s="129"/>
      <c r="G19" s="208" t="s">
        <v>20</v>
      </c>
      <c r="H19" s="129"/>
      <c r="I19" s="208" t="s">
        <v>20</v>
      </c>
      <c r="J19" s="129"/>
      <c r="K19" s="208" t="s">
        <v>20</v>
      </c>
      <c r="L19" s="208"/>
      <c r="M19" s="208" t="s">
        <v>20</v>
      </c>
      <c r="N19" s="75"/>
      <c r="O19" s="213">
        <v>1384841</v>
      </c>
      <c r="P19" s="75"/>
      <c r="Q19" s="208" t="s">
        <v>20</v>
      </c>
      <c r="R19" s="129"/>
      <c r="S19" s="208" t="s">
        <v>20</v>
      </c>
      <c r="T19" s="208"/>
      <c r="U19" s="208" t="s">
        <v>20</v>
      </c>
      <c r="V19" s="75"/>
      <c r="W19" s="129">
        <f>O19</f>
        <v>1384841</v>
      </c>
    </row>
    <row r="20" spans="1:23" s="71" customFormat="1" ht="21.75" customHeight="1">
      <c r="A20" s="143" t="s">
        <v>183</v>
      </c>
      <c r="B20" s="74"/>
      <c r="C20" s="207" t="s">
        <v>20</v>
      </c>
      <c r="D20" s="75"/>
      <c r="E20" s="207" t="s">
        <v>20</v>
      </c>
      <c r="F20" s="75"/>
      <c r="G20" s="207" t="s">
        <v>20</v>
      </c>
      <c r="H20" s="75"/>
      <c r="I20" s="207" t="s">
        <v>20</v>
      </c>
      <c r="J20" s="75"/>
      <c r="K20" s="207" t="s">
        <v>20</v>
      </c>
      <c r="L20" s="75"/>
      <c r="M20" s="207" t="s">
        <v>20</v>
      </c>
      <c r="N20" s="75"/>
      <c r="O20" s="207" t="s">
        <v>20</v>
      </c>
      <c r="P20" s="75"/>
      <c r="Q20" s="214">
        <v>329</v>
      </c>
      <c r="R20" s="75"/>
      <c r="S20" s="207" t="s">
        <v>20</v>
      </c>
      <c r="T20" s="208"/>
      <c r="U20" s="214">
        <f>SUM(Q20:S20)</f>
        <v>329</v>
      </c>
      <c r="V20" s="75"/>
      <c r="W20" s="214">
        <f>U20</f>
        <v>329</v>
      </c>
    </row>
    <row r="21" spans="1:23" s="71" customFormat="1" ht="21.75" customHeight="1">
      <c r="A21" s="74" t="s">
        <v>184</v>
      </c>
      <c r="B21" s="74"/>
      <c r="C21" s="207" t="s">
        <v>20</v>
      </c>
      <c r="D21" s="75"/>
      <c r="E21" s="207" t="s">
        <v>20</v>
      </c>
      <c r="F21" s="75"/>
      <c r="G21" s="207" t="s">
        <v>20</v>
      </c>
      <c r="H21" s="75"/>
      <c r="I21" s="207" t="s">
        <v>20</v>
      </c>
      <c r="J21" s="75"/>
      <c r="K21" s="207" t="s">
        <v>20</v>
      </c>
      <c r="L21" s="75"/>
      <c r="M21" s="207" t="s">
        <v>20</v>
      </c>
      <c r="N21" s="75"/>
      <c r="O21" s="86">
        <f>SUM(O19:O20)</f>
        <v>1384841</v>
      </c>
      <c r="P21" s="75"/>
      <c r="Q21" s="86">
        <f>SUM(Q19:Q20)</f>
        <v>329</v>
      </c>
      <c r="R21" s="75"/>
      <c r="S21" s="216" t="s">
        <v>150</v>
      </c>
      <c r="T21" s="211"/>
      <c r="U21" s="230">
        <f>SUM(Q21:S21)</f>
        <v>329</v>
      </c>
      <c r="V21" s="75"/>
      <c r="W21" s="86">
        <f>SUM(O21,U21)</f>
        <v>1385170</v>
      </c>
    </row>
    <row r="22" spans="1:23" s="71" customFormat="1" ht="5.25" customHeight="1">
      <c r="A22" s="143"/>
      <c r="B22" s="74"/>
      <c r="C22" s="58"/>
      <c r="D22" s="58"/>
      <c r="E22" s="231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211"/>
      <c r="T22" s="211"/>
      <c r="U22" s="229"/>
      <c r="V22" s="58"/>
      <c r="W22" s="58"/>
    </row>
    <row r="23" spans="1:23" s="56" customFormat="1" ht="27" customHeight="1" thickBot="1">
      <c r="A23" s="177" t="s">
        <v>148</v>
      </c>
      <c r="B23" s="177"/>
      <c r="C23" s="154">
        <f>C13</f>
        <v>7519938</v>
      </c>
      <c r="D23" s="58"/>
      <c r="E23" s="154">
        <f>E13</f>
        <v>-1628825</v>
      </c>
      <c r="F23" s="58"/>
      <c r="G23" s="154">
        <f>G13</f>
        <v>16478865</v>
      </c>
      <c r="H23" s="58"/>
      <c r="I23" s="232" t="s">
        <v>20</v>
      </c>
      <c r="J23" s="58"/>
      <c r="K23" s="154">
        <f>K13</f>
        <v>820666</v>
      </c>
      <c r="L23" s="58"/>
      <c r="M23" s="154">
        <f>M13</f>
        <v>1628825</v>
      </c>
      <c r="N23" s="58"/>
      <c r="O23" s="154">
        <f>O17+O21</f>
        <v>23244764</v>
      </c>
      <c r="P23" s="58"/>
      <c r="Q23" s="154">
        <f>Q13+Q21</f>
        <v>593803</v>
      </c>
      <c r="R23" s="96"/>
      <c r="S23" s="232" t="s">
        <v>20</v>
      </c>
      <c r="T23" s="210"/>
      <c r="U23" s="154">
        <f>U13+U21</f>
        <v>593803</v>
      </c>
      <c r="V23" s="58"/>
      <c r="W23" s="154">
        <f>W17+W21</f>
        <v>48658036</v>
      </c>
    </row>
    <row r="24" ht="22.5" customHeight="1" thickTop="1">
      <c r="A24" s="74" t="s">
        <v>237</v>
      </c>
    </row>
    <row r="35" ht="22.5" customHeight="1">
      <c r="B35" s="5" t="s">
        <v>192</v>
      </c>
    </row>
    <row r="102" ht="22.5" customHeight="1">
      <c r="B102" s="5">
        <v>15</v>
      </c>
    </row>
  </sheetData>
  <sheetProtection/>
  <mergeCells count="2">
    <mergeCell ref="C5:W5"/>
    <mergeCell ref="Q6:U6"/>
  </mergeCells>
  <printOptions/>
  <pageMargins left="0.7" right="0.4" top="0.48" bottom="0.5" header="0.5" footer="0.5"/>
  <pageSetup firstPageNumber="13" useFirstPageNumber="1" horizontalDpi="600" verticalDpi="600" orientation="landscape" paperSize="9" scale="60" r:id="rId2"/>
  <headerFooter alignWithMargins="0">
    <oddFooter>&amp;Lหมายเหตุประกอบงบการเงินเป็นส่วนหนึ่งของงบการเงินนี้
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9"/>
  <sheetViews>
    <sheetView view="pageBreakPreview" zoomScale="90" zoomScaleNormal="70" zoomScaleSheetLayoutView="90" zoomScalePageLayoutView="0" workbookViewId="0" topLeftCell="A7">
      <selection activeCell="A19" sqref="A19"/>
    </sheetView>
  </sheetViews>
  <sheetFormatPr defaultColWidth="9.140625" defaultRowHeight="22.5" customHeight="1"/>
  <cols>
    <col min="1" max="1" width="33.57421875" style="5" customWidth="1"/>
    <col min="2" max="2" width="8.7109375" style="5" customWidth="1"/>
    <col min="3" max="3" width="17.28125" style="5" customWidth="1"/>
    <col min="4" max="4" width="2.140625" style="5" customWidth="1"/>
    <col min="5" max="5" width="17.28125" style="5" customWidth="1"/>
    <col min="6" max="6" width="2.00390625" style="5" customWidth="1"/>
    <col min="7" max="7" width="17.28125" style="5" customWidth="1"/>
    <col min="8" max="8" width="2.140625" style="5" customWidth="1"/>
    <col min="9" max="9" width="17.28125" style="5" customWidth="1"/>
    <col min="10" max="10" width="2.140625" style="5" customWidth="1"/>
    <col min="11" max="11" width="17.28125" style="5" customWidth="1"/>
    <col min="12" max="12" width="2.140625" style="5" customWidth="1"/>
    <col min="13" max="13" width="17.28125" style="5" customWidth="1"/>
    <col min="14" max="14" width="2.140625" style="5" customWidth="1"/>
    <col min="15" max="15" width="17.28125" style="5" customWidth="1"/>
    <col min="16" max="16" width="2.140625" style="5" customWidth="1"/>
    <col min="17" max="17" width="17.28125" style="5" customWidth="1"/>
    <col min="18" max="18" width="2.140625" style="5" customWidth="1"/>
    <col min="19" max="19" width="17.28125" style="5" customWidth="1"/>
    <col min="20" max="20" width="2.140625" style="5" customWidth="1"/>
    <col min="21" max="21" width="17.28125" style="5" customWidth="1"/>
    <col min="22" max="22" width="2.140625" style="5" customWidth="1"/>
    <col min="23" max="23" width="17.28125" style="5" customWidth="1"/>
    <col min="24" max="16384" width="9.140625" style="5" customWidth="1"/>
  </cols>
  <sheetData>
    <row r="1" spans="1:22" ht="24.75" customHeight="1">
      <c r="A1" s="4" t="s">
        <v>138</v>
      </c>
      <c r="B1" s="4"/>
      <c r="C1" s="22"/>
      <c r="D1" s="4"/>
      <c r="F1" s="4"/>
      <c r="H1" s="4"/>
      <c r="I1" s="4"/>
      <c r="J1" s="4"/>
      <c r="K1" s="4"/>
      <c r="L1" s="4"/>
      <c r="M1" s="4"/>
      <c r="N1" s="4"/>
      <c r="O1" s="4"/>
      <c r="P1" s="4"/>
      <c r="R1" s="4"/>
      <c r="V1" s="4"/>
    </row>
    <row r="2" spans="1:22" ht="24.75" customHeight="1">
      <c r="A2" s="4" t="s">
        <v>87</v>
      </c>
      <c r="B2" s="4"/>
      <c r="C2" s="22"/>
      <c r="D2" s="4"/>
      <c r="F2" s="4"/>
      <c r="H2" s="4"/>
      <c r="I2" s="4"/>
      <c r="J2" s="4"/>
      <c r="K2" s="4"/>
      <c r="L2" s="4"/>
      <c r="M2" s="4"/>
      <c r="N2" s="4"/>
      <c r="O2" s="4"/>
      <c r="P2" s="4"/>
      <c r="R2" s="4"/>
      <c r="V2" s="4"/>
    </row>
    <row r="3" spans="1:22" ht="24.75" customHeight="1">
      <c r="A3" s="108" t="s">
        <v>240</v>
      </c>
      <c r="B3" s="108"/>
      <c r="C3" s="22"/>
      <c r="D3" s="4"/>
      <c r="F3" s="4"/>
      <c r="H3" s="4"/>
      <c r="I3" s="4"/>
      <c r="J3" s="4"/>
      <c r="K3" s="4"/>
      <c r="L3" s="4"/>
      <c r="M3" s="4"/>
      <c r="N3" s="4"/>
      <c r="O3" s="4"/>
      <c r="P3" s="4"/>
      <c r="R3" s="4"/>
      <c r="V3" s="4"/>
    </row>
    <row r="4" spans="1:23" ht="21.75" customHeight="1">
      <c r="A4" s="23"/>
      <c r="B4" s="23"/>
      <c r="C4" s="22"/>
      <c r="D4" s="23"/>
      <c r="E4" s="19"/>
      <c r="F4" s="23"/>
      <c r="G4" s="19"/>
      <c r="H4" s="23"/>
      <c r="I4" s="23"/>
      <c r="J4" s="23"/>
      <c r="K4" s="23"/>
      <c r="L4" s="23"/>
      <c r="M4" s="23"/>
      <c r="N4" s="23"/>
      <c r="O4" s="23"/>
      <c r="P4" s="23"/>
      <c r="Q4" s="19"/>
      <c r="R4" s="23"/>
      <c r="S4" s="19"/>
      <c r="T4" s="19"/>
      <c r="U4" s="19"/>
      <c r="V4" s="23"/>
      <c r="W4" s="137" t="s">
        <v>149</v>
      </c>
    </row>
    <row r="5" spans="1:23" ht="21.75" customHeight="1">
      <c r="A5" s="7"/>
      <c r="B5" s="7"/>
      <c r="C5" s="250" t="s">
        <v>62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</row>
    <row r="6" spans="1:23" ht="21.75" customHeight="1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1" t="s">
        <v>170</v>
      </c>
      <c r="R6" s="251"/>
      <c r="S6" s="251"/>
      <c r="T6" s="251"/>
      <c r="U6" s="251"/>
      <c r="V6" s="6"/>
      <c r="W6" s="203"/>
    </row>
    <row r="7" spans="1:23" ht="21.75" customHeight="1">
      <c r="A7" s="7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59" t="s">
        <v>113</v>
      </c>
      <c r="T7" s="6"/>
      <c r="U7" s="147" t="s">
        <v>171</v>
      </c>
      <c r="V7" s="6"/>
      <c r="W7" s="203"/>
    </row>
    <row r="8" spans="1:23" ht="21.75" customHeight="1">
      <c r="A8" s="8"/>
      <c r="B8" s="8"/>
      <c r="C8" s="8" t="s">
        <v>31</v>
      </c>
      <c r="D8" s="8"/>
      <c r="E8" s="8"/>
      <c r="F8" s="8"/>
      <c r="G8" s="8"/>
      <c r="H8" s="6"/>
      <c r="I8" s="6"/>
      <c r="J8" s="6"/>
      <c r="K8" s="6"/>
      <c r="L8" s="6"/>
      <c r="M8" s="6"/>
      <c r="N8" s="6"/>
      <c r="O8" s="24" t="s">
        <v>22</v>
      </c>
      <c r="P8" s="6"/>
      <c r="Q8" s="59" t="s">
        <v>98</v>
      </c>
      <c r="R8" s="59"/>
      <c r="S8" s="59" t="s">
        <v>133</v>
      </c>
      <c r="T8" s="59"/>
      <c r="U8" s="124" t="s">
        <v>172</v>
      </c>
      <c r="V8" s="8"/>
      <c r="W8" s="203"/>
    </row>
    <row r="9" spans="1:23" ht="21.75" customHeight="1">
      <c r="A9" s="8"/>
      <c r="B9" s="8"/>
      <c r="C9" s="8" t="s">
        <v>32</v>
      </c>
      <c r="D9" s="8"/>
      <c r="E9" s="59" t="s">
        <v>130</v>
      </c>
      <c r="F9" s="8"/>
      <c r="G9" s="8" t="s">
        <v>28</v>
      </c>
      <c r="H9" s="8"/>
      <c r="I9" s="8"/>
      <c r="J9" s="8"/>
      <c r="K9" s="8" t="s">
        <v>106</v>
      </c>
      <c r="L9" s="8"/>
      <c r="M9" s="57" t="s">
        <v>54</v>
      </c>
      <c r="N9" s="8"/>
      <c r="O9" s="8" t="s">
        <v>57</v>
      </c>
      <c r="P9" s="8"/>
      <c r="Q9" s="59" t="s">
        <v>69</v>
      </c>
      <c r="R9" s="59"/>
      <c r="S9" s="171" t="s">
        <v>132</v>
      </c>
      <c r="T9" s="59"/>
      <c r="U9" s="73" t="s">
        <v>173</v>
      </c>
      <c r="V9" s="8"/>
      <c r="W9" s="73" t="s">
        <v>70</v>
      </c>
    </row>
    <row r="10" spans="1:23" ht="21.75" customHeight="1">
      <c r="A10" s="11"/>
      <c r="B10" s="12" t="s">
        <v>3</v>
      </c>
      <c r="C10" s="117" t="s">
        <v>34</v>
      </c>
      <c r="D10" s="11"/>
      <c r="E10" s="118" t="s">
        <v>134</v>
      </c>
      <c r="F10" s="11"/>
      <c r="G10" s="117" t="s">
        <v>100</v>
      </c>
      <c r="H10" s="11"/>
      <c r="I10" s="172" t="s">
        <v>247</v>
      </c>
      <c r="J10" s="11"/>
      <c r="K10" s="117" t="s">
        <v>55</v>
      </c>
      <c r="L10" s="11"/>
      <c r="M10" s="118" t="s">
        <v>99</v>
      </c>
      <c r="N10" s="11"/>
      <c r="O10" s="117" t="s">
        <v>56</v>
      </c>
      <c r="P10" s="11"/>
      <c r="Q10" s="118" t="s">
        <v>1</v>
      </c>
      <c r="R10" s="59"/>
      <c r="S10" s="172" t="s">
        <v>131</v>
      </c>
      <c r="T10" s="57"/>
      <c r="U10" s="119" t="s">
        <v>19</v>
      </c>
      <c r="V10" s="11"/>
      <c r="W10" s="119" t="s">
        <v>46</v>
      </c>
    </row>
    <row r="11" spans="1:23" ht="11.25" customHeight="1">
      <c r="A11" s="11"/>
      <c r="B11" s="12"/>
      <c r="C11" s="8"/>
      <c r="D11" s="11"/>
      <c r="E11" s="57"/>
      <c r="F11" s="11"/>
      <c r="G11" s="8"/>
      <c r="H11" s="11"/>
      <c r="I11" s="11"/>
      <c r="J11" s="11"/>
      <c r="K11" s="8"/>
      <c r="L11" s="11"/>
      <c r="M11" s="57"/>
      <c r="N11" s="11"/>
      <c r="O11" s="8"/>
      <c r="P11" s="11"/>
      <c r="Q11" s="57"/>
      <c r="R11" s="59"/>
      <c r="S11" s="176"/>
      <c r="T11" s="57"/>
      <c r="U11" s="73"/>
      <c r="V11" s="11"/>
      <c r="W11" s="73"/>
    </row>
    <row r="12" spans="1:23" ht="5.25" customHeight="1">
      <c r="A12" s="143"/>
      <c r="B12" s="74"/>
      <c r="C12" s="75"/>
      <c r="D12" s="75"/>
      <c r="E12" s="228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211"/>
      <c r="T12" s="211"/>
      <c r="U12" s="229"/>
      <c r="V12" s="75"/>
      <c r="W12" s="75"/>
    </row>
    <row r="13" spans="1:2" ht="22.5" customHeight="1">
      <c r="A13" s="177" t="s">
        <v>223</v>
      </c>
      <c r="B13" s="74"/>
    </row>
    <row r="14" spans="1:23" ht="22.5" customHeight="1">
      <c r="A14" s="74" t="s">
        <v>294</v>
      </c>
      <c r="B14" s="74"/>
      <c r="C14" s="75">
        <v>7519938</v>
      </c>
      <c r="D14" s="75"/>
      <c r="E14" s="228">
        <v>-1628825</v>
      </c>
      <c r="F14" s="75"/>
      <c r="G14" s="75">
        <v>16478865</v>
      </c>
      <c r="H14" s="75"/>
      <c r="I14" s="210" t="s">
        <v>20</v>
      </c>
      <c r="J14" s="75"/>
      <c r="K14" s="75">
        <v>820666</v>
      </c>
      <c r="L14" s="75"/>
      <c r="M14" s="75">
        <v>1628825</v>
      </c>
      <c r="N14" s="75"/>
      <c r="O14" s="75">
        <v>26461122</v>
      </c>
      <c r="P14" s="75"/>
      <c r="Q14" s="75">
        <v>678632</v>
      </c>
      <c r="R14" s="75"/>
      <c r="S14" s="211" t="s">
        <v>20</v>
      </c>
      <c r="T14" s="211"/>
      <c r="U14" s="229">
        <v>678632</v>
      </c>
      <c r="V14" s="75"/>
      <c r="W14" s="229">
        <v>51959223</v>
      </c>
    </row>
    <row r="15" spans="1:23" ht="22.5" customHeight="1">
      <c r="A15" s="143" t="s">
        <v>234</v>
      </c>
      <c r="B15" s="74"/>
      <c r="C15" s="129"/>
      <c r="D15" s="129"/>
      <c r="E15" s="233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208"/>
      <c r="T15" s="208"/>
      <c r="U15" s="213"/>
      <c r="V15" s="129"/>
      <c r="W15" s="213"/>
    </row>
    <row r="16" spans="1:23" s="127" customFormat="1" ht="22.5" customHeight="1">
      <c r="A16" s="206" t="s">
        <v>235</v>
      </c>
      <c r="B16" s="198">
        <v>3</v>
      </c>
      <c r="C16" s="208" t="s">
        <v>20</v>
      </c>
      <c r="D16" s="129"/>
      <c r="E16" s="208" t="s">
        <v>20</v>
      </c>
      <c r="F16" s="129"/>
      <c r="G16" s="208" t="s">
        <v>20</v>
      </c>
      <c r="H16" s="129"/>
      <c r="I16" s="208" t="s">
        <v>20</v>
      </c>
      <c r="J16" s="129"/>
      <c r="K16" s="208" t="s">
        <v>20</v>
      </c>
      <c r="L16" s="129"/>
      <c r="M16" s="208" t="s">
        <v>20</v>
      </c>
      <c r="N16" s="129"/>
      <c r="O16" s="129">
        <v>12094</v>
      </c>
      <c r="P16" s="129"/>
      <c r="Q16" s="208" t="s">
        <v>20</v>
      </c>
      <c r="R16" s="129"/>
      <c r="S16" s="208" t="s">
        <v>20</v>
      </c>
      <c r="T16" s="208"/>
      <c r="U16" s="208" t="s">
        <v>20</v>
      </c>
      <c r="V16" s="129"/>
      <c r="W16" s="213">
        <v>12094</v>
      </c>
    </row>
    <row r="17" spans="1:23" ht="22.5" customHeight="1">
      <c r="A17" s="74" t="s">
        <v>223</v>
      </c>
      <c r="B17" s="74"/>
      <c r="C17" s="184"/>
      <c r="D17" s="75"/>
      <c r="E17" s="234"/>
      <c r="F17" s="75"/>
      <c r="G17" s="184"/>
      <c r="H17" s="75"/>
      <c r="I17" s="184"/>
      <c r="J17" s="75"/>
      <c r="K17" s="184"/>
      <c r="L17" s="75"/>
      <c r="M17" s="184"/>
      <c r="N17" s="75"/>
      <c r="O17" s="184"/>
      <c r="P17" s="75"/>
      <c r="Q17" s="184"/>
      <c r="R17" s="75"/>
      <c r="S17" s="227"/>
      <c r="T17" s="211"/>
      <c r="U17" s="235"/>
      <c r="V17" s="75"/>
      <c r="W17" s="235"/>
    </row>
    <row r="18" spans="1:23" ht="22.5" customHeight="1">
      <c r="A18" s="74" t="s">
        <v>295</v>
      </c>
      <c r="B18" s="74"/>
      <c r="C18" s="75">
        <f>SUM(C14:C17)</f>
        <v>7519938</v>
      </c>
      <c r="D18" s="75"/>
      <c r="E18" s="75">
        <f>SUM(E14:E17)</f>
        <v>-1628825</v>
      </c>
      <c r="F18" s="75"/>
      <c r="G18" s="75">
        <f>SUM(G14:G17)</f>
        <v>16478865</v>
      </c>
      <c r="H18" s="75"/>
      <c r="I18" s="236" t="s">
        <v>20</v>
      </c>
      <c r="J18" s="75"/>
      <c r="K18" s="75">
        <f>SUM(K14:K17)</f>
        <v>820666</v>
      </c>
      <c r="L18" s="75"/>
      <c r="M18" s="75">
        <f>SUM(M14:M17)</f>
        <v>1628825</v>
      </c>
      <c r="N18" s="75"/>
      <c r="O18" s="75">
        <f>SUM(O14:O17)</f>
        <v>26473216</v>
      </c>
      <c r="P18" s="75"/>
      <c r="Q18" s="75">
        <f>SUM(Q14:Q17)</f>
        <v>678632</v>
      </c>
      <c r="R18" s="75"/>
      <c r="S18" s="211" t="s">
        <v>20</v>
      </c>
      <c r="T18" s="211"/>
      <c r="U18" s="75">
        <f>SUM(U14:U17)</f>
        <v>678632</v>
      </c>
      <c r="V18" s="75"/>
      <c r="W18" s="75">
        <f>SUM(W14:W16)</f>
        <v>51971317</v>
      </c>
    </row>
    <row r="19" spans="1:23" ht="22.5" customHeight="1">
      <c r="A19" s="74" t="s">
        <v>242</v>
      </c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211"/>
      <c r="T19" s="211"/>
      <c r="U19" s="75"/>
      <c r="V19" s="75"/>
      <c r="W19" s="75"/>
    </row>
    <row r="20" spans="1:23" ht="22.5" customHeight="1">
      <c r="A20" s="74" t="s">
        <v>187</v>
      </c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211"/>
      <c r="T20" s="211"/>
      <c r="U20" s="75"/>
      <c r="V20" s="75"/>
      <c r="W20" s="75"/>
    </row>
    <row r="21" spans="1:23" ht="22.5" customHeight="1">
      <c r="A21" s="195" t="s">
        <v>268</v>
      </c>
      <c r="B21" s="74"/>
      <c r="C21" s="75"/>
      <c r="D21" s="75"/>
      <c r="E21" s="228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211"/>
      <c r="T21" s="211"/>
      <c r="U21" s="229"/>
      <c r="V21" s="75"/>
      <c r="W21" s="229"/>
    </row>
    <row r="22" spans="1:23" ht="22.5" customHeight="1">
      <c r="A22" s="240" t="s">
        <v>249</v>
      </c>
      <c r="B22" s="242" t="s">
        <v>278</v>
      </c>
      <c r="C22" s="129">
        <v>694004</v>
      </c>
      <c r="D22" s="129"/>
      <c r="E22" s="208" t="s">
        <v>20</v>
      </c>
      <c r="F22" s="129"/>
      <c r="G22" s="129">
        <v>20126119</v>
      </c>
      <c r="H22" s="129"/>
      <c r="I22" s="213">
        <v>3470021</v>
      </c>
      <c r="J22" s="129"/>
      <c r="K22" s="208" t="s">
        <v>20</v>
      </c>
      <c r="L22" s="129"/>
      <c r="M22" s="208" t="s">
        <v>20</v>
      </c>
      <c r="N22" s="129"/>
      <c r="O22" s="208" t="s">
        <v>20</v>
      </c>
      <c r="P22" s="129"/>
      <c r="Q22" s="208" t="s">
        <v>20</v>
      </c>
      <c r="R22" s="129"/>
      <c r="S22" s="208" t="s">
        <v>20</v>
      </c>
      <c r="T22" s="208"/>
      <c r="U22" s="208" t="s">
        <v>20</v>
      </c>
      <c r="V22" s="129"/>
      <c r="W22" s="213">
        <f>SUM(C22:U22)</f>
        <v>24290144</v>
      </c>
    </row>
    <row r="23" spans="1:23" ht="22.5" customHeight="1">
      <c r="A23" s="241" t="s">
        <v>245</v>
      </c>
      <c r="B23" s="242" t="s">
        <v>278</v>
      </c>
      <c r="C23" s="243">
        <v>-471000</v>
      </c>
      <c r="D23" s="129"/>
      <c r="E23" s="244">
        <v>1628825</v>
      </c>
      <c r="F23" s="129"/>
      <c r="G23" s="201">
        <v>-1032129</v>
      </c>
      <c r="H23" s="129"/>
      <c r="I23" s="207" t="s">
        <v>20</v>
      </c>
      <c r="J23" s="129"/>
      <c r="K23" s="207" t="s">
        <v>20</v>
      </c>
      <c r="L23" s="129"/>
      <c r="M23" s="201">
        <v>-1628825</v>
      </c>
      <c r="N23" s="129"/>
      <c r="O23" s="201">
        <f>1628825-125696</f>
        <v>1503129</v>
      </c>
      <c r="P23" s="129"/>
      <c r="Q23" s="207" t="s">
        <v>20</v>
      </c>
      <c r="R23" s="129"/>
      <c r="S23" s="207" t="s">
        <v>20</v>
      </c>
      <c r="T23" s="208"/>
      <c r="U23" s="207" t="s">
        <v>20</v>
      </c>
      <c r="V23" s="129"/>
      <c r="W23" s="207" t="s">
        <v>20</v>
      </c>
    </row>
    <row r="24" spans="1:23" ht="22.5" customHeight="1">
      <c r="A24" s="194" t="s">
        <v>269</v>
      </c>
      <c r="B24" s="74"/>
      <c r="C24" s="229">
        <f>SUM(C22:C23)</f>
        <v>223004</v>
      </c>
      <c r="D24" s="75"/>
      <c r="E24" s="229">
        <f>SUM(E22:E23)</f>
        <v>1628825</v>
      </c>
      <c r="F24" s="75"/>
      <c r="G24" s="229">
        <f>SUM(G22:G23)</f>
        <v>19093990</v>
      </c>
      <c r="H24" s="75"/>
      <c r="I24" s="229">
        <f>SUM(I22:I23)</f>
        <v>3470021</v>
      </c>
      <c r="J24" s="75"/>
      <c r="K24" s="212" t="s">
        <v>20</v>
      </c>
      <c r="L24" s="75"/>
      <c r="M24" s="229">
        <f>SUM(M22:M23)</f>
        <v>-1628825</v>
      </c>
      <c r="N24" s="75"/>
      <c r="O24" s="229">
        <f>SUM(O22:O23)</f>
        <v>1503129</v>
      </c>
      <c r="P24" s="75"/>
      <c r="Q24" s="211" t="s">
        <v>20</v>
      </c>
      <c r="R24" s="75"/>
      <c r="S24" s="211" t="s">
        <v>20</v>
      </c>
      <c r="T24" s="211"/>
      <c r="U24" s="211" t="s">
        <v>20</v>
      </c>
      <c r="V24" s="75"/>
      <c r="W24" s="229">
        <v>24290144</v>
      </c>
    </row>
    <row r="25" spans="1:23" ht="22.5" customHeight="1">
      <c r="A25" s="74" t="s">
        <v>246</v>
      </c>
      <c r="B25" s="74"/>
      <c r="C25" s="192"/>
      <c r="D25" s="129"/>
      <c r="E25" s="237"/>
      <c r="F25" s="129"/>
      <c r="G25" s="193"/>
      <c r="H25" s="129"/>
      <c r="I25" s="221"/>
      <c r="J25" s="129"/>
      <c r="K25" s="221"/>
      <c r="L25" s="129"/>
      <c r="M25" s="193"/>
      <c r="N25" s="129"/>
      <c r="O25" s="193"/>
      <c r="P25" s="129"/>
      <c r="Q25" s="193"/>
      <c r="R25" s="129"/>
      <c r="S25" s="221"/>
      <c r="T25" s="208"/>
      <c r="U25" s="222"/>
      <c r="V25" s="129"/>
      <c r="W25" s="222"/>
    </row>
    <row r="26" spans="1:23" ht="22.5" customHeight="1">
      <c r="A26" s="74" t="s">
        <v>187</v>
      </c>
      <c r="B26" s="74"/>
      <c r="C26" s="86">
        <f>SUM(C24:C25)</f>
        <v>223004</v>
      </c>
      <c r="D26" s="75"/>
      <c r="E26" s="86">
        <f>SUM(E24:E25)</f>
        <v>1628825</v>
      </c>
      <c r="F26" s="75"/>
      <c r="G26" s="86">
        <f>SUM(G24:G25)</f>
        <v>19093990</v>
      </c>
      <c r="H26" s="75"/>
      <c r="I26" s="86">
        <f>SUM(I24:I25)</f>
        <v>3470021</v>
      </c>
      <c r="J26" s="75"/>
      <c r="K26" s="212" t="s">
        <v>20</v>
      </c>
      <c r="L26" s="75"/>
      <c r="M26" s="86">
        <f>SUM(M24:M25)</f>
        <v>-1628825</v>
      </c>
      <c r="N26" s="75"/>
      <c r="O26" s="86">
        <f>SUM(O24:O25)</f>
        <v>1503129</v>
      </c>
      <c r="P26" s="75"/>
      <c r="Q26" s="212" t="s">
        <v>20</v>
      </c>
      <c r="R26" s="75"/>
      <c r="S26" s="212" t="s">
        <v>20</v>
      </c>
      <c r="T26" s="211"/>
      <c r="U26" s="212" t="s">
        <v>20</v>
      </c>
      <c r="V26" s="75"/>
      <c r="W26" s="215">
        <v>24290144</v>
      </c>
    </row>
    <row r="27" spans="1:23" ht="22.5" customHeight="1">
      <c r="A27" s="74" t="s">
        <v>181</v>
      </c>
      <c r="B27" s="74"/>
      <c r="C27" s="75"/>
      <c r="D27" s="75"/>
      <c r="E27" s="228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211"/>
      <c r="T27" s="211"/>
      <c r="U27" s="229"/>
      <c r="V27" s="75"/>
      <c r="W27" s="229"/>
    </row>
    <row r="28" spans="1:23" ht="22.5" customHeight="1">
      <c r="A28" s="143" t="s">
        <v>182</v>
      </c>
      <c r="B28" s="74"/>
      <c r="C28" s="207" t="s">
        <v>20</v>
      </c>
      <c r="D28" s="129"/>
      <c r="E28" s="207" t="s">
        <v>20</v>
      </c>
      <c r="F28" s="129"/>
      <c r="G28" s="207" t="s">
        <v>20</v>
      </c>
      <c r="H28" s="129"/>
      <c r="I28" s="207" t="s">
        <v>20</v>
      </c>
      <c r="J28" s="129"/>
      <c r="K28" s="207" t="s">
        <v>20</v>
      </c>
      <c r="L28" s="208"/>
      <c r="M28" s="207" t="s">
        <v>20</v>
      </c>
      <c r="N28" s="75"/>
      <c r="O28" s="238">
        <v>928450</v>
      </c>
      <c r="P28" s="75"/>
      <c r="Q28" s="207" t="s">
        <v>20</v>
      </c>
      <c r="R28" s="129"/>
      <c r="S28" s="207" t="s">
        <v>20</v>
      </c>
      <c r="T28" s="208"/>
      <c r="U28" s="207" t="s">
        <v>20</v>
      </c>
      <c r="V28" s="75"/>
      <c r="W28" s="214">
        <v>928450</v>
      </c>
    </row>
    <row r="29" spans="1:23" ht="5.25" customHeight="1">
      <c r="A29" s="143"/>
      <c r="B29" s="74"/>
      <c r="C29" s="58"/>
      <c r="D29" s="58"/>
      <c r="E29" s="231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211"/>
      <c r="T29" s="211"/>
      <c r="U29" s="229"/>
      <c r="V29" s="58"/>
      <c r="W29" s="229"/>
    </row>
    <row r="30" spans="1:23" ht="27" customHeight="1" thickBot="1">
      <c r="A30" s="74" t="s">
        <v>224</v>
      </c>
      <c r="B30" s="74"/>
      <c r="C30" s="154">
        <f>C26+C18</f>
        <v>7742942</v>
      </c>
      <c r="D30" s="75"/>
      <c r="E30" s="232" t="s">
        <v>20</v>
      </c>
      <c r="F30" s="58"/>
      <c r="G30" s="154">
        <f>G26+G18</f>
        <v>35572855</v>
      </c>
      <c r="H30" s="75"/>
      <c r="I30" s="154">
        <f>I26</f>
        <v>3470021</v>
      </c>
      <c r="J30" s="75"/>
      <c r="K30" s="154">
        <f>K18</f>
        <v>820666</v>
      </c>
      <c r="L30" s="75"/>
      <c r="M30" s="232" t="s">
        <v>20</v>
      </c>
      <c r="N30" s="75"/>
      <c r="O30" s="154">
        <f>O18+O26+O28</f>
        <v>28904795</v>
      </c>
      <c r="P30" s="75"/>
      <c r="Q30" s="154">
        <f>Q18</f>
        <v>678632</v>
      </c>
      <c r="R30" s="48"/>
      <c r="S30" s="232" t="s">
        <v>20</v>
      </c>
      <c r="T30" s="210"/>
      <c r="U30" s="154">
        <f>U18</f>
        <v>678632</v>
      </c>
      <c r="V30" s="58"/>
      <c r="W30" s="154">
        <f>W18+W26+W28</f>
        <v>77189911</v>
      </c>
    </row>
    <row r="31" ht="22.5" customHeight="1" thickTop="1"/>
    <row r="40" ht="22.5" customHeight="1">
      <c r="C40" s="22"/>
    </row>
    <row r="52" ht="22.5" customHeight="1">
      <c r="B52" s="5" t="s">
        <v>192</v>
      </c>
    </row>
    <row r="119" ht="22.5" customHeight="1">
      <c r="B119" s="5">
        <v>15</v>
      </c>
    </row>
  </sheetData>
  <sheetProtection/>
  <mergeCells count="2">
    <mergeCell ref="C5:W5"/>
    <mergeCell ref="Q6:U6"/>
  </mergeCells>
  <printOptions/>
  <pageMargins left="0.7" right="0.4" top="0.48" bottom="0.5" header="0.5" footer="0.5"/>
  <pageSetup firstPageNumber="14" useFirstPageNumber="1" horizontalDpi="600" verticalDpi="600" orientation="landscape" paperSize="9" scale="60" r:id="rId1"/>
  <headerFooter alignWithMargins="0">
    <oddFooter>&amp;Lหมายเหตุประกอบงบการเงินเป็นส่วนหนึ่งของงบการเงินนี้&amp;C&amp;P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32"/>
  <sheetViews>
    <sheetView showGridLines="0" view="pageBreakPreview" zoomScale="110" zoomScaleSheetLayoutView="110" zoomScalePageLayoutView="0" workbookViewId="0" topLeftCell="A99">
      <selection activeCell="O113" sqref="O113"/>
    </sheetView>
  </sheetViews>
  <sheetFormatPr defaultColWidth="9.140625" defaultRowHeight="23.25" customHeight="1"/>
  <cols>
    <col min="1" max="1" width="5.140625" style="17" customWidth="1"/>
    <col min="2" max="2" width="42.57421875" style="17" customWidth="1"/>
    <col min="3" max="3" width="8.00390625" style="13" customWidth="1"/>
    <col min="4" max="4" width="0.85546875" style="17" customWidth="1"/>
    <col min="5" max="5" width="12.00390625" style="25" customWidth="1"/>
    <col min="6" max="6" width="1.1484375" style="17" customWidth="1"/>
    <col min="7" max="7" width="12.00390625" style="25" customWidth="1"/>
    <col min="8" max="8" width="0.9921875" style="25" customWidth="1"/>
    <col min="9" max="9" width="12.00390625" style="25" customWidth="1"/>
    <col min="10" max="10" width="1.1484375" style="25" customWidth="1"/>
    <col min="11" max="11" width="12.00390625" style="25" customWidth="1"/>
    <col min="12" max="16384" width="9.140625" style="17" customWidth="1"/>
  </cols>
  <sheetData>
    <row r="1" spans="1:11" ht="21.75" customHeight="1">
      <c r="A1" s="1" t="s">
        <v>0</v>
      </c>
      <c r="B1" s="1"/>
      <c r="C1" s="29"/>
      <c r="D1" s="1"/>
      <c r="I1" s="246"/>
      <c r="J1" s="246"/>
      <c r="K1" s="246"/>
    </row>
    <row r="2" spans="1:11" ht="21.75" customHeight="1">
      <c r="A2" s="1" t="s">
        <v>35</v>
      </c>
      <c r="B2" s="1"/>
      <c r="C2" s="29"/>
      <c r="D2" s="1"/>
      <c r="I2" s="246"/>
      <c r="J2" s="246"/>
      <c r="K2" s="246"/>
    </row>
    <row r="3" spans="1:4" ht="21.75" customHeight="1">
      <c r="A3" s="4" t="s">
        <v>240</v>
      </c>
      <c r="B3" s="4"/>
      <c r="C3" s="21"/>
      <c r="D3" s="4"/>
    </row>
    <row r="4" spans="1:4" ht="7.5" customHeight="1">
      <c r="A4" s="253"/>
      <c r="B4" s="253"/>
      <c r="C4" s="2"/>
      <c r="D4" s="2"/>
    </row>
    <row r="5" spans="1:11" ht="21" customHeight="1">
      <c r="A5" s="134"/>
      <c r="B5" s="134"/>
      <c r="C5" s="2"/>
      <c r="D5" s="2"/>
      <c r="K5" s="137" t="s">
        <v>149</v>
      </c>
    </row>
    <row r="6" spans="1:11" s="3" customFormat="1" ht="21" customHeight="1">
      <c r="A6" s="254"/>
      <c r="B6" s="254"/>
      <c r="C6" s="17"/>
      <c r="D6" s="17"/>
      <c r="E6" s="250" t="s">
        <v>2</v>
      </c>
      <c r="F6" s="250"/>
      <c r="G6" s="250"/>
      <c r="H6" s="38"/>
      <c r="I6" s="248" t="s">
        <v>62</v>
      </c>
      <c r="J6" s="248"/>
      <c r="K6" s="248"/>
    </row>
    <row r="7" spans="1:11" ht="21" customHeight="1">
      <c r="A7" s="255"/>
      <c r="B7" s="255"/>
      <c r="C7" s="13" t="s">
        <v>3</v>
      </c>
      <c r="D7" s="3"/>
      <c r="E7" s="187">
        <v>2555</v>
      </c>
      <c r="F7" s="82"/>
      <c r="G7" s="188" t="s">
        <v>222</v>
      </c>
      <c r="H7" s="83"/>
      <c r="I7" s="187">
        <v>2555</v>
      </c>
      <c r="J7" s="82"/>
      <c r="K7" s="188" t="s">
        <v>222</v>
      </c>
    </row>
    <row r="8" spans="1:11" ht="21" customHeight="1">
      <c r="A8" s="170"/>
      <c r="B8" s="170"/>
      <c r="D8" s="3"/>
      <c r="E8" s="116"/>
      <c r="F8" s="82"/>
      <c r="G8" s="146" t="s">
        <v>179</v>
      </c>
      <c r="H8" s="83"/>
      <c r="I8" s="116"/>
      <c r="J8" s="82"/>
      <c r="K8" s="146" t="s">
        <v>179</v>
      </c>
    </row>
    <row r="9" spans="1:14" ht="21" customHeight="1">
      <c r="A9" s="15" t="s">
        <v>36</v>
      </c>
      <c r="B9" s="15"/>
      <c r="C9" s="16"/>
      <c r="D9" s="15"/>
      <c r="E9" s="31"/>
      <c r="F9" s="120"/>
      <c r="G9" s="31"/>
      <c r="H9" s="31"/>
      <c r="I9" s="31"/>
      <c r="J9" s="31"/>
      <c r="K9" s="31"/>
      <c r="N9" s="18"/>
    </row>
    <row r="10" spans="1:13" ht="21" customHeight="1">
      <c r="A10" s="127" t="s">
        <v>89</v>
      </c>
      <c r="B10" s="127"/>
      <c r="E10" s="48">
        <f>'BL'!D166</f>
        <v>12538869</v>
      </c>
      <c r="F10" s="26"/>
      <c r="G10" s="48">
        <v>3716552</v>
      </c>
      <c r="H10" s="26"/>
      <c r="I10" s="145">
        <f>'BL'!H166</f>
        <v>928450</v>
      </c>
      <c r="J10" s="26"/>
      <c r="K10" s="145">
        <f>'BL'!J166</f>
        <v>1384841</v>
      </c>
      <c r="M10" s="5"/>
    </row>
    <row r="11" spans="1:11" ht="21" customHeight="1">
      <c r="A11" s="14" t="s">
        <v>50</v>
      </c>
      <c r="B11" s="14"/>
      <c r="D11" s="14"/>
      <c r="E11" s="48"/>
      <c r="F11" s="26"/>
      <c r="G11" s="48"/>
      <c r="H11" s="26"/>
      <c r="I11" s="26"/>
      <c r="J11" s="26"/>
      <c r="K11" s="26"/>
    </row>
    <row r="12" spans="1:11" ht="21" customHeight="1">
      <c r="A12" s="127" t="s">
        <v>126</v>
      </c>
      <c r="B12" s="127"/>
      <c r="E12" s="48">
        <v>1481852</v>
      </c>
      <c r="F12" s="26"/>
      <c r="G12" s="48">
        <v>1124880</v>
      </c>
      <c r="H12" s="26"/>
      <c r="I12" s="26">
        <v>512660</v>
      </c>
      <c r="J12" s="26"/>
      <c r="K12" s="26">
        <v>491378</v>
      </c>
    </row>
    <row r="13" spans="1:11" ht="21" customHeight="1">
      <c r="A13" s="127" t="s">
        <v>127</v>
      </c>
      <c r="B13" s="127"/>
      <c r="E13" s="48">
        <v>179159</v>
      </c>
      <c r="F13" s="26"/>
      <c r="G13" s="48">
        <v>18999</v>
      </c>
      <c r="H13" s="26"/>
      <c r="I13" s="26">
        <v>2083</v>
      </c>
      <c r="J13" s="26"/>
      <c r="K13" s="26">
        <v>1679</v>
      </c>
    </row>
    <row r="14" spans="1:11" ht="21" customHeight="1">
      <c r="A14" s="5" t="s">
        <v>151</v>
      </c>
      <c r="B14" s="127"/>
      <c r="E14" s="48"/>
      <c r="G14" s="48"/>
      <c r="I14" s="133"/>
      <c r="K14" s="133"/>
    </row>
    <row r="15" spans="1:11" ht="21" customHeight="1">
      <c r="A15" s="5" t="s">
        <v>152</v>
      </c>
      <c r="B15" s="127"/>
      <c r="E15" s="48">
        <v>-3128</v>
      </c>
      <c r="F15" s="26"/>
      <c r="G15" s="48">
        <v>26342</v>
      </c>
      <c r="I15" s="133">
        <v>-722</v>
      </c>
      <c r="K15" s="133">
        <v>-1249</v>
      </c>
    </row>
    <row r="16" spans="1:11" ht="21" customHeight="1">
      <c r="A16" s="5" t="s">
        <v>188</v>
      </c>
      <c r="B16" s="127"/>
      <c r="H16" s="17"/>
      <c r="I16" s="17"/>
      <c r="J16" s="17"/>
      <c r="K16" s="17"/>
    </row>
    <row r="17" spans="1:11" ht="21" customHeight="1">
      <c r="A17" s="5" t="s">
        <v>189</v>
      </c>
      <c r="B17" s="127"/>
      <c r="E17" s="48">
        <v>35851</v>
      </c>
      <c r="F17" s="26"/>
      <c r="G17" s="48">
        <v>50117</v>
      </c>
      <c r="H17" s="26"/>
      <c r="I17" s="26">
        <v>22424</v>
      </c>
      <c r="J17" s="26"/>
      <c r="K17" s="26">
        <v>244</v>
      </c>
    </row>
    <row r="18" spans="1:11" ht="21" customHeight="1">
      <c r="A18" s="127" t="s">
        <v>51</v>
      </c>
      <c r="B18" s="127"/>
      <c r="E18" s="48">
        <v>-67525</v>
      </c>
      <c r="F18" s="26"/>
      <c r="G18" s="48">
        <v>-34755</v>
      </c>
      <c r="H18" s="26"/>
      <c r="I18" s="26">
        <v>-401417</v>
      </c>
      <c r="J18" s="26"/>
      <c r="K18" s="26">
        <v>-437868</v>
      </c>
    </row>
    <row r="19" spans="1:11" ht="21" customHeight="1">
      <c r="A19" s="127" t="s">
        <v>232</v>
      </c>
      <c r="B19" s="127"/>
      <c r="C19" s="13">
        <v>8</v>
      </c>
      <c r="E19" s="122" t="s">
        <v>20</v>
      </c>
      <c r="F19" s="26"/>
      <c r="G19" s="122" t="s">
        <v>20</v>
      </c>
      <c r="H19" s="26"/>
      <c r="I19" s="26">
        <v>-347388</v>
      </c>
      <c r="J19" s="26"/>
      <c r="K19" s="122" t="s">
        <v>20</v>
      </c>
    </row>
    <row r="20" spans="1:11" ht="21" customHeight="1">
      <c r="A20" s="127" t="s">
        <v>96</v>
      </c>
      <c r="B20" s="127"/>
      <c r="E20" s="48">
        <v>1175387</v>
      </c>
      <c r="F20" s="26"/>
      <c r="G20" s="48">
        <v>404331</v>
      </c>
      <c r="H20" s="26"/>
      <c r="I20" s="26">
        <v>582882</v>
      </c>
      <c r="J20" s="26"/>
      <c r="K20" s="26">
        <v>391262</v>
      </c>
    </row>
    <row r="21" spans="1:11" ht="21" customHeight="1">
      <c r="A21" s="5" t="s">
        <v>190</v>
      </c>
      <c r="B21" s="127"/>
      <c r="E21" s="48">
        <v>-1094354</v>
      </c>
      <c r="F21" s="26"/>
      <c r="G21" s="48">
        <v>-692816</v>
      </c>
      <c r="H21" s="26"/>
      <c r="I21" s="26">
        <v>-162202</v>
      </c>
      <c r="J21" s="26"/>
      <c r="K21" s="122" t="s">
        <v>20</v>
      </c>
    </row>
    <row r="22" spans="1:11" ht="21" customHeight="1">
      <c r="A22" s="5" t="s">
        <v>296</v>
      </c>
      <c r="B22" s="127"/>
      <c r="E22" s="126">
        <v>157423</v>
      </c>
      <c r="F22" s="113"/>
      <c r="G22" s="126">
        <v>123427</v>
      </c>
      <c r="H22" s="113"/>
      <c r="I22" s="126">
        <v>40842</v>
      </c>
      <c r="J22" s="113"/>
      <c r="K22" s="126">
        <v>37080</v>
      </c>
    </row>
    <row r="23" spans="1:11" ht="21" customHeight="1">
      <c r="A23" s="71" t="s">
        <v>202</v>
      </c>
      <c r="B23" s="42"/>
      <c r="E23" s="122" t="s">
        <v>20</v>
      </c>
      <c r="F23" s="26"/>
      <c r="G23" s="122" t="s">
        <v>20</v>
      </c>
      <c r="H23" s="26"/>
      <c r="I23" s="122" t="s">
        <v>20</v>
      </c>
      <c r="J23" s="26"/>
      <c r="K23" s="126">
        <v>-155600</v>
      </c>
    </row>
    <row r="24" spans="1:11" ht="21" customHeight="1">
      <c r="A24" s="5" t="s">
        <v>153</v>
      </c>
      <c r="B24" s="127"/>
      <c r="E24" s="48"/>
      <c r="F24" s="26"/>
      <c r="G24" s="48"/>
      <c r="H24" s="26"/>
      <c r="I24" s="26"/>
      <c r="J24" s="26"/>
      <c r="K24" s="26"/>
    </row>
    <row r="25" spans="1:11" ht="21" customHeight="1">
      <c r="A25" s="5" t="s">
        <v>154</v>
      </c>
      <c r="B25" s="127"/>
      <c r="E25" s="48">
        <v>8840</v>
      </c>
      <c r="F25" s="26"/>
      <c r="G25" s="48">
        <v>-542</v>
      </c>
      <c r="H25" s="26"/>
      <c r="I25" s="145">
        <v>3633</v>
      </c>
      <c r="J25" s="26"/>
      <c r="K25" s="145">
        <v>3394</v>
      </c>
    </row>
    <row r="26" spans="1:11" ht="21" customHeight="1">
      <c r="A26" s="5" t="s">
        <v>71</v>
      </c>
      <c r="B26" s="127"/>
      <c r="E26" s="48">
        <v>7516</v>
      </c>
      <c r="F26" s="26"/>
      <c r="G26" s="48">
        <v>6149</v>
      </c>
      <c r="H26" s="26"/>
      <c r="I26" s="26">
        <v>1914</v>
      </c>
      <c r="J26" s="26"/>
      <c r="K26" s="26">
        <v>4515</v>
      </c>
    </row>
    <row r="27" spans="1:11" ht="21" customHeight="1">
      <c r="A27" s="5" t="s">
        <v>304</v>
      </c>
      <c r="B27" s="127"/>
      <c r="E27" s="48"/>
      <c r="F27" s="26"/>
      <c r="G27" s="48"/>
      <c r="H27" s="26"/>
      <c r="I27" s="26"/>
      <c r="J27" s="26"/>
      <c r="K27" s="26"/>
    </row>
    <row r="28" spans="1:11" ht="21" customHeight="1">
      <c r="A28" s="5" t="s">
        <v>305</v>
      </c>
      <c r="B28" s="127"/>
      <c r="E28" s="48">
        <v>-4711</v>
      </c>
      <c r="F28" s="26"/>
      <c r="G28" s="122" t="s">
        <v>20</v>
      </c>
      <c r="H28" s="26"/>
      <c r="I28" s="122" t="s">
        <v>20</v>
      </c>
      <c r="J28" s="26"/>
      <c r="K28" s="122" t="s">
        <v>20</v>
      </c>
    </row>
    <row r="29" spans="1:11" ht="21" customHeight="1">
      <c r="A29" s="144" t="s">
        <v>213</v>
      </c>
      <c r="B29" s="127"/>
      <c r="E29" s="48"/>
      <c r="F29" s="26"/>
      <c r="G29" s="48"/>
      <c r="H29" s="26"/>
      <c r="I29" s="26"/>
      <c r="J29" s="26"/>
      <c r="K29" s="26"/>
    </row>
    <row r="30" spans="1:11" ht="21" customHeight="1">
      <c r="A30" s="144" t="s">
        <v>212</v>
      </c>
      <c r="B30" s="127"/>
      <c r="E30" s="122" t="s">
        <v>20</v>
      </c>
      <c r="F30" s="26"/>
      <c r="G30" s="48">
        <v>-10568</v>
      </c>
      <c r="H30" s="26"/>
      <c r="I30" s="122" t="s">
        <v>20</v>
      </c>
      <c r="J30" s="26"/>
      <c r="K30" s="48">
        <v>-7903</v>
      </c>
    </row>
    <row r="31" spans="1:11" ht="21" customHeight="1" hidden="1">
      <c r="A31" s="5" t="s">
        <v>207</v>
      </c>
      <c r="B31" s="127"/>
      <c r="E31" s="122"/>
      <c r="F31" s="26"/>
      <c r="G31" s="122" t="s">
        <v>20</v>
      </c>
      <c r="H31" s="26"/>
      <c r="I31" s="122" t="s">
        <v>20</v>
      </c>
      <c r="J31" s="26"/>
      <c r="K31" s="122" t="s">
        <v>20</v>
      </c>
    </row>
    <row r="32" spans="1:11" ht="21" customHeight="1">
      <c r="A32" s="5" t="s">
        <v>155</v>
      </c>
      <c r="B32" s="127"/>
      <c r="E32" s="48"/>
      <c r="F32" s="26"/>
      <c r="G32" s="48"/>
      <c r="H32" s="26"/>
      <c r="I32" s="26"/>
      <c r="J32" s="26"/>
      <c r="K32" s="26"/>
    </row>
    <row r="33" spans="1:11" ht="21" customHeight="1">
      <c r="A33" s="5" t="s">
        <v>156</v>
      </c>
      <c r="B33" s="127"/>
      <c r="E33" s="48">
        <v>-224316</v>
      </c>
      <c r="F33" s="26"/>
      <c r="G33" s="48">
        <v>2650</v>
      </c>
      <c r="H33" s="26"/>
      <c r="I33" s="26">
        <v>-66213</v>
      </c>
      <c r="J33" s="26"/>
      <c r="K33" s="26">
        <v>-6234</v>
      </c>
    </row>
    <row r="34" spans="1:11" ht="21" customHeight="1">
      <c r="A34" s="5" t="s">
        <v>276</v>
      </c>
      <c r="B34" s="127"/>
      <c r="E34" s="48"/>
      <c r="F34" s="26"/>
      <c r="G34" s="48"/>
      <c r="H34" s="26"/>
      <c r="I34" s="26"/>
      <c r="J34" s="26"/>
      <c r="K34" s="26"/>
    </row>
    <row r="35" spans="1:11" ht="21" customHeight="1">
      <c r="A35" s="5" t="s">
        <v>283</v>
      </c>
      <c r="B35" s="127"/>
      <c r="E35" s="99">
        <v>-839630</v>
      </c>
      <c r="F35" s="26"/>
      <c r="G35" s="126">
        <v>-131812</v>
      </c>
      <c r="H35" s="26"/>
      <c r="I35" s="26">
        <v>-5316</v>
      </c>
      <c r="J35" s="26"/>
      <c r="K35" s="26">
        <v>-6870</v>
      </c>
    </row>
    <row r="36" spans="1:11" ht="21" customHeight="1">
      <c r="A36" s="5" t="s">
        <v>259</v>
      </c>
      <c r="B36" s="127"/>
      <c r="C36" s="13">
        <v>10</v>
      </c>
      <c r="E36" s="99">
        <v>-65387</v>
      </c>
      <c r="F36" s="26"/>
      <c r="G36" s="122" t="s">
        <v>20</v>
      </c>
      <c r="H36" s="26"/>
      <c r="I36" s="122" t="s">
        <v>20</v>
      </c>
      <c r="J36" s="26"/>
      <c r="K36" s="122" t="s">
        <v>20</v>
      </c>
    </row>
    <row r="37" spans="1:11" ht="21" customHeight="1">
      <c r="A37" s="5" t="s">
        <v>279</v>
      </c>
      <c r="B37" s="127"/>
      <c r="E37" s="99"/>
      <c r="F37" s="26"/>
      <c r="G37" s="122"/>
      <c r="H37" s="26"/>
      <c r="I37" s="122"/>
      <c r="J37" s="26"/>
      <c r="K37" s="122"/>
    </row>
    <row r="38" spans="1:11" ht="21" customHeight="1">
      <c r="A38" s="5" t="s">
        <v>258</v>
      </c>
      <c r="B38" s="127"/>
      <c r="C38" s="13">
        <v>4</v>
      </c>
      <c r="E38" s="99">
        <v>-8673448</v>
      </c>
      <c r="F38" s="26"/>
      <c r="G38" s="122" t="s">
        <v>20</v>
      </c>
      <c r="H38" s="26"/>
      <c r="I38" s="122" t="s">
        <v>20</v>
      </c>
      <c r="J38" s="26"/>
      <c r="K38" s="122" t="s">
        <v>20</v>
      </c>
    </row>
    <row r="39" spans="1:11" ht="21.75" customHeight="1">
      <c r="A39" s="5" t="s">
        <v>119</v>
      </c>
      <c r="E39" s="245"/>
      <c r="F39" s="245"/>
      <c r="G39" s="245"/>
      <c r="H39" s="245"/>
      <c r="I39" s="245"/>
      <c r="J39" s="245"/>
      <c r="K39" s="245"/>
    </row>
    <row r="40" spans="1:11" ht="21" customHeight="1">
      <c r="A40" s="5" t="s">
        <v>297</v>
      </c>
      <c r="B40" s="127"/>
      <c r="C40" s="30">
        <v>9</v>
      </c>
      <c r="E40" s="99">
        <v>-990043</v>
      </c>
      <c r="F40" s="26"/>
      <c r="G40" s="48">
        <v>-893605</v>
      </c>
      <c r="H40" s="48"/>
      <c r="I40" s="122" t="s">
        <v>20</v>
      </c>
      <c r="J40" s="26"/>
      <c r="K40" s="122" t="s">
        <v>20</v>
      </c>
    </row>
    <row r="41" spans="1:11" ht="21" customHeight="1">
      <c r="A41" s="5"/>
      <c r="B41" s="127"/>
      <c r="E41" s="99"/>
      <c r="F41" s="26"/>
      <c r="G41" s="122"/>
      <c r="H41" s="26"/>
      <c r="I41" s="122"/>
      <c r="J41" s="26"/>
      <c r="K41" s="122"/>
    </row>
    <row r="42" spans="1:11" ht="23.25" customHeight="1">
      <c r="A42" s="1" t="s">
        <v>0</v>
      </c>
      <c r="B42" s="1"/>
      <c r="C42" s="29"/>
      <c r="D42" s="1"/>
      <c r="I42" s="246"/>
      <c r="J42" s="246"/>
      <c r="K42" s="246"/>
    </row>
    <row r="43" spans="1:11" ht="23.25" customHeight="1">
      <c r="A43" s="1" t="s">
        <v>35</v>
      </c>
      <c r="B43" s="1"/>
      <c r="C43" s="29"/>
      <c r="D43" s="1"/>
      <c r="I43" s="246"/>
      <c r="J43" s="246"/>
      <c r="K43" s="246"/>
    </row>
    <row r="44" spans="1:4" ht="23.25" customHeight="1">
      <c r="A44" s="4" t="s">
        <v>240</v>
      </c>
      <c r="B44" s="4"/>
      <c r="C44" s="21"/>
      <c r="D44" s="4"/>
    </row>
    <row r="45" spans="1:4" ht="7.5" customHeight="1">
      <c r="A45" s="253"/>
      <c r="B45" s="253"/>
      <c r="C45" s="2"/>
      <c r="D45" s="2"/>
    </row>
    <row r="46" spans="1:11" ht="18" customHeight="1">
      <c r="A46" s="134"/>
      <c r="B46" s="134"/>
      <c r="C46" s="2"/>
      <c r="D46" s="2"/>
      <c r="K46" s="137" t="s">
        <v>149</v>
      </c>
    </row>
    <row r="47" spans="1:11" s="3" customFormat="1" ht="23.25" customHeight="1">
      <c r="A47" s="254"/>
      <c r="B47" s="254"/>
      <c r="C47" s="17"/>
      <c r="D47" s="17"/>
      <c r="E47" s="250" t="s">
        <v>2</v>
      </c>
      <c r="F47" s="250"/>
      <c r="G47" s="250"/>
      <c r="H47" s="38"/>
      <c r="I47" s="248" t="s">
        <v>62</v>
      </c>
      <c r="J47" s="248"/>
      <c r="K47" s="248"/>
    </row>
    <row r="48" spans="1:11" ht="23.25" customHeight="1">
      <c r="A48" s="255"/>
      <c r="B48" s="255"/>
      <c r="C48" s="13" t="s">
        <v>3</v>
      </c>
      <c r="D48" s="3"/>
      <c r="E48" s="83">
        <v>2555</v>
      </c>
      <c r="F48" s="82"/>
      <c r="G48" s="130" t="s">
        <v>222</v>
      </c>
      <c r="H48" s="83"/>
      <c r="I48" s="83">
        <v>2555</v>
      </c>
      <c r="J48" s="82"/>
      <c r="K48" s="130" t="s">
        <v>222</v>
      </c>
    </row>
    <row r="49" spans="1:11" ht="23.25" customHeight="1">
      <c r="A49" s="170"/>
      <c r="B49" s="170"/>
      <c r="D49" s="3"/>
      <c r="E49" s="146"/>
      <c r="F49" s="46"/>
      <c r="G49" s="146" t="s">
        <v>179</v>
      </c>
      <c r="H49" s="83"/>
      <c r="I49" s="146"/>
      <c r="J49" s="46"/>
      <c r="K49" s="146" t="s">
        <v>179</v>
      </c>
    </row>
    <row r="50" spans="1:11" ht="21.75" customHeight="1">
      <c r="A50" s="15" t="s">
        <v>208</v>
      </c>
      <c r="E50" s="256"/>
      <c r="F50" s="256"/>
      <c r="G50" s="256"/>
      <c r="H50" s="256"/>
      <c r="I50" s="256"/>
      <c r="J50" s="256"/>
      <c r="K50" s="256"/>
    </row>
    <row r="51" spans="1:11" ht="21" customHeight="1">
      <c r="A51" s="5" t="s">
        <v>178</v>
      </c>
      <c r="B51" s="128"/>
      <c r="E51" s="95">
        <v>586649</v>
      </c>
      <c r="F51" s="26"/>
      <c r="G51" s="95">
        <v>631117</v>
      </c>
      <c r="H51" s="26"/>
      <c r="I51" s="28">
        <v>-16166</v>
      </c>
      <c r="J51" s="26"/>
      <c r="K51" s="28">
        <v>-6110</v>
      </c>
    </row>
    <row r="52" spans="1:11" ht="21" customHeight="1">
      <c r="A52" s="127"/>
      <c r="B52" s="127"/>
      <c r="D52" s="19"/>
      <c r="E52" s="26">
        <f>SUM(E10:E40,E51)</f>
        <v>4209004</v>
      </c>
      <c r="F52" s="18"/>
      <c r="G52" s="26">
        <f>SUM(G10:G40,G51)</f>
        <v>4340466</v>
      </c>
      <c r="H52" s="26"/>
      <c r="I52" s="26">
        <f>SUM(I10:I40,I51)</f>
        <v>1095464</v>
      </c>
      <c r="J52" s="26"/>
      <c r="K52" s="26">
        <f>SUM(K10:K40,K51)</f>
        <v>1692559</v>
      </c>
    </row>
    <row r="53" spans="1:11" ht="21.75" customHeight="1">
      <c r="A53" s="14" t="s">
        <v>74</v>
      </c>
      <c r="B53" s="14"/>
      <c r="D53" s="14"/>
      <c r="E53" s="31"/>
      <c r="F53" s="120"/>
      <c r="G53" s="31"/>
      <c r="H53" s="31"/>
      <c r="I53" s="31"/>
      <c r="J53" s="31"/>
      <c r="K53" s="31"/>
    </row>
    <row r="54" spans="1:11" ht="21.75" customHeight="1">
      <c r="A54" s="5" t="s">
        <v>37</v>
      </c>
      <c r="B54" s="25"/>
      <c r="C54" s="30"/>
      <c r="D54" s="25"/>
      <c r="E54" s="48">
        <v>76671</v>
      </c>
      <c r="F54" s="26"/>
      <c r="G54" s="48">
        <v>951549</v>
      </c>
      <c r="H54" s="26"/>
      <c r="I54" s="26">
        <v>434217</v>
      </c>
      <c r="J54" s="26"/>
      <c r="K54" s="26">
        <v>1247936</v>
      </c>
    </row>
    <row r="55" spans="1:11" ht="21.75" customHeight="1">
      <c r="A55" s="17" t="s">
        <v>38</v>
      </c>
      <c r="B55" s="25"/>
      <c r="C55" s="30"/>
      <c r="D55" s="25"/>
      <c r="E55" s="48">
        <v>-4256665</v>
      </c>
      <c r="F55" s="26"/>
      <c r="G55" s="48">
        <v>-1588155</v>
      </c>
      <c r="H55" s="26"/>
      <c r="I55" s="96">
        <v>-1367405</v>
      </c>
      <c r="J55" s="26"/>
      <c r="K55" s="96">
        <v>-611047</v>
      </c>
    </row>
    <row r="56" spans="1:11" ht="21.75" customHeight="1">
      <c r="A56" s="144" t="s">
        <v>298</v>
      </c>
      <c r="B56" s="25"/>
      <c r="C56" s="30"/>
      <c r="D56" s="25"/>
      <c r="E56" s="48">
        <v>-236760</v>
      </c>
      <c r="F56" s="26"/>
      <c r="G56" s="126">
        <v>-295719</v>
      </c>
      <c r="H56" s="26"/>
      <c r="I56" s="96">
        <v>-226118</v>
      </c>
      <c r="J56" s="26"/>
      <c r="K56" s="96">
        <v>-168720</v>
      </c>
    </row>
    <row r="57" spans="1:11" ht="21.75" customHeight="1">
      <c r="A57" s="17" t="s">
        <v>39</v>
      </c>
      <c r="B57" s="25"/>
      <c r="C57" s="30"/>
      <c r="D57" s="25"/>
      <c r="E57" s="48">
        <v>636261</v>
      </c>
      <c r="F57" s="26"/>
      <c r="G57" s="48">
        <v>-740226</v>
      </c>
      <c r="H57" s="26"/>
      <c r="I57" s="99">
        <v>-75560</v>
      </c>
      <c r="J57" s="26"/>
      <c r="K57" s="99">
        <v>-17532</v>
      </c>
    </row>
    <row r="58" spans="1:11" ht="21.75" customHeight="1">
      <c r="A58" s="17" t="s">
        <v>8</v>
      </c>
      <c r="B58" s="25"/>
      <c r="C58" s="30"/>
      <c r="D58" s="25"/>
      <c r="E58" s="48">
        <v>-180855</v>
      </c>
      <c r="F58" s="26"/>
      <c r="G58" s="48">
        <v>-80905</v>
      </c>
      <c r="H58" s="26"/>
      <c r="I58" s="26">
        <v>394</v>
      </c>
      <c r="J58" s="26"/>
      <c r="K58" s="26">
        <v>-34644</v>
      </c>
    </row>
    <row r="59" spans="1:11" ht="21.75" customHeight="1">
      <c r="A59" s="17" t="s">
        <v>40</v>
      </c>
      <c r="B59" s="25"/>
      <c r="C59" s="30"/>
      <c r="D59" s="25"/>
      <c r="E59" s="48">
        <v>-893778</v>
      </c>
      <c r="F59" s="26"/>
      <c r="G59" s="48">
        <v>-11796</v>
      </c>
      <c r="H59" s="26"/>
      <c r="I59" s="26">
        <v>-124567</v>
      </c>
      <c r="J59" s="26"/>
      <c r="K59" s="26">
        <v>46196</v>
      </c>
    </row>
    <row r="60" spans="1:13" ht="21.75" customHeight="1">
      <c r="A60" s="17" t="s">
        <v>14</v>
      </c>
      <c r="B60" s="25"/>
      <c r="C60" s="30"/>
      <c r="D60" s="25"/>
      <c r="E60" s="96">
        <v>173656</v>
      </c>
      <c r="F60" s="31"/>
      <c r="G60" s="96">
        <v>477145</v>
      </c>
      <c r="H60" s="31"/>
      <c r="I60" s="157">
        <v>184005</v>
      </c>
      <c r="J60" s="31"/>
      <c r="K60" s="157">
        <v>-12600</v>
      </c>
      <c r="M60" s="5"/>
    </row>
    <row r="61" spans="1:13" ht="21.75" customHeight="1">
      <c r="A61" s="127" t="s">
        <v>218</v>
      </c>
      <c r="B61" s="25"/>
      <c r="C61" s="30"/>
      <c r="D61" s="25"/>
      <c r="E61" s="96">
        <v>-26686</v>
      </c>
      <c r="F61" s="31"/>
      <c r="G61" s="96">
        <v>-11077</v>
      </c>
      <c r="H61" s="31"/>
      <c r="I61" s="122" t="s">
        <v>20</v>
      </c>
      <c r="J61" s="31"/>
      <c r="K61" s="122" t="s">
        <v>20</v>
      </c>
      <c r="M61" s="5"/>
    </row>
    <row r="62" spans="1:11" ht="21.75" customHeight="1">
      <c r="A62" s="17" t="s">
        <v>72</v>
      </c>
      <c r="B62" s="25"/>
      <c r="C62" s="30"/>
      <c r="D62" s="25"/>
      <c r="E62" s="95">
        <v>-201673</v>
      </c>
      <c r="F62" s="26"/>
      <c r="G62" s="95">
        <v>-265192</v>
      </c>
      <c r="H62" s="26"/>
      <c r="I62" s="60">
        <v>-3875</v>
      </c>
      <c r="J62" s="27"/>
      <c r="K62" s="60">
        <v>-7496</v>
      </c>
    </row>
    <row r="63" spans="1:11" ht="21.75" customHeight="1">
      <c r="A63" s="2" t="s">
        <v>280</v>
      </c>
      <c r="B63" s="32"/>
      <c r="C63" s="33"/>
      <c r="D63" s="32"/>
      <c r="E63" s="41">
        <f>SUM(E52:E62)</f>
        <v>-700825</v>
      </c>
      <c r="F63" s="35"/>
      <c r="G63" s="41">
        <f>SUM(G52:G62)</f>
        <v>2776090</v>
      </c>
      <c r="H63" s="26"/>
      <c r="I63" s="41">
        <f>SUM(I52:I62)</f>
        <v>-83445</v>
      </c>
      <c r="J63" s="35"/>
      <c r="K63" s="41">
        <f>SUM(K52:K62)</f>
        <v>2134652</v>
      </c>
    </row>
    <row r="64" spans="1:11" ht="9" customHeight="1">
      <c r="A64" s="2"/>
      <c r="B64" s="32"/>
      <c r="C64" s="33"/>
      <c r="D64" s="32"/>
      <c r="E64" s="45"/>
      <c r="F64" s="35"/>
      <c r="G64" s="45"/>
      <c r="H64" s="26"/>
      <c r="I64" s="45"/>
      <c r="J64" s="35"/>
      <c r="K64" s="45"/>
    </row>
    <row r="65" spans="1:11" ht="22.5" customHeight="1">
      <c r="A65" s="15" t="s">
        <v>41</v>
      </c>
      <c r="B65" s="40"/>
      <c r="C65" s="33"/>
      <c r="D65" s="40"/>
      <c r="E65" s="26"/>
      <c r="F65" s="26"/>
      <c r="G65" s="26"/>
      <c r="H65" s="26"/>
      <c r="I65" s="26"/>
      <c r="J65" s="26"/>
      <c r="K65" s="26"/>
    </row>
    <row r="66" spans="1:11" ht="22.5" customHeight="1">
      <c r="A66" s="17" t="s">
        <v>84</v>
      </c>
      <c r="B66" s="25"/>
      <c r="C66" s="30"/>
      <c r="D66" s="25"/>
      <c r="E66" s="96">
        <v>89651</v>
      </c>
      <c r="F66" s="31"/>
      <c r="G66" s="96">
        <v>36227</v>
      </c>
      <c r="H66" s="31"/>
      <c r="I66" s="31">
        <v>366329</v>
      </c>
      <c r="J66" s="31"/>
      <c r="K66" s="31">
        <v>427538</v>
      </c>
    </row>
    <row r="67" spans="1:11" ht="22.5" customHeight="1">
      <c r="A67" s="17" t="s">
        <v>128</v>
      </c>
      <c r="B67" s="25"/>
      <c r="C67" s="30"/>
      <c r="D67" s="25"/>
      <c r="E67" s="126">
        <v>107961</v>
      </c>
      <c r="F67" s="26"/>
      <c r="G67" s="122" t="s">
        <v>20</v>
      </c>
      <c r="H67" s="31"/>
      <c r="I67" s="31">
        <v>347388</v>
      </c>
      <c r="J67" s="31"/>
      <c r="K67" s="31">
        <v>1708442</v>
      </c>
    </row>
    <row r="68" spans="1:11" ht="22.5" customHeight="1">
      <c r="A68" s="5" t="s">
        <v>281</v>
      </c>
      <c r="B68" s="25"/>
      <c r="C68" s="30"/>
      <c r="D68" s="25"/>
      <c r="E68" s="126">
        <v>4383414</v>
      </c>
      <c r="F68" s="26"/>
      <c r="G68" s="122" t="s">
        <v>20</v>
      </c>
      <c r="H68" s="31"/>
      <c r="I68" s="126">
        <v>-1370363</v>
      </c>
      <c r="J68" s="31"/>
      <c r="K68" s="126">
        <v>-894356</v>
      </c>
    </row>
    <row r="69" spans="1:11" ht="22.5" customHeight="1">
      <c r="A69" s="5" t="s">
        <v>303</v>
      </c>
      <c r="B69" s="25"/>
      <c r="C69" s="30"/>
      <c r="D69" s="25"/>
      <c r="E69" s="126">
        <v>-415301</v>
      </c>
      <c r="F69" s="26"/>
      <c r="G69" s="122" t="s">
        <v>20</v>
      </c>
      <c r="H69" s="31"/>
      <c r="I69" s="122" t="s">
        <v>20</v>
      </c>
      <c r="J69" s="31"/>
      <c r="K69" s="122" t="s">
        <v>20</v>
      </c>
    </row>
    <row r="70" spans="1:11" ht="22.5" customHeight="1">
      <c r="A70" s="17" t="s">
        <v>107</v>
      </c>
      <c r="B70" s="25"/>
      <c r="C70" s="30"/>
      <c r="D70" s="25"/>
      <c r="E70" s="96">
        <v>-506137</v>
      </c>
      <c r="F70" s="31"/>
      <c r="G70" s="96">
        <v>-2255600</v>
      </c>
      <c r="H70" s="31"/>
      <c r="I70" s="27">
        <v>-29733537</v>
      </c>
      <c r="J70" s="31"/>
      <c r="K70" s="27">
        <v>-230780</v>
      </c>
    </row>
    <row r="71" spans="1:11" ht="22.5" customHeight="1">
      <c r="A71" s="19" t="s">
        <v>141</v>
      </c>
      <c r="B71" s="25"/>
      <c r="C71" s="30"/>
      <c r="D71" s="25"/>
      <c r="E71" s="126">
        <v>1365189</v>
      </c>
      <c r="F71" s="31"/>
      <c r="G71" s="126">
        <v>776901</v>
      </c>
      <c r="H71" s="31"/>
      <c r="I71" s="126">
        <v>304328</v>
      </c>
      <c r="J71" s="31"/>
      <c r="K71" s="122" t="s">
        <v>20</v>
      </c>
    </row>
    <row r="72" spans="1:11" ht="22.5" customHeight="1">
      <c r="A72" s="5" t="s">
        <v>273</v>
      </c>
      <c r="B72" s="25"/>
      <c r="C72" s="30"/>
      <c r="D72" s="25"/>
      <c r="E72" s="126">
        <v>-45013122</v>
      </c>
      <c r="F72" s="31"/>
      <c r="G72" s="122" t="s">
        <v>20</v>
      </c>
      <c r="H72" s="31"/>
      <c r="I72" s="122" t="s">
        <v>20</v>
      </c>
      <c r="J72" s="31"/>
      <c r="K72" s="122" t="s">
        <v>20</v>
      </c>
    </row>
    <row r="73" spans="1:11" ht="22.5" customHeight="1">
      <c r="A73" s="127" t="s">
        <v>260</v>
      </c>
      <c r="B73" s="25"/>
      <c r="C73" s="30"/>
      <c r="D73" s="25"/>
      <c r="E73" s="126">
        <v>-424</v>
      </c>
      <c r="F73" s="31"/>
      <c r="G73" s="122" t="s">
        <v>20</v>
      </c>
      <c r="H73" s="31"/>
      <c r="I73" s="122" t="s">
        <v>20</v>
      </c>
      <c r="J73" s="31"/>
      <c r="K73" s="122" t="s">
        <v>20</v>
      </c>
    </row>
    <row r="74" spans="1:11" ht="22.5" customHeight="1">
      <c r="A74" s="5" t="s">
        <v>200</v>
      </c>
      <c r="B74" s="25"/>
      <c r="C74" s="30"/>
      <c r="D74" s="25"/>
      <c r="E74" s="122" t="s">
        <v>20</v>
      </c>
      <c r="F74" s="31"/>
      <c r="G74" s="126">
        <v>10584</v>
      </c>
      <c r="H74" s="31"/>
      <c r="I74" s="122" t="s">
        <v>20</v>
      </c>
      <c r="J74" s="31"/>
      <c r="K74" s="126">
        <v>7903</v>
      </c>
    </row>
    <row r="75" spans="1:11" ht="22.5" customHeight="1">
      <c r="A75" s="71" t="s">
        <v>108</v>
      </c>
      <c r="B75" s="25"/>
      <c r="C75" s="30"/>
      <c r="D75" s="25"/>
      <c r="E75" s="122" t="s">
        <v>20</v>
      </c>
      <c r="F75" s="26"/>
      <c r="G75" s="122" t="s">
        <v>20</v>
      </c>
      <c r="H75" s="26"/>
      <c r="I75" s="126">
        <v>267792</v>
      </c>
      <c r="J75" s="26"/>
      <c r="K75" s="126">
        <v>366813</v>
      </c>
    </row>
    <row r="76" spans="1:11" ht="22.5" customHeight="1">
      <c r="A76" s="17" t="s">
        <v>85</v>
      </c>
      <c r="B76" s="25"/>
      <c r="C76" s="30"/>
      <c r="D76" s="25"/>
      <c r="E76" s="96">
        <v>-3580727</v>
      </c>
      <c r="F76" s="31"/>
      <c r="G76" s="96">
        <v>-1523439</v>
      </c>
      <c r="H76" s="31"/>
      <c r="I76" s="31">
        <v>-1094599</v>
      </c>
      <c r="J76" s="31"/>
      <c r="K76" s="31">
        <v>-542446</v>
      </c>
    </row>
    <row r="77" spans="1:11" ht="22.5" customHeight="1">
      <c r="A77" s="17" t="s">
        <v>88</v>
      </c>
      <c r="B77" s="25"/>
      <c r="C77" s="30"/>
      <c r="D77" s="25"/>
      <c r="E77" s="48">
        <v>18835</v>
      </c>
      <c r="F77" s="26"/>
      <c r="G77" s="48">
        <v>14572</v>
      </c>
      <c r="H77" s="26"/>
      <c r="I77" s="26">
        <v>7434</v>
      </c>
      <c r="J77" s="26"/>
      <c r="K77" s="26">
        <v>3452</v>
      </c>
    </row>
    <row r="78" spans="1:11" ht="22.5" customHeight="1">
      <c r="A78" s="5" t="s">
        <v>209</v>
      </c>
      <c r="B78" s="25"/>
      <c r="C78" s="30"/>
      <c r="D78" s="25"/>
      <c r="E78" s="48">
        <v>-13513</v>
      </c>
      <c r="F78" s="26"/>
      <c r="G78" s="48">
        <v>-11911</v>
      </c>
      <c r="H78" s="26"/>
      <c r="I78" s="26">
        <v>-2059</v>
      </c>
      <c r="J78" s="26"/>
      <c r="K78" s="26">
        <v>-1169</v>
      </c>
    </row>
    <row r="79" spans="2:11" ht="22.5" customHeight="1">
      <c r="B79" s="25"/>
      <c r="C79" s="30"/>
      <c r="D79" s="25"/>
      <c r="E79" s="48"/>
      <c r="F79" s="26"/>
      <c r="G79" s="48"/>
      <c r="H79" s="26"/>
      <c r="I79" s="26"/>
      <c r="J79" s="26"/>
      <c r="K79" s="26"/>
    </row>
    <row r="80" spans="1:11" ht="23.25" customHeight="1">
      <c r="A80" s="36" t="s">
        <v>0</v>
      </c>
      <c r="B80" s="36"/>
      <c r="C80" s="37"/>
      <c r="D80" s="36"/>
      <c r="F80" s="25"/>
      <c r="I80" s="246"/>
      <c r="J80" s="246"/>
      <c r="K80" s="246"/>
    </row>
    <row r="81" spans="1:11" ht="23.25" customHeight="1">
      <c r="A81" s="36" t="s">
        <v>73</v>
      </c>
      <c r="B81" s="36"/>
      <c r="C81" s="37"/>
      <c r="D81" s="36"/>
      <c r="F81" s="25"/>
      <c r="I81" s="246"/>
      <c r="J81" s="246"/>
      <c r="K81" s="246"/>
    </row>
    <row r="82" spans="1:4" ht="23.25" customHeight="1">
      <c r="A82" s="4" t="s">
        <v>240</v>
      </c>
      <c r="B82" s="4"/>
      <c r="C82" s="21"/>
      <c r="D82" s="4"/>
    </row>
    <row r="83" spans="1:4" ht="7.5" customHeight="1">
      <c r="A83" s="253"/>
      <c r="B83" s="253"/>
      <c r="C83" s="2"/>
      <c r="D83" s="2"/>
    </row>
    <row r="84" spans="1:11" ht="23.25" customHeight="1">
      <c r="A84" s="134"/>
      <c r="B84" s="134"/>
      <c r="C84" s="2"/>
      <c r="D84" s="2"/>
      <c r="K84" s="137" t="s">
        <v>149</v>
      </c>
    </row>
    <row r="85" spans="1:11" s="3" customFormat="1" ht="23.25" customHeight="1">
      <c r="A85" s="254"/>
      <c r="B85" s="254"/>
      <c r="C85" s="17"/>
      <c r="D85" s="17"/>
      <c r="E85" s="250" t="s">
        <v>2</v>
      </c>
      <c r="F85" s="250"/>
      <c r="G85" s="250"/>
      <c r="H85" s="38"/>
      <c r="I85" s="248" t="s">
        <v>62</v>
      </c>
      <c r="J85" s="248"/>
      <c r="K85" s="248"/>
    </row>
    <row r="86" spans="1:11" s="3" customFormat="1" ht="23.25" customHeight="1">
      <c r="A86" s="255"/>
      <c r="B86" s="255"/>
      <c r="C86" s="13" t="s">
        <v>3</v>
      </c>
      <c r="E86" s="83">
        <v>2555</v>
      </c>
      <c r="F86" s="82"/>
      <c r="G86" s="130" t="s">
        <v>222</v>
      </c>
      <c r="H86" s="83"/>
      <c r="I86" s="83">
        <v>2555</v>
      </c>
      <c r="J86" s="82"/>
      <c r="K86" s="130" t="s">
        <v>222</v>
      </c>
    </row>
    <row r="87" spans="1:11" s="3" customFormat="1" ht="23.25" customHeight="1">
      <c r="A87" s="170"/>
      <c r="B87" s="170"/>
      <c r="C87" s="13"/>
      <c r="E87" s="146"/>
      <c r="F87" s="46"/>
      <c r="G87" s="146" t="s">
        <v>179</v>
      </c>
      <c r="H87" s="83"/>
      <c r="I87" s="146"/>
      <c r="J87" s="46"/>
      <c r="K87" s="146" t="s">
        <v>179</v>
      </c>
    </row>
    <row r="88" spans="1:11" ht="22.5" customHeight="1">
      <c r="A88" s="15" t="s">
        <v>261</v>
      </c>
      <c r="B88" s="40"/>
      <c r="C88" s="33"/>
      <c r="D88" s="40"/>
      <c r="E88" s="26"/>
      <c r="F88" s="26"/>
      <c r="G88" s="26"/>
      <c r="H88" s="26"/>
      <c r="I88" s="26"/>
      <c r="J88" s="26"/>
      <c r="K88" s="26"/>
    </row>
    <row r="89" spans="1:11" ht="22.5" customHeight="1" hidden="1">
      <c r="A89" s="5" t="s">
        <v>210</v>
      </c>
      <c r="B89" s="25"/>
      <c r="C89" s="30"/>
      <c r="D89" s="25"/>
      <c r="E89" s="122" t="s">
        <v>20</v>
      </c>
      <c r="F89" s="26"/>
      <c r="G89" s="122" t="s">
        <v>20</v>
      </c>
      <c r="H89" s="26"/>
      <c r="I89" s="122" t="s">
        <v>20</v>
      </c>
      <c r="J89" s="26"/>
      <c r="K89" s="122" t="s">
        <v>20</v>
      </c>
    </row>
    <row r="90" spans="1:11" ht="22.5" customHeight="1">
      <c r="A90" s="5" t="s">
        <v>211</v>
      </c>
      <c r="B90" s="25"/>
      <c r="C90" s="30"/>
      <c r="D90" s="25"/>
      <c r="E90" s="122" t="s">
        <v>20</v>
      </c>
      <c r="F90" s="26"/>
      <c r="G90" s="122" t="s">
        <v>20</v>
      </c>
      <c r="H90" s="26"/>
      <c r="I90" s="122" t="s">
        <v>20</v>
      </c>
      <c r="J90" s="26"/>
      <c r="K90" s="26">
        <v>555600</v>
      </c>
    </row>
    <row r="91" spans="1:11" ht="22.5" customHeight="1">
      <c r="A91" s="32" t="s">
        <v>120</v>
      </c>
      <c r="B91" s="32"/>
      <c r="C91" s="33"/>
      <c r="D91" s="32"/>
      <c r="E91" s="34">
        <f>SUM(E66:E78,E90)</f>
        <v>-43564174</v>
      </c>
      <c r="F91" s="35"/>
      <c r="G91" s="34">
        <f>SUM(G66:G78,G90)</f>
        <v>-2952666</v>
      </c>
      <c r="H91" s="35"/>
      <c r="I91" s="34">
        <f>SUM(I66:I78,I90)</f>
        <v>-30907287</v>
      </c>
      <c r="J91" s="35"/>
      <c r="K91" s="34">
        <f>SUM(K66:K78,K90)</f>
        <v>1400997</v>
      </c>
    </row>
    <row r="92" spans="1:11" ht="22.5" customHeight="1">
      <c r="A92" s="32"/>
      <c r="B92" s="32"/>
      <c r="C92" s="33"/>
      <c r="D92" s="32"/>
      <c r="E92" s="45"/>
      <c r="F92" s="35"/>
      <c r="G92" s="45"/>
      <c r="H92" s="35"/>
      <c r="I92" s="45"/>
      <c r="J92" s="35"/>
      <c r="K92" s="45"/>
    </row>
    <row r="93" spans="1:11" ht="23.25" customHeight="1">
      <c r="A93" s="40" t="s">
        <v>42</v>
      </c>
      <c r="B93" s="40"/>
      <c r="C93" s="33"/>
      <c r="D93" s="40"/>
      <c r="E93" s="31"/>
      <c r="F93" s="31"/>
      <c r="G93" s="31"/>
      <c r="H93" s="31"/>
      <c r="I93" s="31"/>
      <c r="J93" s="31"/>
      <c r="K93" s="31"/>
    </row>
    <row r="94" spans="1:11" ht="23.25" customHeight="1">
      <c r="A94" s="25" t="s">
        <v>109</v>
      </c>
      <c r="B94" s="25"/>
      <c r="C94" s="30"/>
      <c r="D94" s="25"/>
      <c r="E94" s="96">
        <v>-866661</v>
      </c>
      <c r="F94" s="31"/>
      <c r="G94" s="96">
        <v>-401889</v>
      </c>
      <c r="H94" s="31"/>
      <c r="I94" s="31">
        <v>-384273</v>
      </c>
      <c r="J94" s="31"/>
      <c r="K94" s="31">
        <v>-296150</v>
      </c>
    </row>
    <row r="95" spans="1:11" s="25" customFormat="1" ht="23.25" customHeight="1">
      <c r="A95" s="71" t="s">
        <v>140</v>
      </c>
      <c r="C95" s="30"/>
      <c r="E95" s="48">
        <v>-642232</v>
      </c>
      <c r="F95" s="26"/>
      <c r="G95" s="48">
        <v>1920335</v>
      </c>
      <c r="H95" s="26"/>
      <c r="I95" s="126">
        <v>1375368</v>
      </c>
      <c r="J95" s="26"/>
      <c r="K95" s="126">
        <v>-745</v>
      </c>
    </row>
    <row r="96" spans="1:11" s="25" customFormat="1" ht="23.25" customHeight="1">
      <c r="A96" s="71" t="s">
        <v>299</v>
      </c>
      <c r="C96" s="30"/>
      <c r="E96" s="126">
        <v>1475862</v>
      </c>
      <c r="F96" s="26"/>
      <c r="G96" s="122" t="s">
        <v>20</v>
      </c>
      <c r="H96" s="31"/>
      <c r="I96" s="126">
        <v>1475862</v>
      </c>
      <c r="J96" s="31"/>
      <c r="K96" s="122" t="s">
        <v>20</v>
      </c>
    </row>
    <row r="97" spans="1:11" ht="23.25" customHeight="1">
      <c r="A97" s="71" t="s">
        <v>270</v>
      </c>
      <c r="B97" s="25"/>
      <c r="C97" s="30"/>
      <c r="D97" s="25"/>
      <c r="E97" s="122" t="s">
        <v>20</v>
      </c>
      <c r="F97" s="31"/>
      <c r="G97" s="122" t="s">
        <v>20</v>
      </c>
      <c r="H97" s="31"/>
      <c r="I97" s="31">
        <v>-50000</v>
      </c>
      <c r="J97" s="31"/>
      <c r="K97" s="122" t="s">
        <v>20</v>
      </c>
    </row>
    <row r="98" spans="1:11" ht="23.25" customHeight="1">
      <c r="A98" s="71" t="s">
        <v>301</v>
      </c>
      <c r="B98" s="25"/>
      <c r="C98" s="30"/>
      <c r="D98" s="25"/>
      <c r="E98" s="126"/>
      <c r="F98" s="31"/>
      <c r="G98" s="122"/>
      <c r="H98" s="31"/>
      <c r="I98" s="122"/>
      <c r="J98" s="31"/>
      <c r="K98" s="122"/>
    </row>
    <row r="99" spans="1:11" ht="23.25" customHeight="1">
      <c r="A99" s="71" t="s">
        <v>300</v>
      </c>
      <c r="B99" s="25"/>
      <c r="C99" s="30"/>
      <c r="D99" s="25"/>
      <c r="E99" s="126">
        <v>-47107</v>
      </c>
      <c r="F99" s="31"/>
      <c r="G99" s="122" t="s">
        <v>20</v>
      </c>
      <c r="H99" s="31"/>
      <c r="I99" s="122" t="s">
        <v>20</v>
      </c>
      <c r="J99" s="31"/>
      <c r="K99" s="122" t="s">
        <v>20</v>
      </c>
    </row>
    <row r="100" spans="1:11" ht="23.25" customHeight="1">
      <c r="A100" s="25" t="s">
        <v>135</v>
      </c>
      <c r="B100" s="25"/>
      <c r="C100" s="30"/>
      <c r="D100" s="25"/>
      <c r="E100" s="96">
        <v>-1195</v>
      </c>
      <c r="F100" s="31"/>
      <c r="G100" s="96">
        <v>-449</v>
      </c>
      <c r="H100" s="31"/>
      <c r="I100" s="122" t="s">
        <v>20</v>
      </c>
      <c r="J100" s="31"/>
      <c r="K100" s="122" t="s">
        <v>20</v>
      </c>
    </row>
    <row r="101" spans="1:11" s="25" customFormat="1" ht="23.25" customHeight="1">
      <c r="A101" s="25" t="s">
        <v>117</v>
      </c>
      <c r="C101" s="30"/>
      <c r="E101" s="126">
        <v>26733406</v>
      </c>
      <c r="F101" s="26"/>
      <c r="G101" s="126">
        <v>1156191</v>
      </c>
      <c r="H101" s="26"/>
      <c r="I101" s="126">
        <v>3054118</v>
      </c>
      <c r="J101" s="26"/>
      <c r="K101" s="122" t="s">
        <v>20</v>
      </c>
    </row>
    <row r="102" spans="1:11" s="25" customFormat="1" ht="23.25" customHeight="1">
      <c r="A102" s="25" t="s">
        <v>118</v>
      </c>
      <c r="C102" s="30"/>
      <c r="E102" s="96">
        <v>-519220</v>
      </c>
      <c r="F102" s="31"/>
      <c r="G102" s="96">
        <v>-293064</v>
      </c>
      <c r="H102" s="31"/>
      <c r="I102" s="122" t="s">
        <v>20</v>
      </c>
      <c r="J102" s="31"/>
      <c r="K102" s="126">
        <v>-200000</v>
      </c>
    </row>
    <row r="103" spans="1:11" s="25" customFormat="1" ht="23.25" customHeight="1">
      <c r="A103" s="71" t="s">
        <v>139</v>
      </c>
      <c r="C103" s="30"/>
      <c r="E103" s="126">
        <v>6060000</v>
      </c>
      <c r="F103" s="31"/>
      <c r="G103" s="122" t="s">
        <v>20</v>
      </c>
      <c r="H103" s="31"/>
      <c r="I103" s="126">
        <v>6060000</v>
      </c>
      <c r="J103" s="31"/>
      <c r="K103" s="122" t="s">
        <v>20</v>
      </c>
    </row>
    <row r="104" spans="1:11" s="25" customFormat="1" ht="23.25" customHeight="1">
      <c r="A104" s="71" t="s">
        <v>236</v>
      </c>
      <c r="C104" s="30"/>
      <c r="E104" s="122" t="s">
        <v>20</v>
      </c>
      <c r="F104" s="31"/>
      <c r="G104" s="122" t="s">
        <v>20</v>
      </c>
      <c r="H104" s="31"/>
      <c r="I104" s="126">
        <v>-400000</v>
      </c>
      <c r="J104" s="31"/>
      <c r="K104" s="122" t="s">
        <v>20</v>
      </c>
    </row>
    <row r="105" spans="1:11" s="25" customFormat="1" ht="23.25" customHeight="1">
      <c r="A105" s="71" t="s">
        <v>271</v>
      </c>
      <c r="C105" s="30"/>
      <c r="E105" s="126">
        <v>1302127</v>
      </c>
      <c r="F105" s="31"/>
      <c r="G105" s="122" t="s">
        <v>20</v>
      </c>
      <c r="H105" s="31"/>
      <c r="I105" s="122" t="s">
        <v>20</v>
      </c>
      <c r="J105" s="31"/>
      <c r="K105" s="122" t="s">
        <v>20</v>
      </c>
    </row>
    <row r="106" spans="1:11" s="25" customFormat="1" ht="23.25" customHeight="1">
      <c r="A106" s="71" t="s">
        <v>302</v>
      </c>
      <c r="C106" s="30"/>
      <c r="E106" s="96">
        <v>15501</v>
      </c>
      <c r="F106" s="31"/>
      <c r="G106" s="96">
        <v>-6646</v>
      </c>
      <c r="H106" s="31"/>
      <c r="I106" s="126">
        <v>-4676</v>
      </c>
      <c r="J106" s="31"/>
      <c r="K106" s="26">
        <v>-1561</v>
      </c>
    </row>
    <row r="107" spans="1:11" s="25" customFormat="1" ht="23.25" customHeight="1">
      <c r="A107" s="71" t="s">
        <v>197</v>
      </c>
      <c r="C107" s="30"/>
      <c r="E107" s="156">
        <v>-18637</v>
      </c>
      <c r="F107" s="31"/>
      <c r="G107" s="156">
        <v>-22629</v>
      </c>
      <c r="H107" s="31"/>
      <c r="I107" s="126">
        <v>-33</v>
      </c>
      <c r="J107" s="31"/>
      <c r="K107" s="156">
        <v>-43</v>
      </c>
    </row>
    <row r="108" spans="1:11" ht="23.25" customHeight="1">
      <c r="A108" s="32" t="s">
        <v>157</v>
      </c>
      <c r="B108" s="32"/>
      <c r="C108" s="33"/>
      <c r="D108" s="32"/>
      <c r="E108" s="41">
        <f>SUM(E94:E107)</f>
        <v>33491844</v>
      </c>
      <c r="F108" s="35"/>
      <c r="G108" s="41">
        <f>SUM(G94:G107)</f>
        <v>2351849</v>
      </c>
      <c r="H108" s="35"/>
      <c r="I108" s="34">
        <f>SUM(I94:I107)</f>
        <v>11126366</v>
      </c>
      <c r="J108" s="35"/>
      <c r="K108" s="41">
        <f>SUM(K94:K107)</f>
        <v>-498499</v>
      </c>
    </row>
    <row r="110" spans="1:11" ht="23.25" customHeight="1">
      <c r="A110" s="32" t="s">
        <v>282</v>
      </c>
      <c r="B110" s="32"/>
      <c r="C110" s="33"/>
      <c r="D110" s="32"/>
      <c r="E110" s="35">
        <f>E108+E91+E63</f>
        <v>-10773155</v>
      </c>
      <c r="F110" s="35"/>
      <c r="G110" s="35">
        <f>G108+G91+G63</f>
        <v>2175273</v>
      </c>
      <c r="H110" s="35"/>
      <c r="I110" s="35">
        <f>I108+I91+I63</f>
        <v>-19864366</v>
      </c>
      <c r="J110" s="35"/>
      <c r="K110" s="35">
        <f>K108+K91+K63</f>
        <v>3037150</v>
      </c>
    </row>
    <row r="111" spans="1:11" ht="23.25" customHeight="1">
      <c r="A111" s="71" t="s">
        <v>59</v>
      </c>
      <c r="B111" s="25"/>
      <c r="C111" s="30"/>
      <c r="D111" s="25"/>
      <c r="E111" s="96">
        <v>23993026</v>
      </c>
      <c r="F111" s="31"/>
      <c r="G111" s="96">
        <v>7754662</v>
      </c>
      <c r="H111" s="31"/>
      <c r="I111" s="31">
        <v>20472567</v>
      </c>
      <c r="J111" s="31"/>
      <c r="K111" s="31">
        <v>3780756</v>
      </c>
    </row>
    <row r="112" spans="1:11" ht="23.25" customHeight="1">
      <c r="A112" s="42" t="s">
        <v>121</v>
      </c>
      <c r="B112" s="42"/>
      <c r="C112" s="30"/>
      <c r="D112" s="42"/>
      <c r="E112" s="96"/>
      <c r="F112" s="31"/>
      <c r="G112" s="96"/>
      <c r="H112" s="31"/>
      <c r="I112" s="31"/>
      <c r="J112" s="31"/>
      <c r="K112" s="31"/>
    </row>
    <row r="113" spans="1:11" ht="23.25" customHeight="1">
      <c r="A113" s="42" t="s">
        <v>122</v>
      </c>
      <c r="B113" s="42"/>
      <c r="C113" s="30"/>
      <c r="D113" s="42"/>
      <c r="E113" s="95">
        <v>811003</v>
      </c>
      <c r="F113" s="26"/>
      <c r="G113" s="95">
        <v>63907</v>
      </c>
      <c r="H113" s="26"/>
      <c r="I113" s="123" t="s">
        <v>20</v>
      </c>
      <c r="J113" s="26"/>
      <c r="K113" s="123" t="s">
        <v>20</v>
      </c>
    </row>
    <row r="114" spans="1:11" ht="23.25" customHeight="1" thickBot="1">
      <c r="A114" s="32" t="s">
        <v>60</v>
      </c>
      <c r="B114" s="32"/>
      <c r="C114" s="33"/>
      <c r="D114" s="32"/>
      <c r="E114" s="43">
        <f>SUM(E110:E113)</f>
        <v>14030874</v>
      </c>
      <c r="F114" s="35"/>
      <c r="G114" s="43">
        <f>SUM(G110:G113)</f>
        <v>9993842</v>
      </c>
      <c r="H114" s="35"/>
      <c r="I114" s="43">
        <f>SUM(I110:I113)</f>
        <v>608201</v>
      </c>
      <c r="J114" s="35"/>
      <c r="K114" s="43">
        <f>SUM(K110:K113)</f>
        <v>6817906</v>
      </c>
    </row>
    <row r="115" ht="23.25" customHeight="1" thickTop="1"/>
    <row r="116" spans="1:11" ht="23.25" customHeight="1">
      <c r="A116" s="36" t="s">
        <v>0</v>
      </c>
      <c r="B116" s="36"/>
      <c r="C116" s="37"/>
      <c r="D116" s="36"/>
      <c r="F116" s="25"/>
      <c r="I116" s="246"/>
      <c r="J116" s="246"/>
      <c r="K116" s="246"/>
    </row>
    <row r="117" spans="1:11" ht="23.25" customHeight="1">
      <c r="A117" s="36" t="s">
        <v>73</v>
      </c>
      <c r="B117" s="36"/>
      <c r="C117" s="37"/>
      <c r="D117" s="36"/>
      <c r="F117" s="25"/>
      <c r="I117" s="246"/>
      <c r="J117" s="246"/>
      <c r="K117" s="246"/>
    </row>
    <row r="118" spans="1:4" ht="23.25" customHeight="1">
      <c r="A118" s="4" t="s">
        <v>240</v>
      </c>
      <c r="B118" s="4"/>
      <c r="C118" s="21"/>
      <c r="D118" s="4"/>
    </row>
    <row r="119" spans="1:4" ht="7.5" customHeight="1">
      <c r="A119" s="253"/>
      <c r="B119" s="253"/>
      <c r="C119" s="2"/>
      <c r="D119" s="2"/>
    </row>
    <row r="120" spans="1:11" ht="23.25" customHeight="1">
      <c r="A120" s="134"/>
      <c r="B120" s="134"/>
      <c r="C120" s="2"/>
      <c r="D120" s="2"/>
      <c r="K120" s="137" t="s">
        <v>149</v>
      </c>
    </row>
    <row r="121" spans="1:11" s="3" customFormat="1" ht="23.25" customHeight="1">
      <c r="A121" s="254"/>
      <c r="B121" s="254"/>
      <c r="C121" s="17"/>
      <c r="D121" s="17"/>
      <c r="E121" s="250" t="s">
        <v>2</v>
      </c>
      <c r="F121" s="250"/>
      <c r="G121" s="250"/>
      <c r="H121" s="38"/>
      <c r="I121" s="248" t="s">
        <v>62</v>
      </c>
      <c r="J121" s="248"/>
      <c r="K121" s="248"/>
    </row>
    <row r="122" spans="1:11" s="3" customFormat="1" ht="23.25" customHeight="1">
      <c r="A122" s="255"/>
      <c r="B122" s="255"/>
      <c r="C122" s="13" t="s">
        <v>3</v>
      </c>
      <c r="E122" s="83">
        <v>2555</v>
      </c>
      <c r="F122" s="82"/>
      <c r="G122" s="130" t="s">
        <v>222</v>
      </c>
      <c r="H122" s="83"/>
      <c r="I122" s="83">
        <v>2555</v>
      </c>
      <c r="J122" s="82"/>
      <c r="K122" s="130" t="s">
        <v>222</v>
      </c>
    </row>
    <row r="123" spans="1:11" s="3" customFormat="1" ht="23.25" customHeight="1">
      <c r="A123" s="170"/>
      <c r="B123" s="170"/>
      <c r="C123" s="13"/>
      <c r="E123" s="146"/>
      <c r="F123" s="46"/>
      <c r="G123" s="146" t="s">
        <v>179</v>
      </c>
      <c r="H123" s="83"/>
      <c r="I123" s="146"/>
      <c r="J123" s="46"/>
      <c r="K123" s="146" t="s">
        <v>179</v>
      </c>
    </row>
    <row r="124" spans="1:11" ht="5.25" customHeight="1">
      <c r="A124" s="25"/>
      <c r="B124" s="25"/>
      <c r="C124" s="30"/>
      <c r="D124" s="25"/>
      <c r="E124" s="256"/>
      <c r="F124" s="256"/>
      <c r="G124" s="256"/>
      <c r="H124" s="256"/>
      <c r="I124" s="256"/>
      <c r="J124" s="256"/>
      <c r="K124" s="256"/>
    </row>
    <row r="125" spans="1:11" ht="23.25" customHeight="1">
      <c r="A125" s="40" t="s">
        <v>43</v>
      </c>
      <c r="B125" s="40"/>
      <c r="C125" s="33"/>
      <c r="D125" s="40"/>
      <c r="E125" s="96"/>
      <c r="F125" s="31"/>
      <c r="G125" s="96"/>
      <c r="H125" s="31"/>
      <c r="I125" s="31"/>
      <c r="J125" s="31"/>
      <c r="K125" s="31"/>
    </row>
    <row r="126" spans="1:11" ht="23.25" customHeight="1">
      <c r="A126" s="32" t="s">
        <v>142</v>
      </c>
      <c r="C126" s="33"/>
      <c r="D126" s="32"/>
      <c r="E126" s="48"/>
      <c r="F126" s="26"/>
      <c r="G126" s="48"/>
      <c r="H126" s="31"/>
      <c r="I126" s="26"/>
      <c r="J126" s="31"/>
      <c r="K126" s="26"/>
    </row>
    <row r="127" spans="1:11" ht="23.25" customHeight="1">
      <c r="A127" s="71" t="s">
        <v>143</v>
      </c>
      <c r="C127" s="30"/>
      <c r="D127" s="25"/>
      <c r="E127" s="48"/>
      <c r="F127" s="31"/>
      <c r="G127" s="48"/>
      <c r="H127" s="31"/>
      <c r="I127" s="26"/>
      <c r="J127" s="31"/>
      <c r="K127" s="26"/>
    </row>
    <row r="128" spans="1:11" ht="23.25" customHeight="1">
      <c r="A128" s="71" t="s">
        <v>5</v>
      </c>
      <c r="C128" s="30"/>
      <c r="D128" s="25"/>
      <c r="E128" s="48">
        <v>14221730</v>
      </c>
      <c r="F128" s="31"/>
      <c r="G128" s="48">
        <v>10005068</v>
      </c>
      <c r="H128" s="31"/>
      <c r="I128" s="98">
        <v>611022</v>
      </c>
      <c r="J128" s="31"/>
      <c r="K128" s="98">
        <v>6824057</v>
      </c>
    </row>
    <row r="129" spans="1:11" ht="23.25" customHeight="1">
      <c r="A129" s="71" t="s">
        <v>144</v>
      </c>
      <c r="C129" s="30"/>
      <c r="D129" s="25"/>
      <c r="E129" s="95">
        <v>-190856</v>
      </c>
      <c r="F129" s="31"/>
      <c r="G129" s="95">
        <v>-11226</v>
      </c>
      <c r="H129" s="31"/>
      <c r="I129" s="28">
        <v>-2821</v>
      </c>
      <c r="J129" s="31"/>
      <c r="K129" s="28">
        <v>-6151</v>
      </c>
    </row>
    <row r="130" spans="1:11" ht="23.25" customHeight="1" thickBot="1">
      <c r="A130" s="32" t="s">
        <v>145</v>
      </c>
      <c r="C130" s="33"/>
      <c r="D130" s="32"/>
      <c r="E130" s="44">
        <f>E114</f>
        <v>14030874</v>
      </c>
      <c r="F130" s="45"/>
      <c r="G130" s="44">
        <f>G114</f>
        <v>9993842</v>
      </c>
      <c r="H130" s="45"/>
      <c r="I130" s="44">
        <f>I114</f>
        <v>608201</v>
      </c>
      <c r="J130" s="45"/>
      <c r="K130" s="44">
        <f>K114</f>
        <v>6817906</v>
      </c>
    </row>
    <row r="131" spans="1:11" ht="23.25" customHeight="1" thickTop="1">
      <c r="A131" s="32"/>
      <c r="C131" s="33"/>
      <c r="D131" s="32"/>
      <c r="E131" s="45"/>
      <c r="F131" s="45"/>
      <c r="G131" s="45"/>
      <c r="H131" s="45"/>
      <c r="I131" s="45"/>
      <c r="J131" s="45"/>
      <c r="K131" s="45"/>
    </row>
    <row r="132" ht="23.25" customHeight="1">
      <c r="G132" s="26"/>
    </row>
  </sheetData>
  <sheetProtection/>
  <mergeCells count="30">
    <mergeCell ref="E124:K124"/>
    <mergeCell ref="I116:K116"/>
    <mergeCell ref="I117:K117"/>
    <mergeCell ref="A119:B119"/>
    <mergeCell ref="A121:B121"/>
    <mergeCell ref="E121:G121"/>
    <mergeCell ref="I121:K121"/>
    <mergeCell ref="A122:B122"/>
    <mergeCell ref="A86:B86"/>
    <mergeCell ref="A45:B45"/>
    <mergeCell ref="A47:B47"/>
    <mergeCell ref="A48:B48"/>
    <mergeCell ref="A83:B83"/>
    <mergeCell ref="E85:G85"/>
    <mergeCell ref="I85:K85"/>
    <mergeCell ref="A4:B4"/>
    <mergeCell ref="A6:B6"/>
    <mergeCell ref="I80:K80"/>
    <mergeCell ref="I81:K81"/>
    <mergeCell ref="A7:B7"/>
    <mergeCell ref="I42:K42"/>
    <mergeCell ref="A85:B85"/>
    <mergeCell ref="E50:K50"/>
    <mergeCell ref="I43:K43"/>
    <mergeCell ref="E47:G47"/>
    <mergeCell ref="I47:K47"/>
    <mergeCell ref="I1:K1"/>
    <mergeCell ref="I2:K2"/>
    <mergeCell ref="E6:G6"/>
    <mergeCell ref="I6:K6"/>
  </mergeCells>
  <printOptions/>
  <pageMargins left="0.7" right="0.7" top="0.48" bottom="0.5" header="0.5" footer="0.5"/>
  <pageSetup firstPageNumber="15" useFirstPageNumber="1" horizontalDpi="600" verticalDpi="600" orientation="portrait" paperSize="9" scale="92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41" max="10" man="1"/>
    <brk id="79" max="255" man="1"/>
    <brk id="1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user</cp:lastModifiedBy>
  <cp:lastPrinted>2012-05-09T23:08:55Z</cp:lastPrinted>
  <dcterms:created xsi:type="dcterms:W3CDTF">2005-01-14T03:04:54Z</dcterms:created>
  <dcterms:modified xsi:type="dcterms:W3CDTF">2012-05-10T01:56:15Z</dcterms:modified>
  <cp:category/>
  <cp:version/>
  <cp:contentType/>
  <cp:contentStatus/>
</cp:coreProperties>
</file>