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10" windowHeight="6510" tabRatio="730" activeTab="3"/>
  </bookViews>
  <sheets>
    <sheet name="งบดุล" sheetId="1" r:id="rId1"/>
    <sheet name="งบแสดงการเปลี่ยนแปลง 10-13" sheetId="2" r:id="rId2"/>
    <sheet name="งบกำไรขาดทุน" sheetId="3" r:id="rId3"/>
    <sheet name="งบกระแสเงินสด" sheetId="4" r:id="rId4"/>
  </sheets>
  <definedNames>
    <definedName name="_xlnm.Print_Area" localSheetId="3">'งบกระแสเงินสด'!$A$1:$H$115</definedName>
    <definedName name="_xlnm.Print_Area" localSheetId="0">'งบดุล'!$A$1:$J$110</definedName>
  </definedNames>
  <calcPr fullCalcOnLoad="1"/>
</workbook>
</file>

<file path=xl/sharedStrings.xml><?xml version="1.0" encoding="utf-8"?>
<sst xmlns="http://schemas.openxmlformats.org/spreadsheetml/2006/main" count="882" uniqueCount="277">
  <si>
    <t>บริษัท เจริญโภคภัณฑ์อาหาร จำกัด (มหาชน) และบริษัทย่อย</t>
  </si>
  <si>
    <t xml:space="preserve">งบดุล </t>
  </si>
  <si>
    <t>สินทรัพย์</t>
  </si>
  <si>
    <t>งบการเงินรวม</t>
  </si>
  <si>
    <t>งบการเงินเฉพาะบริษัท</t>
  </si>
  <si>
    <t>หมายเหตุ</t>
  </si>
  <si>
    <t xml:space="preserve">สินทรัพย์หมุนเวียน </t>
  </si>
  <si>
    <t>เงินสดและรายการเทียบเท่าเงินสด</t>
  </si>
  <si>
    <t>สุทธิ</t>
  </si>
  <si>
    <t>เงินให้กู้ยืมระยะยาวแก่บริษัทย่อยที่ถึง</t>
  </si>
  <si>
    <t>กำหนดชำระภายในหนึ่งปี</t>
  </si>
  <si>
    <t xml:space="preserve">สินค้าคงเหลือ - สุทธิ  </t>
  </si>
  <si>
    <t xml:space="preserve">สินทรัพย์หมุนเวียนอื่น </t>
  </si>
  <si>
    <t>รวมสินทรัพย์หมุนเวียน</t>
  </si>
  <si>
    <t>สินทรัพย์ไม่หมุนเวียน</t>
  </si>
  <si>
    <t>เงินลงทุนซึ่งบันทึกโดยวิธีส่วนได้เสีย</t>
  </si>
  <si>
    <t xml:space="preserve">ที่ดินที่มีไว้เพื่อโครงการในอนาคต </t>
  </si>
  <si>
    <t>สินทรัพย์ไม่หมุนเวียนอื่น</t>
  </si>
  <si>
    <t xml:space="preserve">สินทรัพย์ภาษีเงินได้รอตัดบัญชี  </t>
  </si>
  <si>
    <t>รวมสินทรัพย์</t>
  </si>
  <si>
    <t>หนี้สินและส่วนของผู้ถือหุ้น</t>
  </si>
  <si>
    <t>หนี้สินหมุนเวียน</t>
  </si>
  <si>
    <t xml:space="preserve">จากสถาบันการเงิน </t>
  </si>
  <si>
    <t>เจ้าหนี้การค้าและเจ้าหนี้อื่น</t>
  </si>
  <si>
    <t>หนี้สินระยะยาวที่ถึงกำหนดชำระ</t>
  </si>
  <si>
    <t>ภายในหนึ่งปี</t>
  </si>
  <si>
    <t>หนี้สินหมุนเวียนอื่น</t>
  </si>
  <si>
    <t>รวมหนี้สินหมุนเวียน</t>
  </si>
  <si>
    <t xml:space="preserve">หนี้สินไม่หมุนเวียน </t>
  </si>
  <si>
    <t xml:space="preserve">หนี้สินภาษีเงินได้รอตัดบัญชี  </t>
  </si>
  <si>
    <t>ขาดทุนสุทธิของบริษัทย่อยที่เกินกว่า</t>
  </si>
  <si>
    <t>มูลค่าเงินลงทุน</t>
  </si>
  <si>
    <t>รวมหนี้สินไม่หมุนเวียน</t>
  </si>
  <si>
    <t>รวมหนี้สิน</t>
  </si>
  <si>
    <t>ส่วนของผู้ถือหุ้น</t>
  </si>
  <si>
    <t>-</t>
  </si>
  <si>
    <t>ส่วนเกินทุน</t>
  </si>
  <si>
    <t>ส่วนเกินมูลค่าหุ้นสามัญ</t>
  </si>
  <si>
    <t>ส่วนเกินทุนจากการตีราคาที่ดิน</t>
  </si>
  <si>
    <t>ส่วนเกินทุนจากส่วนได้ในบริษัทร่วม</t>
  </si>
  <si>
    <t>มูลค่าเงินลงทุนในหลักทรัพย์</t>
  </si>
  <si>
    <t xml:space="preserve">เผื่อขายในส่วนของบริษัท </t>
  </si>
  <si>
    <t>ผลต่างจากการแปลงค่างบการเงิน</t>
  </si>
  <si>
    <t>กำไรสะสม</t>
  </si>
  <si>
    <t>รวมส่วนของผู้ถือหุ้นบริษัทใหญ่</t>
  </si>
  <si>
    <t>หัก  ทุนเรือนหุ้นที่ถือเป็นหุ้นทุน</t>
  </si>
  <si>
    <t>ส่วนของผู้ถือหุ้นบริษัทใหญ่ - สุทธิ</t>
  </si>
  <si>
    <t xml:space="preserve">ส่วนของผู้ถือหุ้นส่วนน้อย  </t>
  </si>
  <si>
    <t>รวมส่วนของผู้ถือหุ้น</t>
  </si>
  <si>
    <t>รวมหนี้สินและส่วนของผู้ถือหุ้น</t>
  </si>
  <si>
    <t xml:space="preserve">รายได้ </t>
  </si>
  <si>
    <t>รายได้อื่น</t>
  </si>
  <si>
    <t>รวมรายได้</t>
  </si>
  <si>
    <t xml:space="preserve">ค่าใช้จ่าย </t>
  </si>
  <si>
    <t>ต้นทุนขาย</t>
  </si>
  <si>
    <t xml:space="preserve">ค่าใช้จ่ายในการขายและบริหาร </t>
  </si>
  <si>
    <t>ค่าตอบแทนกรรมการ</t>
  </si>
  <si>
    <t>รวมค่าใช้จ่าย</t>
  </si>
  <si>
    <t>กำไรก่อนดอกเบี้ยจ่ายและภาษีเงินได้</t>
  </si>
  <si>
    <t>ดอกเบี้ยจ่าย</t>
  </si>
  <si>
    <t>กำไรสุทธิ</t>
  </si>
  <si>
    <t xml:space="preserve"> ทุนเรือนหุ้น</t>
  </si>
  <si>
    <t>ผลต่างจากการ</t>
  </si>
  <si>
    <t>ทุนเรือนหุ้นที่</t>
  </si>
  <si>
    <t>ค่าจองซื้อหุ้น</t>
  </si>
  <si>
    <t>ส่วนเกิน</t>
  </si>
  <si>
    <t>จากการ</t>
  </si>
  <si>
    <t>จากส่วนได้</t>
  </si>
  <si>
    <t>แปลงค่า</t>
  </si>
  <si>
    <t>ถือเป็นหุ้นทุน</t>
  </si>
  <si>
    <t>ในบริษัทร่วม</t>
  </si>
  <si>
    <t>ที่ออกและ</t>
  </si>
  <si>
    <t>งบกระแสเงินสด</t>
  </si>
  <si>
    <t>กระแสเงินสดจากกิจกรรมดำเนินงาน</t>
  </si>
  <si>
    <t>ประมาณการหนี้สิน</t>
  </si>
  <si>
    <t xml:space="preserve">ลูกหนี้การค้าและลูกหนี้อื่น </t>
  </si>
  <si>
    <t>สินค้าคงเหลือ</t>
  </si>
  <si>
    <t>ดอกเบี้ยค้างรับจากบริษัทย่อย</t>
  </si>
  <si>
    <t>สินทรัพย์หมุนเวียนอื่น</t>
  </si>
  <si>
    <t xml:space="preserve">เจ้าหนี้การค้าและเจ้าหนี้อื่น </t>
  </si>
  <si>
    <t>กระแสเงินสดจากกิจกรรมลงทุน</t>
  </si>
  <si>
    <t>เงินรับจากการจำหน่ายสินทรัพย์ไม่มีตัวตน</t>
  </si>
  <si>
    <t>ซื้อที่ดิน อาคารและอุปกรณ์เพิ่มขึ้น</t>
  </si>
  <si>
    <t>ซื้อสินทรัพย์ไม่มีตัวตนเพิ่มขึ้น</t>
  </si>
  <si>
    <t>ซื้อเงินลงทุนระยะยาวเพิ่มขึ้น</t>
  </si>
  <si>
    <t>เงินปันผลรับจากบริษัทย่อยและบริษัทร่วม</t>
  </si>
  <si>
    <t>กระแสเงินสดจากกิจกรรมจัดหาเงิน</t>
  </si>
  <si>
    <t>เงินสดรับจากการออกและจองซื้อหุ้นเพิ่มทุน</t>
  </si>
  <si>
    <t>ค่าใช้จ่ายในการออกหุ้นสามัญเพิ่มทุน</t>
  </si>
  <si>
    <t>เงินสดปันผลจ่ายของบริษัทและบริษัทย่อย</t>
  </si>
  <si>
    <t>เงินกู้ยืมระยะยาวจากสถาบันการเงินเพิ่มขึ้น</t>
  </si>
  <si>
    <t>ชำระคืนเงินกู้ยืมระยะยาว</t>
  </si>
  <si>
    <t>ชำระคืนหุ้นกู้</t>
  </si>
  <si>
    <t>ชำระหนี้สินภายใต้สัญญาเช่า</t>
  </si>
  <si>
    <t>ผลกระทบจากอัตราแลกเปลี่ยนในเงินสด</t>
  </si>
  <si>
    <t>ข้อมูลงบกระแสเงินสดเปิดเผยเพิ่มเติม</t>
  </si>
  <si>
    <t>รายการนี้ประกอบด้วย</t>
  </si>
  <si>
    <t>เงินเบิกเกินบัญชีธนาคาร</t>
  </si>
  <si>
    <t>หนี้สินไม่หมุนเวียนอื่น</t>
  </si>
  <si>
    <t>รายได้จากการให้บริการ</t>
  </si>
  <si>
    <t>รวมสินทรัพย์ไม่หมุนเวียน</t>
  </si>
  <si>
    <t>กำไรหลังภาษีเงินได้</t>
  </si>
  <si>
    <t xml:space="preserve">ภาษีเงินได้ </t>
  </si>
  <si>
    <t>ส่วนของ</t>
  </si>
  <si>
    <t>ผู้ถือหุ้น</t>
  </si>
  <si>
    <t>-  บริษัทย่อย</t>
  </si>
  <si>
    <t xml:space="preserve">-  บริษัทร่วม </t>
  </si>
  <si>
    <t>(พันบาท)</t>
  </si>
  <si>
    <t>งบแสดงการเปลี่ยนแปลงส่วนของผู้ถือหุ้น - งบการเงินรวม</t>
  </si>
  <si>
    <t>เงินลงทุนระยะยาวอื่น</t>
  </si>
  <si>
    <t>เงินให้กู้ยืมระยะยาวแก่บริษัทย่อย</t>
  </si>
  <si>
    <t>ที่ดิน อาคารและอุปกรณ์ - สุทธิ</t>
  </si>
  <si>
    <t>เงินเบิกเกินบัญชีและเงินกู้ยืมระยะสั้น</t>
  </si>
  <si>
    <t>หนี้สินระยะยาว</t>
  </si>
  <si>
    <t>ดอกเบี้ยรับ</t>
  </si>
  <si>
    <t xml:space="preserve">ส่วนแบ่งกำไรจากเงินลงทุนตามวิธีส่วนได้เสีย </t>
  </si>
  <si>
    <t>งบกำไรขาดทุน</t>
  </si>
  <si>
    <t>ภาษีเงินได้</t>
  </si>
  <si>
    <t>สินทรัพย์ไม่มีตัวตน - สุทธิ</t>
  </si>
  <si>
    <t>2548</t>
  </si>
  <si>
    <t xml:space="preserve">31 ธันวาคม </t>
  </si>
  <si>
    <t>สำรอง</t>
  </si>
  <si>
    <t>ตามกฎหมาย</t>
  </si>
  <si>
    <t>จัดสรร</t>
  </si>
  <si>
    <t>ยังไม่ได้</t>
  </si>
  <si>
    <t>ส่วนแบ่งขาดทุนจากเงินลงทุนตามวิธีส่วนได้เสีย</t>
  </si>
  <si>
    <t xml:space="preserve">ทุนเรือนหุ้น-หุ้นสามัญ </t>
  </si>
  <si>
    <t>มูลค่าหุ้นละ 1 บาท ทุนจดทะเบียน</t>
  </si>
  <si>
    <t>หุ้นที่ออกและรับชำระเต็มมูลค่าแล้ว</t>
  </si>
  <si>
    <t>รับซื้อคืนจำนวน 328,820,600 หุ้น</t>
  </si>
  <si>
    <t>หนี้สินและส่วนของผู้ถือหุ้น (ต่อ)</t>
  </si>
  <si>
    <t>งบแสดงการเปลี่ยนแปลงส่วนของผู้ถือหุ้น - งบการเงินเฉพาะบริษัท (ต่อ)</t>
  </si>
  <si>
    <t>ลูกหนี้การค้าและลูกหนี้อื่น - สุทธิ</t>
  </si>
  <si>
    <t>-  บริษัทร่วมและบริษัทที่เกี่ยวข้องกัน</t>
  </si>
  <si>
    <t>-  บริษัทอื่นและบุคคล</t>
  </si>
  <si>
    <t>-  บริษัทที่เกี่ยวข้องกันและบริษัทอื่น</t>
  </si>
  <si>
    <t>-      ที่ยังไม่ได้จัดสรร</t>
  </si>
  <si>
    <t>6.1,6.2</t>
  </si>
  <si>
    <t>8,206,664,000 หุ้น</t>
  </si>
  <si>
    <t>7,519,937,826 หุ้น</t>
  </si>
  <si>
    <t>- ราคาทุน</t>
  </si>
  <si>
    <t>ณ วันที่ 30 มิถุนายน 2549 และ 31 ธันวาคม 2548</t>
  </si>
  <si>
    <t>30 มิถุนายน</t>
  </si>
  <si>
    <r>
      <t xml:space="preserve"> บริษัท เจริญโภคภัณฑ์อาหาร จำกัด </t>
    </r>
    <r>
      <rPr>
        <b/>
        <sz val="16"/>
        <rFont val="Angsana New"/>
        <family val="1"/>
      </rPr>
      <t>(</t>
    </r>
    <r>
      <rPr>
        <b/>
        <sz val="16"/>
        <rFont val="AngsanaUPC"/>
        <family val="1"/>
      </rPr>
      <t>มหาชน</t>
    </r>
    <r>
      <rPr>
        <b/>
        <sz val="16"/>
        <rFont val="Angsana New"/>
        <family val="1"/>
      </rPr>
      <t xml:space="preserve">) </t>
    </r>
    <r>
      <rPr>
        <b/>
        <sz val="16"/>
        <rFont val="AngsanaUPC"/>
        <family val="1"/>
      </rPr>
      <t>และบริษัทย่อย</t>
    </r>
  </si>
  <si>
    <t xml:space="preserve">          </t>
  </si>
  <si>
    <r>
      <t xml:space="preserve">      </t>
    </r>
  </si>
  <si>
    <t>พันบาท</t>
  </si>
  <si>
    <r>
      <t xml:space="preserve">ค่าเผื่อ </t>
    </r>
    <r>
      <rPr>
        <sz val="15"/>
        <rFont val="Angsana New"/>
        <family val="1"/>
      </rPr>
      <t>(</t>
    </r>
    <r>
      <rPr>
        <sz val="15"/>
        <rFont val="AngsanaUPC"/>
        <family val="1"/>
      </rPr>
      <t>โอนกลับค่าเผื่อ</t>
    </r>
    <r>
      <rPr>
        <sz val="15"/>
        <rFont val="Angsana New"/>
        <family val="1"/>
      </rPr>
      <t xml:space="preserve">) </t>
    </r>
    <r>
      <rPr>
        <sz val="15"/>
        <rFont val="AngsanaUPC"/>
        <family val="1"/>
      </rPr>
      <t>หนี้สงสัยจะสูญ</t>
    </r>
  </si>
  <si>
    <t>ขาดทุนจากการตีราคาที่ดินลดลง</t>
  </si>
  <si>
    <t>ผลกระทบจากการแปลงค่าที่เกิดขึ้นแล้วของเงินลงทุนสุทธิ</t>
  </si>
  <si>
    <t xml:space="preserve">ส่วนของผู้ถือหุ้นส่วนน้อยในกำไรสุทธิของบริษัทย่อย </t>
  </si>
  <si>
    <t>กำไรจากการดำเนินงานก่อนการ</t>
  </si>
  <si>
    <r>
      <t xml:space="preserve">เงินสดสุทธิได้มาจาก </t>
    </r>
    <r>
      <rPr>
        <b/>
        <sz val="15"/>
        <rFont val="Angsana New"/>
        <family val="1"/>
      </rPr>
      <t>(</t>
    </r>
    <r>
      <rPr>
        <b/>
        <sz val="15"/>
        <rFont val="AngsanaUPC"/>
        <family val="1"/>
      </rPr>
      <t>ใช้ไปใน</t>
    </r>
    <r>
      <rPr>
        <b/>
        <sz val="15"/>
        <rFont val="Angsana New"/>
        <family val="1"/>
      </rPr>
      <t xml:space="preserve">) </t>
    </r>
    <r>
      <rPr>
        <b/>
        <sz val="15"/>
        <rFont val="AngsanaUPC"/>
        <family val="1"/>
      </rPr>
      <t>กิจกรรมดำเนินงาน</t>
    </r>
  </si>
  <si>
    <r>
      <t xml:space="preserve">เงินให้กู้ยืมระยะยาวแก่บริษัทย่อยลดลง </t>
    </r>
  </si>
  <si>
    <r>
      <t xml:space="preserve">เงินกู้ยืมระยะสั้นจากสถาบันการเงินเพิ่มขึ้น </t>
    </r>
    <r>
      <rPr>
        <sz val="15"/>
        <rFont val="Angsana New"/>
        <family val="1"/>
      </rPr>
      <t>(</t>
    </r>
    <r>
      <rPr>
        <sz val="15"/>
        <rFont val="AngsanaUPC"/>
        <family val="1"/>
      </rPr>
      <t>ลดลง</t>
    </r>
    <r>
      <rPr>
        <sz val="15"/>
        <rFont val="Angsana New"/>
        <family val="1"/>
      </rPr>
      <t>)</t>
    </r>
  </si>
  <si>
    <t>เงินสดรับจากการออกหุ้นกู้</t>
  </si>
  <si>
    <t xml:space="preserve">เงินสดและรายการเทียบเท่าเงินสด ณ วันต้นงวด  </t>
  </si>
  <si>
    <t xml:space="preserve">เงินสดและรายการเทียบเท่าเงินสด ณ วันสิ้นงวด </t>
  </si>
  <si>
    <r>
      <t>ค่าเสื่อมราคาและรายจ่าย</t>
    </r>
    <r>
      <rPr>
        <sz val="15"/>
        <rFont val="Angsana New"/>
        <family val="1"/>
      </rPr>
      <t>/</t>
    </r>
    <r>
      <rPr>
        <sz val="15"/>
        <rFont val="AngsanaUPC"/>
        <family val="1"/>
      </rPr>
      <t xml:space="preserve">รายได้ตัดบัญชี </t>
    </r>
    <r>
      <rPr>
        <sz val="15"/>
        <rFont val="Angsana New"/>
        <family val="1"/>
      </rPr>
      <t xml:space="preserve">- </t>
    </r>
    <r>
      <rPr>
        <sz val="15"/>
        <rFont val="AngsanaUPC"/>
        <family val="1"/>
      </rPr>
      <t>สุทธิ</t>
    </r>
  </si>
  <si>
    <r>
      <t xml:space="preserve">สินทรัพย์ดำเนินงานลดลง </t>
    </r>
    <r>
      <rPr>
        <i/>
        <sz val="15"/>
        <rFont val="Angsana New"/>
        <family val="1"/>
      </rPr>
      <t>(</t>
    </r>
    <r>
      <rPr>
        <i/>
        <sz val="15"/>
        <rFont val="AngsanaUPC"/>
        <family val="1"/>
      </rPr>
      <t>เพิ่มขึ้น</t>
    </r>
    <r>
      <rPr>
        <i/>
        <sz val="15"/>
        <rFont val="Angsana New"/>
        <family val="1"/>
      </rPr>
      <t>):</t>
    </r>
  </si>
  <si>
    <r>
      <t xml:space="preserve">บริษัท เจริญโภคภัณฑ์อาหาร จำกัด </t>
    </r>
    <r>
      <rPr>
        <b/>
        <sz val="16"/>
        <rFont val="Angsana New"/>
        <family val="1"/>
      </rPr>
      <t>(</t>
    </r>
    <r>
      <rPr>
        <b/>
        <sz val="16"/>
        <rFont val="AngsanaUPC"/>
        <family val="1"/>
      </rPr>
      <t>มหาชน</t>
    </r>
    <r>
      <rPr>
        <b/>
        <sz val="16"/>
        <rFont val="Angsana New"/>
        <family val="1"/>
      </rPr>
      <t xml:space="preserve">) </t>
    </r>
    <r>
      <rPr>
        <b/>
        <sz val="16"/>
        <rFont val="AngsanaUPC"/>
        <family val="1"/>
      </rPr>
      <t>และบริษัทย่อย</t>
    </r>
  </si>
  <si>
    <t>ขาดทุนจากอัตราแลกเปลี่ยนเงินตรา</t>
  </si>
  <si>
    <t>ขาดทุนจากการเปลี่ยนแปลงมูลค่า</t>
  </si>
  <si>
    <t>ของรายการที่เป็นตัวเงิน-สุทธิ</t>
  </si>
  <si>
    <r>
      <t xml:space="preserve">กำไรต่อหุ้นขั้นพื้นฐาน  </t>
    </r>
    <r>
      <rPr>
        <b/>
        <sz val="15"/>
        <rFont val="Angsana New"/>
        <family val="1"/>
      </rPr>
      <t>(</t>
    </r>
    <r>
      <rPr>
        <b/>
        <sz val="15"/>
        <rFont val="AngsanaUPC"/>
        <family val="1"/>
      </rPr>
      <t>บาท</t>
    </r>
    <r>
      <rPr>
        <b/>
        <sz val="15"/>
        <rFont val="Angsana New"/>
        <family val="1"/>
      </rPr>
      <t>)</t>
    </r>
  </si>
  <si>
    <r>
      <t xml:space="preserve">กำไรต่อหุ้นปรับลด  </t>
    </r>
    <r>
      <rPr>
        <b/>
        <sz val="15"/>
        <rFont val="Angsana New"/>
        <family val="1"/>
      </rPr>
      <t>(</t>
    </r>
    <r>
      <rPr>
        <b/>
        <sz val="15"/>
        <rFont val="AngsanaUPC"/>
        <family val="1"/>
      </rPr>
      <t>บาท</t>
    </r>
    <r>
      <rPr>
        <b/>
        <sz val="15"/>
        <rFont val="Angsana New"/>
        <family val="1"/>
      </rPr>
      <t>)</t>
    </r>
  </si>
  <si>
    <r>
      <t xml:space="preserve">กำไรต่อหุ้นขั้นพื้นฐาน </t>
    </r>
    <r>
      <rPr>
        <b/>
        <sz val="15"/>
        <rFont val="Angsana New"/>
        <family val="1"/>
      </rPr>
      <t>(</t>
    </r>
    <r>
      <rPr>
        <b/>
        <sz val="15"/>
        <rFont val="AngsanaUPC"/>
        <family val="1"/>
      </rPr>
      <t>บาท</t>
    </r>
    <r>
      <rPr>
        <b/>
        <sz val="15"/>
        <rFont val="Angsana New"/>
        <family val="1"/>
      </rPr>
      <t>)</t>
    </r>
  </si>
  <si>
    <r>
      <t xml:space="preserve">บริษัท เจริญโภคภัณฑ์อาหาร จำกัด </t>
    </r>
    <r>
      <rPr>
        <b/>
        <sz val="17"/>
        <color indexed="8"/>
        <rFont val="Angsana New"/>
        <family val="1"/>
      </rPr>
      <t>(</t>
    </r>
    <r>
      <rPr>
        <b/>
        <sz val="17"/>
        <color indexed="8"/>
        <rFont val="AngsanaUPC"/>
        <family val="1"/>
      </rPr>
      <t>มหาชน</t>
    </r>
    <r>
      <rPr>
        <b/>
        <sz val="17"/>
        <color indexed="8"/>
        <rFont val="Angsana New"/>
        <family val="1"/>
      </rPr>
      <t xml:space="preserve">) </t>
    </r>
    <r>
      <rPr>
        <b/>
        <sz val="17"/>
        <color indexed="8"/>
        <rFont val="AngsanaUPC"/>
        <family val="1"/>
      </rPr>
      <t>และบริษัทย่อย</t>
    </r>
  </si>
  <si>
    <r>
      <t>ส่วนเกิน</t>
    </r>
    <r>
      <rPr>
        <sz val="15"/>
        <color indexed="8"/>
        <rFont val="Angsana New"/>
        <family val="1"/>
      </rPr>
      <t xml:space="preserve"> </t>
    </r>
  </si>
  <si>
    <t>เงินรับ</t>
  </si>
  <si>
    <t>(ต่ำกว่า) ทุนจาก</t>
  </si>
  <si>
    <t>ล่วงหน้า</t>
  </si>
  <si>
    <t>ใบสำคัญ</t>
  </si>
  <si>
    <t>การเปลี่ยนแปลง</t>
  </si>
  <si>
    <t>แสดงสิทธิ</t>
  </si>
  <si>
    <t>มูลค่าหุ้น</t>
  </si>
  <si>
    <r>
      <t>ชำระแล้ว</t>
    </r>
    <r>
      <rPr>
        <sz val="15"/>
        <color indexed="8"/>
        <rFont val="Angsana New"/>
        <family val="1"/>
      </rPr>
      <t xml:space="preserve"> </t>
    </r>
  </si>
  <si>
    <r>
      <t>เพิ่มทุน</t>
    </r>
    <r>
      <rPr>
        <sz val="15"/>
        <color indexed="8"/>
        <rFont val="Angsana New"/>
        <family val="1"/>
      </rPr>
      <t xml:space="preserve"> </t>
    </r>
  </si>
  <si>
    <r>
      <t>ที่จะซื้อหุ้น</t>
    </r>
    <r>
      <rPr>
        <sz val="15"/>
        <color indexed="8"/>
        <rFont val="Angsana New"/>
        <family val="1"/>
      </rPr>
      <t xml:space="preserve"> </t>
    </r>
  </si>
  <si>
    <r>
      <t>สามัญ</t>
    </r>
    <r>
      <rPr>
        <sz val="15"/>
        <color indexed="8"/>
        <rFont val="Angsana New"/>
        <family val="1"/>
      </rPr>
      <t xml:space="preserve"> </t>
    </r>
  </si>
  <si>
    <r>
      <t>ตีราคาที่ดิน</t>
    </r>
    <r>
      <rPr>
        <sz val="15"/>
        <color indexed="8"/>
        <rFont val="Angsana New"/>
        <family val="1"/>
      </rPr>
      <t xml:space="preserve"> </t>
    </r>
  </si>
  <si>
    <r>
      <t>ในหลักทรัพย์</t>
    </r>
    <r>
      <rPr>
        <sz val="15"/>
        <color indexed="8"/>
        <rFont val="Angsana New"/>
        <family val="1"/>
      </rPr>
      <t xml:space="preserve"> </t>
    </r>
  </si>
  <si>
    <r>
      <t>งบการเงิน</t>
    </r>
    <r>
      <rPr>
        <sz val="15"/>
        <color indexed="8"/>
        <rFont val="Angsana New"/>
        <family val="1"/>
      </rPr>
      <t xml:space="preserve"> </t>
    </r>
  </si>
  <si>
    <r>
      <t>รับซื้อคืน</t>
    </r>
    <r>
      <rPr>
        <sz val="15"/>
        <color indexed="8"/>
        <rFont val="Angsana New"/>
        <family val="1"/>
      </rPr>
      <t xml:space="preserve"> </t>
    </r>
  </si>
  <si>
    <r>
      <t>ส่วนน้อย</t>
    </r>
    <r>
      <rPr>
        <sz val="15"/>
        <color indexed="8"/>
        <rFont val="Angsana New"/>
        <family val="1"/>
      </rPr>
      <t xml:space="preserve"> </t>
    </r>
  </si>
  <si>
    <r>
      <t>รวม</t>
    </r>
    <r>
      <rPr>
        <sz val="15"/>
        <color indexed="8"/>
        <rFont val="Angsana New"/>
        <family val="1"/>
      </rPr>
      <t xml:space="preserve"> </t>
    </r>
  </si>
  <si>
    <t>ยอดคงเหลือ ณ วันที่ 1 มกราคม 2548</t>
  </si>
  <si>
    <r>
      <t xml:space="preserve">เงินปันผลจ่าย </t>
    </r>
    <r>
      <rPr>
        <sz val="15"/>
        <color indexed="8"/>
        <rFont val="Angsana New"/>
        <family val="1"/>
      </rPr>
      <t xml:space="preserve">– </t>
    </r>
    <r>
      <rPr>
        <sz val="15"/>
        <color indexed="8"/>
        <rFont val="AngsanaUPC"/>
        <family val="1"/>
      </rPr>
      <t>สุทธิ</t>
    </r>
  </si>
  <si>
    <t>จากเงินปันผลจ่ายสำหรับหุ้นทุน</t>
  </si>
  <si>
    <t xml:space="preserve">เงินรับล่วงหน้าค่าจองซื้อหุ้นเพิ่มทุน </t>
  </si>
  <si>
    <t xml:space="preserve">ใบสำคัญแสดงสิทธิที่จะซื้อหุ้น </t>
  </si>
  <si>
    <t>ส่วนของผู้ถือหุ้นส่วนน้อยในบริษัทย่อย</t>
  </si>
  <si>
    <t>ผู้ถือหุ้นส่วนน้อยขายหุ้นให้แก่บริษัทใหญ่</t>
  </si>
  <si>
    <r>
      <t xml:space="preserve">ยอดคงเหลือ ณ วันที่  </t>
    </r>
    <r>
      <rPr>
        <b/>
        <sz val="15"/>
        <color indexed="8"/>
        <rFont val="Angsana New"/>
        <family val="1"/>
      </rPr>
      <t>30</t>
    </r>
    <r>
      <rPr>
        <b/>
        <sz val="15"/>
        <color indexed="8"/>
        <rFont val="AngsanaUPC"/>
        <family val="1"/>
      </rPr>
      <t xml:space="preserve"> มิถุนายน </t>
    </r>
    <r>
      <rPr>
        <b/>
        <sz val="15"/>
        <color indexed="8"/>
        <rFont val="Angsana New"/>
        <family val="1"/>
      </rPr>
      <t>2548</t>
    </r>
  </si>
  <si>
    <r>
      <t xml:space="preserve">บริษัท เจริญโภคภัณฑ์อาหาร จำกัด </t>
    </r>
    <r>
      <rPr>
        <b/>
        <sz val="16"/>
        <color indexed="8"/>
        <rFont val="Angsana New"/>
        <family val="1"/>
      </rPr>
      <t>(</t>
    </r>
    <r>
      <rPr>
        <b/>
        <sz val="16"/>
        <color indexed="8"/>
        <rFont val="AngsanaUPC"/>
        <family val="1"/>
      </rPr>
      <t>มหาชน</t>
    </r>
    <r>
      <rPr>
        <b/>
        <sz val="16"/>
        <color indexed="8"/>
        <rFont val="Angsana New"/>
        <family val="1"/>
      </rPr>
      <t xml:space="preserve">) </t>
    </r>
    <r>
      <rPr>
        <b/>
        <sz val="16"/>
        <color indexed="8"/>
        <rFont val="AngsanaUPC"/>
        <family val="1"/>
      </rPr>
      <t>และบริษัทย่อย</t>
    </r>
  </si>
  <si>
    <t>ออกจำหน่ายหุ้นสามัญ</t>
  </si>
  <si>
    <r>
      <t>ยอดคงเหลือ ณ วันที่</t>
    </r>
    <r>
      <rPr>
        <b/>
        <sz val="15"/>
        <color indexed="8"/>
        <rFont val="Angsana New"/>
        <family val="1"/>
      </rPr>
      <t xml:space="preserve"> </t>
    </r>
    <r>
      <rPr>
        <b/>
        <sz val="15"/>
        <color indexed="8"/>
        <rFont val="AngsanaUPC"/>
        <family val="1"/>
      </rPr>
      <t>1 มกราคม 254</t>
    </r>
    <r>
      <rPr>
        <b/>
        <sz val="15"/>
        <color indexed="8"/>
        <rFont val="Angsana New"/>
        <family val="1"/>
      </rPr>
      <t>8</t>
    </r>
  </si>
  <si>
    <r>
      <t>ยอดคงเหลือ ณ วันที่</t>
    </r>
    <r>
      <rPr>
        <b/>
        <sz val="15"/>
        <color indexed="8"/>
        <rFont val="Angsana New"/>
        <family val="1"/>
      </rPr>
      <t xml:space="preserve"> </t>
    </r>
    <r>
      <rPr>
        <b/>
        <sz val="15"/>
        <color indexed="8"/>
        <rFont val="AngsanaUPC"/>
        <family val="1"/>
      </rPr>
      <t>1 มกราคม 2549</t>
    </r>
  </si>
  <si>
    <r>
      <t xml:space="preserve">ยอดคงเหลือ ณ วันที่  </t>
    </r>
    <r>
      <rPr>
        <b/>
        <sz val="15"/>
        <color indexed="8"/>
        <rFont val="Angsana New"/>
        <family val="1"/>
      </rPr>
      <t>30</t>
    </r>
    <r>
      <rPr>
        <b/>
        <sz val="15"/>
        <color indexed="8"/>
        <rFont val="AngsanaUPC"/>
        <family val="1"/>
      </rPr>
      <t xml:space="preserve"> มิถุนายน </t>
    </r>
    <r>
      <rPr>
        <b/>
        <sz val="15"/>
        <color indexed="8"/>
        <rFont val="Angsana New"/>
        <family val="1"/>
      </rPr>
      <t>2549</t>
    </r>
  </si>
  <si>
    <t>ยอดคงเหลือ ณ วันที่ 1 มกราคม 2549</t>
  </si>
  <si>
    <t>ยอดคงเหลือ ณ วันที่ 30 มิถุนายน 2549</t>
  </si>
  <si>
    <t>-   บริษัทย่อย</t>
  </si>
  <si>
    <t>-  บริษัทร่วม</t>
  </si>
  <si>
    <t>-   บริษัทร่วม</t>
  </si>
  <si>
    <t>-   กำไรจากอัตราแลกเปลี่ยน</t>
  </si>
  <si>
    <t>-   กำไรจากการจำหน่ายเงินลงทุน</t>
  </si>
  <si>
    <t>-   ดอกเบี้ยรับ</t>
  </si>
  <si>
    <t>-   เงินปันผลรับ</t>
  </si>
  <si>
    <t>-   อื่น ๆ</t>
  </si>
  <si>
    <t>งบกำไรขาดทุน (ต่อ)</t>
  </si>
  <si>
    <t>หัก กำไรสุทธิส่วนที่เป็นของผู้ถือหุ้นส่วนน้อย</t>
  </si>
  <si>
    <t xml:space="preserve">-   เงินปันผลรับ </t>
  </si>
  <si>
    <t>งบแสดงการเปลี่ยนแปลงส่วนของผู้ถือหุ้น - งบการเงินรวม  (ต่อ)</t>
  </si>
  <si>
    <t>งบแสดงการเปลี่ยนแปลงส่วนของผู้ถือหุ้น - งบการเงินเฉพาะบริษัท</t>
  </si>
  <si>
    <t xml:space="preserve">ออกจำหน่ายหุ้นสามัญ </t>
  </si>
  <si>
    <t>ส่วนแบ่งกำไรจากเงินลงทุนตามวิธีส่วนได้เสีย</t>
  </si>
  <si>
    <r>
      <t xml:space="preserve">หนี้สินดำเนินงานเพิ่มขึ้น </t>
    </r>
    <r>
      <rPr>
        <i/>
        <sz val="15"/>
        <rFont val="Angsana New"/>
        <family val="1"/>
      </rPr>
      <t>(</t>
    </r>
    <r>
      <rPr>
        <i/>
        <sz val="15"/>
        <rFont val="AngsanaUPC"/>
        <family val="1"/>
      </rPr>
      <t>ลดลง</t>
    </r>
    <r>
      <rPr>
        <i/>
        <sz val="15"/>
        <rFont val="Angsana New"/>
        <family val="1"/>
      </rPr>
      <t>):</t>
    </r>
  </si>
  <si>
    <t>ภาษีเงินได้จ่าย</t>
  </si>
  <si>
    <t>เงินรับจากการลดทุนของเงินลงทุนในบริษัทย่อย</t>
  </si>
  <si>
    <t>เงินรับจากดอกเบี้ยรับ</t>
  </si>
  <si>
    <t>เงินสดสุทธิได้มาจาก (ใช้ไปใน) กิจกรรมจัดหาเงิน</t>
  </si>
  <si>
    <t>เงินสดและรายการเทียบเท่าเงินสดเพิ่มขึ้น (ลดลง) - สุทธิ</t>
  </si>
  <si>
    <t>ชำระดอกเบี้ยจ่าย</t>
  </si>
  <si>
    <t>2.  รายการที่มิใช่เงินสด</t>
  </si>
  <si>
    <t>(ไม่ได้ตรวจสอบ)</t>
  </si>
  <si>
    <t>ขาดทุน(กำไร)จากอัตราแลกเปลี่ยนเงินตราต่างประเทศ</t>
  </si>
  <si>
    <t>เจ้าหนี้บริษัทย่อย</t>
  </si>
  <si>
    <t>เงินสดที่ได้จากการซื้อบริษัทย่อยสุทธิจากเงินสดของบริษัทย่อย</t>
  </si>
  <si>
    <r>
      <t xml:space="preserve">เงินสดสุทธิได้มาจาก </t>
    </r>
    <r>
      <rPr>
        <b/>
        <sz val="15"/>
        <rFont val="Angsana New"/>
        <family val="1"/>
      </rPr>
      <t>(</t>
    </r>
    <r>
      <rPr>
        <b/>
        <sz val="15"/>
        <rFont val="AngsanaUPC"/>
        <family val="1"/>
      </rPr>
      <t>ใช้ไปใน</t>
    </r>
    <r>
      <rPr>
        <b/>
        <sz val="15"/>
        <rFont val="Angsana New"/>
        <family val="1"/>
      </rPr>
      <t xml:space="preserve">) </t>
    </r>
    <r>
      <rPr>
        <b/>
        <sz val="15"/>
        <rFont val="AngsanaUPC"/>
        <family val="1"/>
      </rPr>
      <t>กิจกรรมลงทุน</t>
    </r>
  </si>
  <si>
    <t>ขาดทุน (กำไร)จากสัญญาแลกเปลี่ยนอัตราดอกเบี้ยที่ยังไม่เกิดขึ้นจริง</t>
  </si>
  <si>
    <t xml:space="preserve">2.1 บริษัทและบริษัทย่อยบางแห่งได้ซื้อสินทรัพย์ถาวร โดยการทำสัญญาเช่าการเงินมูลค่ารวมประมาณ  10  ล้านบาท ในปี 2549 และ 31 ล้านบาท ในปี 2548  </t>
  </si>
  <si>
    <t>รายการปรับปรุง</t>
  </si>
  <si>
    <t>งบกระแสเงินสด (ต่อ)</t>
  </si>
  <si>
    <t>4,6</t>
  </si>
  <si>
    <t>ลูกหนี้ระยะยาวบริษัทที่เกี่ยวข้องกัน</t>
  </si>
  <si>
    <t>ส่วนเกิน (ต่ำกว่า) ทุนจากการเปลี่ยนแปลง</t>
  </si>
  <si>
    <t xml:space="preserve">       -</t>
  </si>
  <si>
    <r>
      <t xml:space="preserve">    เงินตราต่างประเทศ </t>
    </r>
    <r>
      <rPr>
        <sz val="15"/>
        <rFont val="Angsana New"/>
        <family val="1"/>
      </rPr>
      <t xml:space="preserve">- </t>
    </r>
    <r>
      <rPr>
        <sz val="15"/>
        <rFont val="AngsanaUPC"/>
        <family val="1"/>
      </rPr>
      <t>สุทธิจากค่าธรรมเนียม</t>
    </r>
  </si>
  <si>
    <t xml:space="preserve">         -</t>
  </si>
  <si>
    <t xml:space="preserve">     ในบริษัทร่วม</t>
  </si>
  <si>
    <t xml:space="preserve">        ส่วนเกินทุน</t>
  </si>
  <si>
    <t xml:space="preserve">          จากส่วนได้</t>
  </si>
  <si>
    <t>จากการจำหน่ายเงินลงทุน</t>
  </si>
  <si>
    <t>กำไรจากการจำหน่ายเงินลงทุนรอการรับรู้</t>
  </si>
  <si>
    <t>เงินรับจากการจำหน่ายที่ดิน อาคาร อุปกรณ์และเงินลงทุนระยะยาว</t>
  </si>
  <si>
    <t>เป็นรายได้</t>
  </si>
  <si>
    <t>รายได้จากการขาย - สุทธิ</t>
  </si>
  <si>
    <t>ต่างประเทศและค่าธรรมเนียม</t>
  </si>
  <si>
    <t>รับซื้อคืน (หมายเหตุ 9)</t>
  </si>
  <si>
    <t>ของรายการที่เป็นตัวเงิน - สุทธิ</t>
  </si>
  <si>
    <t>สำหรับหุ้นทุนรับซื้อคืน (หมายเหตุ 9)</t>
  </si>
  <si>
    <t>ค่าเผื่อ(โอนกลับค่าเผื่อ)ขาดทุนจากมูลค่าที่ลดลงของสินค้าคงเหลือ</t>
  </si>
  <si>
    <t>ที่ยังไม่เกิดขึ้นจริง</t>
  </si>
  <si>
    <t>ในหน่วยงานต่างประเทศ</t>
  </si>
  <si>
    <t>เปลี่ยนแปลงในสินทรัพย์และหนี้สินดำเนินงาน</t>
  </si>
  <si>
    <t>และรายการเทียบเท่าเงินสด</t>
  </si>
  <si>
    <r>
      <t xml:space="preserve">1.   </t>
    </r>
    <r>
      <rPr>
        <b/>
        <sz val="15"/>
        <rFont val="AngsanaUPC"/>
        <family val="1"/>
      </rPr>
      <t>เงินสดและรายการเทียบเท่าเงินสดในงบกระแสเงินสด</t>
    </r>
  </si>
  <si>
    <t>เงินสดและรายการเทียบเท่าเงินสดในงบดุล</t>
  </si>
  <si>
    <t>และขายใบสำคัญแสดงสิทธิที่จะซื้อหุ้น</t>
  </si>
  <si>
    <t>สุทธิจากส่วนที่จ่ายให้บริษัทย่อย</t>
  </si>
  <si>
    <r>
      <t>(</t>
    </r>
    <r>
      <rPr>
        <sz val="15"/>
        <rFont val="AngsanaUPC"/>
        <family val="1"/>
      </rPr>
      <t>สำหรับหุ้นทุนรับซื้อคืน</t>
    </r>
    <r>
      <rPr>
        <sz val="15"/>
        <rFont val="Angsana New"/>
        <family val="1"/>
      </rPr>
      <t xml:space="preserve">) </t>
    </r>
    <r>
      <rPr>
        <sz val="15"/>
        <rFont val="AngsanaUPC"/>
        <family val="1"/>
      </rPr>
      <t>และบริษัทใหญ่</t>
    </r>
  </si>
  <si>
    <t>รับซื้อคืน</t>
  </si>
  <si>
    <t>ขาดทุนจากการตัดจำหน่ายที่ดิน อาคารและอุปกรณ์</t>
  </si>
  <si>
    <t>กำไรจากการจำหน่ายที่ดิน อาคารและอุปกรณ์และ</t>
  </si>
  <si>
    <t>เงินลงทุนระยะยาว - สุทธิ</t>
  </si>
  <si>
    <t>ลูกหนี้ระยะยาวบริษัทที่เกี่ยวข้องกันจากการจำหน่าย</t>
  </si>
  <si>
    <t>เงินลงทุนส่วนที่ถึงกำหนดชำระภายในหนึ่งปี</t>
  </si>
  <si>
    <t>2.2 ตามที่กล่าวไว้ในหมายเหตุ 4 และ 6 ในไตรมาสที่สองของปี 2549 บริษัทย่อยแห่งหนึ่ง (CPM) จำหน่ายเงินลงทุนในหุ้นสามัญ Lotus-CPF (PRC) Investment Co., Ltd. ให้แก่บริษัทที่เกี่ยวข้องกันแห่งหนึ่ง ในมูลค่ารวม 31 ล้านเหรียญสหรัฐ หรือประมาณ 1,185 ล้านบาท โดยบริษัทย่อยได้รับชำระเป็นเงินสดจำนวน 3.1 ล้านเหรียญสหรัฐ หรือประมาณ 106 ล้านบาทในระหว่างงวดสิ้นสุดวันที่ 30 มิถุนายน 2549 และส่วนที่เหลือบันทึกเป็นลูกหนี้จำนวน  27.9 ล้านเหรียญสหรัฐ หรือประมาณ 1,079 ล้านบาท ณ วันที่ 30 มิถุนายน 2549 ในการนี้ บริษัทย่อยได้บันทึกกำไรจากการจำหน่ายเงินลงทุนจำนวน 399 ล้านบาทเป็นกำไรรอการรับรู้เป็นรายได้ภายใต้ "หนี้สินไม่หมุนเวียน" ในงบดุล ณ วันที่ 30 มิถุนายน 2549</t>
  </si>
  <si>
    <t>-      สำรองตามกฎหมาย</t>
  </si>
  <si>
    <r>
      <t>สำหรับงวดสามเดือนสิ้นสุดวันที่ 30 มิถุนายน 2549 และ 254</t>
    </r>
    <r>
      <rPr>
        <b/>
        <sz val="16"/>
        <rFont val="Angsana New"/>
        <family val="1"/>
      </rPr>
      <t>8 (ไม่ได้ตรวจสอบ)</t>
    </r>
  </si>
  <si>
    <r>
      <t>สำหรับงวดหกเดือนสิ้นสุดวันที่ 30 มิถุนายน 2549 และ 254</t>
    </r>
    <r>
      <rPr>
        <b/>
        <sz val="16"/>
        <rFont val="Angsana New"/>
        <family val="1"/>
      </rPr>
      <t>8 (ไม่ได้ตรวจสอบ)</t>
    </r>
  </si>
  <si>
    <r>
      <t>สำหรับงวดหกเดือนสิ้นสุดวันที่ 30 มิถุนายน 254</t>
    </r>
    <r>
      <rPr>
        <b/>
        <sz val="16"/>
        <rFont val="Angsana New"/>
        <family val="1"/>
      </rPr>
      <t>9</t>
    </r>
    <r>
      <rPr>
        <b/>
        <sz val="16"/>
        <rFont val="AngsanaUPC"/>
        <family val="1"/>
      </rPr>
      <t xml:space="preserve"> และ 254</t>
    </r>
    <r>
      <rPr>
        <b/>
        <sz val="16"/>
        <rFont val="Angsana New"/>
        <family val="1"/>
      </rPr>
      <t>8 (ไม่ได้ตรวจสอบ)</t>
    </r>
  </si>
  <si>
    <r>
      <t>สำหรับงวดหกเดือนสิ้นสุดวันที่ 30 มิถุนายน 254</t>
    </r>
    <r>
      <rPr>
        <b/>
        <sz val="16"/>
        <color indexed="8"/>
        <rFont val="Angsana New"/>
        <family val="1"/>
      </rPr>
      <t>9</t>
    </r>
    <r>
      <rPr>
        <b/>
        <sz val="16"/>
        <color indexed="8"/>
        <rFont val="AngsanaUPC"/>
        <family val="1"/>
      </rPr>
      <t xml:space="preserve"> และ 254</t>
    </r>
    <r>
      <rPr>
        <b/>
        <sz val="16"/>
        <color indexed="8"/>
        <rFont val="Angsana New"/>
        <family val="1"/>
      </rPr>
      <t>8 (ไม่ได้ตรวจสอบ)</t>
    </r>
  </si>
  <si>
    <r>
      <t>สำหรับงวดหกเดือนสิ้นสุดวันที่ 30 มิถุนายน 254</t>
    </r>
    <r>
      <rPr>
        <b/>
        <sz val="16"/>
        <color indexed="8"/>
        <rFont val="Angsana New"/>
        <family val="1"/>
      </rPr>
      <t>9</t>
    </r>
    <r>
      <rPr>
        <b/>
        <sz val="16"/>
        <color indexed="8"/>
        <rFont val="AngsanaUPC"/>
        <family val="1"/>
      </rPr>
      <t xml:space="preserve"> และ 2548 (ไม่ได้ตรวจสอบ)</t>
    </r>
  </si>
  <si>
    <r>
      <t xml:space="preserve">สำหรับงวดหกเดือนสิ้นสุดวันที่ </t>
    </r>
    <r>
      <rPr>
        <b/>
        <sz val="16"/>
        <rFont val="Angsana New"/>
        <family val="1"/>
      </rPr>
      <t>30</t>
    </r>
    <r>
      <rPr>
        <b/>
        <sz val="16"/>
        <rFont val="AngsanaUPC"/>
        <family val="1"/>
      </rPr>
      <t xml:space="preserve"> มิถุนายน </t>
    </r>
    <r>
      <rPr>
        <b/>
        <sz val="16"/>
        <rFont val="Angsana New"/>
        <family val="1"/>
      </rPr>
      <t>254</t>
    </r>
    <r>
      <rPr>
        <b/>
        <sz val="16"/>
        <rFont val="AngsanaUPC"/>
        <family val="1"/>
      </rPr>
      <t xml:space="preserve">9 และ </t>
    </r>
    <r>
      <rPr>
        <b/>
        <sz val="16"/>
        <rFont val="Angsana New"/>
        <family val="1"/>
      </rPr>
      <t>2548 (ไม่ได้ตรวจสอบ)</t>
    </r>
  </si>
  <si>
    <r>
      <t xml:space="preserve">สำหรับงวดหกเดือนสิ้นสุดวันที่ </t>
    </r>
    <r>
      <rPr>
        <b/>
        <sz val="16"/>
        <rFont val="Angsana New"/>
        <family val="1"/>
      </rPr>
      <t>30</t>
    </r>
    <r>
      <rPr>
        <b/>
        <sz val="16"/>
        <rFont val="AngsanaUPC"/>
        <family val="1"/>
      </rPr>
      <t xml:space="preserve"> มิถุนายน </t>
    </r>
    <r>
      <rPr>
        <b/>
        <sz val="16"/>
        <rFont val="Angsana New"/>
        <family val="1"/>
      </rPr>
      <t>2549</t>
    </r>
    <r>
      <rPr>
        <b/>
        <sz val="16"/>
        <rFont val="AngsanaUPC"/>
        <family val="1"/>
      </rPr>
      <t xml:space="preserve"> และ </t>
    </r>
    <r>
      <rPr>
        <b/>
        <sz val="16"/>
        <rFont val="Angsana New"/>
        <family val="1"/>
      </rPr>
      <t>2548 (ไม่ได้ตรวจสอบ)</t>
    </r>
  </si>
  <si>
    <t>เงินปันผลจ่าย - สุทธิจากเงินปันผลจ่าย</t>
  </si>
</sst>
</file>

<file path=xl/styles.xml><?xml version="1.0" encoding="utf-8"?>
<styleSheet xmlns="http://schemas.openxmlformats.org/spreadsheetml/2006/main">
  <numFmts count="51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t&quot;$&quot;#,##0_);\(\t&quot;$&quot;#,##0\)"/>
    <numFmt numFmtId="171" formatCode="\t&quot;$&quot;#,##0_);[Red]\(\t&quot;$&quot;#,##0\)"/>
    <numFmt numFmtId="172" formatCode="\t&quot;$&quot;#,##0.00_);\(\t&quot;$&quot;#,##0.00\)"/>
    <numFmt numFmtId="173" formatCode="\t&quot;$&quot;#,##0.00_);[Red]\(\t&quot;$&quot;#,##0.00\)"/>
    <numFmt numFmtId="174" formatCode="\t&quot;฿&quot;#,##0_);\(\t&quot;฿&quot;#,##0\)"/>
    <numFmt numFmtId="175" formatCode="\t&quot;฿&quot;#,##0_);[Red]\(\t&quot;฿&quot;#,##0\)"/>
    <numFmt numFmtId="176" formatCode="\t&quot;฿&quot;#,##0.00_);\(\t&quot;฿&quot;#,##0.00\)"/>
    <numFmt numFmtId="177" formatCode="\t&quot;฿&quot;#,##0.00_);[Red]\(\t&quot;฿&quot;#,##0.00\)"/>
    <numFmt numFmtId="178" formatCode="&quot;฿&quot;#,##0;\-&quot;฿&quot;#,##0"/>
    <numFmt numFmtId="179" formatCode="&quot;฿&quot;#,##0;[Red]\-&quot;฿&quot;#,##0"/>
    <numFmt numFmtId="180" formatCode="&quot;฿&quot;#,##0.00;\-&quot;฿&quot;#,##0.00"/>
    <numFmt numFmtId="181" formatCode="&quot;฿&quot;#,##0.00;[Red]\-&quot;฿&quot;#,##0.00"/>
    <numFmt numFmtId="182" formatCode="_-&quot;฿&quot;* #,##0_-;\-&quot;฿&quot;* #,##0_-;_-&quot;฿&quot;* &quot;-&quot;_-;_-@_-"/>
    <numFmt numFmtId="183" formatCode="_-* #,##0_-;\-* #,##0_-;_-* &quot;-&quot;_-;_-@_-"/>
    <numFmt numFmtId="184" formatCode="_-&quot;฿&quot;* #,##0.00_-;\-&quot;฿&quot;* #,##0.00_-;_-&quot;฿&quot;* &quot;-&quot;??_-;_-@_-"/>
    <numFmt numFmtId="185" formatCode="_-* #,##0.00_-;\-* #,##0.00_-;_-* &quot;-&quot;??_-;_-@_-"/>
    <numFmt numFmtId="186" formatCode="&quot;£&quot;#,##0_);\(&quot;£&quot;#,##0\)"/>
    <numFmt numFmtId="187" formatCode="&quot;£&quot;#,##0_);[Red]\(&quot;£&quot;#,##0\)"/>
    <numFmt numFmtId="188" formatCode="&quot;£&quot;#,##0.00_);\(&quot;£&quot;#,##0.00\)"/>
    <numFmt numFmtId="189" formatCode="&quot;£&quot;#,##0.00_);[Red]\(&quot;£&quot;#,##0.00\)"/>
    <numFmt numFmtId="190" formatCode="_(&quot;£&quot;* #,##0_);_(&quot;£&quot;* \(#,##0\);_(&quot;£&quot;* &quot;-&quot;_);_(@_)"/>
    <numFmt numFmtId="191" formatCode="_(&quot;£&quot;* #,##0.00_);_(&quot;£&quot;* \(#,##0.00\);_(&quot;£&quot;* &quot;-&quot;??_);_(@_)"/>
    <numFmt numFmtId="192" formatCode="\t&quot;£&quot;#,##0_);\(\t&quot;£&quot;#,##0\)"/>
    <numFmt numFmtId="193" formatCode="\t&quot;£&quot;#,##0_);[Red]\(\t&quot;£&quot;#,##0\)"/>
    <numFmt numFmtId="194" formatCode="\t&quot;£&quot;#,##0.00_);\(\t&quot;£&quot;#,##0.00\)"/>
    <numFmt numFmtId="195" formatCode="\t&quot;£&quot;#,##0.00_);[Red]\(\t&quot;£&quot;#,##0.0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\ ;\(#,##0\)"/>
    <numFmt numFmtId="201" formatCode="#,##0.00\ ;\(#,##0.00\)"/>
    <numFmt numFmtId="202" formatCode="#,##0.0_);\(#,##0.0\)"/>
    <numFmt numFmtId="203" formatCode="_(* #,##0.0_);_(* \(#,##0.0\);_(* &quot;-&quot;??_);_(@_)"/>
    <numFmt numFmtId="204" formatCode="_(* #,##0_);_(* \(#,##0\);_(* &quot;-&quot;??_);_(@_)"/>
    <numFmt numFmtId="205" formatCode="\-"/>
    <numFmt numFmtId="206" formatCode="0_);\(0\)"/>
  </numFmts>
  <fonts count="26">
    <font>
      <sz val="15"/>
      <name val="Angsana New"/>
      <family val="1"/>
    </font>
    <font>
      <sz val="10"/>
      <name val="Arial"/>
      <family val="0"/>
    </font>
    <font>
      <b/>
      <sz val="16"/>
      <name val="Angsana New"/>
      <family val="1"/>
    </font>
    <font>
      <sz val="8"/>
      <name val="Angsana New"/>
      <family val="1"/>
    </font>
    <font>
      <b/>
      <sz val="15"/>
      <name val="Angsana New"/>
      <family val="1"/>
    </font>
    <font>
      <b/>
      <sz val="16"/>
      <color indexed="8"/>
      <name val="Angsana New"/>
      <family val="1"/>
    </font>
    <font>
      <sz val="15"/>
      <color indexed="8"/>
      <name val="Angsana New"/>
      <family val="1"/>
    </font>
    <font>
      <u val="single"/>
      <sz val="15"/>
      <color indexed="8"/>
      <name val="Angsana New"/>
      <family val="1"/>
    </font>
    <font>
      <b/>
      <sz val="15"/>
      <color indexed="8"/>
      <name val="Angsana New"/>
      <family val="1"/>
    </font>
    <font>
      <i/>
      <sz val="15"/>
      <name val="Angsana New"/>
      <family val="1"/>
    </font>
    <font>
      <b/>
      <i/>
      <sz val="15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b/>
      <sz val="16"/>
      <name val="AngsanaUPC"/>
      <family val="1"/>
    </font>
    <font>
      <sz val="16"/>
      <name val="Angsana New"/>
      <family val="1"/>
    </font>
    <font>
      <sz val="15"/>
      <name val="AngsanaUPC"/>
      <family val="1"/>
    </font>
    <font>
      <b/>
      <sz val="15"/>
      <name val="AngsanaUPC"/>
      <family val="1"/>
    </font>
    <font>
      <b/>
      <i/>
      <sz val="15"/>
      <name val="AngsanaUPC"/>
      <family val="1"/>
    </font>
    <font>
      <i/>
      <sz val="15"/>
      <name val="AngsanaUPC"/>
      <family val="1"/>
    </font>
    <font>
      <b/>
      <sz val="17"/>
      <color indexed="8"/>
      <name val="AngsanaUPC"/>
      <family val="1"/>
    </font>
    <font>
      <b/>
      <sz val="17"/>
      <color indexed="8"/>
      <name val="Angsana New"/>
      <family val="1"/>
    </font>
    <font>
      <sz val="17"/>
      <name val="Angsana New"/>
      <family val="1"/>
    </font>
    <font>
      <sz val="15"/>
      <color indexed="8"/>
      <name val="AngsanaUPC"/>
      <family val="1"/>
    </font>
    <font>
      <b/>
      <sz val="15"/>
      <color indexed="8"/>
      <name val="AngsanaUPC"/>
      <family val="1"/>
    </font>
    <font>
      <b/>
      <sz val="16"/>
      <color indexed="8"/>
      <name val="AngsanaUPC"/>
      <family val="1"/>
    </font>
    <font>
      <i/>
      <sz val="15"/>
      <color indexed="8"/>
      <name val="AngsanaUPC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200" fontId="6" fillId="0" borderId="0" xfId="0" applyNumberFormat="1" applyFont="1" applyAlignment="1">
      <alignment horizontal="right"/>
    </xf>
    <xf numFmtId="200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20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center"/>
    </xf>
    <xf numFmtId="37" fontId="0" fillId="0" borderId="1" xfId="0" applyNumberFormat="1" applyFont="1" applyBorder="1" applyAlignment="1">
      <alignment horizontal="right"/>
    </xf>
    <xf numFmtId="37" fontId="0" fillId="0" borderId="1" xfId="0" applyNumberFormat="1" applyFont="1" applyBorder="1" applyAlignment="1">
      <alignment/>
    </xf>
    <xf numFmtId="37" fontId="0" fillId="0" borderId="0" xfId="0" applyNumberFormat="1" applyFont="1" applyAlignment="1">
      <alignment horizontal="right"/>
    </xf>
    <xf numFmtId="204" fontId="0" fillId="0" borderId="0" xfId="15" applyNumberFormat="1" applyFont="1" applyAlignment="1">
      <alignment/>
    </xf>
    <xf numFmtId="37" fontId="0" fillId="0" borderId="0" xfId="0" applyNumberFormat="1" applyFont="1" applyBorder="1" applyAlignment="1">
      <alignment horizontal="right"/>
    </xf>
    <xf numFmtId="37" fontId="0" fillId="0" borderId="2" xfId="0" applyNumberFormat="1" applyFont="1" applyBorder="1" applyAlignment="1">
      <alignment/>
    </xf>
    <xf numFmtId="37" fontId="0" fillId="0" borderId="0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/>
    </xf>
    <xf numFmtId="37" fontId="0" fillId="0" borderId="1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37" fontId="4" fillId="0" borderId="1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Border="1" applyAlignment="1">
      <alignment/>
    </xf>
    <xf numFmtId="37" fontId="4" fillId="0" borderId="1" xfId="0" applyNumberFormat="1" applyFont="1" applyBorder="1" applyAlignment="1">
      <alignment horizontal="right"/>
    </xf>
    <xf numFmtId="37" fontId="4" fillId="0" borderId="2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200" fontId="8" fillId="0" borderId="0" xfId="0" applyNumberFormat="1" applyFont="1" applyBorder="1" applyAlignment="1">
      <alignment horizontal="right"/>
    </xf>
    <xf numFmtId="200" fontId="6" fillId="0" borderId="0" xfId="0" applyNumberFormat="1" applyFont="1" applyAlignment="1" quotePrefix="1">
      <alignment horizontal="center"/>
    </xf>
    <xf numFmtId="200" fontId="8" fillId="0" borderId="3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200" fontId="0" fillId="0" borderId="0" xfId="0" applyNumberFormat="1" applyFont="1" applyAlignment="1">
      <alignment horizontal="right"/>
    </xf>
    <xf numFmtId="200" fontId="0" fillId="0" borderId="0" xfId="0" applyNumberFormat="1" applyAlignment="1">
      <alignment horizontal="right"/>
    </xf>
    <xf numFmtId="200" fontId="0" fillId="0" borderId="0" xfId="0" applyNumberFormat="1" applyAlignment="1" quotePrefix="1">
      <alignment horizontal="center"/>
    </xf>
    <xf numFmtId="200" fontId="15" fillId="0" borderId="0" xfId="0" applyNumberFormat="1" applyFont="1" applyAlignment="1">
      <alignment horizontal="right"/>
    </xf>
    <xf numFmtId="200" fontId="0" fillId="0" borderId="0" xfId="0" applyNumberFormat="1" applyFont="1" applyAlignment="1">
      <alignment horizontal="right"/>
    </xf>
    <xf numFmtId="49" fontId="15" fillId="0" borderId="0" xfId="0" applyNumberFormat="1" applyFont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200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200" fontId="4" fillId="0" borderId="4" xfId="0" applyNumberFormat="1" applyFont="1" applyBorder="1" applyAlignment="1">
      <alignment horizontal="right"/>
    </xf>
    <xf numFmtId="200" fontId="0" fillId="0" borderId="0" xfId="0" applyNumberFormat="1" applyBorder="1" applyAlignment="1">
      <alignment horizontal="right"/>
    </xf>
    <xf numFmtId="200" fontId="0" fillId="0" borderId="0" xfId="0" applyNumberFormat="1" applyFont="1" applyBorder="1" applyAlignment="1">
      <alignment horizontal="right"/>
    </xf>
    <xf numFmtId="200" fontId="4" fillId="0" borderId="2" xfId="0" applyNumberFormat="1" applyFont="1" applyBorder="1" applyAlignment="1">
      <alignment horizontal="right"/>
    </xf>
    <xf numFmtId="200" fontId="4" fillId="0" borderId="3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4" fillId="0" borderId="0" xfId="0" applyFont="1" applyAlignment="1">
      <alignment horizontal="right"/>
    </xf>
    <xf numFmtId="201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201" fontId="0" fillId="0" borderId="0" xfId="0" applyNumberFormat="1" applyFont="1" applyBorder="1" applyAlignment="1">
      <alignment/>
    </xf>
    <xf numFmtId="201" fontId="0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/>
    </xf>
    <xf numFmtId="201" fontId="4" fillId="0" borderId="2" xfId="0" applyNumberFormat="1" applyFont="1" applyBorder="1" applyAlignment="1">
      <alignment/>
    </xf>
    <xf numFmtId="201" fontId="4" fillId="0" borderId="0" xfId="0" applyNumberFormat="1" applyFont="1" applyAlignment="1">
      <alignment/>
    </xf>
    <xf numFmtId="201" fontId="4" fillId="0" borderId="2" xfId="0" applyNumberFormat="1" applyFont="1" applyBorder="1" applyAlignment="1">
      <alignment horizontal="right"/>
    </xf>
    <xf numFmtId="201" fontId="4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5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0" fontId="6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200" fontId="6" fillId="0" borderId="0" xfId="0" applyNumberFormat="1" applyFont="1" applyAlignment="1" quotePrefix="1">
      <alignment/>
    </xf>
    <xf numFmtId="200" fontId="6" fillId="0" borderId="0" xfId="0" applyNumberFormat="1" applyFont="1" applyAlignment="1">
      <alignment/>
    </xf>
    <xf numFmtId="200" fontId="7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37" fontId="6" fillId="0" borderId="0" xfId="0" applyNumberFormat="1" applyFont="1" applyAlignment="1">
      <alignment horizontal="right" vertical="top" wrapText="1"/>
    </xf>
    <xf numFmtId="37" fontId="0" fillId="0" borderId="0" xfId="0" applyNumberFormat="1" applyFont="1" applyAlignment="1">
      <alignment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 quotePrefix="1">
      <alignment horizontal="center"/>
    </xf>
    <xf numFmtId="37" fontId="0" fillId="0" borderId="1" xfId="0" applyNumberFormat="1" applyBorder="1" applyAlignment="1" quotePrefix="1">
      <alignment horizontal="center"/>
    </xf>
    <xf numFmtId="37" fontId="6" fillId="0" borderId="0" xfId="0" applyNumberFormat="1" applyFont="1" applyBorder="1" applyAlignment="1">
      <alignment horizontal="right" vertical="top" wrapText="1"/>
    </xf>
    <xf numFmtId="37" fontId="6" fillId="0" borderId="0" xfId="0" applyNumberFormat="1" applyFont="1" applyBorder="1" applyAlignment="1" quotePrefix="1">
      <alignment horizontal="center" vertical="top" wrapText="1"/>
    </xf>
    <xf numFmtId="200" fontId="6" fillId="0" borderId="0" xfId="0" applyNumberFormat="1" applyFont="1" applyBorder="1" applyAlignment="1" quotePrefix="1">
      <alignment horizontal="right"/>
    </xf>
    <xf numFmtId="0" fontId="25" fillId="0" borderId="0" xfId="0" applyFont="1" applyBorder="1" applyAlignment="1">
      <alignment horizontal="center" vertical="top" wrapText="1"/>
    </xf>
    <xf numFmtId="37" fontId="8" fillId="0" borderId="3" xfId="0" applyNumberFormat="1" applyFont="1" applyBorder="1" applyAlignment="1">
      <alignment horizontal="right" vertical="top" wrapText="1"/>
    </xf>
    <xf numFmtId="37" fontId="4" fillId="0" borderId="0" xfId="0" applyNumberFormat="1" applyFont="1" applyAlignment="1">
      <alignment/>
    </xf>
    <xf numFmtId="37" fontId="4" fillId="0" borderId="3" xfId="0" applyNumberFormat="1" applyFont="1" applyBorder="1" applyAlignment="1">
      <alignment/>
    </xf>
    <xf numFmtId="200" fontId="8" fillId="0" borderId="3" xfId="0" applyNumberFormat="1" applyFont="1" applyBorder="1" applyAlignment="1" quotePrefix="1">
      <alignment horizontal="right"/>
    </xf>
    <xf numFmtId="37" fontId="8" fillId="0" borderId="0" xfId="0" applyNumberFormat="1" applyFont="1" applyAlignment="1">
      <alignment horizontal="right" vertical="top" wrapText="1"/>
    </xf>
    <xf numFmtId="200" fontId="23" fillId="0" borderId="0" xfId="0" applyNumberFormat="1" applyFont="1" applyAlignment="1">
      <alignment horizontal="right"/>
    </xf>
    <xf numFmtId="200" fontId="8" fillId="0" borderId="0" xfId="0" applyNumberFormat="1" applyFont="1" applyAlignment="1">
      <alignment horizontal="right"/>
    </xf>
    <xf numFmtId="0" fontId="25" fillId="0" borderId="0" xfId="0" applyFont="1" applyBorder="1" applyAlignment="1">
      <alignment vertical="top" wrapText="1"/>
    </xf>
    <xf numFmtId="200" fontId="0" fillId="0" borderId="0" xfId="0" applyNumberForma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Alignment="1">
      <alignment horizontal="center"/>
    </xf>
    <xf numFmtId="38" fontId="0" fillId="0" borderId="1" xfId="0" applyNumberFormat="1" applyFont="1" applyBorder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Font="1" applyAlignment="1">
      <alignment horizontal="right"/>
    </xf>
    <xf numFmtId="37" fontId="0" fillId="0" borderId="1" xfId="0" applyNumberFormat="1" applyBorder="1" applyAlignment="1">
      <alignment/>
    </xf>
    <xf numFmtId="37" fontId="0" fillId="0" borderId="1" xfId="0" applyNumberFormat="1" applyFont="1" applyBorder="1" applyAlignment="1">
      <alignment horizontal="right"/>
    </xf>
    <xf numFmtId="37" fontId="0" fillId="0" borderId="0" xfId="0" applyNumberFormat="1" applyFont="1" applyAlignment="1">
      <alignment horizontal="right"/>
    </xf>
    <xf numFmtId="37" fontId="9" fillId="0" borderId="0" xfId="0" applyNumberFormat="1" applyFont="1" applyAlignment="1">
      <alignment horizontal="right"/>
    </xf>
    <xf numFmtId="37" fontId="0" fillId="0" borderId="1" xfId="0" applyNumberFormat="1" applyFont="1" applyBorder="1" applyAlignment="1" quotePrefix="1">
      <alignment horizontal="center"/>
    </xf>
    <xf numFmtId="37" fontId="0" fillId="0" borderId="0" xfId="0" applyNumberFormat="1" applyAlignment="1" quotePrefix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Alignment="1">
      <alignment horizontal="center"/>
    </xf>
    <xf numFmtId="37" fontId="4" fillId="0" borderId="0" xfId="0" applyNumberFormat="1" applyFont="1" applyAlignment="1">
      <alignment horizontal="right"/>
    </xf>
    <xf numFmtId="37" fontId="4" fillId="0" borderId="1" xfId="0" applyNumberFormat="1" applyFont="1" applyBorder="1" applyAlignment="1" quotePrefix="1">
      <alignment horizontal="center"/>
    </xf>
    <xf numFmtId="37" fontId="0" fillId="0" borderId="1" xfId="0" applyNumberFormat="1" applyFont="1" applyBorder="1" applyAlignment="1">
      <alignment horizontal="right"/>
    </xf>
    <xf numFmtId="37" fontId="0" fillId="0" borderId="0" xfId="0" applyNumberFormat="1" applyFont="1" applyAlignment="1">
      <alignment/>
    </xf>
    <xf numFmtId="37" fontId="0" fillId="0" borderId="0" xfId="0" applyNumberFormat="1" applyAlignment="1" quotePrefix="1">
      <alignment/>
    </xf>
    <xf numFmtId="37" fontId="0" fillId="0" borderId="0" xfId="0" applyNumberFormat="1" applyBorder="1" applyAlignment="1" quotePrefix="1">
      <alignment horizontal="center"/>
    </xf>
    <xf numFmtId="37" fontId="15" fillId="0" borderId="0" xfId="0" applyNumberFormat="1" applyFont="1" applyAlignment="1">
      <alignment horizontal="right"/>
    </xf>
    <xf numFmtId="0" fontId="4" fillId="0" borderId="2" xfId="0" applyFont="1" applyBorder="1" applyAlignment="1">
      <alignment/>
    </xf>
    <xf numFmtId="37" fontId="4" fillId="0" borderId="4" xfId="0" applyNumberFormat="1" applyFont="1" applyBorder="1" applyAlignment="1">
      <alignment horizontal="right"/>
    </xf>
    <xf numFmtId="37" fontId="4" fillId="0" borderId="2" xfId="0" applyNumberFormat="1" applyFont="1" applyBorder="1" applyAlignment="1">
      <alignment horizontal="right"/>
    </xf>
    <xf numFmtId="0" fontId="15" fillId="0" borderId="0" xfId="0" applyFont="1" applyAlignment="1" quotePrefix="1">
      <alignment/>
    </xf>
    <xf numFmtId="37" fontId="0" fillId="0" borderId="0" xfId="0" applyNumberFormat="1" applyFont="1" applyAlignment="1">
      <alignment/>
    </xf>
    <xf numFmtId="200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7" fontId="6" fillId="0" borderId="0" xfId="0" applyNumberFormat="1" applyFont="1" applyAlignment="1">
      <alignment horizontal="center" vertical="top" wrapText="1"/>
    </xf>
    <xf numFmtId="37" fontId="6" fillId="0" borderId="3" xfId="0" applyNumberFormat="1" applyFont="1" applyBorder="1" applyAlignment="1">
      <alignment horizontal="center" vertical="top" wrapText="1"/>
    </xf>
    <xf numFmtId="200" fontId="23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5" fillId="0" borderId="1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justify" vertical="distributed"/>
    </xf>
    <xf numFmtId="0" fontId="0" fillId="0" borderId="0" xfId="0" applyFont="1" applyAlignment="1">
      <alignment horizontal="justify" vertical="distributed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zoomScaleSheetLayoutView="100" workbookViewId="0" topLeftCell="A1">
      <selection activeCell="D9" sqref="D9"/>
    </sheetView>
  </sheetViews>
  <sheetFormatPr defaultColWidth="9.140625" defaultRowHeight="22.5" customHeight="1"/>
  <cols>
    <col min="1" max="1" width="37.7109375" style="19" customWidth="1"/>
    <col min="2" max="2" width="8.140625" style="13" customWidth="1"/>
    <col min="3" max="3" width="0.85546875" style="16" customWidth="1"/>
    <col min="4" max="4" width="13.421875" style="16" customWidth="1"/>
    <col min="5" max="5" width="0.85546875" style="16" customWidth="1"/>
    <col min="6" max="6" width="13.7109375" style="16" customWidth="1"/>
    <col min="7" max="7" width="0.9921875" style="16" customWidth="1"/>
    <col min="8" max="8" width="13.7109375" style="16" customWidth="1"/>
    <col min="9" max="9" width="0.85546875" style="16" customWidth="1"/>
    <col min="10" max="10" width="13.7109375" style="16" customWidth="1"/>
    <col min="11" max="11" width="9.28125" style="16" customWidth="1"/>
    <col min="12" max="16384" width="9.140625" style="16" customWidth="1"/>
  </cols>
  <sheetData>
    <row r="1" ht="20.25" customHeight="1">
      <c r="A1" s="7" t="s">
        <v>0</v>
      </c>
    </row>
    <row r="2" ht="20.25" customHeight="1">
      <c r="A2" s="7" t="s">
        <v>1</v>
      </c>
    </row>
    <row r="3" ht="22.5" customHeight="1">
      <c r="A3" s="7" t="s">
        <v>141</v>
      </c>
    </row>
    <row r="4" spans="1:10" s="3" customFormat="1" ht="20.25" customHeight="1">
      <c r="A4" s="32"/>
      <c r="B4" s="12"/>
      <c r="C4" s="20"/>
      <c r="D4" s="147" t="s">
        <v>3</v>
      </c>
      <c r="E4" s="147"/>
      <c r="F4" s="147"/>
      <c r="G4" s="5"/>
      <c r="H4" s="147" t="s">
        <v>4</v>
      </c>
      <c r="I4" s="147"/>
      <c r="J4" s="147"/>
    </row>
    <row r="5" spans="1:10" ht="20.25" customHeight="1">
      <c r="A5" s="8" t="s">
        <v>2</v>
      </c>
      <c r="B5" s="12" t="s">
        <v>5</v>
      </c>
      <c r="C5" s="20"/>
      <c r="D5" s="38" t="s">
        <v>142</v>
      </c>
      <c r="E5" s="38"/>
      <c r="F5" s="17" t="s">
        <v>120</v>
      </c>
      <c r="G5" s="17"/>
      <c r="H5" s="38" t="s">
        <v>142</v>
      </c>
      <c r="I5" s="38"/>
      <c r="J5" s="17" t="s">
        <v>120</v>
      </c>
    </row>
    <row r="6" spans="2:10" ht="15.75" customHeight="1">
      <c r="B6" s="12"/>
      <c r="C6" s="20"/>
      <c r="D6" s="17">
        <v>2549</v>
      </c>
      <c r="E6" s="38"/>
      <c r="F6" s="38" t="s">
        <v>119</v>
      </c>
      <c r="G6" s="17"/>
      <c r="H6" s="17">
        <v>2549</v>
      </c>
      <c r="I6" s="38"/>
      <c r="J6" s="38" t="s">
        <v>119</v>
      </c>
    </row>
    <row r="7" spans="2:10" ht="20.25" customHeight="1">
      <c r="B7" s="12"/>
      <c r="C7" s="20"/>
      <c r="D7" s="17" t="s">
        <v>224</v>
      </c>
      <c r="F7" s="17"/>
      <c r="G7" s="17"/>
      <c r="H7" s="17" t="s">
        <v>224</v>
      </c>
      <c r="J7" s="17"/>
    </row>
    <row r="8" spans="2:10" ht="17.25" customHeight="1">
      <c r="B8" s="12"/>
      <c r="C8" s="20"/>
      <c r="D8" s="146" t="s">
        <v>107</v>
      </c>
      <c r="E8" s="146"/>
      <c r="F8" s="146"/>
      <c r="G8" s="146"/>
      <c r="H8" s="146"/>
      <c r="I8" s="146"/>
      <c r="J8" s="146"/>
    </row>
    <row r="9" spans="1:10" ht="20.25" customHeight="1">
      <c r="A9" s="14" t="s">
        <v>6</v>
      </c>
      <c r="D9" s="18"/>
      <c r="E9" s="18"/>
      <c r="F9" s="18"/>
      <c r="G9" s="18"/>
      <c r="H9" s="18"/>
      <c r="I9" s="18"/>
      <c r="J9" s="18"/>
    </row>
    <row r="10" spans="1:12" ht="20.25" customHeight="1">
      <c r="A10" s="19" t="s">
        <v>7</v>
      </c>
      <c r="D10" s="114">
        <v>2166822</v>
      </c>
      <c r="E10" s="21"/>
      <c r="F10" s="21">
        <v>2535372</v>
      </c>
      <c r="G10" s="21"/>
      <c r="H10" s="21">
        <v>241391</v>
      </c>
      <c r="I10" s="21"/>
      <c r="J10" s="21">
        <v>266011</v>
      </c>
      <c r="L10" s="21"/>
    </row>
    <row r="11" spans="1:10" ht="21.75" customHeight="1">
      <c r="A11" s="19" t="s">
        <v>132</v>
      </c>
      <c r="B11" s="13">
        <v>5</v>
      </c>
      <c r="D11" s="114"/>
      <c r="E11" s="21"/>
      <c r="F11" s="21"/>
      <c r="G11" s="21"/>
      <c r="H11" s="21"/>
      <c r="I11" s="21"/>
      <c r="J11" s="21"/>
    </row>
    <row r="12" spans="1:10" ht="20.25" customHeight="1">
      <c r="A12" s="19" t="s">
        <v>105</v>
      </c>
      <c r="B12" s="13">
        <v>4</v>
      </c>
      <c r="D12" s="115" t="s">
        <v>35</v>
      </c>
      <c r="E12" s="21"/>
      <c r="F12" s="22" t="s">
        <v>35</v>
      </c>
      <c r="G12" s="21"/>
      <c r="H12" s="21">
        <v>1541565</v>
      </c>
      <c r="I12" s="21"/>
      <c r="J12" s="21">
        <v>1874957</v>
      </c>
    </row>
    <row r="13" spans="1:10" ht="20.25" customHeight="1">
      <c r="A13" s="19" t="s">
        <v>133</v>
      </c>
      <c r="B13" s="13">
        <v>4</v>
      </c>
      <c r="D13" s="114">
        <v>1359055</v>
      </c>
      <c r="E13" s="21"/>
      <c r="F13" s="21">
        <v>1499060</v>
      </c>
      <c r="G13" s="21"/>
      <c r="H13" s="21">
        <v>261809</v>
      </c>
      <c r="I13" s="21"/>
      <c r="J13" s="21">
        <v>465043</v>
      </c>
    </row>
    <row r="14" spans="1:10" ht="20.25" customHeight="1">
      <c r="A14" s="19" t="s">
        <v>134</v>
      </c>
      <c r="D14" s="114">
        <v>10653840</v>
      </c>
      <c r="E14" s="21"/>
      <c r="F14" s="21">
        <v>10692319</v>
      </c>
      <c r="G14" s="21"/>
      <c r="H14" s="21">
        <v>3978352</v>
      </c>
      <c r="I14" s="21"/>
      <c r="J14" s="21">
        <v>3823725</v>
      </c>
    </row>
    <row r="15" spans="1:10" ht="21.75" customHeight="1">
      <c r="A15" s="19" t="s">
        <v>265</v>
      </c>
      <c r="D15" s="114"/>
      <c r="E15" s="21"/>
      <c r="F15" s="21"/>
      <c r="G15" s="21"/>
      <c r="H15" s="21"/>
      <c r="I15" s="21"/>
      <c r="J15" s="21"/>
    </row>
    <row r="16" spans="1:10" ht="20.25" customHeight="1">
      <c r="A16" s="19" t="s">
        <v>266</v>
      </c>
      <c r="B16" s="13" t="s">
        <v>233</v>
      </c>
      <c r="D16" s="114">
        <v>88448</v>
      </c>
      <c r="E16" s="21"/>
      <c r="F16" s="22" t="s">
        <v>35</v>
      </c>
      <c r="G16" s="21"/>
      <c r="H16" s="22" t="s">
        <v>35</v>
      </c>
      <c r="I16" s="21"/>
      <c r="J16" s="22" t="s">
        <v>35</v>
      </c>
    </row>
    <row r="17" spans="1:10" ht="20.25" customHeight="1">
      <c r="A17" s="19" t="s">
        <v>9</v>
      </c>
      <c r="D17" s="114"/>
      <c r="E17" s="21"/>
      <c r="F17" s="21"/>
      <c r="G17" s="21"/>
      <c r="H17" s="21"/>
      <c r="I17" s="21"/>
      <c r="J17" s="21"/>
    </row>
    <row r="18" spans="1:10" ht="20.25" customHeight="1">
      <c r="A18" s="19" t="s">
        <v>10</v>
      </c>
      <c r="B18" s="13">
        <v>4</v>
      </c>
      <c r="D18" s="22" t="s">
        <v>35</v>
      </c>
      <c r="E18" s="21"/>
      <c r="F18" s="22" t="s">
        <v>35</v>
      </c>
      <c r="G18" s="21"/>
      <c r="H18" s="21">
        <v>1100217</v>
      </c>
      <c r="I18" s="21"/>
      <c r="J18" s="21">
        <v>1251354</v>
      </c>
    </row>
    <row r="19" spans="1:10" ht="21.75" customHeight="1">
      <c r="A19" s="19" t="s">
        <v>77</v>
      </c>
      <c r="B19" s="13">
        <v>4</v>
      </c>
      <c r="D19" s="22" t="s">
        <v>35</v>
      </c>
      <c r="E19" s="21"/>
      <c r="F19" s="22" t="s">
        <v>35</v>
      </c>
      <c r="G19" s="21"/>
      <c r="H19" s="21">
        <v>18405</v>
      </c>
      <c r="I19" s="21"/>
      <c r="J19" s="21">
        <v>19613</v>
      </c>
    </row>
    <row r="20" spans="1:10" ht="20.25" customHeight="1">
      <c r="A20" s="19" t="s">
        <v>11</v>
      </c>
      <c r="D20" s="114">
        <v>24241195</v>
      </c>
      <c r="E20" s="21"/>
      <c r="F20" s="21">
        <v>23866537</v>
      </c>
      <c r="G20" s="21"/>
      <c r="H20" s="21">
        <v>9435013</v>
      </c>
      <c r="I20" s="21"/>
      <c r="J20" s="21">
        <v>9024933</v>
      </c>
    </row>
    <row r="21" spans="1:10" ht="20.25" customHeight="1">
      <c r="A21" s="19" t="s">
        <v>12</v>
      </c>
      <c r="D21" s="116">
        <v>1093747</v>
      </c>
      <c r="E21" s="21"/>
      <c r="F21" s="23">
        <v>940249</v>
      </c>
      <c r="G21" s="21"/>
      <c r="H21" s="24">
        <v>322449</v>
      </c>
      <c r="I21" s="21"/>
      <c r="J21" s="24">
        <v>301526</v>
      </c>
    </row>
    <row r="22" spans="1:10" s="2" customFormat="1" ht="17.25" customHeight="1">
      <c r="A22" s="8" t="s">
        <v>13</v>
      </c>
      <c r="B22" s="15"/>
      <c r="D22" s="33">
        <f>SUM(D10:D21)</f>
        <v>39603107</v>
      </c>
      <c r="E22" s="34"/>
      <c r="F22" s="33">
        <f>SUM(F10:F21)</f>
        <v>39533537</v>
      </c>
      <c r="G22" s="34"/>
      <c r="H22" s="33">
        <f>SUM(H10:H21)</f>
        <v>16899201</v>
      </c>
      <c r="I22" s="34"/>
      <c r="J22" s="33">
        <f>SUM(J10:J21)</f>
        <v>17027162</v>
      </c>
    </row>
    <row r="23" ht="4.5" customHeight="1">
      <c r="A23" s="141"/>
    </row>
    <row r="24" spans="1:10" ht="20.25" customHeight="1">
      <c r="A24" s="14" t="s">
        <v>14</v>
      </c>
      <c r="E24" s="18"/>
      <c r="F24" s="18"/>
      <c r="G24" s="18"/>
      <c r="I24" s="18"/>
      <c r="J24" s="18"/>
    </row>
    <row r="25" spans="1:10" ht="20.25" customHeight="1">
      <c r="A25" s="19" t="s">
        <v>15</v>
      </c>
      <c r="E25" s="21"/>
      <c r="F25" s="21"/>
      <c r="G25" s="21"/>
      <c r="I25" s="21"/>
      <c r="J25" s="21"/>
    </row>
    <row r="26" spans="1:10" ht="20.25" customHeight="1">
      <c r="A26" s="19" t="s">
        <v>105</v>
      </c>
      <c r="B26" s="13">
        <v>6.2</v>
      </c>
      <c r="D26" s="22" t="s">
        <v>35</v>
      </c>
      <c r="E26" s="21"/>
      <c r="F26" s="22" t="s">
        <v>35</v>
      </c>
      <c r="G26" s="21"/>
      <c r="H26" s="21">
        <v>30027776</v>
      </c>
      <c r="I26" s="21"/>
      <c r="J26" s="21">
        <v>31481940</v>
      </c>
    </row>
    <row r="27" spans="1:10" ht="20.25" customHeight="1">
      <c r="A27" s="19" t="s">
        <v>106</v>
      </c>
      <c r="B27" s="13" t="s">
        <v>137</v>
      </c>
      <c r="D27" s="21">
        <v>5750304</v>
      </c>
      <c r="E27" s="21"/>
      <c r="F27" s="21">
        <v>7194301</v>
      </c>
      <c r="G27" s="21"/>
      <c r="H27" s="21">
        <v>852341</v>
      </c>
      <c r="I27" s="21"/>
      <c r="J27" s="25">
        <v>881206</v>
      </c>
    </row>
    <row r="28" spans="1:8" ht="20.25" customHeight="1">
      <c r="A28" s="19" t="s">
        <v>109</v>
      </c>
      <c r="D28" s="21"/>
      <c r="H28" s="21"/>
    </row>
    <row r="29" spans="1:10" ht="20.25" customHeight="1">
      <c r="A29" s="19" t="s">
        <v>135</v>
      </c>
      <c r="B29" s="13">
        <v>6.3</v>
      </c>
      <c r="D29" s="21">
        <v>2096273</v>
      </c>
      <c r="F29" s="26">
        <v>2376557</v>
      </c>
      <c r="H29" s="21">
        <v>922455</v>
      </c>
      <c r="J29" s="26">
        <v>1076455</v>
      </c>
    </row>
    <row r="30" spans="1:10" ht="20.25" customHeight="1">
      <c r="A30" s="19" t="s">
        <v>16</v>
      </c>
      <c r="D30" s="21">
        <v>1443205</v>
      </c>
      <c r="E30" s="21"/>
      <c r="F30" s="21">
        <v>1506705</v>
      </c>
      <c r="G30" s="21"/>
      <c r="H30" s="21">
        <v>97150</v>
      </c>
      <c r="I30" s="21"/>
      <c r="J30" s="21">
        <v>97150</v>
      </c>
    </row>
    <row r="31" spans="1:10" ht="21.75" customHeight="1">
      <c r="A31" s="19" t="s">
        <v>234</v>
      </c>
      <c r="D31" s="21"/>
      <c r="E31" s="21"/>
      <c r="F31" s="21"/>
      <c r="G31" s="21"/>
      <c r="H31" s="21"/>
      <c r="I31" s="21"/>
      <c r="J31" s="21"/>
    </row>
    <row r="32" spans="1:10" ht="20.25" customHeight="1">
      <c r="A32" s="19" t="s">
        <v>242</v>
      </c>
      <c r="B32" s="13" t="s">
        <v>233</v>
      </c>
      <c r="D32" s="21">
        <v>972932</v>
      </c>
      <c r="E32" s="21"/>
      <c r="F32" s="22" t="s">
        <v>35</v>
      </c>
      <c r="G32" s="21"/>
      <c r="H32" s="22" t="s">
        <v>35</v>
      </c>
      <c r="I32" s="21"/>
      <c r="J32" s="22" t="s">
        <v>35</v>
      </c>
    </row>
    <row r="33" spans="1:10" ht="20.25" customHeight="1">
      <c r="A33" s="19" t="s">
        <v>110</v>
      </c>
      <c r="B33" s="13">
        <v>4</v>
      </c>
      <c r="D33" s="22" t="s">
        <v>35</v>
      </c>
      <c r="E33" s="21"/>
      <c r="F33" s="22" t="s">
        <v>35</v>
      </c>
      <c r="G33" s="21"/>
      <c r="H33" s="21">
        <v>1046603</v>
      </c>
      <c r="I33" s="21"/>
      <c r="J33" s="21">
        <v>1639656</v>
      </c>
    </row>
    <row r="34" spans="1:10" ht="20.25" customHeight="1">
      <c r="A34" s="19" t="s">
        <v>111</v>
      </c>
      <c r="D34" s="21">
        <v>39811619</v>
      </c>
      <c r="E34" s="27"/>
      <c r="F34" s="27">
        <v>37364337</v>
      </c>
      <c r="G34" s="27"/>
      <c r="H34" s="21">
        <v>17393186</v>
      </c>
      <c r="I34" s="27"/>
      <c r="J34" s="27">
        <v>16193939</v>
      </c>
    </row>
    <row r="35" spans="1:10" ht="20.25" customHeight="1">
      <c r="A35" s="19" t="s">
        <v>118</v>
      </c>
      <c r="D35" s="21">
        <v>-378880</v>
      </c>
      <c r="E35" s="21"/>
      <c r="F35" s="21">
        <v>-492790</v>
      </c>
      <c r="G35" s="21"/>
      <c r="H35" s="21">
        <v>18257</v>
      </c>
      <c r="I35" s="21"/>
      <c r="J35" s="21">
        <v>13033</v>
      </c>
    </row>
    <row r="36" spans="1:10" ht="20.25" customHeight="1">
      <c r="A36" s="19" t="s">
        <v>18</v>
      </c>
      <c r="D36" s="21">
        <v>1339623</v>
      </c>
      <c r="E36" s="21"/>
      <c r="F36" s="21">
        <v>1378969</v>
      </c>
      <c r="G36" s="21"/>
      <c r="H36" s="21">
        <v>1077626</v>
      </c>
      <c r="I36" s="21"/>
      <c r="J36" s="21">
        <v>1091086</v>
      </c>
    </row>
    <row r="37" spans="1:12" ht="20.25" customHeight="1">
      <c r="A37" s="19" t="s">
        <v>17</v>
      </c>
      <c r="D37" s="24">
        <v>265380</v>
      </c>
      <c r="E37" s="21"/>
      <c r="F37" s="24">
        <v>236849</v>
      </c>
      <c r="G37" s="21"/>
      <c r="H37" s="24">
        <v>129603</v>
      </c>
      <c r="I37" s="21"/>
      <c r="J37" s="24">
        <v>94934</v>
      </c>
      <c r="K37" s="21"/>
      <c r="L37" s="21"/>
    </row>
    <row r="38" spans="1:10" s="2" customFormat="1" ht="20.25" customHeight="1">
      <c r="A38" s="8" t="s">
        <v>100</v>
      </c>
      <c r="B38" s="15"/>
      <c r="D38" s="33">
        <f>SUM(D25:D37)</f>
        <v>51300456</v>
      </c>
      <c r="E38" s="34"/>
      <c r="F38" s="33">
        <f>SUM(F25:F37)</f>
        <v>49564928</v>
      </c>
      <c r="G38" s="34"/>
      <c r="H38" s="33">
        <f>SUM(H25:H37)</f>
        <v>51564997</v>
      </c>
      <c r="I38" s="34"/>
      <c r="J38" s="33">
        <f>SUM(J25:J37)</f>
        <v>52569399</v>
      </c>
    </row>
    <row r="39" spans="1:10" s="2" customFormat="1" ht="4.5" customHeight="1">
      <c r="A39" s="8"/>
      <c r="B39" s="15"/>
      <c r="E39" s="34"/>
      <c r="F39" s="34"/>
      <c r="G39" s="34"/>
      <c r="I39" s="34"/>
      <c r="J39" s="34"/>
    </row>
    <row r="40" spans="1:10" s="2" customFormat="1" ht="19.5" customHeight="1" thickBot="1">
      <c r="A40" s="8" t="s">
        <v>19</v>
      </c>
      <c r="B40" s="15"/>
      <c r="D40" s="37">
        <f>+D38+D22</f>
        <v>90903563</v>
      </c>
      <c r="E40" s="34"/>
      <c r="F40" s="37">
        <f>+F38+F22</f>
        <v>89098465</v>
      </c>
      <c r="G40" s="34"/>
      <c r="H40" s="37">
        <f>+H38+H22</f>
        <v>68464198</v>
      </c>
      <c r="I40" s="34"/>
      <c r="J40" s="37">
        <f>+J38+J22</f>
        <v>69596561</v>
      </c>
    </row>
    <row r="41" spans="1:10" s="2" customFormat="1" ht="20.25" customHeight="1" thickTop="1">
      <c r="A41" s="8"/>
      <c r="B41" s="15"/>
      <c r="D41" s="35"/>
      <c r="E41" s="34"/>
      <c r="F41" s="35"/>
      <c r="G41" s="34"/>
      <c r="H41" s="35"/>
      <c r="I41" s="34"/>
      <c r="J41" s="35"/>
    </row>
    <row r="42" ht="22.5" customHeight="1">
      <c r="A42" s="7" t="s">
        <v>0</v>
      </c>
    </row>
    <row r="43" ht="22.5" customHeight="1">
      <c r="A43" s="7" t="s">
        <v>1</v>
      </c>
    </row>
    <row r="44" ht="22.5" customHeight="1">
      <c r="A44" s="7" t="s">
        <v>141</v>
      </c>
    </row>
    <row r="45" ht="11.25" customHeight="1">
      <c r="A45" s="8"/>
    </row>
    <row r="46" spans="1:10" s="3" customFormat="1" ht="22.5" customHeight="1">
      <c r="A46" s="19"/>
      <c r="B46" s="12"/>
      <c r="C46" s="20"/>
      <c r="D46" s="147" t="s">
        <v>3</v>
      </c>
      <c r="E46" s="147"/>
      <c r="F46" s="147"/>
      <c r="G46" s="5"/>
      <c r="H46" s="147" t="s">
        <v>4</v>
      </c>
      <c r="I46" s="147"/>
      <c r="J46" s="147"/>
    </row>
    <row r="47" spans="1:10" ht="22.5" customHeight="1">
      <c r="A47" s="8" t="s">
        <v>20</v>
      </c>
      <c r="B47" s="12" t="s">
        <v>5</v>
      </c>
      <c r="C47" s="20"/>
      <c r="D47" s="38" t="s">
        <v>142</v>
      </c>
      <c r="E47" s="38"/>
      <c r="F47" s="17" t="s">
        <v>120</v>
      </c>
      <c r="G47" s="17"/>
      <c r="H47" s="38" t="s">
        <v>142</v>
      </c>
      <c r="I47" s="38"/>
      <c r="J47" s="17" t="s">
        <v>120</v>
      </c>
    </row>
    <row r="48" spans="2:10" ht="22.5" customHeight="1">
      <c r="B48" s="12"/>
      <c r="C48" s="20"/>
      <c r="D48" s="17">
        <v>2549</v>
      </c>
      <c r="E48" s="38"/>
      <c r="F48" s="38" t="s">
        <v>119</v>
      </c>
      <c r="G48" s="17"/>
      <c r="H48" s="17">
        <v>2549</v>
      </c>
      <c r="I48" s="38"/>
      <c r="J48" s="38" t="s">
        <v>119</v>
      </c>
    </row>
    <row r="49" spans="2:10" ht="22.5" customHeight="1">
      <c r="B49" s="12"/>
      <c r="C49" s="20"/>
      <c r="D49" s="17" t="s">
        <v>224</v>
      </c>
      <c r="F49" s="17"/>
      <c r="G49" s="17"/>
      <c r="H49" s="17" t="s">
        <v>224</v>
      </c>
      <c r="J49" s="17"/>
    </row>
    <row r="50" spans="2:10" ht="22.5" customHeight="1">
      <c r="B50" s="12"/>
      <c r="C50" s="20"/>
      <c r="D50" s="146" t="s">
        <v>107</v>
      </c>
      <c r="E50" s="146"/>
      <c r="F50" s="146"/>
      <c r="G50" s="146"/>
      <c r="H50" s="146"/>
      <c r="I50" s="146"/>
      <c r="J50" s="146"/>
    </row>
    <row r="51" spans="1:10" ht="22.5" customHeight="1">
      <c r="A51" s="14" t="s">
        <v>21</v>
      </c>
      <c r="D51" s="18"/>
      <c r="E51" s="18"/>
      <c r="F51" s="18"/>
      <c r="G51" s="18"/>
      <c r="H51" s="18"/>
      <c r="I51" s="18"/>
      <c r="J51" s="18"/>
    </row>
    <row r="52" spans="1:10" ht="22.5" customHeight="1">
      <c r="A52" s="19" t="s">
        <v>112</v>
      </c>
      <c r="D52" s="21"/>
      <c r="E52" s="21"/>
      <c r="F52" s="21"/>
      <c r="G52" s="21"/>
      <c r="H52" s="21"/>
      <c r="I52" s="21"/>
      <c r="J52" s="21"/>
    </row>
    <row r="53" spans="1:10" ht="22.5" customHeight="1">
      <c r="A53" s="19" t="s">
        <v>22</v>
      </c>
      <c r="B53" s="13">
        <v>7</v>
      </c>
      <c r="D53" s="21">
        <v>21016079</v>
      </c>
      <c r="E53" s="21"/>
      <c r="F53" s="21">
        <v>14865277</v>
      </c>
      <c r="G53" s="21"/>
      <c r="H53" s="21">
        <v>9084560</v>
      </c>
      <c r="I53" s="21"/>
      <c r="J53" s="21">
        <v>5325581</v>
      </c>
    </row>
    <row r="54" spans="1:12" ht="22.5" customHeight="1">
      <c r="A54" s="19" t="s">
        <v>23</v>
      </c>
      <c r="D54" s="21"/>
      <c r="E54" s="21"/>
      <c r="F54" s="21"/>
      <c r="G54" s="21"/>
      <c r="H54" s="21"/>
      <c r="I54" s="21"/>
      <c r="J54" s="21"/>
      <c r="K54" s="21"/>
      <c r="L54" s="21"/>
    </row>
    <row r="55" spans="1:12" ht="22.5" customHeight="1">
      <c r="A55" s="19" t="s">
        <v>105</v>
      </c>
      <c r="B55" s="13">
        <v>4</v>
      </c>
      <c r="D55" s="22" t="s">
        <v>35</v>
      </c>
      <c r="E55" s="21"/>
      <c r="F55" s="22" t="s">
        <v>35</v>
      </c>
      <c r="G55" s="21"/>
      <c r="H55" s="21">
        <v>481787</v>
      </c>
      <c r="I55" s="21"/>
      <c r="J55" s="21">
        <v>707639</v>
      </c>
      <c r="K55" s="21"/>
      <c r="L55" s="21"/>
    </row>
    <row r="56" spans="1:12" ht="22.5" customHeight="1">
      <c r="A56" s="19" t="s">
        <v>133</v>
      </c>
      <c r="B56" s="13">
        <v>4</v>
      </c>
      <c r="D56" s="21">
        <v>775062</v>
      </c>
      <c r="E56" s="21"/>
      <c r="F56" s="21">
        <v>857088</v>
      </c>
      <c r="G56" s="21"/>
      <c r="H56" s="21">
        <v>323096</v>
      </c>
      <c r="I56" s="21"/>
      <c r="J56" s="21">
        <v>271200</v>
      </c>
      <c r="K56" s="21"/>
      <c r="L56" s="21"/>
    </row>
    <row r="57" spans="1:12" ht="22.5" customHeight="1">
      <c r="A57" s="19" t="s">
        <v>134</v>
      </c>
      <c r="D57" s="21">
        <v>5815652</v>
      </c>
      <c r="E57" s="21"/>
      <c r="F57" s="21">
        <v>5309620</v>
      </c>
      <c r="G57" s="21"/>
      <c r="H57" s="21">
        <v>1940217</v>
      </c>
      <c r="I57" s="21"/>
      <c r="J57" s="21">
        <v>1730319</v>
      </c>
      <c r="K57" s="21"/>
      <c r="L57" s="21"/>
    </row>
    <row r="58" spans="1:10" ht="22.5" customHeight="1">
      <c r="A58" s="19" t="s">
        <v>24</v>
      </c>
      <c r="D58" s="21"/>
      <c r="E58" s="21"/>
      <c r="F58" s="21"/>
      <c r="G58" s="21"/>
      <c r="H58" s="21"/>
      <c r="I58" s="21"/>
      <c r="J58" s="21"/>
    </row>
    <row r="59" spans="1:10" ht="22.5" customHeight="1">
      <c r="A59" s="19" t="s">
        <v>25</v>
      </c>
      <c r="B59" s="13">
        <v>7</v>
      </c>
      <c r="D59" s="21">
        <v>3044668</v>
      </c>
      <c r="E59" s="21"/>
      <c r="F59" s="21">
        <v>5788702</v>
      </c>
      <c r="G59" s="21"/>
      <c r="H59" s="21">
        <v>2624901</v>
      </c>
      <c r="I59" s="21"/>
      <c r="J59" s="21">
        <v>5353662</v>
      </c>
    </row>
    <row r="60" spans="1:10" ht="22.5" customHeight="1">
      <c r="A60" s="19" t="s">
        <v>26</v>
      </c>
      <c r="D60" s="24">
        <v>3288171</v>
      </c>
      <c r="E60" s="21"/>
      <c r="F60" s="24">
        <v>2930810</v>
      </c>
      <c r="G60" s="21"/>
      <c r="H60" s="24">
        <v>655740</v>
      </c>
      <c r="I60" s="21"/>
      <c r="J60" s="24">
        <v>512483</v>
      </c>
    </row>
    <row r="61" spans="1:10" s="2" customFormat="1" ht="22.5" customHeight="1">
      <c r="A61" s="8" t="s">
        <v>27</v>
      </c>
      <c r="B61" s="15"/>
      <c r="D61" s="33">
        <f>SUM(D53:D60)</f>
        <v>33939632</v>
      </c>
      <c r="E61" s="34"/>
      <c r="F61" s="33">
        <f>SUM(F53:F60)</f>
        <v>29751497</v>
      </c>
      <c r="G61" s="34"/>
      <c r="H61" s="33">
        <f>SUM(H53:H60)</f>
        <v>15110301</v>
      </c>
      <c r="I61" s="34"/>
      <c r="J61" s="33">
        <f>SUM(J53:J60)</f>
        <v>13900884</v>
      </c>
    </row>
    <row r="62" ht="12.75" customHeight="1"/>
    <row r="63" spans="1:10" ht="22.5" customHeight="1">
      <c r="A63" s="14" t="s">
        <v>28</v>
      </c>
      <c r="D63" s="18"/>
      <c r="E63" s="18"/>
      <c r="F63" s="18"/>
      <c r="G63" s="18"/>
      <c r="H63" s="18"/>
      <c r="I63" s="18"/>
      <c r="J63" s="18"/>
    </row>
    <row r="64" spans="1:10" ht="22.5" customHeight="1">
      <c r="A64" s="19" t="s">
        <v>113</v>
      </c>
      <c r="B64" s="13">
        <v>7</v>
      </c>
      <c r="D64" s="18">
        <v>10822554</v>
      </c>
      <c r="E64" s="18"/>
      <c r="F64" s="18">
        <v>12436229</v>
      </c>
      <c r="G64" s="18"/>
      <c r="H64" s="18">
        <v>10274365</v>
      </c>
      <c r="I64" s="18"/>
      <c r="J64" s="18">
        <v>11813570</v>
      </c>
    </row>
    <row r="65" spans="1:10" ht="22.5" customHeight="1">
      <c r="A65" s="19" t="s">
        <v>29</v>
      </c>
      <c r="D65" s="21">
        <v>2637371</v>
      </c>
      <c r="E65" s="21"/>
      <c r="F65" s="21">
        <v>2938379</v>
      </c>
      <c r="G65" s="21"/>
      <c r="H65" s="21">
        <v>467294</v>
      </c>
      <c r="I65" s="21"/>
      <c r="J65" s="21">
        <v>529314</v>
      </c>
    </row>
    <row r="66" spans="1:10" ht="22.5" customHeight="1">
      <c r="A66" s="19" t="s">
        <v>30</v>
      </c>
      <c r="D66" s="21"/>
      <c r="E66" s="21"/>
      <c r="F66" s="21"/>
      <c r="G66" s="21"/>
      <c r="H66" s="21"/>
      <c r="I66" s="21"/>
      <c r="J66" s="21"/>
    </row>
    <row r="67" spans="1:10" ht="22.5" customHeight="1">
      <c r="A67" s="19" t="s">
        <v>31</v>
      </c>
      <c r="B67" s="13">
        <v>6.2</v>
      </c>
      <c r="D67" s="29" t="s">
        <v>35</v>
      </c>
      <c r="E67" s="30"/>
      <c r="F67" s="29" t="s">
        <v>35</v>
      </c>
      <c r="G67" s="30"/>
      <c r="H67" s="27">
        <v>274567</v>
      </c>
      <c r="I67" s="30"/>
      <c r="J67" s="27">
        <v>280583</v>
      </c>
    </row>
    <row r="68" spans="1:2" ht="22.5" customHeight="1">
      <c r="A68" s="19" t="s">
        <v>243</v>
      </c>
      <c r="B68" s="16"/>
    </row>
    <row r="69" spans="1:10" ht="22.5" customHeight="1">
      <c r="A69" s="19" t="s">
        <v>245</v>
      </c>
      <c r="B69" s="13" t="s">
        <v>233</v>
      </c>
      <c r="D69" s="27">
        <v>398977</v>
      </c>
      <c r="E69" s="30"/>
      <c r="F69" s="29" t="s">
        <v>35</v>
      </c>
      <c r="G69" s="30"/>
      <c r="H69" s="29" t="s">
        <v>35</v>
      </c>
      <c r="I69" s="30"/>
      <c r="J69" s="29" t="s">
        <v>35</v>
      </c>
    </row>
    <row r="70" spans="1:10" ht="22.5" customHeight="1">
      <c r="A70" s="19" t="s">
        <v>98</v>
      </c>
      <c r="D70" s="24">
        <v>158936</v>
      </c>
      <c r="E70" s="21"/>
      <c r="F70" s="24">
        <v>183217</v>
      </c>
      <c r="G70" s="21"/>
      <c r="H70" s="23">
        <v>6962</v>
      </c>
      <c r="I70" s="21"/>
      <c r="J70" s="23">
        <v>6962</v>
      </c>
    </row>
    <row r="71" spans="1:10" s="2" customFormat="1" ht="22.5" customHeight="1">
      <c r="A71" s="8" t="s">
        <v>32</v>
      </c>
      <c r="B71" s="15"/>
      <c r="D71" s="36">
        <f>SUM(D64:D70)</f>
        <v>14017838</v>
      </c>
      <c r="E71" s="34"/>
      <c r="F71" s="36">
        <f>SUM(F64:F70)</f>
        <v>15557825</v>
      </c>
      <c r="G71" s="34"/>
      <c r="H71" s="36">
        <f>SUM(H64:H70)</f>
        <v>11023188</v>
      </c>
      <c r="I71" s="34"/>
      <c r="J71" s="36">
        <f>SUM(J64:J70)</f>
        <v>12630429</v>
      </c>
    </row>
    <row r="72" spans="1:10" s="2" customFormat="1" ht="22.5" customHeight="1">
      <c r="A72" s="8"/>
      <c r="B72" s="15"/>
      <c r="D72" s="34"/>
      <c r="E72" s="34"/>
      <c r="F72" s="34"/>
      <c r="G72" s="34"/>
      <c r="H72" s="34"/>
      <c r="I72" s="34"/>
      <c r="J72" s="34"/>
    </row>
    <row r="73" spans="1:10" s="2" customFormat="1" ht="22.5" customHeight="1">
      <c r="A73" s="8" t="s">
        <v>33</v>
      </c>
      <c r="B73" s="15"/>
      <c r="D73" s="36">
        <f>SUM(D61+D71)</f>
        <v>47957470</v>
      </c>
      <c r="E73" s="34"/>
      <c r="F73" s="36">
        <f>SUM(F61+F71)</f>
        <v>45309322</v>
      </c>
      <c r="G73" s="34"/>
      <c r="H73" s="36">
        <f>+H71+H61</f>
        <v>26133489</v>
      </c>
      <c r="I73" s="34"/>
      <c r="J73" s="36">
        <f>+J71+J61</f>
        <v>26531313</v>
      </c>
    </row>
    <row r="74" spans="1:10" ht="22.5" customHeight="1">
      <c r="A74" s="8"/>
      <c r="D74" s="27"/>
      <c r="E74" s="21"/>
      <c r="F74" s="27"/>
      <c r="G74" s="21"/>
      <c r="H74" s="27"/>
      <c r="I74" s="21"/>
      <c r="J74" s="27"/>
    </row>
    <row r="75" ht="22.5" customHeight="1">
      <c r="A75" s="7" t="s">
        <v>0</v>
      </c>
    </row>
    <row r="76" ht="22.5" customHeight="1">
      <c r="A76" s="7" t="s">
        <v>1</v>
      </c>
    </row>
    <row r="77" ht="22.5" customHeight="1">
      <c r="A77" s="7" t="s">
        <v>141</v>
      </c>
    </row>
    <row r="78" ht="22.5" customHeight="1">
      <c r="A78" s="7"/>
    </row>
    <row r="79" spans="1:10" s="3" customFormat="1" ht="22.5" customHeight="1">
      <c r="A79" s="19"/>
      <c r="B79" s="12"/>
      <c r="C79" s="20"/>
      <c r="D79" s="147" t="s">
        <v>3</v>
      </c>
      <c r="E79" s="147"/>
      <c r="F79" s="147"/>
      <c r="G79" s="5"/>
      <c r="H79" s="147" t="s">
        <v>4</v>
      </c>
      <c r="I79" s="147"/>
      <c r="J79" s="147"/>
    </row>
    <row r="80" spans="1:10" ht="22.5" customHeight="1">
      <c r="A80" s="8" t="s">
        <v>130</v>
      </c>
      <c r="B80" s="12" t="s">
        <v>5</v>
      </c>
      <c r="C80" s="20"/>
      <c r="D80" s="38" t="s">
        <v>142</v>
      </c>
      <c r="E80" s="38"/>
      <c r="F80" s="17" t="s">
        <v>120</v>
      </c>
      <c r="G80" s="17"/>
      <c r="H80" s="38" t="s">
        <v>142</v>
      </c>
      <c r="I80" s="38"/>
      <c r="J80" s="17" t="s">
        <v>120</v>
      </c>
    </row>
    <row r="81" spans="2:10" ht="22.5" customHeight="1">
      <c r="B81" s="12"/>
      <c r="C81" s="20"/>
      <c r="D81" s="17">
        <v>2549</v>
      </c>
      <c r="E81" s="38"/>
      <c r="F81" s="38" t="s">
        <v>119</v>
      </c>
      <c r="G81" s="17"/>
      <c r="H81" s="17">
        <v>2549</v>
      </c>
      <c r="I81" s="38"/>
      <c r="J81" s="38" t="s">
        <v>119</v>
      </c>
    </row>
    <row r="82" spans="2:10" ht="22.5" customHeight="1">
      <c r="B82" s="12"/>
      <c r="C82" s="20"/>
      <c r="D82" s="17" t="s">
        <v>224</v>
      </c>
      <c r="F82" s="17"/>
      <c r="G82" s="17"/>
      <c r="H82" s="17" t="s">
        <v>224</v>
      </c>
      <c r="J82" s="17"/>
    </row>
    <row r="83" spans="2:10" ht="22.5" customHeight="1">
      <c r="B83" s="12"/>
      <c r="C83" s="20"/>
      <c r="D83" s="146" t="s">
        <v>107</v>
      </c>
      <c r="E83" s="146"/>
      <c r="F83" s="146"/>
      <c r="G83" s="146"/>
      <c r="H83" s="146"/>
      <c r="I83" s="146"/>
      <c r="J83" s="146"/>
    </row>
    <row r="84" spans="1:10" ht="22.5" customHeight="1">
      <c r="A84" s="14" t="s">
        <v>34</v>
      </c>
      <c r="D84" s="21"/>
      <c r="E84" s="21"/>
      <c r="F84" s="21"/>
      <c r="G84" s="21"/>
      <c r="H84" s="21"/>
      <c r="I84" s="21"/>
      <c r="J84" s="21"/>
    </row>
    <row r="85" spans="1:10" ht="22.5" customHeight="1">
      <c r="A85" s="32" t="s">
        <v>126</v>
      </c>
      <c r="D85" s="21"/>
      <c r="E85" s="21"/>
      <c r="F85" s="21"/>
      <c r="G85" s="21"/>
      <c r="H85" s="21"/>
      <c r="I85" s="21"/>
      <c r="J85" s="21"/>
    </row>
    <row r="86" ht="22.5" customHeight="1">
      <c r="A86" s="19" t="s">
        <v>127</v>
      </c>
    </row>
    <row r="87" spans="1:10" ht="22.5" customHeight="1" thickBot="1">
      <c r="A87" s="19" t="s">
        <v>138</v>
      </c>
      <c r="B87" s="13">
        <v>8</v>
      </c>
      <c r="D87" s="28">
        <v>8206664</v>
      </c>
      <c r="E87" s="21"/>
      <c r="F87" s="28">
        <v>8206664</v>
      </c>
      <c r="G87" s="21"/>
      <c r="H87" s="28">
        <v>8206664</v>
      </c>
      <c r="I87" s="21"/>
      <c r="J87" s="28">
        <v>8206664</v>
      </c>
    </row>
    <row r="88" spans="1:10" ht="22.5" customHeight="1" thickTop="1">
      <c r="A88" s="19" t="s">
        <v>128</v>
      </c>
      <c r="D88" s="30"/>
      <c r="E88" s="21"/>
      <c r="F88" s="30"/>
      <c r="G88" s="21"/>
      <c r="H88" s="30"/>
      <c r="I88" s="21"/>
      <c r="J88" s="30"/>
    </row>
    <row r="89" spans="1:10" ht="22.5" customHeight="1">
      <c r="A89" s="19" t="s">
        <v>139</v>
      </c>
      <c r="B89" s="13">
        <v>8</v>
      </c>
      <c r="D89" s="21">
        <v>7519938</v>
      </c>
      <c r="E89" s="21"/>
      <c r="F89" s="21">
        <v>7519938</v>
      </c>
      <c r="G89" s="21"/>
      <c r="H89" s="21">
        <v>7519938</v>
      </c>
      <c r="I89" s="21"/>
      <c r="J89" s="21">
        <v>7519938</v>
      </c>
    </row>
    <row r="90" spans="1:10" ht="22.5" customHeight="1">
      <c r="A90" s="19" t="s">
        <v>37</v>
      </c>
      <c r="D90" s="21">
        <v>16436492</v>
      </c>
      <c r="E90" s="21"/>
      <c r="F90" s="21">
        <v>16436492</v>
      </c>
      <c r="G90" s="21"/>
      <c r="H90" s="21">
        <v>16436492</v>
      </c>
      <c r="I90" s="21"/>
      <c r="J90" s="21">
        <v>16436492</v>
      </c>
    </row>
    <row r="91" spans="1:10" ht="22.5" customHeight="1">
      <c r="A91" s="19" t="s">
        <v>38</v>
      </c>
      <c r="D91" s="21">
        <v>2135301</v>
      </c>
      <c r="E91" s="21"/>
      <c r="F91" s="21">
        <v>2135301</v>
      </c>
      <c r="G91" s="21"/>
      <c r="H91" s="21">
        <v>2135301</v>
      </c>
      <c r="I91" s="21"/>
      <c r="J91" s="21">
        <v>2135301</v>
      </c>
    </row>
    <row r="92" spans="1:10" ht="22.5" customHeight="1">
      <c r="A92" s="19" t="s">
        <v>39</v>
      </c>
      <c r="D92" s="21">
        <v>167644</v>
      </c>
      <c r="E92" s="21"/>
      <c r="F92" s="21">
        <v>163035</v>
      </c>
      <c r="G92" s="21"/>
      <c r="H92" s="21">
        <v>167644</v>
      </c>
      <c r="I92" s="21"/>
      <c r="J92" s="21">
        <v>163035</v>
      </c>
    </row>
    <row r="93" spans="1:10" ht="22.5" customHeight="1">
      <c r="A93" s="19" t="s">
        <v>235</v>
      </c>
      <c r="D93" s="21"/>
      <c r="E93" s="21"/>
      <c r="F93" s="21"/>
      <c r="G93" s="21"/>
      <c r="H93" s="21"/>
      <c r="I93" s="21"/>
      <c r="J93" s="21"/>
    </row>
    <row r="94" spans="1:10" ht="22.5" customHeight="1">
      <c r="A94" s="19" t="s">
        <v>40</v>
      </c>
      <c r="D94" s="21"/>
      <c r="E94" s="21"/>
      <c r="F94" s="21"/>
      <c r="G94" s="21"/>
      <c r="H94" s="21"/>
      <c r="I94" s="21"/>
      <c r="J94" s="21"/>
    </row>
    <row r="95" spans="1:10" ht="22.5" customHeight="1">
      <c r="A95" s="19" t="s">
        <v>41</v>
      </c>
      <c r="D95" s="21">
        <v>-2837</v>
      </c>
      <c r="E95" s="21"/>
      <c r="F95" s="21">
        <v>165577</v>
      </c>
      <c r="G95" s="21"/>
      <c r="H95" s="21">
        <v>-2837</v>
      </c>
      <c r="I95" s="21"/>
      <c r="J95" s="21">
        <v>165577</v>
      </c>
    </row>
    <row r="96" spans="1:10" ht="22.5" customHeight="1">
      <c r="A96" s="19" t="s">
        <v>42</v>
      </c>
      <c r="D96" s="21">
        <v>-456095</v>
      </c>
      <c r="E96" s="21"/>
      <c r="F96" s="21">
        <v>896495</v>
      </c>
      <c r="G96" s="21"/>
      <c r="H96" s="21">
        <v>-456095</v>
      </c>
      <c r="I96" s="21"/>
      <c r="J96" s="21">
        <v>896495</v>
      </c>
    </row>
    <row r="97" spans="1:10" ht="22.5" customHeight="1">
      <c r="A97" s="19" t="s">
        <v>43</v>
      </c>
      <c r="D97" s="21"/>
      <c r="E97" s="21"/>
      <c r="F97" s="21"/>
      <c r="G97" s="21"/>
      <c r="H97" s="21"/>
      <c r="I97" s="21"/>
      <c r="J97" s="21"/>
    </row>
    <row r="98" spans="1:10" ht="22.5" customHeight="1">
      <c r="A98" s="19" t="s">
        <v>268</v>
      </c>
      <c r="D98" s="21">
        <v>820666</v>
      </c>
      <c r="E98" s="21"/>
      <c r="F98" s="21">
        <v>820666</v>
      </c>
      <c r="G98" s="21"/>
      <c r="H98" s="21">
        <v>820666</v>
      </c>
      <c r="I98" s="21"/>
      <c r="J98" s="21">
        <v>820666</v>
      </c>
    </row>
    <row r="99" spans="1:10" ht="22.5" customHeight="1">
      <c r="A99" s="19" t="s">
        <v>136</v>
      </c>
      <c r="D99" s="24">
        <v>16430300</v>
      </c>
      <c r="E99" s="21"/>
      <c r="F99" s="24">
        <v>15648444</v>
      </c>
      <c r="G99" s="21"/>
      <c r="H99" s="24">
        <v>16430300</v>
      </c>
      <c r="I99" s="21"/>
      <c r="J99" s="24">
        <v>15648444</v>
      </c>
    </row>
    <row r="100" spans="1:10" s="2" customFormat="1" ht="22.5" customHeight="1">
      <c r="A100" s="8" t="s">
        <v>44</v>
      </c>
      <c r="B100" s="15"/>
      <c r="D100" s="34">
        <f>SUM(D90:D99)+SUM(D89:D89)</f>
        <v>43051409</v>
      </c>
      <c r="E100" s="34"/>
      <c r="F100" s="34">
        <f>SUM(F90:F99)+SUM(F89:F89)</f>
        <v>43785948</v>
      </c>
      <c r="G100" s="34"/>
      <c r="H100" s="34">
        <f>SUM(H90:H99)+SUM(H89:H89)</f>
        <v>43051409</v>
      </c>
      <c r="I100" s="34"/>
      <c r="J100" s="34">
        <f>SUM(J90:J99)+SUM(J89:J89)</f>
        <v>43785948</v>
      </c>
    </row>
    <row r="101" spans="1:10" ht="22.5" customHeight="1">
      <c r="A101" s="19" t="s">
        <v>45</v>
      </c>
      <c r="D101" s="21"/>
      <c r="E101" s="21"/>
      <c r="F101" s="21"/>
      <c r="G101" s="21"/>
      <c r="H101" s="21"/>
      <c r="I101" s="21"/>
      <c r="J101" s="21"/>
    </row>
    <row r="102" spans="1:10" ht="22.5" customHeight="1">
      <c r="A102" s="32" t="s">
        <v>129</v>
      </c>
      <c r="D102" s="21"/>
      <c r="E102" s="21"/>
      <c r="F102" s="21"/>
      <c r="G102" s="21"/>
      <c r="H102" s="21"/>
      <c r="I102" s="21"/>
      <c r="J102" s="21"/>
    </row>
    <row r="103" spans="1:10" ht="22.5" customHeight="1">
      <c r="A103" s="32" t="s">
        <v>140</v>
      </c>
      <c r="D103" s="24">
        <v>-720700</v>
      </c>
      <c r="E103" s="21"/>
      <c r="F103" s="24">
        <v>-720700</v>
      </c>
      <c r="G103" s="21"/>
      <c r="H103" s="24">
        <v>-720700</v>
      </c>
      <c r="I103" s="21"/>
      <c r="J103" s="24">
        <v>-720700</v>
      </c>
    </row>
    <row r="104" spans="1:10" s="2" customFormat="1" ht="22.5" customHeight="1">
      <c r="A104" s="8" t="s">
        <v>46</v>
      </c>
      <c r="B104" s="15"/>
      <c r="D104" s="34">
        <f>SUM(D100:D103)</f>
        <v>42330709</v>
      </c>
      <c r="E104" s="34"/>
      <c r="F104" s="34">
        <f>SUM(F100:F103)</f>
        <v>43065248</v>
      </c>
      <c r="G104" s="34"/>
      <c r="H104" s="34">
        <f>SUM(H100:H103)</f>
        <v>42330709</v>
      </c>
      <c r="I104" s="34"/>
      <c r="J104" s="34">
        <f>SUM(J100:J103)</f>
        <v>43065248</v>
      </c>
    </row>
    <row r="105" spans="1:10" ht="22.5" customHeight="1">
      <c r="A105" s="19" t="s">
        <v>47</v>
      </c>
      <c r="D105" s="24">
        <v>615384</v>
      </c>
      <c r="E105" s="30"/>
      <c r="F105" s="24">
        <v>723895</v>
      </c>
      <c r="G105" s="30"/>
      <c r="H105" s="31" t="s">
        <v>35</v>
      </c>
      <c r="I105" s="30"/>
      <c r="J105" s="31" t="s">
        <v>35</v>
      </c>
    </row>
    <row r="106" spans="1:10" s="2" customFormat="1" ht="22.5" customHeight="1">
      <c r="A106" s="8" t="s">
        <v>48</v>
      </c>
      <c r="B106" s="15"/>
      <c r="D106" s="33">
        <f>SUM(D104:D105)</f>
        <v>42946093</v>
      </c>
      <c r="E106" s="35"/>
      <c r="F106" s="33">
        <f>SUM(F104:F105)</f>
        <v>43789143</v>
      </c>
      <c r="G106" s="35"/>
      <c r="H106" s="33">
        <f>SUM(H104:H105)</f>
        <v>42330709</v>
      </c>
      <c r="I106" s="35"/>
      <c r="J106" s="33">
        <f>SUM(J104:J105)</f>
        <v>43065248</v>
      </c>
    </row>
    <row r="107" spans="1:10" ht="22.5" customHeight="1">
      <c r="A107" s="8"/>
      <c r="D107" s="21"/>
      <c r="E107" s="21"/>
      <c r="F107" s="21"/>
      <c r="G107" s="21"/>
      <c r="H107" s="21"/>
      <c r="I107" s="21"/>
      <c r="J107" s="21"/>
    </row>
    <row r="108" spans="1:10" ht="22.5" customHeight="1" thickBot="1">
      <c r="A108" s="8" t="s">
        <v>49</v>
      </c>
      <c r="D108" s="37">
        <f>SUM(D73+D106)</f>
        <v>90903563</v>
      </c>
      <c r="E108" s="34"/>
      <c r="F108" s="37">
        <f>SUM(F73+F106)</f>
        <v>89098465</v>
      </c>
      <c r="G108" s="34"/>
      <c r="H108" s="37">
        <f>SUM(H73+H106)</f>
        <v>68464198</v>
      </c>
      <c r="I108" s="34"/>
      <c r="J108" s="37">
        <f>SUM(J73+J106)</f>
        <v>69596561</v>
      </c>
    </row>
    <row r="109" spans="1:10" ht="22.5" customHeight="1" thickTop="1">
      <c r="A109" s="8"/>
      <c r="D109" s="35"/>
      <c r="E109" s="34"/>
      <c r="F109" s="35"/>
      <c r="G109" s="34"/>
      <c r="H109" s="35"/>
      <c r="I109" s="34"/>
      <c r="J109" s="35"/>
    </row>
  </sheetData>
  <mergeCells count="9">
    <mergeCell ref="D83:J83"/>
    <mergeCell ref="D79:F79"/>
    <mergeCell ref="H79:J79"/>
    <mergeCell ref="D4:F4"/>
    <mergeCell ref="H4:J4"/>
    <mergeCell ref="D50:J50"/>
    <mergeCell ref="D46:F46"/>
    <mergeCell ref="H46:J46"/>
    <mergeCell ref="D8:J8"/>
  </mergeCells>
  <printOptions/>
  <pageMargins left="1" right="0.5" top="0.48" bottom="0.5" header="0.5" footer="0.5"/>
  <pageSetup firstPageNumber="3" useFirstPageNumber="1" horizontalDpi="600" verticalDpi="600" orientation="portrait" paperSize="9" scale="95" r:id="rId1"/>
  <headerFooter alignWithMargins="0">
    <oddFooter>&amp;L        หมายเหตุประกอบงบการเงินเป็นส่วนหนึ่งของงบการเงินนี้
&amp;R&amp;P</oddFooter>
  </headerFooter>
  <rowBreaks count="2" manualBreakCount="2">
    <brk id="41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91"/>
  <sheetViews>
    <sheetView zoomScale="75" zoomScaleNormal="75" zoomScaleSheetLayoutView="75" workbookViewId="0" topLeftCell="A1">
      <selection activeCell="A59" sqref="A59"/>
    </sheetView>
  </sheetViews>
  <sheetFormatPr defaultColWidth="9.140625" defaultRowHeight="22.5" customHeight="1"/>
  <cols>
    <col min="1" max="1" width="40.7109375" style="0" customWidth="1"/>
    <col min="2" max="2" width="12.57421875" style="0" customWidth="1"/>
    <col min="3" max="3" width="0.9921875" style="0" customWidth="1"/>
    <col min="4" max="4" width="12.140625" style="0" customWidth="1"/>
    <col min="5" max="5" width="0.85546875" style="0" customWidth="1"/>
    <col min="6" max="6" width="13.00390625" style="0" customWidth="1"/>
    <col min="7" max="7" width="0.9921875" style="0" customWidth="1"/>
    <col min="8" max="8" width="14.00390625" style="0" customWidth="1"/>
    <col min="9" max="9" width="0.71875" style="0" customWidth="1"/>
    <col min="10" max="10" width="12.421875" style="0" customWidth="1"/>
    <col min="11" max="11" width="0.85546875" style="0" customWidth="1"/>
    <col min="12" max="12" width="13.00390625" style="0" customWidth="1"/>
    <col min="13" max="13" width="0.85546875" style="0" customWidth="1"/>
    <col min="14" max="14" width="16.140625" style="0" customWidth="1"/>
    <col min="15" max="15" width="0.9921875" style="0" customWidth="1"/>
    <col min="16" max="16" width="14.421875" style="0" customWidth="1"/>
    <col min="17" max="17" width="0.85546875" style="0" customWidth="1"/>
    <col min="18" max="18" width="12.57421875" style="0" customWidth="1"/>
    <col min="19" max="19" width="0.85546875" style="0" customWidth="1"/>
    <col min="20" max="20" width="12.140625" style="0" customWidth="1"/>
    <col min="21" max="21" width="0.85546875" style="0" customWidth="1"/>
    <col min="22" max="22" width="12.140625" style="0" customWidth="1"/>
    <col min="23" max="23" width="0.9921875" style="0" customWidth="1"/>
    <col min="24" max="24" width="11.57421875" style="0" customWidth="1"/>
    <col min="25" max="25" width="0.71875" style="0" customWidth="1"/>
    <col min="26" max="26" width="11.140625" style="0" customWidth="1"/>
  </cols>
  <sheetData>
    <row r="1" spans="1:26" ht="22.5" customHeight="1">
      <c r="A1" s="148" t="s">
        <v>194</v>
      </c>
      <c r="B1" s="148"/>
      <c r="C1" s="148"/>
      <c r="D1" s="148"/>
      <c r="Z1" s="44"/>
    </row>
    <row r="2" spans="1:26" ht="22.5" customHeight="1">
      <c r="A2" s="148" t="s">
        <v>108</v>
      </c>
      <c r="B2" s="148"/>
      <c r="C2" s="148"/>
      <c r="D2" s="148"/>
      <c r="Z2" s="44"/>
    </row>
    <row r="3" ht="22.5" customHeight="1">
      <c r="A3" s="92" t="s">
        <v>272</v>
      </c>
    </row>
    <row r="4" ht="22.5" customHeight="1">
      <c r="A4" s="82"/>
    </row>
    <row r="5" spans="1:26" ht="22.5" customHeight="1">
      <c r="A5" s="82"/>
      <c r="B5" s="149" t="s">
        <v>3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</row>
    <row r="6" spans="1:26" ht="22.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5"/>
      <c r="M6" s="85"/>
      <c r="N6" s="85" t="s">
        <v>168</v>
      </c>
      <c r="O6" s="85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</row>
    <row r="7" spans="1:26" ht="22.5" customHeight="1">
      <c r="A7" s="84"/>
      <c r="B7" s="85"/>
      <c r="C7" s="85"/>
      <c r="D7" s="85" t="s">
        <v>169</v>
      </c>
      <c r="E7" s="85"/>
      <c r="F7" s="84"/>
      <c r="G7" s="84"/>
      <c r="H7" s="84"/>
      <c r="I7" s="84"/>
      <c r="J7" s="85"/>
      <c r="K7" s="85"/>
      <c r="L7" s="85"/>
      <c r="M7" s="85"/>
      <c r="N7" s="85" t="s">
        <v>170</v>
      </c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4"/>
    </row>
    <row r="8" spans="1:26" ht="22.5" customHeight="1">
      <c r="A8" s="84"/>
      <c r="B8" s="85" t="s">
        <v>61</v>
      </c>
      <c r="C8" s="85"/>
      <c r="D8" s="85" t="s">
        <v>171</v>
      </c>
      <c r="E8" s="85"/>
      <c r="F8" s="84" t="s">
        <v>172</v>
      </c>
      <c r="G8" s="84"/>
      <c r="H8" s="85" t="s">
        <v>65</v>
      </c>
      <c r="I8" s="84"/>
      <c r="J8" s="85" t="s">
        <v>36</v>
      </c>
      <c r="K8" s="85"/>
      <c r="L8" s="85" t="s">
        <v>36</v>
      </c>
      <c r="M8" s="85"/>
      <c r="N8" s="85" t="s">
        <v>173</v>
      </c>
      <c r="O8" s="85"/>
      <c r="P8" s="85" t="s">
        <v>62</v>
      </c>
      <c r="Q8" s="85"/>
      <c r="R8" s="85" t="s">
        <v>63</v>
      </c>
      <c r="S8" s="85"/>
      <c r="T8" s="150" t="s">
        <v>43</v>
      </c>
      <c r="U8" s="150"/>
      <c r="V8" s="150"/>
      <c r="W8" s="85"/>
      <c r="X8" s="85" t="s">
        <v>103</v>
      </c>
      <c r="Y8" s="85"/>
      <c r="Z8" s="84"/>
    </row>
    <row r="9" spans="1:26" ht="22.5" customHeight="1">
      <c r="A9" s="84"/>
      <c r="B9" s="85" t="s">
        <v>71</v>
      </c>
      <c r="C9" s="85"/>
      <c r="D9" s="85" t="s">
        <v>64</v>
      </c>
      <c r="E9" s="85"/>
      <c r="F9" s="85" t="s">
        <v>174</v>
      </c>
      <c r="G9" s="85"/>
      <c r="H9" s="85" t="s">
        <v>175</v>
      </c>
      <c r="I9" s="85"/>
      <c r="J9" s="85" t="s">
        <v>66</v>
      </c>
      <c r="K9" s="85"/>
      <c r="L9" s="85" t="s">
        <v>67</v>
      </c>
      <c r="M9" s="85"/>
      <c r="N9" s="85" t="s">
        <v>31</v>
      </c>
      <c r="O9" s="85"/>
      <c r="P9" s="85" t="s">
        <v>68</v>
      </c>
      <c r="Q9" s="85"/>
      <c r="R9" s="85" t="s">
        <v>69</v>
      </c>
      <c r="S9" s="85"/>
      <c r="T9" s="85" t="s">
        <v>121</v>
      </c>
      <c r="U9" s="85"/>
      <c r="V9" s="85" t="s">
        <v>124</v>
      </c>
      <c r="W9" s="85"/>
      <c r="X9" s="85" t="s">
        <v>104</v>
      </c>
      <c r="Y9" s="85"/>
      <c r="Z9" s="84"/>
    </row>
    <row r="10" spans="1:26" ht="22.5" customHeight="1">
      <c r="A10" s="86"/>
      <c r="B10" s="95" t="s">
        <v>176</v>
      </c>
      <c r="C10" s="96"/>
      <c r="D10" s="95" t="s">
        <v>177</v>
      </c>
      <c r="E10" s="95"/>
      <c r="F10" s="95" t="s">
        <v>178</v>
      </c>
      <c r="G10" s="95"/>
      <c r="H10" s="95" t="s">
        <v>179</v>
      </c>
      <c r="I10" s="95"/>
      <c r="J10" s="95" t="s">
        <v>180</v>
      </c>
      <c r="K10" s="96"/>
      <c r="L10" s="95" t="s">
        <v>70</v>
      </c>
      <c r="M10" s="95"/>
      <c r="N10" s="95" t="s">
        <v>181</v>
      </c>
      <c r="O10" s="95"/>
      <c r="P10" s="95" t="s">
        <v>182</v>
      </c>
      <c r="Q10" s="96"/>
      <c r="R10" s="95" t="s">
        <v>183</v>
      </c>
      <c r="S10" s="96"/>
      <c r="T10" s="96" t="s">
        <v>122</v>
      </c>
      <c r="U10" s="96"/>
      <c r="V10" s="95" t="s">
        <v>123</v>
      </c>
      <c r="W10" s="96"/>
      <c r="X10" s="95" t="s">
        <v>184</v>
      </c>
      <c r="Y10" s="96"/>
      <c r="Z10" s="95" t="s">
        <v>185</v>
      </c>
    </row>
    <row r="11" spans="1:26" ht="22.5" customHeight="1">
      <c r="A11" s="86"/>
      <c r="B11" s="151" t="s">
        <v>107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</row>
    <row r="12" spans="1:26" ht="22.5" customHeight="1">
      <c r="A12" s="86"/>
      <c r="B12" s="95"/>
      <c r="C12" s="87"/>
      <c r="D12" s="95"/>
      <c r="E12" s="85"/>
      <c r="F12" s="95"/>
      <c r="G12" s="85"/>
      <c r="H12" s="95"/>
      <c r="I12" s="85"/>
      <c r="J12" s="95"/>
      <c r="K12" s="87"/>
      <c r="L12" s="95"/>
      <c r="M12" s="85"/>
      <c r="N12" s="95"/>
      <c r="O12" s="85"/>
      <c r="P12" s="95"/>
      <c r="Q12" s="87"/>
      <c r="R12" s="95"/>
      <c r="S12" s="87"/>
      <c r="T12" s="87"/>
      <c r="U12" s="87"/>
      <c r="V12" s="87"/>
      <c r="W12" s="87"/>
      <c r="X12" s="95"/>
      <c r="Y12" s="87"/>
      <c r="Z12" s="95"/>
    </row>
    <row r="13" spans="1:26" ht="22.5" customHeight="1">
      <c r="A13" s="88" t="s">
        <v>197</v>
      </c>
      <c r="B13" s="109">
        <v>7519938</v>
      </c>
      <c r="C13" s="106"/>
      <c r="D13" s="143" t="s">
        <v>238</v>
      </c>
      <c r="E13" s="106"/>
      <c r="F13" s="143" t="s">
        <v>238</v>
      </c>
      <c r="G13" s="106"/>
      <c r="H13" s="109">
        <v>16436492</v>
      </c>
      <c r="I13" s="106"/>
      <c r="J13" s="109">
        <v>2135301</v>
      </c>
      <c r="K13" s="106"/>
      <c r="L13" s="109">
        <v>163035</v>
      </c>
      <c r="M13" s="106"/>
      <c r="N13" s="109">
        <v>165577</v>
      </c>
      <c r="O13" s="106"/>
      <c r="P13" s="109">
        <v>896495</v>
      </c>
      <c r="Q13" s="106"/>
      <c r="R13" s="109">
        <v>-720700</v>
      </c>
      <c r="S13" s="106"/>
      <c r="T13" s="106">
        <v>820666</v>
      </c>
      <c r="U13" s="106"/>
      <c r="V13" s="106">
        <v>15648444</v>
      </c>
      <c r="W13" s="106"/>
      <c r="X13" s="106">
        <v>723895</v>
      </c>
      <c r="Y13" s="106"/>
      <c r="Z13" s="109">
        <f>SUM(B13:X13)</f>
        <v>43789143</v>
      </c>
    </row>
    <row r="14" spans="1:26" ht="22.5" customHeight="1">
      <c r="A14" s="87" t="s">
        <v>36</v>
      </c>
      <c r="B14" s="143" t="s">
        <v>238</v>
      </c>
      <c r="C14" s="138"/>
      <c r="D14" s="143" t="s">
        <v>238</v>
      </c>
      <c r="E14" s="138"/>
      <c r="F14" s="143" t="s">
        <v>238</v>
      </c>
      <c r="G14" s="138"/>
      <c r="H14" s="143" t="s">
        <v>238</v>
      </c>
      <c r="I14" s="138"/>
      <c r="J14" s="143" t="s">
        <v>238</v>
      </c>
      <c r="K14" s="138"/>
      <c r="L14" s="93">
        <v>4609</v>
      </c>
      <c r="M14" s="138"/>
      <c r="N14" s="93">
        <v>-168414</v>
      </c>
      <c r="O14" s="138"/>
      <c r="P14" s="143" t="s">
        <v>238</v>
      </c>
      <c r="Q14" s="138"/>
      <c r="R14" s="143" t="s">
        <v>238</v>
      </c>
      <c r="S14" s="138"/>
      <c r="T14" s="143" t="s">
        <v>238</v>
      </c>
      <c r="U14" s="138"/>
      <c r="V14" s="143" t="s">
        <v>238</v>
      </c>
      <c r="W14" s="138"/>
      <c r="X14" s="138">
        <v>-199</v>
      </c>
      <c r="Y14" s="94"/>
      <c r="Z14" s="109">
        <f aca="true" t="shared" si="0" ref="Z14:Z19">SUM(B14:X14)</f>
        <v>-164004</v>
      </c>
    </row>
    <row r="15" spans="1:26" ht="22.5" customHeight="1">
      <c r="A15" s="87" t="s">
        <v>42</v>
      </c>
      <c r="B15" s="143" t="s">
        <v>238</v>
      </c>
      <c r="C15" s="138"/>
      <c r="D15" s="143" t="s">
        <v>238</v>
      </c>
      <c r="E15" s="138"/>
      <c r="F15" s="143" t="s">
        <v>238</v>
      </c>
      <c r="G15" s="138"/>
      <c r="H15" s="143" t="s">
        <v>238</v>
      </c>
      <c r="I15" s="138"/>
      <c r="J15" s="143" t="s">
        <v>238</v>
      </c>
      <c r="K15" s="138"/>
      <c r="L15" s="143" t="s">
        <v>238</v>
      </c>
      <c r="M15" s="138"/>
      <c r="N15" s="143" t="s">
        <v>238</v>
      </c>
      <c r="O15" s="138"/>
      <c r="P15" s="93">
        <v>-1352590</v>
      </c>
      <c r="Q15" s="138"/>
      <c r="R15" s="143" t="s">
        <v>238</v>
      </c>
      <c r="S15" s="138"/>
      <c r="T15" s="143" t="s">
        <v>238</v>
      </c>
      <c r="U15" s="138"/>
      <c r="V15" s="143" t="s">
        <v>238</v>
      </c>
      <c r="W15" s="138"/>
      <c r="X15" s="138">
        <v>-108481</v>
      </c>
      <c r="Y15" s="94"/>
      <c r="Z15" s="109">
        <f t="shared" si="0"/>
        <v>-1461071</v>
      </c>
    </row>
    <row r="16" spans="1:26" ht="22.5" customHeight="1">
      <c r="A16" s="87" t="s">
        <v>60</v>
      </c>
      <c r="B16" s="143" t="s">
        <v>238</v>
      </c>
      <c r="C16" s="138"/>
      <c r="D16" s="143" t="s">
        <v>238</v>
      </c>
      <c r="E16" s="138"/>
      <c r="F16" s="143" t="s">
        <v>238</v>
      </c>
      <c r="G16" s="138"/>
      <c r="H16" s="143" t="s">
        <v>238</v>
      </c>
      <c r="I16" s="138"/>
      <c r="J16" s="143" t="s">
        <v>238</v>
      </c>
      <c r="K16" s="138"/>
      <c r="L16" s="143" t="s">
        <v>238</v>
      </c>
      <c r="M16" s="138"/>
      <c r="N16" s="143" t="s">
        <v>238</v>
      </c>
      <c r="O16" s="138"/>
      <c r="P16" s="143" t="s">
        <v>238</v>
      </c>
      <c r="Q16" s="138"/>
      <c r="R16" s="143" t="s">
        <v>238</v>
      </c>
      <c r="S16" s="138"/>
      <c r="T16" s="143" t="s">
        <v>238</v>
      </c>
      <c r="U16" s="138"/>
      <c r="V16" s="138">
        <v>1572879</v>
      </c>
      <c r="W16" s="138"/>
      <c r="X16" s="138">
        <v>3630</v>
      </c>
      <c r="Y16" s="94"/>
      <c r="Z16" s="109">
        <f t="shared" si="0"/>
        <v>1576509</v>
      </c>
    </row>
    <row r="17" spans="1:26" ht="22.5" customHeight="1">
      <c r="A17" s="87" t="s">
        <v>187</v>
      </c>
      <c r="B17" s="93"/>
      <c r="C17" s="138"/>
      <c r="D17" s="93"/>
      <c r="E17" s="138"/>
      <c r="F17" s="93"/>
      <c r="G17" s="138"/>
      <c r="H17" s="93"/>
      <c r="I17" s="138"/>
      <c r="J17" s="93"/>
      <c r="K17" s="138"/>
      <c r="L17" s="93"/>
      <c r="M17" s="138"/>
      <c r="N17" s="93"/>
      <c r="O17" s="138"/>
      <c r="P17" s="93"/>
      <c r="Q17" s="138"/>
      <c r="R17" s="93"/>
      <c r="S17" s="138"/>
      <c r="T17" s="93"/>
      <c r="U17" s="138"/>
      <c r="V17" s="93"/>
      <c r="W17" s="138"/>
      <c r="X17" s="138"/>
      <c r="Y17" s="94"/>
      <c r="Z17" s="109"/>
    </row>
    <row r="18" spans="1:26" ht="22.5" customHeight="1">
      <c r="A18" s="87" t="s">
        <v>188</v>
      </c>
      <c r="B18" s="93"/>
      <c r="C18" s="138"/>
      <c r="D18" s="93"/>
      <c r="E18" s="138"/>
      <c r="F18" s="93"/>
      <c r="G18" s="138"/>
      <c r="H18" s="93"/>
      <c r="I18" s="138"/>
      <c r="J18" s="93"/>
      <c r="K18" s="138"/>
      <c r="L18" s="93"/>
      <c r="M18" s="138"/>
      <c r="N18" s="93"/>
      <c r="O18" s="138"/>
      <c r="P18" s="93"/>
      <c r="Q18" s="138"/>
      <c r="R18" s="93"/>
      <c r="S18" s="138"/>
      <c r="T18" s="93"/>
      <c r="U18" s="138"/>
      <c r="V18" s="93"/>
      <c r="W18" s="138"/>
      <c r="X18" s="138"/>
      <c r="Y18" s="94"/>
      <c r="Z18" s="109"/>
    </row>
    <row r="19" spans="1:26" ht="22.5" customHeight="1">
      <c r="A19" s="87" t="s">
        <v>248</v>
      </c>
      <c r="B19" s="143" t="s">
        <v>238</v>
      </c>
      <c r="C19" s="138"/>
      <c r="D19" s="143" t="s">
        <v>238</v>
      </c>
      <c r="E19" s="138"/>
      <c r="F19" s="143" t="s">
        <v>238</v>
      </c>
      <c r="G19" s="138"/>
      <c r="H19" s="143" t="s">
        <v>238</v>
      </c>
      <c r="I19" s="138"/>
      <c r="J19" s="143" t="s">
        <v>238</v>
      </c>
      <c r="K19" s="138"/>
      <c r="L19" s="143" t="s">
        <v>238</v>
      </c>
      <c r="M19" s="138"/>
      <c r="N19" s="143" t="s">
        <v>238</v>
      </c>
      <c r="O19" s="138"/>
      <c r="P19" s="143" t="s">
        <v>238</v>
      </c>
      <c r="Q19" s="138"/>
      <c r="R19" s="143" t="s">
        <v>238</v>
      </c>
      <c r="S19" s="138"/>
      <c r="T19" s="143" t="s">
        <v>238</v>
      </c>
      <c r="U19" s="138"/>
      <c r="V19" s="138">
        <v>-791023</v>
      </c>
      <c r="W19" s="138"/>
      <c r="X19" s="138">
        <v>-3461</v>
      </c>
      <c r="Y19" s="94"/>
      <c r="Z19" s="109">
        <f t="shared" si="0"/>
        <v>-794484</v>
      </c>
    </row>
    <row r="20" spans="1:26" s="97" customFormat="1" ht="22.5" customHeight="1" thickBot="1">
      <c r="A20" s="88" t="s">
        <v>198</v>
      </c>
      <c r="B20" s="105">
        <f>SUM(B13:B19)</f>
        <v>7519938</v>
      </c>
      <c r="C20" s="106"/>
      <c r="D20" s="144" t="s">
        <v>238</v>
      </c>
      <c r="E20" s="106"/>
      <c r="F20" s="144" t="s">
        <v>238</v>
      </c>
      <c r="G20" s="106"/>
      <c r="H20" s="105">
        <f>SUM(H13:H19)</f>
        <v>16436492</v>
      </c>
      <c r="I20" s="106"/>
      <c r="J20" s="105">
        <f>SUM(J13:J19)</f>
        <v>2135301</v>
      </c>
      <c r="K20" s="106"/>
      <c r="L20" s="105">
        <f>SUM(L13:L19)</f>
        <v>167644</v>
      </c>
      <c r="M20" s="106"/>
      <c r="N20" s="105">
        <f>SUM(N13:N19)</f>
        <v>-2837</v>
      </c>
      <c r="O20" s="106"/>
      <c r="P20" s="105">
        <f>SUM(P13:P19)</f>
        <v>-456095</v>
      </c>
      <c r="Q20" s="106"/>
      <c r="R20" s="105">
        <f>SUM(R13:R19)</f>
        <v>-720700</v>
      </c>
      <c r="S20" s="106"/>
      <c r="T20" s="107">
        <f>SUM(T13:T19)</f>
        <v>820666</v>
      </c>
      <c r="U20" s="106"/>
      <c r="V20" s="107">
        <f>SUM(V13:V19)</f>
        <v>16430300</v>
      </c>
      <c r="W20" s="106"/>
      <c r="X20" s="105">
        <f>SUM(X13:X19)</f>
        <v>615384</v>
      </c>
      <c r="Y20" s="106"/>
      <c r="Z20" s="105">
        <f>SUM(B20:X20)</f>
        <v>42946093</v>
      </c>
    </row>
    <row r="21" spans="1:26" ht="22.5" customHeight="1" thickTop="1">
      <c r="A21" s="88"/>
      <c r="B21" s="101"/>
      <c r="C21" s="94"/>
      <c r="D21" s="102"/>
      <c r="E21" s="94"/>
      <c r="F21" s="102"/>
      <c r="G21" s="94"/>
      <c r="H21" s="101"/>
      <c r="I21" s="94"/>
      <c r="J21" s="101"/>
      <c r="K21" s="94"/>
      <c r="L21" s="101"/>
      <c r="M21" s="94"/>
      <c r="N21" s="101"/>
      <c r="O21" s="94"/>
      <c r="P21" s="101"/>
      <c r="Q21" s="94"/>
      <c r="R21" s="101"/>
      <c r="S21" s="94"/>
      <c r="T21" s="94"/>
      <c r="U21" s="94"/>
      <c r="V21" s="94"/>
      <c r="W21" s="94"/>
      <c r="X21" s="101"/>
      <c r="Y21" s="94"/>
      <c r="Z21" s="101"/>
    </row>
    <row r="22" spans="1:26" ht="25.5" customHeight="1">
      <c r="A22" s="152" t="s">
        <v>167</v>
      </c>
      <c r="B22" s="152"/>
      <c r="C22" s="152"/>
      <c r="D22" s="152"/>
      <c r="Z22" s="44"/>
    </row>
    <row r="23" spans="1:26" ht="25.5" customHeight="1">
      <c r="A23" s="152" t="s">
        <v>212</v>
      </c>
      <c r="B23" s="152"/>
      <c r="C23" s="152"/>
      <c r="D23" s="152"/>
      <c r="Z23" s="44"/>
    </row>
    <row r="24" spans="1:4" ht="28.5" customHeight="1">
      <c r="A24" s="92" t="s">
        <v>272</v>
      </c>
      <c r="B24" s="81"/>
      <c r="C24" s="81"/>
      <c r="D24" s="81"/>
    </row>
    <row r="25" ht="22.5" customHeight="1">
      <c r="A25" s="82"/>
    </row>
    <row r="26" spans="1:26" ht="22.5" customHeight="1">
      <c r="A26" s="82"/>
      <c r="B26" s="149" t="s">
        <v>3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</row>
    <row r="27" spans="1:26" ht="22.5" customHeigh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5"/>
      <c r="M27" s="85"/>
      <c r="N27" s="85" t="s">
        <v>168</v>
      </c>
      <c r="O27" s="85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</row>
    <row r="28" spans="1:26" ht="22.5" customHeight="1">
      <c r="A28" s="84"/>
      <c r="B28" s="85"/>
      <c r="C28" s="85"/>
      <c r="D28" s="85" t="s">
        <v>169</v>
      </c>
      <c r="E28" s="85"/>
      <c r="F28" s="84"/>
      <c r="G28" s="84"/>
      <c r="H28" s="84"/>
      <c r="I28" s="84"/>
      <c r="J28" s="85"/>
      <c r="K28" s="85"/>
      <c r="L28" s="85"/>
      <c r="M28" s="85"/>
      <c r="N28" s="85" t="s">
        <v>170</v>
      </c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4"/>
    </row>
    <row r="29" spans="1:26" ht="22.5" customHeight="1">
      <c r="A29" s="84"/>
      <c r="B29" s="85" t="s">
        <v>61</v>
      </c>
      <c r="C29" s="85"/>
      <c r="D29" s="85" t="s">
        <v>171</v>
      </c>
      <c r="E29" s="85"/>
      <c r="F29" s="84" t="s">
        <v>172</v>
      </c>
      <c r="G29" s="84"/>
      <c r="H29" s="85" t="s">
        <v>65</v>
      </c>
      <c r="I29" s="84"/>
      <c r="J29" s="85" t="s">
        <v>36</v>
      </c>
      <c r="K29" s="85"/>
      <c r="L29" s="85" t="s">
        <v>36</v>
      </c>
      <c r="M29" s="85"/>
      <c r="N29" s="85" t="s">
        <v>173</v>
      </c>
      <c r="O29" s="85"/>
      <c r="P29" s="85" t="s">
        <v>62</v>
      </c>
      <c r="Q29" s="85"/>
      <c r="R29" s="85" t="s">
        <v>63</v>
      </c>
      <c r="S29" s="85"/>
      <c r="T29" s="150" t="s">
        <v>43</v>
      </c>
      <c r="U29" s="150"/>
      <c r="V29" s="150"/>
      <c r="W29" s="85"/>
      <c r="X29" s="85" t="s">
        <v>103</v>
      </c>
      <c r="Y29" s="85"/>
      <c r="Z29" s="84"/>
    </row>
    <row r="30" spans="1:26" ht="22.5" customHeight="1">
      <c r="A30" s="84"/>
      <c r="B30" s="85" t="s">
        <v>71</v>
      </c>
      <c r="C30" s="85"/>
      <c r="D30" s="85" t="s">
        <v>64</v>
      </c>
      <c r="E30" s="85"/>
      <c r="F30" s="85" t="s">
        <v>174</v>
      </c>
      <c r="G30" s="85"/>
      <c r="H30" s="85" t="s">
        <v>175</v>
      </c>
      <c r="I30" s="85"/>
      <c r="J30" s="85" t="s">
        <v>66</v>
      </c>
      <c r="K30" s="85"/>
      <c r="L30" s="85" t="s">
        <v>67</v>
      </c>
      <c r="M30" s="85"/>
      <c r="N30" s="85" t="s">
        <v>31</v>
      </c>
      <c r="O30" s="85"/>
      <c r="P30" s="85" t="s">
        <v>68</v>
      </c>
      <c r="Q30" s="85"/>
      <c r="R30" s="85" t="s">
        <v>69</v>
      </c>
      <c r="S30" s="85"/>
      <c r="T30" s="85" t="s">
        <v>121</v>
      </c>
      <c r="U30" s="85"/>
      <c r="V30" s="85" t="s">
        <v>124</v>
      </c>
      <c r="W30" s="85"/>
      <c r="X30" s="85" t="s">
        <v>104</v>
      </c>
      <c r="Y30" s="85"/>
      <c r="Z30" s="84"/>
    </row>
    <row r="31" spans="1:26" ht="22.5" customHeight="1">
      <c r="A31" s="86"/>
      <c r="B31" s="95" t="s">
        <v>176</v>
      </c>
      <c r="C31" s="96"/>
      <c r="D31" s="95" t="s">
        <v>177</v>
      </c>
      <c r="E31" s="95"/>
      <c r="F31" s="95" t="s">
        <v>178</v>
      </c>
      <c r="G31" s="95"/>
      <c r="H31" s="95" t="s">
        <v>179</v>
      </c>
      <c r="I31" s="95"/>
      <c r="J31" s="95" t="s">
        <v>180</v>
      </c>
      <c r="K31" s="96"/>
      <c r="L31" s="95" t="s">
        <v>70</v>
      </c>
      <c r="M31" s="95"/>
      <c r="N31" s="95" t="s">
        <v>181</v>
      </c>
      <c r="O31" s="95"/>
      <c r="P31" s="95" t="s">
        <v>182</v>
      </c>
      <c r="Q31" s="96"/>
      <c r="R31" s="95" t="s">
        <v>183</v>
      </c>
      <c r="S31" s="96"/>
      <c r="T31" s="96" t="s">
        <v>122</v>
      </c>
      <c r="U31" s="96"/>
      <c r="V31" s="95" t="s">
        <v>123</v>
      </c>
      <c r="W31" s="96"/>
      <c r="X31" s="95" t="s">
        <v>184</v>
      </c>
      <c r="Y31" s="96"/>
      <c r="Z31" s="95" t="s">
        <v>185</v>
      </c>
    </row>
    <row r="32" spans="1:26" ht="22.5" customHeight="1">
      <c r="A32" s="86"/>
      <c r="B32" s="151" t="s">
        <v>107</v>
      </c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</row>
    <row r="33" spans="1:26" ht="7.5" customHeight="1">
      <c r="A33" s="86"/>
      <c r="B33" s="95"/>
      <c r="C33" s="87"/>
      <c r="D33" s="95"/>
      <c r="E33" s="85"/>
      <c r="F33" s="95"/>
      <c r="G33" s="85"/>
      <c r="H33" s="95"/>
      <c r="I33" s="85"/>
      <c r="J33" s="95"/>
      <c r="K33" s="87"/>
      <c r="L33" s="95"/>
      <c r="M33" s="85"/>
      <c r="N33" s="95"/>
      <c r="O33" s="85"/>
      <c r="P33" s="95"/>
      <c r="Q33" s="87"/>
      <c r="R33" s="95"/>
      <c r="S33" s="87"/>
      <c r="T33" s="87"/>
      <c r="U33" s="87"/>
      <c r="V33" s="87"/>
      <c r="W33" s="87"/>
      <c r="X33" s="95"/>
      <c r="Y33" s="87"/>
      <c r="Z33" s="95"/>
    </row>
    <row r="34" spans="1:26" ht="22.5" customHeight="1">
      <c r="A34" s="88" t="s">
        <v>186</v>
      </c>
      <c r="B34" s="111">
        <v>5727562</v>
      </c>
      <c r="C34" s="111"/>
      <c r="D34" s="111">
        <v>1160</v>
      </c>
      <c r="E34" s="111"/>
      <c r="F34" s="143" t="s">
        <v>238</v>
      </c>
      <c r="G34" s="111"/>
      <c r="H34" s="111">
        <v>11012752</v>
      </c>
      <c r="I34" s="111"/>
      <c r="J34" s="111">
        <v>1277483</v>
      </c>
      <c r="K34" s="111"/>
      <c r="L34" s="111">
        <v>153880</v>
      </c>
      <c r="M34" s="111"/>
      <c r="N34" s="111">
        <v>668709</v>
      </c>
      <c r="O34" s="111"/>
      <c r="P34" s="111">
        <v>415517</v>
      </c>
      <c r="Q34" s="111"/>
      <c r="R34" s="111">
        <v>-720700</v>
      </c>
      <c r="S34" s="111"/>
      <c r="T34" s="111">
        <v>820666</v>
      </c>
      <c r="U34" s="111"/>
      <c r="V34" s="111">
        <v>11850536</v>
      </c>
      <c r="W34" s="111"/>
      <c r="X34" s="111">
        <v>420853</v>
      </c>
      <c r="Y34" s="9"/>
      <c r="Z34" s="110">
        <f>SUM(B34:X34)</f>
        <v>31628418</v>
      </c>
    </row>
    <row r="35" spans="1:26" ht="22.5" customHeight="1">
      <c r="A35" s="87" t="s">
        <v>36</v>
      </c>
      <c r="B35" s="143" t="s">
        <v>238</v>
      </c>
      <c r="C35" s="9"/>
      <c r="D35" s="143" t="s">
        <v>238</v>
      </c>
      <c r="E35" s="9"/>
      <c r="F35" s="143" t="s">
        <v>238</v>
      </c>
      <c r="G35" s="9"/>
      <c r="H35" s="143" t="s">
        <v>238</v>
      </c>
      <c r="I35" s="9"/>
      <c r="J35" s="9">
        <v>858617</v>
      </c>
      <c r="K35" s="9"/>
      <c r="L35" s="89">
        <v>3963</v>
      </c>
      <c r="M35" s="9"/>
      <c r="N35" s="9">
        <v>-486243</v>
      </c>
      <c r="O35" s="9"/>
      <c r="P35" s="143" t="s">
        <v>238</v>
      </c>
      <c r="Q35" s="9"/>
      <c r="R35" s="143" t="s">
        <v>238</v>
      </c>
      <c r="S35" s="9"/>
      <c r="T35" s="143" t="s">
        <v>238</v>
      </c>
      <c r="U35" s="40"/>
      <c r="V35" s="143" t="s">
        <v>238</v>
      </c>
      <c r="W35" s="9"/>
      <c r="X35" s="9">
        <v>-3</v>
      </c>
      <c r="Y35" s="9"/>
      <c r="Z35" s="110">
        <f>SUM(B35:X35)</f>
        <v>376334</v>
      </c>
    </row>
    <row r="36" spans="1:26" ht="22.5" customHeight="1">
      <c r="A36" s="87" t="s">
        <v>42</v>
      </c>
      <c r="B36" s="143" t="s">
        <v>238</v>
      </c>
      <c r="C36" s="9"/>
      <c r="D36" s="143" t="s">
        <v>238</v>
      </c>
      <c r="E36" s="9"/>
      <c r="F36" s="143" t="s">
        <v>238</v>
      </c>
      <c r="G36" s="9"/>
      <c r="H36" s="143" t="s">
        <v>238</v>
      </c>
      <c r="I36" s="9"/>
      <c r="J36" s="143" t="s">
        <v>238</v>
      </c>
      <c r="K36" s="9"/>
      <c r="L36" s="143" t="s">
        <v>238</v>
      </c>
      <c r="M36" s="9"/>
      <c r="N36" s="143" t="s">
        <v>238</v>
      </c>
      <c r="O36" s="9"/>
      <c r="P36" s="9">
        <v>505723</v>
      </c>
      <c r="Q36" s="9"/>
      <c r="R36" s="143" t="s">
        <v>238</v>
      </c>
      <c r="S36" s="9"/>
      <c r="T36" s="143" t="s">
        <v>238</v>
      </c>
      <c r="U36" s="9"/>
      <c r="V36" s="143" t="s">
        <v>238</v>
      </c>
      <c r="W36" s="9"/>
      <c r="X36" s="9">
        <v>38234</v>
      </c>
      <c r="Y36" s="9"/>
      <c r="Z36" s="110">
        <f>SUM(B36:X36)</f>
        <v>543957</v>
      </c>
    </row>
    <row r="37" spans="1:26" ht="22.5" customHeight="1">
      <c r="A37" s="87" t="s">
        <v>60</v>
      </c>
      <c r="B37" s="143" t="s">
        <v>238</v>
      </c>
      <c r="C37" s="9"/>
      <c r="D37" s="143" t="s">
        <v>238</v>
      </c>
      <c r="E37" s="9"/>
      <c r="F37" s="143" t="s">
        <v>238</v>
      </c>
      <c r="G37" s="9"/>
      <c r="H37" s="143" t="s">
        <v>238</v>
      </c>
      <c r="I37" s="9"/>
      <c r="J37" s="143" t="s">
        <v>238</v>
      </c>
      <c r="K37" s="9"/>
      <c r="L37" s="143" t="s">
        <v>238</v>
      </c>
      <c r="M37" s="9"/>
      <c r="N37" s="143" t="s">
        <v>238</v>
      </c>
      <c r="O37" s="9"/>
      <c r="P37" s="143" t="s">
        <v>238</v>
      </c>
      <c r="Q37" s="9"/>
      <c r="R37" s="143" t="s">
        <v>238</v>
      </c>
      <c r="S37" s="9"/>
      <c r="T37" s="143" t="s">
        <v>238</v>
      </c>
      <c r="U37" s="9"/>
      <c r="V37" s="9">
        <v>4004577</v>
      </c>
      <c r="W37" s="9"/>
      <c r="X37" s="9">
        <v>49443</v>
      </c>
      <c r="Y37" s="9"/>
      <c r="Z37" s="110">
        <f>SUM(B37:X37)</f>
        <v>4054020</v>
      </c>
    </row>
    <row r="38" spans="1:26" ht="22.5" customHeight="1">
      <c r="A38" s="87" t="s">
        <v>187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111"/>
    </row>
    <row r="39" spans="1:26" ht="22.5" customHeight="1">
      <c r="A39" s="87" t="s">
        <v>188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111"/>
    </row>
    <row r="40" spans="1:26" ht="22.5" customHeight="1">
      <c r="A40" s="87" t="s">
        <v>261</v>
      </c>
      <c r="B40" s="143" t="s">
        <v>238</v>
      </c>
      <c r="C40" s="9"/>
      <c r="D40" s="143" t="s">
        <v>238</v>
      </c>
      <c r="E40" s="9"/>
      <c r="F40" s="143" t="s">
        <v>238</v>
      </c>
      <c r="G40" s="9"/>
      <c r="H40" s="143" t="s">
        <v>238</v>
      </c>
      <c r="I40" s="9"/>
      <c r="J40" s="143" t="s">
        <v>238</v>
      </c>
      <c r="K40" s="9"/>
      <c r="L40" s="143" t="s">
        <v>238</v>
      </c>
      <c r="M40" s="9"/>
      <c r="N40" s="143" t="s">
        <v>238</v>
      </c>
      <c r="O40" s="9"/>
      <c r="P40" s="143" t="s">
        <v>238</v>
      </c>
      <c r="Q40" s="9"/>
      <c r="R40" s="143" t="s">
        <v>238</v>
      </c>
      <c r="S40" s="9"/>
      <c r="T40" s="143" t="s">
        <v>238</v>
      </c>
      <c r="U40" s="9"/>
      <c r="V40" s="9">
        <v>-648259</v>
      </c>
      <c r="W40" s="9"/>
      <c r="X40" s="9">
        <v>-18645</v>
      </c>
      <c r="Y40" s="9"/>
      <c r="Z40" s="145">
        <f aca="true" t="shared" si="1" ref="Z40:Z45">SUM(B40:X40)</f>
        <v>-666904</v>
      </c>
    </row>
    <row r="41" spans="1:26" ht="22.5" customHeight="1">
      <c r="A41" s="87" t="s">
        <v>214</v>
      </c>
      <c r="B41" s="89">
        <v>3415</v>
      </c>
      <c r="C41" s="90"/>
      <c r="D41" s="89">
        <v>-1160</v>
      </c>
      <c r="E41" s="9"/>
      <c r="F41" s="143" t="s">
        <v>238</v>
      </c>
      <c r="G41" s="9"/>
      <c r="H41" s="89">
        <v>10238</v>
      </c>
      <c r="I41" s="9"/>
      <c r="J41" s="143" t="s">
        <v>238</v>
      </c>
      <c r="K41" s="9"/>
      <c r="L41" s="143" t="s">
        <v>238</v>
      </c>
      <c r="M41" s="9"/>
      <c r="N41" s="143" t="s">
        <v>238</v>
      </c>
      <c r="O41" s="9"/>
      <c r="P41" s="143" t="s">
        <v>238</v>
      </c>
      <c r="Q41" s="9"/>
      <c r="R41" s="143" t="s">
        <v>238</v>
      </c>
      <c r="S41" s="9"/>
      <c r="T41" s="143" t="s">
        <v>238</v>
      </c>
      <c r="U41" s="9"/>
      <c r="V41" s="143" t="s">
        <v>238</v>
      </c>
      <c r="W41" s="9"/>
      <c r="X41" s="143" t="s">
        <v>238</v>
      </c>
      <c r="Y41" s="9"/>
      <c r="Z41" s="110">
        <f t="shared" si="1"/>
        <v>12493</v>
      </c>
    </row>
    <row r="42" spans="1:26" ht="22.5" customHeight="1">
      <c r="A42" s="87" t="s">
        <v>189</v>
      </c>
      <c r="B42" s="143" t="s">
        <v>238</v>
      </c>
      <c r="C42" s="90"/>
      <c r="D42" s="89">
        <v>2049773</v>
      </c>
      <c r="E42" s="9"/>
      <c r="F42" s="143" t="s">
        <v>238</v>
      </c>
      <c r="G42" s="9"/>
      <c r="H42" s="143" t="s">
        <v>238</v>
      </c>
      <c r="I42" s="9"/>
      <c r="J42" s="143" t="s">
        <v>238</v>
      </c>
      <c r="K42" s="9"/>
      <c r="L42" s="143" t="s">
        <v>238</v>
      </c>
      <c r="M42" s="9"/>
      <c r="N42" s="143" t="s">
        <v>238</v>
      </c>
      <c r="O42" s="9"/>
      <c r="P42" s="143" t="s">
        <v>238</v>
      </c>
      <c r="Q42" s="9"/>
      <c r="R42" s="143" t="s">
        <v>238</v>
      </c>
      <c r="S42" s="9"/>
      <c r="T42" s="143" t="s">
        <v>238</v>
      </c>
      <c r="U42" s="9"/>
      <c r="V42" s="143" t="s">
        <v>238</v>
      </c>
      <c r="W42" s="9"/>
      <c r="X42" s="143" t="s">
        <v>238</v>
      </c>
      <c r="Y42" s="9"/>
      <c r="Z42" s="110">
        <f t="shared" si="1"/>
        <v>2049773</v>
      </c>
    </row>
    <row r="43" spans="1:26" ht="22.5" customHeight="1">
      <c r="A43" s="87" t="s">
        <v>190</v>
      </c>
      <c r="B43" s="143" t="s">
        <v>238</v>
      </c>
      <c r="C43" s="9"/>
      <c r="D43" s="143" t="s">
        <v>238</v>
      </c>
      <c r="E43" s="9"/>
      <c r="F43" s="89">
        <v>47120</v>
      </c>
      <c r="G43" s="9"/>
      <c r="H43" s="143" t="s">
        <v>238</v>
      </c>
      <c r="I43" s="9"/>
      <c r="J43" s="143" t="s">
        <v>238</v>
      </c>
      <c r="K43" s="9"/>
      <c r="L43" s="143" t="s">
        <v>238</v>
      </c>
      <c r="M43" s="9"/>
      <c r="N43" s="143" t="s">
        <v>238</v>
      </c>
      <c r="O43" s="9"/>
      <c r="P43" s="143" t="s">
        <v>238</v>
      </c>
      <c r="Q43" s="9"/>
      <c r="R43" s="143" t="s">
        <v>238</v>
      </c>
      <c r="S43" s="9"/>
      <c r="T43" s="143" t="s">
        <v>238</v>
      </c>
      <c r="U43" s="9"/>
      <c r="V43" s="143" t="s">
        <v>238</v>
      </c>
      <c r="W43" s="9"/>
      <c r="X43" s="143" t="s">
        <v>238</v>
      </c>
      <c r="Y43" s="9"/>
      <c r="Z43" s="110">
        <f t="shared" si="1"/>
        <v>47120</v>
      </c>
    </row>
    <row r="44" spans="1:26" ht="22.5" customHeight="1">
      <c r="A44" s="87" t="s">
        <v>191</v>
      </c>
      <c r="B44" s="143" t="s">
        <v>238</v>
      </c>
      <c r="C44" s="9"/>
      <c r="D44" s="143" t="s">
        <v>238</v>
      </c>
      <c r="E44" s="9"/>
      <c r="F44" s="143" t="s">
        <v>238</v>
      </c>
      <c r="G44" s="9"/>
      <c r="H44" s="143" t="s">
        <v>238</v>
      </c>
      <c r="I44" s="9"/>
      <c r="J44" s="143" t="s">
        <v>238</v>
      </c>
      <c r="K44" s="9"/>
      <c r="L44" s="143" t="s">
        <v>238</v>
      </c>
      <c r="M44" s="9"/>
      <c r="N44" s="143" t="s">
        <v>238</v>
      </c>
      <c r="O44" s="9"/>
      <c r="P44" s="143" t="s">
        <v>238</v>
      </c>
      <c r="Q44" s="9"/>
      <c r="R44" s="143" t="s">
        <v>238</v>
      </c>
      <c r="S44" s="9"/>
      <c r="T44" s="143" t="s">
        <v>238</v>
      </c>
      <c r="U44" s="9"/>
      <c r="V44" s="143" t="s">
        <v>238</v>
      </c>
      <c r="W44" s="9"/>
      <c r="X44" s="9">
        <v>165973</v>
      </c>
      <c r="Y44" s="9"/>
      <c r="Z44" s="110">
        <f t="shared" si="1"/>
        <v>165973</v>
      </c>
    </row>
    <row r="45" spans="1:26" ht="22.5" customHeight="1">
      <c r="A45" s="87" t="s">
        <v>192</v>
      </c>
      <c r="B45" s="143" t="s">
        <v>238</v>
      </c>
      <c r="C45" s="9"/>
      <c r="D45" s="143" t="s">
        <v>238</v>
      </c>
      <c r="E45" s="9"/>
      <c r="F45" s="143" t="s">
        <v>238</v>
      </c>
      <c r="G45" s="9"/>
      <c r="H45" s="143" t="s">
        <v>238</v>
      </c>
      <c r="I45" s="91"/>
      <c r="J45" s="143" t="s">
        <v>238</v>
      </c>
      <c r="K45" s="9"/>
      <c r="L45" s="143" t="s">
        <v>238</v>
      </c>
      <c r="M45" s="9"/>
      <c r="N45" s="143" t="s">
        <v>238</v>
      </c>
      <c r="O45" s="91"/>
      <c r="P45" s="143" t="s">
        <v>238</v>
      </c>
      <c r="Q45" s="91"/>
      <c r="R45" s="143" t="s">
        <v>238</v>
      </c>
      <c r="S45" s="91"/>
      <c r="T45" s="143" t="s">
        <v>238</v>
      </c>
      <c r="U45" s="91"/>
      <c r="V45" s="143" t="s">
        <v>238</v>
      </c>
      <c r="W45" s="91"/>
      <c r="X45" s="9">
        <v>-34</v>
      </c>
      <c r="Y45" s="9"/>
      <c r="Z45" s="110">
        <f t="shared" si="1"/>
        <v>-34</v>
      </c>
    </row>
    <row r="46" spans="1:26" s="97" customFormat="1" ht="22.5" customHeight="1" thickBot="1">
      <c r="A46" s="88" t="s">
        <v>193</v>
      </c>
      <c r="B46" s="41">
        <f>SUM(B34:B45)</f>
        <v>5730977</v>
      </c>
      <c r="C46" s="39"/>
      <c r="D46" s="41">
        <f>SUM(D34:D45)</f>
        <v>2049773</v>
      </c>
      <c r="E46" s="39"/>
      <c r="F46" s="41">
        <f>SUM(F34:F45)</f>
        <v>47120</v>
      </c>
      <c r="G46" s="39"/>
      <c r="H46" s="41">
        <f>SUM(H34:H45)</f>
        <v>11022990</v>
      </c>
      <c r="I46" s="39"/>
      <c r="J46" s="41">
        <f>SUM(J34:J45)</f>
        <v>2136100</v>
      </c>
      <c r="K46" s="39"/>
      <c r="L46" s="41">
        <f>SUM(L34:L45)</f>
        <v>157843</v>
      </c>
      <c r="M46" s="39"/>
      <c r="N46" s="41">
        <f>SUM(N34:N45)</f>
        <v>182466</v>
      </c>
      <c r="O46" s="39"/>
      <c r="P46" s="41">
        <f>SUM(P34:P45)</f>
        <v>921240</v>
      </c>
      <c r="Q46" s="39"/>
      <c r="R46" s="41">
        <f>SUM(R34:R45)</f>
        <v>-720700</v>
      </c>
      <c r="S46" s="39"/>
      <c r="T46" s="41">
        <f>SUM(T34:T45)</f>
        <v>820666</v>
      </c>
      <c r="U46" s="39"/>
      <c r="V46" s="41">
        <f>SUM(V34:V45)</f>
        <v>15206854</v>
      </c>
      <c r="W46" s="39"/>
      <c r="X46" s="41">
        <f>SUM(X34:X45)</f>
        <v>655821</v>
      </c>
      <c r="Y46" s="39"/>
      <c r="Z46" s="41">
        <f>SUM(Z34:Z45)</f>
        <v>38211150</v>
      </c>
    </row>
    <row r="47" spans="1:26" ht="22.5" customHeight="1" thickTop="1">
      <c r="A47" s="88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22.5" customHeight="1">
      <c r="A48" s="148" t="s">
        <v>194</v>
      </c>
      <c r="B48" s="148"/>
      <c r="C48" s="148"/>
      <c r="D48" s="148"/>
      <c r="Z48" s="44"/>
    </row>
    <row r="49" spans="1:26" ht="22.5" customHeight="1">
      <c r="A49" s="148" t="s">
        <v>213</v>
      </c>
      <c r="B49" s="148"/>
      <c r="C49" s="148"/>
      <c r="D49" s="148"/>
      <c r="E49" s="148"/>
      <c r="F49" s="148"/>
      <c r="G49" s="148"/>
      <c r="H49" s="148"/>
      <c r="Z49" s="44"/>
    </row>
    <row r="50" ht="22.5" customHeight="1">
      <c r="A50" s="92" t="s">
        <v>272</v>
      </c>
    </row>
    <row r="51" ht="22.5" customHeight="1">
      <c r="A51" s="82"/>
    </row>
    <row r="52" spans="1:26" ht="22.5" customHeight="1">
      <c r="A52" s="82"/>
      <c r="D52" s="149" t="s">
        <v>4</v>
      </c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</row>
    <row r="53" spans="1:26" ht="22.5" customHeight="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5"/>
      <c r="M53" s="85"/>
      <c r="O53" s="85"/>
      <c r="P53" s="85" t="s">
        <v>168</v>
      </c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22.5" customHeight="1">
      <c r="A54" s="84"/>
      <c r="B54" s="85"/>
      <c r="C54" s="85"/>
      <c r="D54" s="85"/>
      <c r="E54" s="85"/>
      <c r="F54" s="85" t="s">
        <v>169</v>
      </c>
      <c r="G54" s="84"/>
      <c r="H54" s="84"/>
      <c r="I54" s="84"/>
      <c r="J54" s="85"/>
      <c r="K54" s="85"/>
      <c r="L54" s="85"/>
      <c r="M54" s="85"/>
      <c r="O54" s="85"/>
      <c r="P54" s="85" t="s">
        <v>170</v>
      </c>
      <c r="Q54" s="85"/>
      <c r="R54" s="85"/>
      <c r="S54" s="85"/>
      <c r="T54" s="85"/>
      <c r="U54" s="85"/>
      <c r="V54" s="85"/>
      <c r="W54" s="85"/>
      <c r="X54" s="85"/>
      <c r="Y54" s="85"/>
      <c r="Z54" s="84"/>
    </row>
    <row r="55" spans="1:26" ht="22.5" customHeight="1">
      <c r="A55" s="84"/>
      <c r="C55" s="85"/>
      <c r="D55" s="85" t="s">
        <v>61</v>
      </c>
      <c r="E55" s="84"/>
      <c r="F55" s="85" t="s">
        <v>171</v>
      </c>
      <c r="G55" s="84"/>
      <c r="H55" s="84" t="s">
        <v>172</v>
      </c>
      <c r="I55" s="84"/>
      <c r="J55" s="85" t="s">
        <v>65</v>
      </c>
      <c r="K55" s="85"/>
      <c r="L55" s="85" t="s">
        <v>36</v>
      </c>
      <c r="N55" s="68" t="s">
        <v>36</v>
      </c>
      <c r="O55" s="85"/>
      <c r="P55" s="85" t="s">
        <v>173</v>
      </c>
      <c r="Q55" s="85"/>
      <c r="R55" s="85" t="s">
        <v>62</v>
      </c>
      <c r="S55" s="85"/>
      <c r="T55" s="85" t="s">
        <v>63</v>
      </c>
      <c r="U55" s="112"/>
      <c r="V55" s="150" t="s">
        <v>43</v>
      </c>
      <c r="W55" s="150"/>
      <c r="X55" s="150"/>
      <c r="Y55" s="85"/>
      <c r="Z55" s="84"/>
    </row>
    <row r="56" spans="1:26" ht="22.5" customHeight="1">
      <c r="A56" s="84"/>
      <c r="C56" s="85"/>
      <c r="D56" s="85" t="s">
        <v>71</v>
      </c>
      <c r="E56" s="85"/>
      <c r="F56" s="85" t="s">
        <v>64</v>
      </c>
      <c r="G56" s="85"/>
      <c r="H56" s="85" t="s">
        <v>174</v>
      </c>
      <c r="I56" s="85"/>
      <c r="J56" s="85" t="s">
        <v>175</v>
      </c>
      <c r="K56" s="85"/>
      <c r="L56" s="85" t="s">
        <v>66</v>
      </c>
      <c r="N56" s="68" t="s">
        <v>67</v>
      </c>
      <c r="O56" s="85"/>
      <c r="P56" s="85" t="s">
        <v>31</v>
      </c>
      <c r="Q56" s="85"/>
      <c r="R56" s="85" t="s">
        <v>68</v>
      </c>
      <c r="S56" s="85"/>
      <c r="T56" s="85" t="s">
        <v>69</v>
      </c>
      <c r="U56" s="85"/>
      <c r="V56" s="85" t="s">
        <v>121</v>
      </c>
      <c r="W56" s="85"/>
      <c r="X56" s="85" t="s">
        <v>124</v>
      </c>
      <c r="Y56" s="85"/>
      <c r="Z56" s="84"/>
    </row>
    <row r="57" spans="1:26" ht="22.5" customHeight="1">
      <c r="A57" s="86"/>
      <c r="C57" s="87"/>
      <c r="D57" s="95" t="s">
        <v>176</v>
      </c>
      <c r="E57" s="95"/>
      <c r="F57" s="95" t="s">
        <v>177</v>
      </c>
      <c r="G57" s="95"/>
      <c r="H57" s="95" t="s">
        <v>178</v>
      </c>
      <c r="I57" s="95"/>
      <c r="J57" s="95" t="s">
        <v>179</v>
      </c>
      <c r="K57" s="95"/>
      <c r="L57" s="95" t="s">
        <v>180</v>
      </c>
      <c r="M57" s="11"/>
      <c r="N57" s="57" t="s">
        <v>70</v>
      </c>
      <c r="O57" s="95"/>
      <c r="P57" s="95" t="s">
        <v>181</v>
      </c>
      <c r="Q57" s="96"/>
      <c r="R57" s="95" t="s">
        <v>182</v>
      </c>
      <c r="S57" s="96"/>
      <c r="T57" s="95" t="s">
        <v>183</v>
      </c>
      <c r="U57" s="96"/>
      <c r="V57" s="96" t="s">
        <v>122</v>
      </c>
      <c r="W57" s="96"/>
      <c r="X57" s="95" t="s">
        <v>123</v>
      </c>
      <c r="Y57" s="96"/>
      <c r="Z57" s="95" t="s">
        <v>185</v>
      </c>
    </row>
    <row r="58" spans="1:26" ht="22.5" customHeight="1">
      <c r="A58" s="86"/>
      <c r="C58" s="87"/>
      <c r="D58" s="151" t="s">
        <v>107</v>
      </c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</row>
    <row r="59" spans="1:26" ht="7.5" customHeight="1">
      <c r="A59" s="86"/>
      <c r="C59" s="87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</row>
    <row r="60" spans="1:26" ht="22.5" customHeight="1">
      <c r="A60" s="97" t="s">
        <v>199</v>
      </c>
      <c r="D60" s="106">
        <v>7519938</v>
      </c>
      <c r="E60" s="106"/>
      <c r="F60" s="143" t="s">
        <v>238</v>
      </c>
      <c r="G60" s="106"/>
      <c r="H60" s="143" t="s">
        <v>238</v>
      </c>
      <c r="I60" s="106"/>
      <c r="J60" s="106">
        <v>16436492</v>
      </c>
      <c r="K60" s="106"/>
      <c r="L60" s="106">
        <v>2135301</v>
      </c>
      <c r="M60" s="106"/>
      <c r="N60" s="106">
        <v>163035</v>
      </c>
      <c r="O60" s="106"/>
      <c r="P60" s="106">
        <v>165577</v>
      </c>
      <c r="Q60" s="106"/>
      <c r="R60" s="106">
        <v>896495</v>
      </c>
      <c r="S60" s="106"/>
      <c r="T60" s="106">
        <v>-720700</v>
      </c>
      <c r="U60" s="106"/>
      <c r="V60" s="106">
        <v>820666</v>
      </c>
      <c r="W60" s="106"/>
      <c r="X60" s="106">
        <v>15648444</v>
      </c>
      <c r="Y60" s="106"/>
      <c r="Z60" s="106">
        <f>SUM(D60:AA60)</f>
        <v>43065248</v>
      </c>
    </row>
    <row r="61" spans="1:26" ht="22.5" customHeight="1">
      <c r="A61" t="s">
        <v>36</v>
      </c>
      <c r="D61" s="143" t="s">
        <v>238</v>
      </c>
      <c r="E61" s="94"/>
      <c r="F61" s="143" t="s">
        <v>238</v>
      </c>
      <c r="G61" s="94"/>
      <c r="H61" s="143" t="s">
        <v>238</v>
      </c>
      <c r="I61" s="94"/>
      <c r="J61" s="143" t="s">
        <v>238</v>
      </c>
      <c r="K61" s="94"/>
      <c r="L61" s="143" t="s">
        <v>238</v>
      </c>
      <c r="M61" s="94"/>
      <c r="N61" s="94">
        <v>4609</v>
      </c>
      <c r="O61" s="94"/>
      <c r="P61" s="94">
        <v>-168414</v>
      </c>
      <c r="Q61" s="94"/>
      <c r="R61" s="143" t="s">
        <v>238</v>
      </c>
      <c r="S61" s="94"/>
      <c r="T61" s="143" t="s">
        <v>238</v>
      </c>
      <c r="U61" s="94"/>
      <c r="V61" s="143" t="s">
        <v>238</v>
      </c>
      <c r="W61" s="94"/>
      <c r="X61" s="143" t="s">
        <v>238</v>
      </c>
      <c r="Y61" s="98"/>
      <c r="Z61" s="106">
        <f>SUM(B61:X61)</f>
        <v>-163805</v>
      </c>
    </row>
    <row r="62" spans="1:26" ht="22.5" customHeight="1">
      <c r="A62" t="s">
        <v>42</v>
      </c>
      <c r="D62" s="143" t="s">
        <v>238</v>
      </c>
      <c r="E62" s="94"/>
      <c r="F62" s="143" t="s">
        <v>238</v>
      </c>
      <c r="G62" s="94"/>
      <c r="H62" s="143" t="s">
        <v>238</v>
      </c>
      <c r="I62" s="94"/>
      <c r="J62" s="143" t="s">
        <v>238</v>
      </c>
      <c r="K62" s="94"/>
      <c r="L62" s="143" t="s">
        <v>238</v>
      </c>
      <c r="M62" s="94"/>
      <c r="N62" s="143" t="s">
        <v>238</v>
      </c>
      <c r="O62" s="94"/>
      <c r="P62" s="143" t="s">
        <v>238</v>
      </c>
      <c r="Q62" s="94"/>
      <c r="R62" s="94">
        <v>-1352590</v>
      </c>
      <c r="S62" s="94"/>
      <c r="T62" s="143" t="s">
        <v>238</v>
      </c>
      <c r="U62" s="94"/>
      <c r="V62" s="143" t="s">
        <v>238</v>
      </c>
      <c r="W62" s="94"/>
      <c r="X62" s="143" t="s">
        <v>238</v>
      </c>
      <c r="Y62" s="98"/>
      <c r="Z62" s="106">
        <f>SUM(B62:X62)</f>
        <v>-1352590</v>
      </c>
    </row>
    <row r="63" spans="1:26" ht="22.5" customHeight="1">
      <c r="A63" t="s">
        <v>60</v>
      </c>
      <c r="D63" s="143" t="s">
        <v>238</v>
      </c>
      <c r="E63" s="94"/>
      <c r="F63" s="143" t="s">
        <v>238</v>
      </c>
      <c r="G63" s="94"/>
      <c r="H63" s="143" t="s">
        <v>238</v>
      </c>
      <c r="I63" s="94"/>
      <c r="J63" s="143" t="s">
        <v>238</v>
      </c>
      <c r="K63" s="94"/>
      <c r="L63" s="143" t="s">
        <v>238</v>
      </c>
      <c r="M63" s="94"/>
      <c r="N63" s="143" t="s">
        <v>238</v>
      </c>
      <c r="O63" s="94"/>
      <c r="P63" s="143" t="s">
        <v>238</v>
      </c>
      <c r="Q63" s="94"/>
      <c r="R63" s="143" t="s">
        <v>238</v>
      </c>
      <c r="S63" s="94"/>
      <c r="T63" s="143" t="s">
        <v>238</v>
      </c>
      <c r="U63" s="94"/>
      <c r="V63" s="143" t="s">
        <v>238</v>
      </c>
      <c r="W63" s="94"/>
      <c r="X63" s="94">
        <v>1572879</v>
      </c>
      <c r="Y63" s="98"/>
      <c r="Z63" s="106">
        <f>SUM(B63:X63)</f>
        <v>1572879</v>
      </c>
    </row>
    <row r="64" spans="1:24" ht="22.5" customHeight="1">
      <c r="A64" t="s">
        <v>276</v>
      </c>
      <c r="D64" s="94"/>
      <c r="E64" s="94"/>
      <c r="F64" s="139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140"/>
      <c r="U64" s="94"/>
      <c r="V64" s="94"/>
      <c r="W64" s="94"/>
      <c r="X64" s="94"/>
    </row>
    <row r="65" spans="1:26" ht="22.5" customHeight="1">
      <c r="A65" t="s">
        <v>250</v>
      </c>
      <c r="D65" s="143" t="s">
        <v>238</v>
      </c>
      <c r="E65" s="94"/>
      <c r="F65" s="143" t="s">
        <v>238</v>
      </c>
      <c r="G65" s="94"/>
      <c r="H65" s="143" t="s">
        <v>238</v>
      </c>
      <c r="I65" s="94"/>
      <c r="J65" s="143" t="s">
        <v>238</v>
      </c>
      <c r="K65" s="94"/>
      <c r="L65" s="143" t="s">
        <v>238</v>
      </c>
      <c r="M65" s="94"/>
      <c r="N65" s="143" t="s">
        <v>238</v>
      </c>
      <c r="O65" s="94"/>
      <c r="P65" s="143" t="s">
        <v>238</v>
      </c>
      <c r="Q65" s="94"/>
      <c r="R65" s="143" t="s">
        <v>238</v>
      </c>
      <c r="S65" s="94"/>
      <c r="T65" s="143" t="s">
        <v>238</v>
      </c>
      <c r="U65" s="94"/>
      <c r="V65" s="143" t="s">
        <v>238</v>
      </c>
      <c r="W65" s="94"/>
      <c r="X65" s="94">
        <v>-791023</v>
      </c>
      <c r="Y65" s="98"/>
      <c r="Z65" s="106">
        <f>SUM(B65:X65)</f>
        <v>-791023</v>
      </c>
    </row>
    <row r="66" spans="1:26" s="97" customFormat="1" ht="22.5" customHeight="1" thickBot="1">
      <c r="A66" s="97" t="s">
        <v>200</v>
      </c>
      <c r="D66" s="107">
        <f>SUM(D60:D65)</f>
        <v>7519938</v>
      </c>
      <c r="E66" s="106"/>
      <c r="F66" s="144" t="s">
        <v>238</v>
      </c>
      <c r="G66" s="106"/>
      <c r="H66" s="144" t="s">
        <v>238</v>
      </c>
      <c r="I66" s="106"/>
      <c r="J66" s="107">
        <f>SUM(J60:J65)</f>
        <v>16436492</v>
      </c>
      <c r="K66" s="106"/>
      <c r="L66" s="107">
        <f>SUM(L60:L65)</f>
        <v>2135301</v>
      </c>
      <c r="M66" s="106"/>
      <c r="N66" s="107">
        <f>SUM(N60:N65)</f>
        <v>167644</v>
      </c>
      <c r="O66" s="106"/>
      <c r="P66" s="107">
        <f>SUM(P60:P65)</f>
        <v>-2837</v>
      </c>
      <c r="Q66" s="106"/>
      <c r="R66" s="107">
        <f>SUM(R60:R65)</f>
        <v>-456095</v>
      </c>
      <c r="S66" s="106"/>
      <c r="T66" s="107">
        <f>SUM(T60:T65)</f>
        <v>-720700</v>
      </c>
      <c r="U66" s="106"/>
      <c r="V66" s="107">
        <f>SUM(V60:V65)</f>
        <v>820666</v>
      </c>
      <c r="W66" s="106"/>
      <c r="X66" s="107">
        <f>SUM(X60:X65)</f>
        <v>16430300</v>
      </c>
      <c r="Y66" s="83">
        <f>SUM(Y60:Y65)</f>
        <v>0</v>
      </c>
      <c r="Z66" s="107">
        <f>SUM(D66:X66)</f>
        <v>42330709</v>
      </c>
    </row>
    <row r="67" ht="22.5" customHeight="1" thickTop="1"/>
    <row r="68" spans="1:26" ht="22.5" customHeight="1">
      <c r="A68" s="148" t="s">
        <v>194</v>
      </c>
      <c r="B68" s="148"/>
      <c r="C68" s="148"/>
      <c r="D68" s="148"/>
      <c r="Z68" s="44"/>
    </row>
    <row r="69" spans="1:26" ht="22.5" customHeight="1">
      <c r="A69" s="148" t="s">
        <v>131</v>
      </c>
      <c r="B69" s="148"/>
      <c r="C69" s="148"/>
      <c r="D69" s="148"/>
      <c r="Z69" s="44"/>
    </row>
    <row r="70" ht="22.5" customHeight="1">
      <c r="A70" s="92" t="s">
        <v>273</v>
      </c>
    </row>
    <row r="71" ht="22.5" customHeight="1">
      <c r="A71" s="82"/>
    </row>
    <row r="72" spans="1:26" ht="22.5" customHeight="1">
      <c r="A72" s="82"/>
      <c r="D72" s="149" t="s">
        <v>4</v>
      </c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</row>
    <row r="73" spans="1:26" ht="22.5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5"/>
      <c r="M73" s="85"/>
      <c r="O73" s="85"/>
      <c r="P73" s="85" t="s">
        <v>168</v>
      </c>
      <c r="Q73" s="84"/>
      <c r="R73" s="84"/>
      <c r="S73" s="84"/>
      <c r="T73" s="84"/>
      <c r="U73" s="84"/>
      <c r="V73" s="84"/>
      <c r="W73" s="84"/>
      <c r="X73" s="84"/>
      <c r="Y73" s="84"/>
      <c r="Z73" s="84"/>
    </row>
    <row r="74" spans="1:26" ht="22.5" customHeight="1">
      <c r="A74" s="84"/>
      <c r="B74" s="85"/>
      <c r="C74" s="85"/>
      <c r="D74" s="85"/>
      <c r="E74" s="85"/>
      <c r="F74" s="85" t="s">
        <v>169</v>
      </c>
      <c r="G74" s="84"/>
      <c r="H74" s="84"/>
      <c r="I74" s="84"/>
      <c r="J74" s="85"/>
      <c r="K74" s="85"/>
      <c r="L74" s="85"/>
      <c r="M74" s="85"/>
      <c r="O74" s="85"/>
      <c r="P74" s="85" t="s">
        <v>170</v>
      </c>
      <c r="Q74" s="85"/>
      <c r="R74" s="85"/>
      <c r="S74" s="85"/>
      <c r="T74" s="85"/>
      <c r="U74" s="85"/>
      <c r="V74" s="85"/>
      <c r="W74" s="85"/>
      <c r="X74" s="85"/>
      <c r="Y74" s="85"/>
      <c r="Z74" s="84"/>
    </row>
    <row r="75" spans="1:26" ht="22.5" customHeight="1">
      <c r="A75" s="84"/>
      <c r="C75" s="85"/>
      <c r="D75" s="85" t="s">
        <v>61</v>
      </c>
      <c r="E75" s="85"/>
      <c r="F75" s="85" t="s">
        <v>171</v>
      </c>
      <c r="G75" s="84"/>
      <c r="H75" s="84" t="s">
        <v>172</v>
      </c>
      <c r="I75" s="84"/>
      <c r="J75" s="85" t="s">
        <v>65</v>
      </c>
      <c r="K75" s="85"/>
      <c r="L75" s="85" t="s">
        <v>36</v>
      </c>
      <c r="M75" s="85"/>
      <c r="N75" s="85" t="s">
        <v>240</v>
      </c>
      <c r="O75" s="85"/>
      <c r="P75" s="85" t="s">
        <v>173</v>
      </c>
      <c r="Q75" s="85"/>
      <c r="R75" s="85" t="s">
        <v>62</v>
      </c>
      <c r="S75" s="85"/>
      <c r="T75" s="85" t="s">
        <v>63</v>
      </c>
      <c r="U75" s="112"/>
      <c r="V75" s="150" t="s">
        <v>43</v>
      </c>
      <c r="W75" s="150"/>
      <c r="X75" s="150"/>
      <c r="Y75" s="85"/>
      <c r="Z75" s="84"/>
    </row>
    <row r="76" spans="1:26" ht="22.5" customHeight="1">
      <c r="A76" s="84"/>
      <c r="C76" s="85"/>
      <c r="D76" s="85" t="s">
        <v>71</v>
      </c>
      <c r="E76" s="85"/>
      <c r="F76" s="85" t="s">
        <v>64</v>
      </c>
      <c r="G76" s="85"/>
      <c r="H76" s="85" t="s">
        <v>174</v>
      </c>
      <c r="I76" s="85"/>
      <c r="J76" s="85" t="s">
        <v>175</v>
      </c>
      <c r="K76" s="85"/>
      <c r="L76" s="85" t="s">
        <v>66</v>
      </c>
      <c r="M76" s="85"/>
      <c r="N76" s="85" t="s">
        <v>241</v>
      </c>
      <c r="O76" s="85"/>
      <c r="P76" s="85" t="s">
        <v>31</v>
      </c>
      <c r="Q76" s="85"/>
      <c r="R76" s="85" t="s">
        <v>68</v>
      </c>
      <c r="S76" s="85"/>
      <c r="T76" s="85" t="s">
        <v>69</v>
      </c>
      <c r="U76" s="85"/>
      <c r="V76" s="85" t="s">
        <v>121</v>
      </c>
      <c r="W76" s="85"/>
      <c r="X76" s="85" t="s">
        <v>124</v>
      </c>
      <c r="Y76" s="85"/>
      <c r="Z76" s="84"/>
    </row>
    <row r="77" spans="1:26" ht="22.5" customHeight="1">
      <c r="A77" s="86"/>
      <c r="C77" s="87"/>
      <c r="D77" s="95" t="s">
        <v>176</v>
      </c>
      <c r="E77" s="95"/>
      <c r="F77" s="95" t="s">
        <v>177</v>
      </c>
      <c r="G77" s="95"/>
      <c r="H77" s="95" t="s">
        <v>178</v>
      </c>
      <c r="I77" s="95"/>
      <c r="J77" s="95" t="s">
        <v>179</v>
      </c>
      <c r="K77" s="96"/>
      <c r="L77" s="95" t="s">
        <v>180</v>
      </c>
      <c r="M77" s="95"/>
      <c r="N77" s="95" t="s">
        <v>239</v>
      </c>
      <c r="O77" s="95"/>
      <c r="P77" s="95" t="s">
        <v>181</v>
      </c>
      <c r="Q77" s="96"/>
      <c r="R77" s="95" t="s">
        <v>182</v>
      </c>
      <c r="S77" s="96"/>
      <c r="T77" s="95" t="s">
        <v>183</v>
      </c>
      <c r="U77" s="96"/>
      <c r="V77" s="96" t="s">
        <v>122</v>
      </c>
      <c r="W77" s="96"/>
      <c r="X77" s="95" t="s">
        <v>123</v>
      </c>
      <c r="Y77" s="96"/>
      <c r="Z77" s="95" t="s">
        <v>185</v>
      </c>
    </row>
    <row r="78" spans="1:26" ht="22.5" customHeight="1">
      <c r="A78" s="86"/>
      <c r="C78" s="87"/>
      <c r="D78" s="151" t="s">
        <v>107</v>
      </c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</row>
    <row r="79" spans="1:26" ht="7.5" customHeight="1">
      <c r="A79" s="86"/>
      <c r="C79" s="87"/>
      <c r="D79" s="95"/>
      <c r="E79" s="85"/>
      <c r="F79" s="95"/>
      <c r="G79" s="85"/>
      <c r="H79" s="95"/>
      <c r="I79" s="85"/>
      <c r="J79" s="95"/>
      <c r="K79" s="87"/>
      <c r="L79" s="95"/>
      <c r="M79" s="85"/>
      <c r="N79" s="95"/>
      <c r="O79" s="85"/>
      <c r="P79" s="95"/>
      <c r="Q79" s="87"/>
      <c r="R79" s="95"/>
      <c r="S79" s="87"/>
      <c r="T79" s="87"/>
      <c r="U79" s="87"/>
      <c r="V79" s="87"/>
      <c r="W79" s="87"/>
      <c r="X79" s="96"/>
      <c r="Y79" s="87"/>
      <c r="Z79" s="95"/>
    </row>
    <row r="80" spans="1:26" ht="22.5" customHeight="1">
      <c r="A80" s="88" t="s">
        <v>196</v>
      </c>
      <c r="D80" s="111">
        <v>5727562</v>
      </c>
      <c r="E80" s="111"/>
      <c r="F80" s="111">
        <v>1160</v>
      </c>
      <c r="G80" s="111"/>
      <c r="H80" s="143" t="s">
        <v>238</v>
      </c>
      <c r="I80" s="111"/>
      <c r="J80" s="111">
        <v>11012752</v>
      </c>
      <c r="K80" s="111"/>
      <c r="L80" s="111">
        <v>1277483</v>
      </c>
      <c r="M80" s="111"/>
      <c r="N80" s="111">
        <v>153880</v>
      </c>
      <c r="O80" s="111"/>
      <c r="P80" s="111">
        <v>668709</v>
      </c>
      <c r="Q80" s="111"/>
      <c r="R80" s="111">
        <v>415517</v>
      </c>
      <c r="S80" s="111"/>
      <c r="T80" s="106">
        <v>-720700</v>
      </c>
      <c r="U80" s="111"/>
      <c r="V80" s="111">
        <v>820666</v>
      </c>
      <c r="W80" s="111"/>
      <c r="X80" s="111">
        <v>11850536</v>
      </c>
      <c r="Y80" s="60"/>
      <c r="Z80" s="111">
        <f>SUM(D80:X80)</f>
        <v>31207565</v>
      </c>
    </row>
    <row r="81" spans="1:26" ht="22.5" customHeight="1">
      <c r="A81" s="87" t="s">
        <v>36</v>
      </c>
      <c r="D81" s="143" t="s">
        <v>238</v>
      </c>
      <c r="E81" s="9"/>
      <c r="F81" s="143" t="s">
        <v>238</v>
      </c>
      <c r="G81" s="9"/>
      <c r="H81" s="143" t="s">
        <v>238</v>
      </c>
      <c r="I81" s="9"/>
      <c r="J81" s="143" t="s">
        <v>238</v>
      </c>
      <c r="K81" s="9"/>
      <c r="L81" s="9">
        <v>858617</v>
      </c>
      <c r="M81" s="9"/>
      <c r="N81" s="89">
        <v>3963</v>
      </c>
      <c r="O81" s="9"/>
      <c r="P81" s="9">
        <v>-486243</v>
      </c>
      <c r="Q81" s="9"/>
      <c r="R81" s="143" t="s">
        <v>238</v>
      </c>
      <c r="S81" s="9"/>
      <c r="T81" s="143" t="s">
        <v>238</v>
      </c>
      <c r="U81" s="9"/>
      <c r="V81" s="143" t="s">
        <v>238</v>
      </c>
      <c r="W81" s="9"/>
      <c r="X81" s="143" t="s">
        <v>238</v>
      </c>
      <c r="Y81" s="50"/>
      <c r="Z81" s="111">
        <f>SUM(D81:W81)</f>
        <v>376337</v>
      </c>
    </row>
    <row r="82" spans="1:26" ht="22.5" customHeight="1">
      <c r="A82" s="87" t="s">
        <v>42</v>
      </c>
      <c r="D82" s="143" t="s">
        <v>238</v>
      </c>
      <c r="E82" s="9"/>
      <c r="F82" s="143" t="s">
        <v>238</v>
      </c>
      <c r="G82" s="9"/>
      <c r="H82" s="143" t="s">
        <v>238</v>
      </c>
      <c r="I82" s="9"/>
      <c r="J82" s="143" t="s">
        <v>238</v>
      </c>
      <c r="K82" s="9"/>
      <c r="L82" s="143" t="s">
        <v>238</v>
      </c>
      <c r="M82" s="9"/>
      <c r="N82" s="143" t="s">
        <v>238</v>
      </c>
      <c r="O82" s="9"/>
      <c r="P82" s="143" t="s">
        <v>238</v>
      </c>
      <c r="Q82" s="9"/>
      <c r="R82" s="9">
        <v>505723</v>
      </c>
      <c r="S82" s="9"/>
      <c r="T82" s="143" t="s">
        <v>238</v>
      </c>
      <c r="U82" s="9"/>
      <c r="V82" s="143" t="s">
        <v>238</v>
      </c>
      <c r="W82" s="9"/>
      <c r="X82" s="143" t="s">
        <v>238</v>
      </c>
      <c r="Y82" s="50"/>
      <c r="Z82" s="111">
        <f>SUM(D82:W82)</f>
        <v>505723</v>
      </c>
    </row>
    <row r="83" spans="1:26" ht="22.5" customHeight="1">
      <c r="A83" s="87" t="s">
        <v>60</v>
      </c>
      <c r="D83" s="143" t="s">
        <v>238</v>
      </c>
      <c r="E83" s="9"/>
      <c r="F83" s="143" t="s">
        <v>238</v>
      </c>
      <c r="G83" s="9"/>
      <c r="H83" s="143" t="s">
        <v>238</v>
      </c>
      <c r="I83" s="9"/>
      <c r="J83" s="143" t="s">
        <v>238</v>
      </c>
      <c r="K83" s="9"/>
      <c r="L83" s="143" t="s">
        <v>238</v>
      </c>
      <c r="M83" s="9"/>
      <c r="N83" s="143" t="s">
        <v>238</v>
      </c>
      <c r="O83" s="9"/>
      <c r="P83" s="143" t="s">
        <v>238</v>
      </c>
      <c r="Q83" s="9"/>
      <c r="R83" s="143" t="s">
        <v>238</v>
      </c>
      <c r="S83" s="9"/>
      <c r="T83" s="143" t="s">
        <v>238</v>
      </c>
      <c r="U83" s="9"/>
      <c r="V83" s="143" t="s">
        <v>238</v>
      </c>
      <c r="W83" s="9"/>
      <c r="X83" s="9">
        <v>4004577</v>
      </c>
      <c r="Y83" s="50"/>
      <c r="Z83" s="111">
        <f>SUM(D83:X83)</f>
        <v>4004577</v>
      </c>
    </row>
    <row r="84" spans="1:26" ht="22.5" customHeight="1">
      <c r="A84" s="87" t="s">
        <v>187</v>
      </c>
      <c r="D84" s="9"/>
      <c r="E84" s="50"/>
      <c r="F84" s="9"/>
      <c r="G84" s="50"/>
      <c r="H84" s="9"/>
      <c r="I84" s="50"/>
      <c r="J84" s="9"/>
      <c r="K84" s="50"/>
      <c r="L84" s="9"/>
      <c r="M84" s="50"/>
      <c r="N84" s="9"/>
      <c r="O84" s="50"/>
      <c r="P84" s="9"/>
      <c r="Q84" s="50"/>
      <c r="R84" s="9"/>
      <c r="S84" s="50"/>
      <c r="T84" s="9"/>
      <c r="U84" s="50"/>
      <c r="V84" s="9"/>
      <c r="W84" s="50"/>
      <c r="X84" s="50"/>
      <c r="Y84" s="50"/>
      <c r="Z84" s="111"/>
    </row>
    <row r="85" spans="1:26" ht="22.5" customHeight="1">
      <c r="A85" s="87" t="s">
        <v>188</v>
      </c>
      <c r="Y85" s="50"/>
      <c r="Z85" s="111"/>
    </row>
    <row r="86" spans="1:26" ht="22.5" customHeight="1">
      <c r="A86" t="s">
        <v>261</v>
      </c>
      <c r="D86" s="143" t="s">
        <v>238</v>
      </c>
      <c r="E86" s="9"/>
      <c r="F86" s="143" t="s">
        <v>238</v>
      </c>
      <c r="G86" s="9"/>
      <c r="H86" s="143" t="s">
        <v>238</v>
      </c>
      <c r="I86" s="9"/>
      <c r="J86" s="143" t="s">
        <v>238</v>
      </c>
      <c r="K86" s="9"/>
      <c r="L86" s="143" t="s">
        <v>238</v>
      </c>
      <c r="M86" s="9"/>
      <c r="N86" s="143" t="s">
        <v>238</v>
      </c>
      <c r="O86" s="9"/>
      <c r="P86" s="143" t="s">
        <v>238</v>
      </c>
      <c r="Q86" s="9"/>
      <c r="R86" s="143" t="s">
        <v>238</v>
      </c>
      <c r="S86" s="9"/>
      <c r="T86" s="143" t="s">
        <v>238</v>
      </c>
      <c r="U86" s="9"/>
      <c r="V86" s="143" t="s">
        <v>238</v>
      </c>
      <c r="W86" s="9"/>
      <c r="X86" s="9">
        <v>-648259</v>
      </c>
      <c r="Y86" s="50"/>
      <c r="Z86" s="111">
        <f>SUM(D86:X86)</f>
        <v>-648259</v>
      </c>
    </row>
    <row r="87" spans="1:26" ht="22.5" customHeight="1">
      <c r="A87" s="87" t="s">
        <v>195</v>
      </c>
      <c r="D87" s="89">
        <v>3415</v>
      </c>
      <c r="E87" s="90"/>
      <c r="F87" s="89">
        <v>-1160</v>
      </c>
      <c r="G87" s="9"/>
      <c r="H87" s="143" t="s">
        <v>238</v>
      </c>
      <c r="I87" s="9"/>
      <c r="J87" s="89">
        <v>10238</v>
      </c>
      <c r="K87" s="9"/>
      <c r="L87" s="143" t="s">
        <v>238</v>
      </c>
      <c r="M87" s="9"/>
      <c r="N87" s="143" t="s">
        <v>238</v>
      </c>
      <c r="O87" s="9"/>
      <c r="P87" s="143" t="s">
        <v>238</v>
      </c>
      <c r="Q87" s="9"/>
      <c r="R87" s="143" t="s">
        <v>238</v>
      </c>
      <c r="S87" s="9"/>
      <c r="T87" s="143" t="s">
        <v>238</v>
      </c>
      <c r="U87" s="9"/>
      <c r="V87" s="143" t="s">
        <v>238</v>
      </c>
      <c r="W87" s="9"/>
      <c r="X87" s="143" t="s">
        <v>238</v>
      </c>
      <c r="Y87" s="53"/>
      <c r="Z87" s="111">
        <f>SUM(D87:W87)</f>
        <v>12493</v>
      </c>
    </row>
    <row r="88" spans="1:26" ht="22.5" customHeight="1">
      <c r="A88" s="153" t="s">
        <v>189</v>
      </c>
      <c r="B88" s="153"/>
      <c r="D88" s="143" t="s">
        <v>238</v>
      </c>
      <c r="E88" s="90"/>
      <c r="F88" s="89">
        <v>2049773</v>
      </c>
      <c r="G88" s="9"/>
      <c r="H88" s="143" t="s">
        <v>238</v>
      </c>
      <c r="I88" s="9"/>
      <c r="J88" s="143" t="s">
        <v>238</v>
      </c>
      <c r="K88" s="9"/>
      <c r="L88" s="143" t="s">
        <v>238</v>
      </c>
      <c r="M88" s="9"/>
      <c r="N88" s="143" t="s">
        <v>238</v>
      </c>
      <c r="O88" s="9"/>
      <c r="P88" s="143" t="s">
        <v>238</v>
      </c>
      <c r="Q88" s="9"/>
      <c r="R88" s="143" t="s">
        <v>238</v>
      </c>
      <c r="S88" s="9"/>
      <c r="T88" s="143" t="s">
        <v>238</v>
      </c>
      <c r="U88" s="9"/>
      <c r="V88" s="143" t="s">
        <v>238</v>
      </c>
      <c r="W88" s="9"/>
      <c r="X88" s="143" t="s">
        <v>238</v>
      </c>
      <c r="Y88" s="9"/>
      <c r="Z88" s="111">
        <f>SUM(D88:W88)</f>
        <v>2049773</v>
      </c>
    </row>
    <row r="89" spans="1:26" ht="22.5" customHeight="1">
      <c r="A89" s="153" t="s">
        <v>190</v>
      </c>
      <c r="B89" s="153"/>
      <c r="D89" s="143" t="s">
        <v>238</v>
      </c>
      <c r="E89" s="9"/>
      <c r="F89" s="143" t="s">
        <v>238</v>
      </c>
      <c r="G89" s="9"/>
      <c r="H89" s="89">
        <v>47120</v>
      </c>
      <c r="I89" s="9"/>
      <c r="J89" s="143" t="s">
        <v>238</v>
      </c>
      <c r="K89" s="9"/>
      <c r="L89" s="143" t="s">
        <v>238</v>
      </c>
      <c r="M89" s="9"/>
      <c r="N89" s="143" t="s">
        <v>238</v>
      </c>
      <c r="O89" s="9"/>
      <c r="P89" s="143" t="s">
        <v>238</v>
      </c>
      <c r="Q89" s="9"/>
      <c r="R89" s="143" t="s">
        <v>238</v>
      </c>
      <c r="S89" s="9"/>
      <c r="T89" s="143" t="s">
        <v>238</v>
      </c>
      <c r="U89" s="9"/>
      <c r="V89" s="143" t="s">
        <v>238</v>
      </c>
      <c r="W89" s="9"/>
      <c r="X89" s="143" t="s">
        <v>238</v>
      </c>
      <c r="Y89" s="53"/>
      <c r="Z89" s="111">
        <f>SUM(D89:W89)</f>
        <v>47120</v>
      </c>
    </row>
    <row r="90" spans="1:26" s="97" customFormat="1" ht="22.5" customHeight="1" thickBot="1">
      <c r="A90" s="88" t="s">
        <v>193</v>
      </c>
      <c r="D90" s="41">
        <f>SUM(D80:D87)</f>
        <v>5730977</v>
      </c>
      <c r="E90" s="60"/>
      <c r="F90" s="108">
        <f>SUM(F80:F89)</f>
        <v>2049773</v>
      </c>
      <c r="G90" s="60"/>
      <c r="H90" s="108">
        <f>SUM(H80:H89)</f>
        <v>47120</v>
      </c>
      <c r="I90" s="60"/>
      <c r="J90" s="108">
        <f>SUM(J80:J89)</f>
        <v>11022990</v>
      </c>
      <c r="K90" s="60"/>
      <c r="L90" s="108">
        <f>SUM(L80:L89)</f>
        <v>2136100</v>
      </c>
      <c r="M90" s="60"/>
      <c r="N90" s="108">
        <f>SUM(N80:N89)</f>
        <v>157843</v>
      </c>
      <c r="O90" s="60"/>
      <c r="P90" s="108">
        <f>SUM(P80:P89)</f>
        <v>182466</v>
      </c>
      <c r="Q90" s="60"/>
      <c r="R90" s="108">
        <f>SUM(R80:R89)</f>
        <v>921240</v>
      </c>
      <c r="S90" s="60"/>
      <c r="T90" s="108">
        <f>SUM(T80:T89)</f>
        <v>-720700</v>
      </c>
      <c r="U90" s="60"/>
      <c r="V90" s="67">
        <f>SUM(V80:V89)</f>
        <v>820666</v>
      </c>
      <c r="W90" s="60"/>
      <c r="X90" s="67">
        <f>SUM(X80:X89)</f>
        <v>15206854</v>
      </c>
      <c r="Y90" s="60"/>
      <c r="Z90" s="108">
        <f>SUM(D90:X90)</f>
        <v>37555329</v>
      </c>
    </row>
    <row r="91" spans="1:26" ht="22.5" customHeight="1" thickTop="1">
      <c r="A91" s="88"/>
      <c r="D91" s="10"/>
      <c r="E91" s="53"/>
      <c r="F91" s="103"/>
      <c r="G91" s="53"/>
      <c r="H91" s="103"/>
      <c r="I91" s="53"/>
      <c r="J91" s="103"/>
      <c r="K91" s="53"/>
      <c r="L91" s="103"/>
      <c r="M91" s="53"/>
      <c r="N91" s="103"/>
      <c r="O91" s="53"/>
      <c r="P91" s="103"/>
      <c r="Q91" s="53"/>
      <c r="R91" s="103"/>
      <c r="S91" s="53"/>
      <c r="T91" s="53"/>
      <c r="U91" s="53"/>
      <c r="V91" s="53"/>
      <c r="W91" s="53"/>
      <c r="X91" s="103"/>
      <c r="Y91" s="53"/>
      <c r="Z91" s="103"/>
    </row>
  </sheetData>
  <mergeCells count="22">
    <mergeCell ref="A88:B88"/>
    <mergeCell ref="A89:B89"/>
    <mergeCell ref="A48:D48"/>
    <mergeCell ref="D72:Z72"/>
    <mergeCell ref="V75:X75"/>
    <mergeCell ref="D58:Z58"/>
    <mergeCell ref="V55:X55"/>
    <mergeCell ref="D78:Z78"/>
    <mergeCell ref="T8:V8"/>
    <mergeCell ref="A23:D23"/>
    <mergeCell ref="A68:D68"/>
    <mergeCell ref="A69:D69"/>
    <mergeCell ref="A1:D1"/>
    <mergeCell ref="B5:Z5"/>
    <mergeCell ref="B26:Z26"/>
    <mergeCell ref="D52:Z52"/>
    <mergeCell ref="T29:V29"/>
    <mergeCell ref="A2:D2"/>
    <mergeCell ref="A49:H49"/>
    <mergeCell ref="B32:Z32"/>
    <mergeCell ref="B11:Z11"/>
    <mergeCell ref="A22:D22"/>
  </mergeCells>
  <printOptions/>
  <pageMargins left="0.7" right="0.3" top="0.48" bottom="0.5" header="0.5" footer="0.5"/>
  <pageSetup firstPageNumber="10" useFirstPageNumber="1" horizontalDpi="600" verticalDpi="600" orientation="landscape" paperSize="9" scale="71" r:id="rId1"/>
  <headerFooter alignWithMargins="0">
    <oddFooter>&amp;Lหมายเหตุประกอบงบการเงินเป็นส่วนหนึ่งของงบการเงินนี้
&amp;R&amp;P</oddFooter>
  </headerFooter>
  <rowBreaks count="3" manualBreakCount="3">
    <brk id="21" max="255" man="1"/>
    <brk id="47" max="255" man="1"/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18"/>
  <sheetViews>
    <sheetView workbookViewId="0" topLeftCell="A94">
      <selection activeCell="A96" sqref="A96"/>
    </sheetView>
  </sheetViews>
  <sheetFormatPr defaultColWidth="9.140625" defaultRowHeight="23.25" customHeight="1"/>
  <cols>
    <col min="1" max="1" width="41.140625" style="0" customWidth="1"/>
    <col min="2" max="2" width="9.140625" style="76" customWidth="1"/>
    <col min="3" max="3" width="1.1484375" style="0" customWidth="1"/>
    <col min="4" max="4" width="12.140625" style="0" customWidth="1"/>
    <col min="5" max="5" width="1.1484375" style="0" customWidth="1"/>
    <col min="6" max="6" width="12.28125" style="0" customWidth="1"/>
    <col min="7" max="7" width="0.9921875" style="0" customWidth="1"/>
    <col min="8" max="8" width="12.00390625" style="0" customWidth="1"/>
    <col min="9" max="9" width="1.1484375" style="0" customWidth="1"/>
    <col min="10" max="10" width="11.8515625" style="0" customWidth="1"/>
  </cols>
  <sheetData>
    <row r="1" spans="1:10" s="4" customFormat="1" ht="23.25" customHeight="1">
      <c r="A1" s="154" t="s">
        <v>160</v>
      </c>
      <c r="B1" s="154"/>
      <c r="C1" s="154"/>
      <c r="D1" s="154"/>
      <c r="J1" s="44"/>
    </row>
    <row r="2" spans="1:10" s="4" customFormat="1" ht="23.25" customHeight="1">
      <c r="A2" s="42" t="s">
        <v>116</v>
      </c>
      <c r="B2" s="13"/>
      <c r="J2" s="69"/>
    </row>
    <row r="3" spans="1:2" s="4" customFormat="1" ht="23.25" customHeight="1">
      <c r="A3" s="42" t="s">
        <v>269</v>
      </c>
      <c r="B3" s="13"/>
    </row>
    <row r="4" spans="1:2" s="4" customFormat="1" ht="23.25" customHeight="1">
      <c r="A4" s="43"/>
      <c r="B4" s="13"/>
    </row>
    <row r="5" spans="1:10" s="4" customFormat="1" ht="23.25" customHeight="1">
      <c r="A5" s="2"/>
      <c r="B5" s="12"/>
      <c r="C5" s="58"/>
      <c r="D5" s="155" t="s">
        <v>3</v>
      </c>
      <c r="E5" s="155"/>
      <c r="F5" s="155"/>
      <c r="G5" s="58"/>
      <c r="H5" s="155" t="s">
        <v>4</v>
      </c>
      <c r="I5" s="155"/>
      <c r="J5" s="155"/>
    </row>
    <row r="6" spans="1:10" s="4" customFormat="1" ht="23.25" customHeight="1">
      <c r="A6" s="2"/>
      <c r="B6" s="74" t="s">
        <v>5</v>
      </c>
      <c r="C6" s="58"/>
      <c r="D6" s="55">
        <v>2549</v>
      </c>
      <c r="E6" s="58"/>
      <c r="F6" s="55">
        <v>2548</v>
      </c>
      <c r="G6" s="58"/>
      <c r="H6" s="55">
        <v>2549</v>
      </c>
      <c r="I6" s="58"/>
      <c r="J6" s="55">
        <v>2548</v>
      </c>
    </row>
    <row r="7" spans="1:10" s="4" customFormat="1" ht="23.25" customHeight="1">
      <c r="A7" s="2"/>
      <c r="B7" s="74"/>
      <c r="C7" s="46"/>
      <c r="D7" s="156" t="s">
        <v>107</v>
      </c>
      <c r="E7" s="156"/>
      <c r="F7" s="156"/>
      <c r="G7" s="156"/>
      <c r="H7" s="156"/>
      <c r="I7" s="156"/>
      <c r="J7" s="156"/>
    </row>
    <row r="8" spans="1:10" s="4" customFormat="1" ht="23.25" customHeight="1">
      <c r="A8" s="59" t="s">
        <v>50</v>
      </c>
      <c r="B8" s="13"/>
      <c r="C8" s="45"/>
      <c r="D8" s="130"/>
      <c r="E8" s="130"/>
      <c r="F8" s="130"/>
      <c r="G8" s="130"/>
      <c r="H8" s="130"/>
      <c r="I8" s="130"/>
      <c r="J8" s="130"/>
    </row>
    <row r="9" spans="1:10" s="4" customFormat="1" ht="23.25" customHeight="1">
      <c r="A9" s="48" t="s">
        <v>246</v>
      </c>
      <c r="B9" s="75">
        <v>4</v>
      </c>
      <c r="C9" s="45"/>
      <c r="D9" s="118">
        <v>31882130</v>
      </c>
      <c r="E9" s="118"/>
      <c r="F9" s="118">
        <v>29098444</v>
      </c>
      <c r="G9" s="118"/>
      <c r="H9" s="118">
        <v>12262598</v>
      </c>
      <c r="I9" s="118"/>
      <c r="J9" s="118">
        <v>10989680</v>
      </c>
    </row>
    <row r="10" spans="1:10" s="4" customFormat="1" ht="23.25" customHeight="1">
      <c r="A10" s="48" t="s">
        <v>99</v>
      </c>
      <c r="B10" s="13"/>
      <c r="C10" s="45"/>
      <c r="D10" s="118">
        <v>7093</v>
      </c>
      <c r="E10" s="118"/>
      <c r="F10" s="118">
        <v>18523</v>
      </c>
      <c r="G10" s="118"/>
      <c r="H10" s="126" t="s">
        <v>236</v>
      </c>
      <c r="I10" s="118"/>
      <c r="J10" s="126" t="s">
        <v>236</v>
      </c>
    </row>
    <row r="11" spans="1:10" s="4" customFormat="1" ht="23.25" customHeight="1">
      <c r="A11" s="48" t="s">
        <v>115</v>
      </c>
      <c r="B11" s="13"/>
      <c r="C11" s="45"/>
      <c r="D11" s="118"/>
      <c r="E11" s="118"/>
      <c r="F11" s="118"/>
      <c r="G11" s="118"/>
      <c r="H11" s="118"/>
      <c r="I11" s="118"/>
      <c r="J11" s="118"/>
    </row>
    <row r="12" spans="1:10" s="4" customFormat="1" ht="23.25" customHeight="1">
      <c r="A12" s="54" t="s">
        <v>201</v>
      </c>
      <c r="B12" s="13"/>
      <c r="C12" s="45"/>
      <c r="D12" s="126" t="s">
        <v>236</v>
      </c>
      <c r="E12" s="118"/>
      <c r="F12" s="126" t="s">
        <v>236</v>
      </c>
      <c r="G12" s="118"/>
      <c r="H12" s="118">
        <v>1144679</v>
      </c>
      <c r="I12" s="118"/>
      <c r="J12" s="118">
        <v>2429178</v>
      </c>
    </row>
    <row r="13" spans="1:10" s="4" customFormat="1" ht="23.25" customHeight="1">
      <c r="A13" s="54" t="s">
        <v>203</v>
      </c>
      <c r="B13" s="13"/>
      <c r="C13" s="45"/>
      <c r="D13" s="118">
        <v>267736</v>
      </c>
      <c r="E13" s="118"/>
      <c r="F13" s="118">
        <v>322423</v>
      </c>
      <c r="G13" s="118"/>
      <c r="H13" s="131">
        <v>10821</v>
      </c>
      <c r="I13" s="118"/>
      <c r="J13" s="131">
        <v>88664</v>
      </c>
    </row>
    <row r="14" spans="1:10" s="4" customFormat="1" ht="23.25" customHeight="1">
      <c r="A14" s="54" t="s">
        <v>51</v>
      </c>
      <c r="B14" s="13"/>
      <c r="C14" s="45"/>
      <c r="D14" s="118"/>
      <c r="E14" s="118"/>
      <c r="F14" s="118"/>
      <c r="G14" s="118"/>
      <c r="H14" s="118"/>
      <c r="I14" s="118"/>
      <c r="J14" s="118"/>
    </row>
    <row r="15" spans="1:10" s="4" customFormat="1" ht="23.25" customHeight="1">
      <c r="A15" s="54" t="s">
        <v>204</v>
      </c>
      <c r="B15" s="13"/>
      <c r="C15" s="45"/>
      <c r="D15" s="118"/>
      <c r="E15" s="118"/>
      <c r="F15" s="118"/>
      <c r="G15" s="118"/>
      <c r="H15" s="118"/>
      <c r="I15" s="118"/>
      <c r="J15" s="118"/>
    </row>
    <row r="16" spans="1:10" s="4" customFormat="1" ht="23.25" customHeight="1">
      <c r="A16" s="48" t="s">
        <v>237</v>
      </c>
      <c r="B16" s="13"/>
      <c r="C16" s="45"/>
      <c r="D16" s="126" t="s">
        <v>236</v>
      </c>
      <c r="E16" s="118"/>
      <c r="F16" s="126" t="s">
        <v>236</v>
      </c>
      <c r="G16" s="118"/>
      <c r="H16" s="118">
        <v>47643</v>
      </c>
      <c r="I16" s="118"/>
      <c r="J16" s="118">
        <v>63744</v>
      </c>
    </row>
    <row r="17" spans="1:10" s="4" customFormat="1" ht="23.25" customHeight="1">
      <c r="A17" s="54" t="s">
        <v>205</v>
      </c>
      <c r="B17" s="13">
        <v>6</v>
      </c>
      <c r="C17" s="45"/>
      <c r="D17" s="126" t="s">
        <v>236</v>
      </c>
      <c r="E17" s="118"/>
      <c r="F17" s="118">
        <v>811980</v>
      </c>
      <c r="G17" s="118"/>
      <c r="H17" s="126" t="s">
        <v>236</v>
      </c>
      <c r="I17" s="118"/>
      <c r="J17" s="126" t="s">
        <v>236</v>
      </c>
    </row>
    <row r="18" spans="1:10" s="4" customFormat="1" ht="23.25" customHeight="1">
      <c r="A18" s="54" t="s">
        <v>206</v>
      </c>
      <c r="B18" s="13">
        <v>4</v>
      </c>
      <c r="C18" s="45"/>
      <c r="D18" s="118">
        <v>6738</v>
      </c>
      <c r="E18" s="118"/>
      <c r="F18" s="118">
        <v>4333</v>
      </c>
      <c r="G18" s="118"/>
      <c r="H18" s="118">
        <v>35895</v>
      </c>
      <c r="I18" s="118"/>
      <c r="J18" s="118">
        <v>51027</v>
      </c>
    </row>
    <row r="19" spans="1:10" s="4" customFormat="1" ht="23.25" customHeight="1">
      <c r="A19" s="54" t="s">
        <v>207</v>
      </c>
      <c r="B19" s="13">
        <v>4</v>
      </c>
      <c r="C19" s="45"/>
      <c r="D19" s="118">
        <v>10643</v>
      </c>
      <c r="E19" s="118"/>
      <c r="F19" s="126" t="s">
        <v>236</v>
      </c>
      <c r="G19" s="118"/>
      <c r="H19" s="126" t="s">
        <v>236</v>
      </c>
      <c r="I19" s="118"/>
      <c r="J19" s="126" t="s">
        <v>236</v>
      </c>
    </row>
    <row r="20" spans="1:10" s="4" customFormat="1" ht="23.25" customHeight="1">
      <c r="A20" s="54" t="s">
        <v>208</v>
      </c>
      <c r="B20" s="13"/>
      <c r="C20" s="45"/>
      <c r="D20" s="118">
        <v>310700</v>
      </c>
      <c r="E20" s="118"/>
      <c r="F20" s="118">
        <v>268577</v>
      </c>
      <c r="G20" s="121"/>
      <c r="H20" s="121">
        <v>76113</v>
      </c>
      <c r="I20" s="121"/>
      <c r="J20" s="121">
        <v>45081</v>
      </c>
    </row>
    <row r="21" spans="1:10" s="4" customFormat="1" ht="23.25" customHeight="1">
      <c r="A21" s="47" t="s">
        <v>52</v>
      </c>
      <c r="B21" s="13"/>
      <c r="C21" s="45"/>
      <c r="D21" s="63">
        <f>SUM(D9:D20)</f>
        <v>32485040</v>
      </c>
      <c r="E21" s="60"/>
      <c r="F21" s="63">
        <f>SUM(F9:F20)</f>
        <v>30524280</v>
      </c>
      <c r="G21" s="60"/>
      <c r="H21" s="63">
        <f>SUM(H9:H20)</f>
        <v>13577749</v>
      </c>
      <c r="I21" s="60"/>
      <c r="J21" s="63">
        <f>SUM(J9:J20)</f>
        <v>13667374</v>
      </c>
    </row>
    <row r="22" spans="1:10" s="4" customFormat="1" ht="10.5" customHeight="1">
      <c r="A22" s="45"/>
      <c r="B22" s="13"/>
      <c r="C22" s="45"/>
      <c r="D22" s="49"/>
      <c r="E22" s="49"/>
      <c r="F22" s="49"/>
      <c r="G22" s="49"/>
      <c r="H22" s="49"/>
      <c r="I22" s="49"/>
      <c r="J22" s="49"/>
    </row>
    <row r="23" spans="1:10" s="4" customFormat="1" ht="23.25" customHeight="1">
      <c r="A23" s="59" t="s">
        <v>53</v>
      </c>
      <c r="B23" s="13"/>
      <c r="C23" s="45"/>
      <c r="D23" s="49"/>
      <c r="E23" s="49"/>
      <c r="F23" s="49"/>
      <c r="G23" s="49"/>
      <c r="H23" s="49"/>
      <c r="I23" s="49"/>
      <c r="J23" s="49"/>
    </row>
    <row r="24" spans="1:10" s="4" customFormat="1" ht="23.25" customHeight="1">
      <c r="A24" s="48" t="s">
        <v>54</v>
      </c>
      <c r="B24" s="13">
        <v>4</v>
      </c>
      <c r="C24" s="45"/>
      <c r="D24" s="49">
        <v>27123154</v>
      </c>
      <c r="E24" s="49"/>
      <c r="F24" s="49">
        <v>23661553</v>
      </c>
      <c r="G24" s="49"/>
      <c r="H24" s="49">
        <v>11035011</v>
      </c>
      <c r="I24" s="49"/>
      <c r="J24" s="49">
        <v>9618524</v>
      </c>
    </row>
    <row r="25" spans="1:10" s="4" customFormat="1" ht="23.25" customHeight="1">
      <c r="A25" s="48" t="s">
        <v>55</v>
      </c>
      <c r="B25" s="13">
        <v>4</v>
      </c>
      <c r="C25" s="45"/>
      <c r="D25" s="49">
        <v>3584467</v>
      </c>
      <c r="E25" s="49"/>
      <c r="F25" s="49">
        <v>3101813</v>
      </c>
      <c r="G25" s="49"/>
      <c r="H25" s="49">
        <v>998294</v>
      </c>
      <c r="I25" s="49"/>
      <c r="J25" s="49">
        <v>952801</v>
      </c>
    </row>
    <row r="26" spans="1:10" s="4" customFormat="1" ht="23.25" customHeight="1">
      <c r="A26" s="48" t="s">
        <v>125</v>
      </c>
      <c r="B26" s="13"/>
      <c r="C26" s="45"/>
      <c r="D26" s="49"/>
      <c r="E26" s="49"/>
      <c r="F26" s="49"/>
      <c r="G26" s="49"/>
      <c r="H26" s="49"/>
      <c r="I26" s="49"/>
      <c r="J26" s="49"/>
    </row>
    <row r="27" spans="1:10" s="4" customFormat="1" ht="23.25" customHeight="1">
      <c r="A27" s="54" t="s">
        <v>201</v>
      </c>
      <c r="B27" s="13"/>
      <c r="C27" s="45"/>
      <c r="D27" s="126" t="s">
        <v>236</v>
      </c>
      <c r="E27" s="49"/>
      <c r="F27" s="126" t="s">
        <v>236</v>
      </c>
      <c r="G27" s="49"/>
      <c r="H27" s="49">
        <v>240266</v>
      </c>
      <c r="I27" s="49"/>
      <c r="J27" s="49">
        <v>108691</v>
      </c>
    </row>
    <row r="28" spans="1:10" s="4" customFormat="1" ht="23.25" customHeight="1">
      <c r="A28" s="54" t="s">
        <v>202</v>
      </c>
      <c r="B28" s="13"/>
      <c r="C28" s="45"/>
      <c r="D28" s="49">
        <v>33318</v>
      </c>
      <c r="E28" s="49"/>
      <c r="F28" s="49">
        <v>39670</v>
      </c>
      <c r="G28" s="49"/>
      <c r="H28" s="126" t="s">
        <v>236</v>
      </c>
      <c r="I28" s="49"/>
      <c r="J28" s="126" t="s">
        <v>236</v>
      </c>
    </row>
    <row r="29" spans="1:10" s="4" customFormat="1" ht="23.25" customHeight="1">
      <c r="A29" s="48" t="s">
        <v>161</v>
      </c>
      <c r="B29" s="13"/>
      <c r="C29" s="45"/>
      <c r="D29" s="49"/>
      <c r="E29" s="49"/>
      <c r="F29" s="49"/>
      <c r="G29" s="49"/>
      <c r="H29" s="49"/>
      <c r="I29" s="49"/>
      <c r="J29" s="49"/>
    </row>
    <row r="30" spans="1:10" s="4" customFormat="1" ht="23.25" customHeight="1">
      <c r="A30" s="48" t="s">
        <v>247</v>
      </c>
      <c r="B30" s="13"/>
      <c r="C30" s="45"/>
      <c r="D30" s="49">
        <v>24305</v>
      </c>
      <c r="E30" s="49"/>
      <c r="F30" s="49">
        <v>25211</v>
      </c>
      <c r="G30" s="49"/>
      <c r="H30" s="126" t="s">
        <v>236</v>
      </c>
      <c r="I30" s="49"/>
      <c r="J30" s="126" t="s">
        <v>236</v>
      </c>
    </row>
    <row r="31" spans="1:10" s="4" customFormat="1" ht="23.25" customHeight="1">
      <c r="A31" s="48" t="s">
        <v>56</v>
      </c>
      <c r="B31" s="13"/>
      <c r="C31" s="45"/>
      <c r="D31" s="49">
        <v>9433</v>
      </c>
      <c r="E31" s="49"/>
      <c r="F31" s="49">
        <v>9845</v>
      </c>
      <c r="G31" s="53"/>
      <c r="H31" s="53">
        <v>6650</v>
      </c>
      <c r="I31" s="53"/>
      <c r="J31" s="53">
        <v>6650</v>
      </c>
    </row>
    <row r="32" spans="1:10" s="4" customFormat="1" ht="23.25" customHeight="1">
      <c r="A32" s="47" t="s">
        <v>57</v>
      </c>
      <c r="B32" s="13"/>
      <c r="C32" s="45"/>
      <c r="D32" s="63">
        <f>SUM(D24:D31)</f>
        <v>30774677</v>
      </c>
      <c r="E32" s="60"/>
      <c r="F32" s="63">
        <f>SUM(F24:F31)</f>
        <v>26838092</v>
      </c>
      <c r="G32" s="60"/>
      <c r="H32" s="63">
        <f>SUM(H24:H31)</f>
        <v>12280221</v>
      </c>
      <c r="I32" s="60"/>
      <c r="J32" s="63">
        <f>SUM(J24:J31)</f>
        <v>10686666</v>
      </c>
    </row>
    <row r="33" spans="1:10" s="4" customFormat="1" ht="23.25" customHeight="1">
      <c r="A33" s="47"/>
      <c r="B33" s="13"/>
      <c r="C33" s="45"/>
      <c r="D33" s="65"/>
      <c r="E33" s="49"/>
      <c r="F33" s="65"/>
      <c r="G33" s="53"/>
      <c r="H33" s="65"/>
      <c r="I33" s="53"/>
      <c r="J33" s="65"/>
    </row>
    <row r="34" spans="1:10" s="4" customFormat="1" ht="23.25" customHeight="1">
      <c r="A34" s="154" t="s">
        <v>160</v>
      </c>
      <c r="B34" s="154"/>
      <c r="C34" s="154"/>
      <c r="D34" s="154"/>
      <c r="F34" s="113"/>
      <c r="J34" s="44"/>
    </row>
    <row r="35" spans="1:10" s="4" customFormat="1" ht="23.25" customHeight="1">
      <c r="A35" s="42" t="s">
        <v>209</v>
      </c>
      <c r="B35" s="13"/>
      <c r="J35" s="69"/>
    </row>
    <row r="36" spans="1:2" s="4" customFormat="1" ht="23.25" customHeight="1">
      <c r="A36" s="42" t="s">
        <v>269</v>
      </c>
      <c r="B36" s="13"/>
    </row>
    <row r="37" spans="1:2" s="4" customFormat="1" ht="23.25" customHeight="1">
      <c r="A37" s="43"/>
      <c r="B37" s="13"/>
    </row>
    <row r="38" spans="1:10" s="4" customFormat="1" ht="23.25" customHeight="1">
      <c r="A38" s="2"/>
      <c r="B38" s="12"/>
      <c r="C38" s="58"/>
      <c r="D38" s="155" t="s">
        <v>146</v>
      </c>
      <c r="E38" s="155"/>
      <c r="F38" s="155"/>
      <c r="G38" s="155"/>
      <c r="H38" s="155"/>
      <c r="I38" s="155"/>
      <c r="J38" s="155"/>
    </row>
    <row r="39" spans="1:10" s="4" customFormat="1" ht="23.25" customHeight="1">
      <c r="A39" s="2"/>
      <c r="B39" s="12"/>
      <c r="C39" s="58"/>
      <c r="D39" s="155" t="s">
        <v>3</v>
      </c>
      <c r="E39" s="155"/>
      <c r="F39" s="155"/>
      <c r="G39" s="58"/>
      <c r="H39" s="155" t="s">
        <v>4</v>
      </c>
      <c r="I39" s="155"/>
      <c r="J39" s="155"/>
    </row>
    <row r="40" spans="1:10" s="4" customFormat="1" ht="23.25" customHeight="1">
      <c r="A40" s="2"/>
      <c r="B40" s="74" t="s">
        <v>5</v>
      </c>
      <c r="C40" s="58"/>
      <c r="D40" s="55">
        <v>2549</v>
      </c>
      <c r="E40" s="58"/>
      <c r="F40" s="55">
        <v>2548</v>
      </c>
      <c r="G40" s="58"/>
      <c r="H40" s="55">
        <v>2549</v>
      </c>
      <c r="I40" s="58"/>
      <c r="J40" s="55">
        <v>2548</v>
      </c>
    </row>
    <row r="41" spans="1:10" s="4" customFormat="1" ht="23.25" customHeight="1">
      <c r="A41" s="2"/>
      <c r="B41" s="74"/>
      <c r="C41" s="58"/>
      <c r="D41" s="156" t="s">
        <v>107</v>
      </c>
      <c r="E41" s="156"/>
      <c r="F41" s="156"/>
      <c r="G41" s="156"/>
      <c r="H41" s="156"/>
      <c r="I41" s="156"/>
      <c r="J41" s="156"/>
    </row>
    <row r="42" spans="1:10" s="4" customFormat="1" ht="8.25" customHeight="1">
      <c r="A42" s="47"/>
      <c r="B42" s="13"/>
      <c r="C42" s="45"/>
      <c r="D42" s="45"/>
      <c r="E42" s="45"/>
      <c r="F42" s="45"/>
      <c r="G42" s="45"/>
      <c r="H42" s="45"/>
      <c r="I42" s="45"/>
      <c r="J42" s="45"/>
    </row>
    <row r="43" spans="1:10" s="4" customFormat="1" ht="23.25" customHeight="1">
      <c r="A43" s="47" t="s">
        <v>58</v>
      </c>
      <c r="B43" s="13"/>
      <c r="C43" s="45"/>
      <c r="D43" s="118">
        <f>SUM(D21-D32)</f>
        <v>1710363</v>
      </c>
      <c r="E43" s="118"/>
      <c r="F43" s="118">
        <f>SUM(F21-F32)</f>
        <v>3686188</v>
      </c>
      <c r="G43" s="118"/>
      <c r="H43" s="118">
        <f>SUM(H21-H32)</f>
        <v>1297528</v>
      </c>
      <c r="I43" s="118"/>
      <c r="J43" s="118">
        <f>SUM(J21-J32)</f>
        <v>2980708</v>
      </c>
    </row>
    <row r="44" spans="1:10" s="4" customFormat="1" ht="23.25" customHeight="1">
      <c r="A44" s="47"/>
      <c r="B44" s="13"/>
      <c r="C44" s="45"/>
      <c r="D44" s="117"/>
      <c r="E44" s="118"/>
      <c r="F44" s="118"/>
      <c r="G44" s="118"/>
      <c r="H44" s="117"/>
      <c r="I44" s="118"/>
      <c r="J44" s="118"/>
    </row>
    <row r="45" spans="1:10" s="4" customFormat="1" ht="23.25" customHeight="1">
      <c r="A45" s="48" t="s">
        <v>59</v>
      </c>
      <c r="B45" s="13"/>
      <c r="C45" s="45"/>
      <c r="D45" s="117">
        <v>-452772</v>
      </c>
      <c r="E45" s="118"/>
      <c r="F45" s="118">
        <v>-315899</v>
      </c>
      <c r="G45" s="118"/>
      <c r="H45" s="117">
        <v>-273818</v>
      </c>
      <c r="I45" s="118"/>
      <c r="J45" s="118">
        <v>-207277</v>
      </c>
    </row>
    <row r="46" spans="1:10" s="4" customFormat="1" ht="23.25" customHeight="1">
      <c r="A46" s="48"/>
      <c r="B46" s="13"/>
      <c r="C46" s="45"/>
      <c r="D46" s="117"/>
      <c r="E46" s="118"/>
      <c r="F46" s="118"/>
      <c r="G46" s="118"/>
      <c r="H46" s="117"/>
      <c r="I46" s="118"/>
      <c r="J46" s="118"/>
    </row>
    <row r="47" spans="1:10" s="4" customFormat="1" ht="23.25" customHeight="1">
      <c r="A47" s="48" t="s">
        <v>162</v>
      </c>
      <c r="B47" s="13"/>
      <c r="C47" s="45"/>
      <c r="D47" s="117"/>
      <c r="E47" s="118"/>
      <c r="F47" s="118"/>
      <c r="G47" s="118"/>
      <c r="H47" s="117"/>
      <c r="I47" s="118"/>
      <c r="J47" s="118"/>
    </row>
    <row r="48" spans="1:10" s="4" customFormat="1" ht="23.25" customHeight="1">
      <c r="A48" s="48" t="s">
        <v>249</v>
      </c>
      <c r="B48" s="13"/>
      <c r="C48" s="45"/>
      <c r="D48" s="132" t="s">
        <v>35</v>
      </c>
      <c r="E48" s="118"/>
      <c r="F48" s="118">
        <v>-6204</v>
      </c>
      <c r="G48" s="118"/>
      <c r="H48" s="132" t="s">
        <v>35</v>
      </c>
      <c r="I48" s="118"/>
      <c r="J48" s="132" t="s">
        <v>35</v>
      </c>
    </row>
    <row r="49" spans="1:10" s="4" customFormat="1" ht="23.25" customHeight="1">
      <c r="A49" s="48"/>
      <c r="B49" s="13"/>
      <c r="C49" s="45"/>
      <c r="D49" s="117"/>
      <c r="E49" s="118"/>
      <c r="F49" s="118"/>
      <c r="G49" s="118"/>
      <c r="H49" s="117"/>
      <c r="I49" s="118"/>
      <c r="J49" s="118"/>
    </row>
    <row r="50" spans="1:10" s="4" customFormat="1" ht="23.25" customHeight="1">
      <c r="A50" s="48" t="s">
        <v>102</v>
      </c>
      <c r="B50" s="13"/>
      <c r="C50" s="45"/>
      <c r="D50" s="119">
        <v>-230081</v>
      </c>
      <c r="E50" s="118"/>
      <c r="F50" s="120">
        <v>-572509</v>
      </c>
      <c r="G50" s="118"/>
      <c r="H50" s="119">
        <v>-475</v>
      </c>
      <c r="I50" s="118"/>
      <c r="J50" s="120">
        <v>-40872</v>
      </c>
    </row>
    <row r="51" spans="1:10" s="4" customFormat="1" ht="23.25" customHeight="1">
      <c r="A51" s="47"/>
      <c r="B51" s="13"/>
      <c r="C51" s="45"/>
      <c r="D51" s="117"/>
      <c r="E51" s="118"/>
      <c r="F51" s="118"/>
      <c r="G51" s="118"/>
      <c r="H51" s="117"/>
      <c r="I51" s="118"/>
      <c r="J51" s="118"/>
    </row>
    <row r="52" spans="1:10" s="4" customFormat="1" ht="23.25" customHeight="1">
      <c r="A52" s="47" t="s">
        <v>101</v>
      </c>
      <c r="B52" s="13"/>
      <c r="C52" s="45"/>
      <c r="D52" s="125">
        <f>SUM(D43:D50)</f>
        <v>1027510</v>
      </c>
      <c r="E52" s="118"/>
      <c r="F52" s="125">
        <f>SUM(F43:F50)</f>
        <v>2791576</v>
      </c>
      <c r="G52" s="118"/>
      <c r="H52" s="125">
        <f>SUM(H43:H50)</f>
        <v>1023235</v>
      </c>
      <c r="I52" s="118"/>
      <c r="J52" s="125">
        <f>SUM(J43:J50)</f>
        <v>2732559</v>
      </c>
    </row>
    <row r="53" spans="1:10" s="4" customFormat="1" ht="23.25" customHeight="1">
      <c r="A53" s="47"/>
      <c r="B53" s="13"/>
      <c r="C53" s="45"/>
      <c r="D53" s="117"/>
      <c r="E53" s="118"/>
      <c r="F53" s="133"/>
      <c r="G53" s="118"/>
      <c r="H53" s="117"/>
      <c r="I53" s="118"/>
      <c r="J53" s="133"/>
    </row>
    <row r="54" spans="1:10" s="4" customFormat="1" ht="23.25" customHeight="1">
      <c r="A54" s="48" t="s">
        <v>210</v>
      </c>
      <c r="B54" s="13"/>
      <c r="C54" s="45"/>
      <c r="D54" s="119">
        <v>-4275</v>
      </c>
      <c r="E54" s="118"/>
      <c r="F54" s="120">
        <v>-59017</v>
      </c>
      <c r="G54" s="118"/>
      <c r="H54" s="100" t="s">
        <v>35</v>
      </c>
      <c r="I54" s="118"/>
      <c r="J54" s="100" t="s">
        <v>35</v>
      </c>
    </row>
    <row r="55" spans="1:10" s="4" customFormat="1" ht="23.25" customHeight="1">
      <c r="A55" s="48"/>
      <c r="B55" s="13"/>
      <c r="C55" s="45"/>
      <c r="E55" s="49"/>
      <c r="F55" s="52"/>
      <c r="G55" s="49"/>
      <c r="I55" s="49"/>
      <c r="J55" s="52"/>
    </row>
    <row r="56" spans="1:10" s="4" customFormat="1" ht="23.25" customHeight="1" thickBot="1">
      <c r="A56" s="47" t="s">
        <v>60</v>
      </c>
      <c r="B56" s="13"/>
      <c r="C56" s="45"/>
      <c r="D56" s="66">
        <f>+D52+D54</f>
        <v>1023235</v>
      </c>
      <c r="E56" s="60"/>
      <c r="F56" s="66">
        <f>+F52+F54</f>
        <v>2732559</v>
      </c>
      <c r="G56" s="60"/>
      <c r="H56" s="66">
        <f>+H52</f>
        <v>1023235</v>
      </c>
      <c r="I56" s="60"/>
      <c r="J56" s="66">
        <f>+J52</f>
        <v>2732559</v>
      </c>
    </row>
    <row r="57" spans="1:10" s="4" customFormat="1" ht="23.25" customHeight="1" thickTop="1">
      <c r="A57" s="2"/>
      <c r="B57" s="13"/>
      <c r="C57" s="45"/>
      <c r="E57" s="49"/>
      <c r="F57" s="49"/>
      <c r="G57" s="49"/>
      <c r="I57" s="49"/>
      <c r="J57" s="49"/>
    </row>
    <row r="58" spans="1:10" s="4" customFormat="1" ht="23.25" customHeight="1" thickBot="1">
      <c r="A58" s="47" t="s">
        <v>164</v>
      </c>
      <c r="B58" s="13">
        <v>10</v>
      </c>
      <c r="C58" s="45"/>
      <c r="D58" s="134">
        <v>0.14</v>
      </c>
      <c r="E58" s="78"/>
      <c r="F58" s="77">
        <v>0.51</v>
      </c>
      <c r="G58" s="78"/>
      <c r="H58" s="134">
        <v>0.14</v>
      </c>
      <c r="I58" s="78"/>
      <c r="J58" s="77">
        <v>0.51</v>
      </c>
    </row>
    <row r="59" spans="1:10" s="4" customFormat="1" ht="23.25" customHeight="1" thickTop="1">
      <c r="A59" s="47"/>
      <c r="B59" s="13"/>
      <c r="C59" s="45"/>
      <c r="E59" s="70"/>
      <c r="F59" s="72"/>
      <c r="G59" s="71"/>
      <c r="I59" s="71"/>
      <c r="J59" s="73"/>
    </row>
    <row r="60" spans="1:10" s="4" customFormat="1" ht="23.25" customHeight="1" thickBot="1">
      <c r="A60" s="47" t="s">
        <v>165</v>
      </c>
      <c r="B60" s="13">
        <v>10</v>
      </c>
      <c r="C60" s="45"/>
      <c r="D60" s="142"/>
      <c r="E60" s="78"/>
      <c r="F60" s="77">
        <v>0.49</v>
      </c>
      <c r="G60" s="78"/>
      <c r="H60" s="142"/>
      <c r="I60" s="78"/>
      <c r="J60" s="77">
        <v>0.49</v>
      </c>
    </row>
    <row r="61" spans="1:10" s="4" customFormat="1" ht="23.25" customHeight="1" thickTop="1">
      <c r="A61" s="47"/>
      <c r="B61" s="13"/>
      <c r="C61" s="45"/>
      <c r="D61" s="72"/>
      <c r="E61" s="70"/>
      <c r="F61" s="73"/>
      <c r="G61" s="71"/>
      <c r="H61" s="73"/>
      <c r="I61" s="71"/>
      <c r="J61" s="73"/>
    </row>
    <row r="62" spans="1:10" s="4" customFormat="1" ht="23.25" customHeight="1">
      <c r="A62" s="154" t="s">
        <v>160</v>
      </c>
      <c r="B62" s="154"/>
      <c r="C62" s="154"/>
      <c r="D62" s="154"/>
      <c r="J62" s="44"/>
    </row>
    <row r="63" spans="1:10" s="4" customFormat="1" ht="23.25" customHeight="1">
      <c r="A63" s="42" t="s">
        <v>116</v>
      </c>
      <c r="B63" s="13"/>
      <c r="J63" s="69"/>
    </row>
    <row r="64" spans="1:2" s="4" customFormat="1" ht="23.25" customHeight="1">
      <c r="A64" s="42" t="s">
        <v>270</v>
      </c>
      <c r="B64" s="13"/>
    </row>
    <row r="65" spans="1:2" s="4" customFormat="1" ht="23.25" customHeight="1">
      <c r="A65" s="43"/>
      <c r="B65" s="13"/>
    </row>
    <row r="66" spans="1:10" s="4" customFormat="1" ht="23.25" customHeight="1">
      <c r="A66" s="2"/>
      <c r="B66" s="12"/>
      <c r="C66" s="58"/>
      <c r="D66" s="155" t="s">
        <v>3</v>
      </c>
      <c r="E66" s="155"/>
      <c r="F66" s="155"/>
      <c r="G66" s="58"/>
      <c r="H66" s="155" t="s">
        <v>4</v>
      </c>
      <c r="I66" s="155"/>
      <c r="J66" s="155"/>
    </row>
    <row r="67" spans="1:10" s="4" customFormat="1" ht="23.25" customHeight="1">
      <c r="A67" s="2"/>
      <c r="B67" s="74" t="s">
        <v>5</v>
      </c>
      <c r="C67" s="58"/>
      <c r="D67" s="55">
        <v>2549</v>
      </c>
      <c r="E67" s="58"/>
      <c r="F67" s="55">
        <v>2548</v>
      </c>
      <c r="G67" s="58"/>
      <c r="H67" s="55">
        <v>2549</v>
      </c>
      <c r="I67" s="58"/>
      <c r="J67" s="55">
        <v>2548</v>
      </c>
    </row>
    <row r="68" spans="1:10" s="4" customFormat="1" ht="23.25" customHeight="1">
      <c r="A68" s="2"/>
      <c r="B68" s="74"/>
      <c r="C68" s="46"/>
      <c r="D68" s="156" t="s">
        <v>107</v>
      </c>
      <c r="E68" s="156"/>
      <c r="F68" s="156"/>
      <c r="G68" s="156"/>
      <c r="H68" s="156"/>
      <c r="I68" s="156"/>
      <c r="J68" s="156"/>
    </row>
    <row r="69" spans="1:10" s="4" customFormat="1" ht="23.25" customHeight="1">
      <c r="A69" s="59" t="s">
        <v>50</v>
      </c>
      <c r="B69" s="13"/>
      <c r="C69" s="45"/>
      <c r="D69" s="45"/>
      <c r="E69" s="45"/>
      <c r="F69" s="45"/>
      <c r="G69" s="45"/>
      <c r="H69" s="45"/>
      <c r="I69" s="45"/>
      <c r="J69" s="45"/>
    </row>
    <row r="70" spans="1:10" s="4" customFormat="1" ht="23.25" customHeight="1">
      <c r="A70" s="48" t="s">
        <v>246</v>
      </c>
      <c r="B70" s="13">
        <v>4</v>
      </c>
      <c r="C70" s="130"/>
      <c r="D70" s="117">
        <v>59325378</v>
      </c>
      <c r="E70" s="118"/>
      <c r="F70" s="118">
        <v>52565824</v>
      </c>
      <c r="G70" s="118"/>
      <c r="H70" s="117">
        <v>22652367</v>
      </c>
      <c r="I70" s="118"/>
      <c r="J70" s="118">
        <v>18623751</v>
      </c>
    </row>
    <row r="71" spans="1:10" s="4" customFormat="1" ht="23.25" customHeight="1">
      <c r="A71" s="48" t="s">
        <v>99</v>
      </c>
      <c r="B71" s="13"/>
      <c r="C71" s="130"/>
      <c r="D71" s="117">
        <v>11702</v>
      </c>
      <c r="E71" s="118"/>
      <c r="F71" s="118">
        <v>27655</v>
      </c>
      <c r="G71" s="118"/>
      <c r="H71" s="99" t="s">
        <v>35</v>
      </c>
      <c r="I71" s="118"/>
      <c r="J71" s="99" t="s">
        <v>35</v>
      </c>
    </row>
    <row r="72" spans="1:10" s="4" customFormat="1" ht="23.25" customHeight="1">
      <c r="A72" s="48" t="s">
        <v>115</v>
      </c>
      <c r="B72" s="13"/>
      <c r="C72" s="130"/>
      <c r="D72" s="117"/>
      <c r="E72" s="118"/>
      <c r="F72" s="118"/>
      <c r="G72" s="118"/>
      <c r="H72" s="117"/>
      <c r="I72" s="118"/>
      <c r="J72" s="118"/>
    </row>
    <row r="73" spans="1:10" s="4" customFormat="1" ht="23.25" customHeight="1">
      <c r="A73" s="54" t="s">
        <v>201</v>
      </c>
      <c r="B73" s="13"/>
      <c r="C73" s="130"/>
      <c r="D73" s="99" t="s">
        <v>35</v>
      </c>
      <c r="E73" s="118"/>
      <c r="F73" s="99" t="s">
        <v>35</v>
      </c>
      <c r="G73" s="118"/>
      <c r="H73" s="117">
        <v>2221352</v>
      </c>
      <c r="I73" s="118"/>
      <c r="J73" s="118">
        <v>3716776</v>
      </c>
    </row>
    <row r="74" spans="1:10" s="4" customFormat="1" ht="23.25" customHeight="1">
      <c r="A74" s="54" t="s">
        <v>203</v>
      </c>
      <c r="B74" s="13"/>
      <c r="C74" s="130"/>
      <c r="D74" s="117">
        <v>443392</v>
      </c>
      <c r="E74" s="118"/>
      <c r="F74" s="118">
        <v>472115</v>
      </c>
      <c r="G74" s="118"/>
      <c r="H74" s="117">
        <v>26194</v>
      </c>
      <c r="I74" s="118"/>
      <c r="J74" s="131">
        <v>102346</v>
      </c>
    </row>
    <row r="75" spans="1:10" s="4" customFormat="1" ht="23.25" customHeight="1">
      <c r="A75" s="54" t="s">
        <v>51</v>
      </c>
      <c r="B75" s="13"/>
      <c r="C75" s="130"/>
      <c r="D75" s="117"/>
      <c r="E75" s="118"/>
      <c r="F75" s="118"/>
      <c r="G75" s="118"/>
      <c r="H75" s="117"/>
      <c r="I75" s="118"/>
      <c r="J75" s="118"/>
    </row>
    <row r="76" spans="1:10" s="4" customFormat="1" ht="23.25" customHeight="1">
      <c r="A76" s="54" t="s">
        <v>204</v>
      </c>
      <c r="B76" s="13"/>
      <c r="C76" s="130"/>
      <c r="D76" s="117"/>
      <c r="E76" s="118"/>
      <c r="F76" s="118"/>
      <c r="G76" s="118"/>
      <c r="H76" s="117"/>
      <c r="I76" s="118"/>
      <c r="J76" s="118"/>
    </row>
    <row r="77" spans="1:10" s="4" customFormat="1" ht="23.25" customHeight="1">
      <c r="A77" s="54" t="s">
        <v>237</v>
      </c>
      <c r="B77" s="13"/>
      <c r="C77" s="130"/>
      <c r="D77" s="117">
        <v>215626</v>
      </c>
      <c r="E77" s="118"/>
      <c r="F77" s="118">
        <v>105794</v>
      </c>
      <c r="G77" s="118"/>
      <c r="H77" s="117">
        <v>111429</v>
      </c>
      <c r="I77" s="118"/>
      <c r="J77" s="118">
        <v>63884</v>
      </c>
    </row>
    <row r="78" spans="1:10" s="4" customFormat="1" ht="23.25" customHeight="1">
      <c r="A78" s="54" t="s">
        <v>205</v>
      </c>
      <c r="B78" s="13">
        <v>6</v>
      </c>
      <c r="C78" s="130"/>
      <c r="D78" s="99" t="s">
        <v>35</v>
      </c>
      <c r="E78" s="118"/>
      <c r="F78" s="118">
        <v>899224</v>
      </c>
      <c r="G78" s="118"/>
      <c r="H78" s="99" t="s">
        <v>35</v>
      </c>
      <c r="I78" s="118"/>
      <c r="J78" s="99" t="s">
        <v>35</v>
      </c>
    </row>
    <row r="79" spans="1:10" s="4" customFormat="1" ht="23.25" customHeight="1">
      <c r="A79" s="54" t="s">
        <v>206</v>
      </c>
      <c r="B79" s="13">
        <v>4</v>
      </c>
      <c r="C79" s="130"/>
      <c r="D79" s="117">
        <v>15300</v>
      </c>
      <c r="E79" s="118"/>
      <c r="F79" s="118">
        <v>6900</v>
      </c>
      <c r="G79" s="118"/>
      <c r="H79" s="117">
        <v>74243</v>
      </c>
      <c r="I79" s="118"/>
      <c r="J79" s="118">
        <v>104125</v>
      </c>
    </row>
    <row r="80" spans="1:10" s="4" customFormat="1" ht="23.25" customHeight="1">
      <c r="A80" s="54" t="s">
        <v>211</v>
      </c>
      <c r="B80" s="13"/>
      <c r="C80" s="130"/>
      <c r="D80" s="117">
        <v>13077</v>
      </c>
      <c r="E80" s="118"/>
      <c r="F80" s="118">
        <v>34121</v>
      </c>
      <c r="G80" s="118"/>
      <c r="H80" s="117">
        <v>1668</v>
      </c>
      <c r="I80" s="118"/>
      <c r="J80" s="99" t="s">
        <v>35</v>
      </c>
    </row>
    <row r="81" spans="1:10" s="4" customFormat="1" ht="23.25" customHeight="1">
      <c r="A81" s="54" t="s">
        <v>208</v>
      </c>
      <c r="B81" s="13"/>
      <c r="C81" s="130"/>
      <c r="D81" s="117">
        <v>609733</v>
      </c>
      <c r="E81" s="118"/>
      <c r="F81" s="118">
        <v>500973</v>
      </c>
      <c r="G81" s="121"/>
      <c r="H81" s="117">
        <v>168184</v>
      </c>
      <c r="I81" s="121"/>
      <c r="J81" s="121">
        <v>84622</v>
      </c>
    </row>
    <row r="82" spans="1:10" s="4" customFormat="1" ht="23.25" customHeight="1">
      <c r="A82" s="47" t="s">
        <v>52</v>
      </c>
      <c r="B82" s="13"/>
      <c r="C82" s="130"/>
      <c r="D82" s="135">
        <f>SUM(D70:D81)</f>
        <v>60634208</v>
      </c>
      <c r="E82" s="127"/>
      <c r="F82" s="135">
        <f>SUM(F70:F81)</f>
        <v>54612606</v>
      </c>
      <c r="G82" s="127"/>
      <c r="H82" s="135">
        <f>SUM(H70:H81)</f>
        <v>25255437</v>
      </c>
      <c r="I82" s="127"/>
      <c r="J82" s="135">
        <f>SUM(J70:J81)</f>
        <v>22695504</v>
      </c>
    </row>
    <row r="83" spans="1:10" s="4" customFormat="1" ht="9.75" customHeight="1">
      <c r="A83" s="2"/>
      <c r="B83" s="13"/>
      <c r="C83" s="130"/>
      <c r="D83" s="117"/>
      <c r="E83" s="118"/>
      <c r="F83" s="118"/>
      <c r="G83" s="118"/>
      <c r="H83" s="117"/>
      <c r="I83" s="118"/>
      <c r="J83" s="118"/>
    </row>
    <row r="84" spans="1:10" s="4" customFormat="1" ht="23.25" customHeight="1">
      <c r="A84" s="59" t="s">
        <v>53</v>
      </c>
      <c r="B84" s="13"/>
      <c r="C84" s="130"/>
      <c r="D84" s="117"/>
      <c r="E84" s="118"/>
      <c r="F84" s="118"/>
      <c r="G84" s="118"/>
      <c r="H84" s="117"/>
      <c r="I84" s="118"/>
      <c r="J84" s="118"/>
    </row>
    <row r="85" spans="1:10" s="4" customFormat="1" ht="23.25" customHeight="1">
      <c r="A85" s="48" t="s">
        <v>54</v>
      </c>
      <c r="B85" s="13">
        <v>4</v>
      </c>
      <c r="C85" s="130"/>
      <c r="D85" s="117">
        <v>50931143</v>
      </c>
      <c r="E85" s="118"/>
      <c r="F85" s="118">
        <v>43434955</v>
      </c>
      <c r="G85" s="118"/>
      <c r="H85" s="117">
        <v>20925183</v>
      </c>
      <c r="I85" s="118"/>
      <c r="J85" s="118">
        <v>16399601</v>
      </c>
    </row>
    <row r="86" spans="1:10" s="4" customFormat="1" ht="23.25" customHeight="1">
      <c r="A86" s="48" t="s">
        <v>55</v>
      </c>
      <c r="B86" s="13">
        <v>4</v>
      </c>
      <c r="C86" s="130"/>
      <c r="D86" s="117">
        <v>6668005</v>
      </c>
      <c r="E86" s="118"/>
      <c r="F86" s="118">
        <v>5552812</v>
      </c>
      <c r="G86" s="118"/>
      <c r="H86" s="117">
        <v>1817687</v>
      </c>
      <c r="I86" s="118"/>
      <c r="J86" s="118">
        <v>1582359</v>
      </c>
    </row>
    <row r="87" spans="1:10" s="4" customFormat="1" ht="23.25" customHeight="1">
      <c r="A87" s="48" t="s">
        <v>125</v>
      </c>
      <c r="B87" s="13"/>
      <c r="C87" s="130"/>
      <c r="D87" s="117"/>
      <c r="E87" s="118"/>
      <c r="F87" s="118"/>
      <c r="G87" s="118"/>
      <c r="H87" s="117"/>
      <c r="I87" s="118"/>
      <c r="J87" s="118"/>
    </row>
    <row r="88" spans="1:10" s="4" customFormat="1" ht="23.25" customHeight="1">
      <c r="A88" s="54" t="s">
        <v>201</v>
      </c>
      <c r="B88" s="13"/>
      <c r="C88" s="130"/>
      <c r="D88" s="99" t="s">
        <v>35</v>
      </c>
      <c r="E88" s="118"/>
      <c r="F88" s="99" t="s">
        <v>35</v>
      </c>
      <c r="G88" s="118"/>
      <c r="H88" s="117">
        <v>379944</v>
      </c>
      <c r="I88" s="118"/>
      <c r="J88" s="118">
        <v>275983</v>
      </c>
    </row>
    <row r="89" spans="1:10" s="4" customFormat="1" ht="23.25" customHeight="1">
      <c r="A89" s="54" t="s">
        <v>203</v>
      </c>
      <c r="B89" s="13"/>
      <c r="C89" s="130"/>
      <c r="D89" s="117">
        <v>36917</v>
      </c>
      <c r="E89" s="118"/>
      <c r="F89" s="118">
        <v>71261</v>
      </c>
      <c r="G89" s="118"/>
      <c r="H89" s="99" t="s">
        <v>35</v>
      </c>
      <c r="I89" s="118"/>
      <c r="J89" s="131">
        <v>4043</v>
      </c>
    </row>
    <row r="90" spans="1:10" s="4" customFormat="1" ht="23.25" customHeight="1">
      <c r="A90" s="48" t="s">
        <v>56</v>
      </c>
      <c r="B90" s="13"/>
      <c r="C90" s="130"/>
      <c r="D90" s="117">
        <v>19278</v>
      </c>
      <c r="E90" s="118"/>
      <c r="F90" s="118">
        <v>19690</v>
      </c>
      <c r="G90" s="121"/>
      <c r="H90" s="117">
        <v>13300</v>
      </c>
      <c r="I90" s="121"/>
      <c r="J90" s="121">
        <v>13300</v>
      </c>
    </row>
    <row r="91" spans="1:10" s="4" customFormat="1" ht="23.25" customHeight="1">
      <c r="A91" s="47" t="s">
        <v>57</v>
      </c>
      <c r="B91" s="13"/>
      <c r="C91" s="130"/>
      <c r="D91" s="135">
        <f>SUM(D85:D90)</f>
        <v>57655343</v>
      </c>
      <c r="E91" s="127"/>
      <c r="F91" s="135">
        <f>SUM(F85:F90)</f>
        <v>49078718</v>
      </c>
      <c r="G91" s="127"/>
      <c r="H91" s="135">
        <f>SUM(H85:H90)</f>
        <v>23136114</v>
      </c>
      <c r="I91" s="127"/>
      <c r="J91" s="135">
        <f>SUM(J85:J90)</f>
        <v>18275286</v>
      </c>
    </row>
    <row r="92" spans="1:10" s="4" customFormat="1" ht="23.25" customHeight="1">
      <c r="A92" s="47"/>
      <c r="B92" s="13"/>
      <c r="C92" s="45"/>
      <c r="D92" s="65"/>
      <c r="E92" s="49"/>
      <c r="F92" s="65"/>
      <c r="G92" s="53"/>
      <c r="H92" s="65"/>
      <c r="I92" s="53"/>
      <c r="J92" s="65"/>
    </row>
    <row r="93" spans="1:10" s="4" customFormat="1" ht="23.25" customHeight="1">
      <c r="A93" s="154" t="s">
        <v>160</v>
      </c>
      <c r="B93" s="154"/>
      <c r="C93" s="154"/>
      <c r="D93" s="154"/>
      <c r="J93" s="44"/>
    </row>
    <row r="94" spans="1:10" s="4" customFormat="1" ht="23.25" customHeight="1">
      <c r="A94" s="42" t="s">
        <v>209</v>
      </c>
      <c r="B94" s="13"/>
      <c r="J94" s="69"/>
    </row>
    <row r="95" spans="1:2" s="4" customFormat="1" ht="23.25" customHeight="1">
      <c r="A95" s="42" t="s">
        <v>271</v>
      </c>
      <c r="B95" s="13"/>
    </row>
    <row r="96" spans="1:2" s="4" customFormat="1" ht="23.25" customHeight="1">
      <c r="A96" s="43"/>
      <c r="B96" s="13"/>
    </row>
    <row r="97" spans="1:10" s="4" customFormat="1" ht="23.25" customHeight="1">
      <c r="A97" s="2"/>
      <c r="B97" s="12"/>
      <c r="C97" s="58"/>
      <c r="D97" s="155" t="s">
        <v>3</v>
      </c>
      <c r="E97" s="155"/>
      <c r="F97" s="155"/>
      <c r="G97" s="58"/>
      <c r="H97" s="155" t="s">
        <v>4</v>
      </c>
      <c r="I97" s="155"/>
      <c r="J97" s="155"/>
    </row>
    <row r="98" spans="1:10" s="4" customFormat="1" ht="23.25" customHeight="1">
      <c r="A98" s="2"/>
      <c r="B98" s="74" t="s">
        <v>5</v>
      </c>
      <c r="C98" s="58"/>
      <c r="D98" s="55">
        <v>2549</v>
      </c>
      <c r="E98" s="58"/>
      <c r="F98" s="55">
        <v>2548</v>
      </c>
      <c r="G98" s="58"/>
      <c r="H98" s="55">
        <v>2549</v>
      </c>
      <c r="I98" s="58"/>
      <c r="J98" s="55">
        <v>2548</v>
      </c>
    </row>
    <row r="99" spans="1:10" s="4" customFormat="1" ht="23.25" customHeight="1">
      <c r="A99" s="2"/>
      <c r="B99" s="74"/>
      <c r="C99" s="46"/>
      <c r="D99" s="156" t="s">
        <v>107</v>
      </c>
      <c r="E99" s="156"/>
      <c r="F99" s="156"/>
      <c r="G99" s="156"/>
      <c r="H99" s="156"/>
      <c r="I99" s="156"/>
      <c r="J99" s="156"/>
    </row>
    <row r="100" spans="1:10" s="4" customFormat="1" ht="23.25" customHeight="1">
      <c r="A100" s="47"/>
      <c r="B100" s="13"/>
      <c r="C100" s="45"/>
      <c r="D100" s="45"/>
      <c r="E100" s="45"/>
      <c r="F100" s="45"/>
      <c r="G100" s="45"/>
      <c r="H100" s="45"/>
      <c r="I100" s="45"/>
      <c r="J100" s="45"/>
    </row>
    <row r="101" spans="1:10" s="4" customFormat="1" ht="23.25" customHeight="1">
      <c r="A101" s="47" t="s">
        <v>58</v>
      </c>
      <c r="B101" s="13"/>
      <c r="C101" s="45"/>
      <c r="D101" s="118">
        <f>+D82-D91</f>
        <v>2978865</v>
      </c>
      <c r="E101" s="118"/>
      <c r="F101" s="118">
        <f>+F82-F91</f>
        <v>5533888</v>
      </c>
      <c r="G101" s="118"/>
      <c r="H101" s="118">
        <f>+H82-H91</f>
        <v>2119323</v>
      </c>
      <c r="I101" s="118"/>
      <c r="J101" s="118">
        <f>+J82-J91</f>
        <v>4420218</v>
      </c>
    </row>
    <row r="102" spans="1:10" s="4" customFormat="1" ht="23.25" customHeight="1">
      <c r="A102" s="47"/>
      <c r="B102" s="13"/>
      <c r="C102" s="45"/>
      <c r="D102" s="117"/>
      <c r="E102" s="118"/>
      <c r="F102" s="118"/>
      <c r="G102" s="118"/>
      <c r="H102" s="117"/>
      <c r="I102" s="118"/>
      <c r="J102" s="118"/>
    </row>
    <row r="103" spans="1:10" s="4" customFormat="1" ht="23.25" customHeight="1">
      <c r="A103" s="48" t="s">
        <v>59</v>
      </c>
      <c r="B103" s="13"/>
      <c r="C103" s="45"/>
      <c r="D103" s="117">
        <v>-861492</v>
      </c>
      <c r="E103" s="118"/>
      <c r="F103" s="118">
        <v>-605843</v>
      </c>
      <c r="G103" s="118"/>
      <c r="H103" s="117">
        <v>-531550</v>
      </c>
      <c r="I103" s="118"/>
      <c r="J103" s="118">
        <v>-405306</v>
      </c>
    </row>
    <row r="104" spans="1:10" s="4" customFormat="1" ht="23.25" customHeight="1">
      <c r="A104" s="48"/>
      <c r="B104" s="13"/>
      <c r="C104" s="45"/>
      <c r="D104" s="117"/>
      <c r="E104" s="118"/>
      <c r="F104" s="118"/>
      <c r="G104" s="118"/>
      <c r="H104" s="117"/>
      <c r="I104" s="118"/>
      <c r="J104" s="118"/>
    </row>
    <row r="105" spans="1:10" s="4" customFormat="1" ht="23.25" customHeight="1">
      <c r="A105" s="48" t="s">
        <v>162</v>
      </c>
      <c r="B105" s="13"/>
      <c r="C105" s="45"/>
      <c r="D105" s="117"/>
      <c r="E105" s="118"/>
      <c r="F105" s="133"/>
      <c r="G105" s="118"/>
      <c r="H105" s="117"/>
      <c r="I105" s="118"/>
      <c r="J105" s="118"/>
    </row>
    <row r="106" spans="1:10" s="4" customFormat="1" ht="23.25" customHeight="1">
      <c r="A106" s="137" t="s">
        <v>163</v>
      </c>
      <c r="B106" s="13"/>
      <c r="C106" s="45"/>
      <c r="D106" s="99" t="s">
        <v>35</v>
      </c>
      <c r="E106" s="118"/>
      <c r="F106" s="118">
        <v>-71687</v>
      </c>
      <c r="G106" s="118"/>
      <c r="H106" s="99" t="s">
        <v>35</v>
      </c>
      <c r="I106" s="118"/>
      <c r="J106" s="99" t="s">
        <v>35</v>
      </c>
    </row>
    <row r="107" spans="1:10" s="4" customFormat="1" ht="23.25" customHeight="1">
      <c r="A107" s="48"/>
      <c r="B107" s="13"/>
      <c r="C107" s="45"/>
      <c r="D107" s="117"/>
      <c r="E107" s="118"/>
      <c r="F107" s="118"/>
      <c r="G107" s="118"/>
      <c r="H107" s="117"/>
      <c r="I107" s="118"/>
      <c r="J107" s="118"/>
    </row>
    <row r="108" spans="1:10" s="4" customFormat="1" ht="23.25" customHeight="1">
      <c r="A108" s="48" t="s">
        <v>102</v>
      </c>
      <c r="B108" s="13"/>
      <c r="C108" s="45"/>
      <c r="D108" s="119">
        <v>-540863</v>
      </c>
      <c r="E108" s="118"/>
      <c r="F108" s="120">
        <v>-802338</v>
      </c>
      <c r="G108" s="118"/>
      <c r="H108" s="119">
        <v>-14894</v>
      </c>
      <c r="I108" s="118"/>
      <c r="J108" s="120">
        <v>-10335</v>
      </c>
    </row>
    <row r="109" spans="1:10" s="4" customFormat="1" ht="23.25" customHeight="1">
      <c r="A109" s="47"/>
      <c r="B109" s="13"/>
      <c r="C109" s="45"/>
      <c r="D109" s="117"/>
      <c r="E109" s="118"/>
      <c r="F109" s="118"/>
      <c r="G109" s="118"/>
      <c r="H109" s="117"/>
      <c r="I109" s="118"/>
      <c r="J109" s="118"/>
    </row>
    <row r="110" spans="1:10" s="4" customFormat="1" ht="23.25" customHeight="1">
      <c r="A110" s="47" t="s">
        <v>101</v>
      </c>
      <c r="B110" s="13"/>
      <c r="C110" s="45"/>
      <c r="D110" s="125">
        <f>SUM(D101:D108)</f>
        <v>1576510</v>
      </c>
      <c r="E110" s="118"/>
      <c r="F110" s="125">
        <f>SUM(F101:F108)</f>
        <v>4054020</v>
      </c>
      <c r="G110" s="118"/>
      <c r="H110" s="125">
        <f>SUM(H101:H108)</f>
        <v>1572879</v>
      </c>
      <c r="I110" s="118"/>
      <c r="J110" s="125">
        <f>SUM(J101:J108)</f>
        <v>4004577</v>
      </c>
    </row>
    <row r="111" spans="1:10" s="4" customFormat="1" ht="23.25" customHeight="1">
      <c r="A111" s="47"/>
      <c r="B111" s="13"/>
      <c r="C111" s="45"/>
      <c r="D111" s="117"/>
      <c r="E111" s="118"/>
      <c r="F111" s="118"/>
      <c r="G111" s="118"/>
      <c r="H111" s="117"/>
      <c r="I111" s="118"/>
      <c r="J111" s="118"/>
    </row>
    <row r="112" spans="1:10" s="4" customFormat="1" ht="23.25" customHeight="1">
      <c r="A112" s="48" t="s">
        <v>210</v>
      </c>
      <c r="B112" s="13"/>
      <c r="C112" s="45"/>
      <c r="D112" s="119">
        <v>-3631</v>
      </c>
      <c r="E112" s="118"/>
      <c r="F112" s="120">
        <v>-49443</v>
      </c>
      <c r="G112" s="118"/>
      <c r="H112" s="100" t="s">
        <v>35</v>
      </c>
      <c r="I112" s="118"/>
      <c r="J112" s="100" t="s">
        <v>35</v>
      </c>
    </row>
    <row r="113" spans="1:10" s="4" customFormat="1" ht="23.25" customHeight="1">
      <c r="A113" s="48"/>
      <c r="B113" s="13"/>
      <c r="C113" s="45"/>
      <c r="D113" s="117"/>
      <c r="E113" s="118"/>
      <c r="F113" s="118"/>
      <c r="G113" s="118"/>
      <c r="H113" s="117"/>
      <c r="I113" s="118"/>
      <c r="J113" s="118"/>
    </row>
    <row r="114" spans="1:10" s="4" customFormat="1" ht="23.25" customHeight="1" thickBot="1">
      <c r="A114" s="47" t="s">
        <v>60</v>
      </c>
      <c r="B114" s="13"/>
      <c r="C114" s="45"/>
      <c r="D114" s="136">
        <f>SUM(D110:D112)</f>
        <v>1572879</v>
      </c>
      <c r="E114" s="127"/>
      <c r="F114" s="136">
        <f>SUM(F110:F112)</f>
        <v>4004577</v>
      </c>
      <c r="G114" s="127"/>
      <c r="H114" s="136">
        <f>SUM(H110:H112)</f>
        <v>1572879</v>
      </c>
      <c r="I114" s="127"/>
      <c r="J114" s="136">
        <f>SUM(J110:J112)</f>
        <v>4004577</v>
      </c>
    </row>
    <row r="115" spans="1:10" s="4" customFormat="1" ht="23.25" customHeight="1" thickTop="1">
      <c r="A115" s="45"/>
      <c r="B115" s="13"/>
      <c r="C115" s="45"/>
      <c r="E115" s="49"/>
      <c r="F115" s="49"/>
      <c r="G115" s="49"/>
      <c r="I115" s="49"/>
      <c r="J115" s="49"/>
    </row>
    <row r="116" spans="1:10" s="4" customFormat="1" ht="23.25" customHeight="1" thickBot="1">
      <c r="A116" s="47" t="s">
        <v>166</v>
      </c>
      <c r="B116" s="13">
        <v>10</v>
      </c>
      <c r="C116" s="45"/>
      <c r="D116" s="134">
        <v>0.22</v>
      </c>
      <c r="E116" s="80"/>
      <c r="F116" s="79">
        <v>0.74</v>
      </c>
      <c r="G116" s="80"/>
      <c r="H116" s="134">
        <v>0.22</v>
      </c>
      <c r="I116" s="80"/>
      <c r="J116" s="79">
        <v>0.74</v>
      </c>
    </row>
    <row r="117" s="4" customFormat="1" ht="23.25" customHeight="1" thickTop="1">
      <c r="B117" s="13"/>
    </row>
    <row r="118" spans="1:10" s="4" customFormat="1" ht="23.25" customHeight="1" thickBot="1">
      <c r="A118" s="47" t="s">
        <v>165</v>
      </c>
      <c r="B118" s="13">
        <v>10</v>
      </c>
      <c r="C118" s="45"/>
      <c r="D118" s="142"/>
      <c r="E118" s="78"/>
      <c r="F118" s="77">
        <v>0.73</v>
      </c>
      <c r="G118" s="78"/>
      <c r="H118" s="142"/>
      <c r="I118" s="78"/>
      <c r="J118" s="77">
        <v>0.73</v>
      </c>
    </row>
    <row r="119" ht="23.25" customHeight="1" thickTop="1"/>
  </sheetData>
  <mergeCells count="17">
    <mergeCell ref="D41:J41"/>
    <mergeCell ref="D68:J68"/>
    <mergeCell ref="D99:J99"/>
    <mergeCell ref="A93:D93"/>
    <mergeCell ref="D97:F97"/>
    <mergeCell ref="H97:J97"/>
    <mergeCell ref="A62:D62"/>
    <mergeCell ref="D66:F66"/>
    <mergeCell ref="H66:J66"/>
    <mergeCell ref="D38:J38"/>
    <mergeCell ref="D39:F39"/>
    <mergeCell ref="H39:J39"/>
    <mergeCell ref="D7:J7"/>
    <mergeCell ref="A1:D1"/>
    <mergeCell ref="D5:F5"/>
    <mergeCell ref="H5:J5"/>
    <mergeCell ref="A34:D34"/>
  </mergeCells>
  <printOptions/>
  <pageMargins left="1" right="0.5" top="0.48" bottom="0.5" header="0.5" footer="0.5"/>
  <pageSetup firstPageNumber="6" useFirstPageNumber="1" horizontalDpi="600" verticalDpi="600" orientation="portrait" paperSize="9" scale="95" r:id="rId1"/>
  <headerFooter alignWithMargins="0">
    <oddFooter>&amp;L        หมายเหตุประกอบงบการเงินเป็นส่วนหนึ่งของงบการเงินนี้
&amp;R&amp;P</oddFooter>
  </headerFooter>
  <rowBreaks count="3" manualBreakCount="3">
    <brk id="33" max="255" man="1"/>
    <brk id="61" max="255" man="1"/>
    <brk id="9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SheetLayoutView="100" workbookViewId="0" topLeftCell="A61">
      <selection activeCell="A100" sqref="A100"/>
    </sheetView>
  </sheetViews>
  <sheetFormatPr defaultColWidth="9.140625" defaultRowHeight="23.25" customHeight="1"/>
  <cols>
    <col min="1" max="1" width="55.57421875" style="4" customWidth="1"/>
    <col min="2" max="2" width="11.8515625" style="4" customWidth="1"/>
    <col min="3" max="3" width="1.28515625" style="4" customWidth="1"/>
    <col min="4" max="4" width="12.00390625" style="4" customWidth="1"/>
    <col min="5" max="5" width="1.28515625" style="4" customWidth="1"/>
    <col min="6" max="6" width="11.8515625" style="4" customWidth="1"/>
    <col min="7" max="7" width="1.1484375" style="4" customWidth="1"/>
    <col min="8" max="8" width="12.00390625" style="4" customWidth="1"/>
    <col min="9" max="9" width="9.28125" style="4" bestFit="1" customWidth="1"/>
    <col min="10" max="16384" width="9.140625" style="4" customWidth="1"/>
  </cols>
  <sheetData>
    <row r="1" spans="1:8" ht="23.25" customHeight="1">
      <c r="A1" s="42" t="s">
        <v>143</v>
      </c>
      <c r="D1" s="43" t="s">
        <v>144</v>
      </c>
      <c r="H1" s="44"/>
    </row>
    <row r="2" spans="1:10" ht="23.25" customHeight="1">
      <c r="A2" s="42" t="s">
        <v>72</v>
      </c>
      <c r="H2" s="44"/>
      <c r="J2" s="1" t="s">
        <v>145</v>
      </c>
    </row>
    <row r="3" ht="23.25" customHeight="1">
      <c r="A3" s="42" t="s">
        <v>274</v>
      </c>
    </row>
    <row r="4" ht="23.25" customHeight="1">
      <c r="A4" s="2"/>
    </row>
    <row r="5" spans="1:8" s="6" customFormat="1" ht="23.25" customHeight="1">
      <c r="A5" s="56"/>
      <c r="B5" s="155" t="s">
        <v>3</v>
      </c>
      <c r="C5" s="155"/>
      <c r="D5" s="155"/>
      <c r="E5" s="5"/>
      <c r="F5" s="155" t="s">
        <v>4</v>
      </c>
      <c r="G5" s="155"/>
      <c r="H5" s="155"/>
    </row>
    <row r="6" spans="1:8" s="6" customFormat="1" ht="23.25" customHeight="1">
      <c r="A6" s="56"/>
      <c r="B6" s="57">
        <v>2549</v>
      </c>
      <c r="C6" s="58"/>
      <c r="D6" s="57">
        <v>2548</v>
      </c>
      <c r="E6" s="58"/>
      <c r="F6" s="57">
        <v>2549</v>
      </c>
      <c r="G6" s="58"/>
      <c r="H6" s="57">
        <v>2548</v>
      </c>
    </row>
    <row r="7" spans="1:8" s="6" customFormat="1" ht="23.25" customHeight="1">
      <c r="A7" s="56"/>
      <c r="B7" s="146" t="s">
        <v>107</v>
      </c>
      <c r="C7" s="146"/>
      <c r="D7" s="146"/>
      <c r="E7" s="146"/>
      <c r="F7" s="146"/>
      <c r="G7" s="146"/>
      <c r="H7" s="146"/>
    </row>
    <row r="8" spans="1:8" ht="23.25" customHeight="1">
      <c r="A8" s="59" t="s">
        <v>73</v>
      </c>
      <c r="B8" s="45"/>
      <c r="C8" s="45"/>
      <c r="D8" s="45"/>
      <c r="E8" s="45"/>
      <c r="F8" s="45"/>
      <c r="G8" s="45"/>
      <c r="H8" s="45"/>
    </row>
    <row r="9" spans="1:8" ht="23.25" customHeight="1">
      <c r="A9" s="48" t="s">
        <v>60</v>
      </c>
      <c r="B9" s="117">
        <v>1572879</v>
      </c>
      <c r="C9" s="118"/>
      <c r="D9" s="118">
        <v>4004577</v>
      </c>
      <c r="E9" s="118"/>
      <c r="F9" s="117">
        <v>1572879</v>
      </c>
      <c r="G9" s="118"/>
      <c r="H9" s="118">
        <v>4004577</v>
      </c>
    </row>
    <row r="10" spans="1:8" ht="23.25" customHeight="1">
      <c r="A10" s="47" t="s">
        <v>231</v>
      </c>
      <c r="B10" s="117"/>
      <c r="C10" s="118"/>
      <c r="D10" s="118"/>
      <c r="E10" s="118"/>
      <c r="F10" s="117"/>
      <c r="G10" s="118"/>
      <c r="H10" s="118"/>
    </row>
    <row r="11" spans="1:8" ht="23.25" customHeight="1">
      <c r="A11" s="48" t="s">
        <v>158</v>
      </c>
      <c r="B11" s="117">
        <v>1763151</v>
      </c>
      <c r="C11" s="118"/>
      <c r="D11" s="118">
        <v>1524699</v>
      </c>
      <c r="E11" s="118"/>
      <c r="F11" s="117">
        <v>751645</v>
      </c>
      <c r="G11" s="118"/>
      <c r="H11" s="118">
        <v>599691</v>
      </c>
    </row>
    <row r="12" spans="1:8" ht="23.25" customHeight="1">
      <c r="A12" s="48" t="s">
        <v>147</v>
      </c>
      <c r="B12" s="117">
        <v>-9082</v>
      </c>
      <c r="C12" s="118"/>
      <c r="D12" s="118">
        <v>29610</v>
      </c>
      <c r="E12" s="118"/>
      <c r="F12" s="117">
        <v>1881</v>
      </c>
      <c r="G12" s="118"/>
      <c r="H12" s="118">
        <v>-5004</v>
      </c>
    </row>
    <row r="13" spans="1:8" ht="23.25" customHeight="1">
      <c r="A13" s="48" t="s">
        <v>251</v>
      </c>
      <c r="B13" s="117">
        <v>43094</v>
      </c>
      <c r="C13" s="118"/>
      <c r="D13" s="118">
        <v>65515</v>
      </c>
      <c r="E13" s="118"/>
      <c r="F13" s="117">
        <v>-2364</v>
      </c>
      <c r="G13" s="118"/>
      <c r="H13" s="118">
        <v>42097</v>
      </c>
    </row>
    <row r="14" spans="1:8" ht="23.25" customHeight="1">
      <c r="A14" s="48" t="s">
        <v>215</v>
      </c>
      <c r="B14" s="117">
        <v>-443392</v>
      </c>
      <c r="C14" s="118"/>
      <c r="D14" s="118">
        <v>-472115</v>
      </c>
      <c r="E14" s="118"/>
      <c r="F14" s="117">
        <v>-2247546</v>
      </c>
      <c r="G14" s="118"/>
      <c r="H14" s="118">
        <v>-3819122</v>
      </c>
    </row>
    <row r="15" spans="1:8" ht="23.25" customHeight="1">
      <c r="A15" s="48" t="s">
        <v>125</v>
      </c>
      <c r="B15" s="117">
        <v>36917</v>
      </c>
      <c r="C15" s="118"/>
      <c r="D15" s="124">
        <v>71261</v>
      </c>
      <c r="E15" s="118"/>
      <c r="F15" s="117">
        <v>379944</v>
      </c>
      <c r="G15" s="118"/>
      <c r="H15" s="118">
        <v>280026</v>
      </c>
    </row>
    <row r="16" ht="23.25" customHeight="1">
      <c r="A16" s="48" t="s">
        <v>263</v>
      </c>
    </row>
    <row r="17" spans="1:8" ht="23.25" customHeight="1">
      <c r="A17" s="48" t="s">
        <v>264</v>
      </c>
      <c r="B17" s="117">
        <v>-27911</v>
      </c>
      <c r="C17" s="118"/>
      <c r="D17" s="118">
        <v>-921843</v>
      </c>
      <c r="E17" s="118"/>
      <c r="F17" s="117">
        <v>-21913</v>
      </c>
      <c r="G17" s="118"/>
      <c r="H17" s="118">
        <f>-1193+526</f>
        <v>-667</v>
      </c>
    </row>
    <row r="18" spans="1:8" ht="23.25" customHeight="1">
      <c r="A18" s="48" t="s">
        <v>262</v>
      </c>
      <c r="B18" s="117">
        <v>4605</v>
      </c>
      <c r="C18" s="118"/>
      <c r="D18" s="126" t="s">
        <v>35</v>
      </c>
      <c r="E18" s="118"/>
      <c r="F18" s="117">
        <v>418</v>
      </c>
      <c r="G18" s="118"/>
      <c r="H18" s="126" t="s">
        <v>35</v>
      </c>
    </row>
    <row r="19" spans="1:8" ht="23.25" customHeight="1">
      <c r="A19" s="48" t="s">
        <v>148</v>
      </c>
      <c r="B19" s="126" t="s">
        <v>35</v>
      </c>
      <c r="C19" s="118"/>
      <c r="D19" s="118">
        <v>107238</v>
      </c>
      <c r="E19" s="118"/>
      <c r="F19" s="126" t="s">
        <v>35</v>
      </c>
      <c r="G19" s="118"/>
      <c r="H19" s="118">
        <v>927</v>
      </c>
    </row>
    <row r="20" spans="1:8" ht="23.25" customHeight="1">
      <c r="A20" s="48" t="s">
        <v>225</v>
      </c>
      <c r="B20" s="117"/>
      <c r="C20" s="118"/>
      <c r="D20" s="118"/>
      <c r="E20" s="118"/>
      <c r="F20" s="117"/>
      <c r="G20" s="118"/>
      <c r="H20" s="118"/>
    </row>
    <row r="21" spans="1:8" ht="23.25" customHeight="1">
      <c r="A21" s="48" t="s">
        <v>252</v>
      </c>
      <c r="B21" s="117">
        <v>-27091</v>
      </c>
      <c r="C21" s="118"/>
      <c r="D21" s="118">
        <v>-7053</v>
      </c>
      <c r="E21" s="118"/>
      <c r="F21" s="117">
        <v>81260</v>
      </c>
      <c r="G21" s="118"/>
      <c r="H21" s="118">
        <f>-8657-65105+112-28</f>
        <v>-73678</v>
      </c>
    </row>
    <row r="22" spans="1:8" ht="23.25" customHeight="1">
      <c r="A22" s="48" t="s">
        <v>229</v>
      </c>
      <c r="B22" s="117">
        <v>-13390</v>
      </c>
      <c r="C22" s="118"/>
      <c r="D22" s="118">
        <v>26007</v>
      </c>
      <c r="E22" s="118"/>
      <c r="F22" s="117">
        <v>-13390</v>
      </c>
      <c r="G22" s="118"/>
      <c r="H22" s="118">
        <v>26007</v>
      </c>
    </row>
    <row r="23" spans="1:8" ht="23.25" customHeight="1">
      <c r="A23" s="48" t="s">
        <v>114</v>
      </c>
      <c r="B23" s="117">
        <v>-15300</v>
      </c>
      <c r="C23" s="118"/>
      <c r="D23" s="118">
        <v>-6900</v>
      </c>
      <c r="E23" s="118"/>
      <c r="F23" s="117">
        <v>-74243</v>
      </c>
      <c r="G23" s="118"/>
      <c r="H23" s="118">
        <v>-104125</v>
      </c>
    </row>
    <row r="24" spans="1:8" ht="23.25" customHeight="1">
      <c r="A24" s="48" t="s">
        <v>59</v>
      </c>
      <c r="B24" s="117">
        <v>861492</v>
      </c>
      <c r="C24" s="118"/>
      <c r="D24" s="118">
        <v>605843</v>
      </c>
      <c r="E24" s="118"/>
      <c r="F24" s="117">
        <v>531550</v>
      </c>
      <c r="G24" s="118"/>
      <c r="H24" s="118">
        <v>405306</v>
      </c>
    </row>
    <row r="25" spans="1:8" ht="23.25" customHeight="1">
      <c r="A25" s="48" t="s">
        <v>117</v>
      </c>
      <c r="B25" s="117">
        <v>540863</v>
      </c>
      <c r="C25" s="118"/>
      <c r="D25" s="118">
        <v>802338</v>
      </c>
      <c r="E25" s="118"/>
      <c r="F25" s="117">
        <v>14894</v>
      </c>
      <c r="G25" s="118"/>
      <c r="H25" s="118">
        <v>10335</v>
      </c>
    </row>
    <row r="26" spans="1:8" ht="23.25" customHeight="1">
      <c r="A26" s="48" t="s">
        <v>74</v>
      </c>
      <c r="B26" s="117">
        <v>-5</v>
      </c>
      <c r="C26" s="118"/>
      <c r="D26" s="118">
        <v>11896</v>
      </c>
      <c r="E26" s="118"/>
      <c r="F26" s="99" t="s">
        <v>35</v>
      </c>
      <c r="G26" s="118"/>
      <c r="H26" s="99" t="s">
        <v>35</v>
      </c>
    </row>
    <row r="27" spans="1:8" ht="23.25" customHeight="1">
      <c r="A27" s="48" t="s">
        <v>149</v>
      </c>
      <c r="B27" s="117"/>
      <c r="C27" s="118"/>
      <c r="D27" s="118"/>
      <c r="E27" s="118"/>
      <c r="F27" s="117"/>
      <c r="G27" s="118"/>
      <c r="H27" s="118"/>
    </row>
    <row r="28" spans="1:8" ht="23.25" customHeight="1">
      <c r="A28" s="48" t="s">
        <v>253</v>
      </c>
      <c r="B28" s="117">
        <v>-321</v>
      </c>
      <c r="C28" s="118"/>
      <c r="D28" s="118">
        <v>-289</v>
      </c>
      <c r="E28" s="118"/>
      <c r="F28" s="99" t="s">
        <v>35</v>
      </c>
      <c r="G28" s="118"/>
      <c r="H28" s="99" t="s">
        <v>35</v>
      </c>
    </row>
    <row r="29" spans="1:8" ht="23.25" customHeight="1">
      <c r="A29" s="48" t="s">
        <v>150</v>
      </c>
      <c r="B29" s="119">
        <v>3631</v>
      </c>
      <c r="C29" s="118"/>
      <c r="D29" s="120">
        <v>49443</v>
      </c>
      <c r="E29" s="121"/>
      <c r="F29" s="123" t="s">
        <v>35</v>
      </c>
      <c r="G29" s="122"/>
      <c r="H29" s="123" t="s">
        <v>35</v>
      </c>
    </row>
    <row r="30" spans="1:8" ht="23.25" customHeight="1">
      <c r="A30" s="47" t="s">
        <v>151</v>
      </c>
      <c r="C30" s="49"/>
      <c r="D30" s="49"/>
      <c r="E30" s="49"/>
      <c r="G30" s="49"/>
      <c r="H30" s="49"/>
    </row>
    <row r="31" spans="1:8" ht="23.25" customHeight="1">
      <c r="A31" s="47" t="s">
        <v>254</v>
      </c>
      <c r="B31" s="60">
        <f>SUM(B9:B29)</f>
        <v>4290140</v>
      </c>
      <c r="C31" s="60"/>
      <c r="D31" s="60">
        <f>SUM(D9:D29)</f>
        <v>5890227</v>
      </c>
      <c r="E31" s="60"/>
      <c r="F31" s="60">
        <f>SUM(F9:F29)</f>
        <v>975015</v>
      </c>
      <c r="G31" s="60"/>
      <c r="H31" s="60">
        <f>SUM(H9:H29)</f>
        <v>1366370</v>
      </c>
    </row>
    <row r="33" spans="1:8" ht="23.25" customHeight="1">
      <c r="A33" s="42" t="s">
        <v>143</v>
      </c>
      <c r="D33" s="43" t="s">
        <v>144</v>
      </c>
      <c r="H33" s="44"/>
    </row>
    <row r="34" spans="1:10" ht="23.25" customHeight="1">
      <c r="A34" s="42" t="s">
        <v>232</v>
      </c>
      <c r="H34" s="44"/>
      <c r="J34" s="1" t="s">
        <v>145</v>
      </c>
    </row>
    <row r="35" ht="23.25" customHeight="1">
      <c r="A35" s="42" t="s">
        <v>275</v>
      </c>
    </row>
    <row r="36" ht="23.25" customHeight="1">
      <c r="A36" s="2"/>
    </row>
    <row r="37" spans="1:8" ht="23.25" customHeight="1">
      <c r="A37" s="45"/>
      <c r="B37" s="155" t="s">
        <v>3</v>
      </c>
      <c r="C37" s="155"/>
      <c r="D37" s="155"/>
      <c r="E37" s="5"/>
      <c r="F37" s="155" t="s">
        <v>4</v>
      </c>
      <c r="G37" s="155"/>
      <c r="H37" s="155"/>
    </row>
    <row r="38" spans="1:8" ht="23.25" customHeight="1">
      <c r="A38" s="45"/>
      <c r="B38" s="57">
        <v>2549</v>
      </c>
      <c r="C38" s="58"/>
      <c r="D38" s="57">
        <v>2548</v>
      </c>
      <c r="E38" s="58"/>
      <c r="F38" s="57">
        <v>2549</v>
      </c>
      <c r="G38" s="58"/>
      <c r="H38" s="57">
        <v>2548</v>
      </c>
    </row>
    <row r="39" spans="1:8" ht="23.25" customHeight="1">
      <c r="A39" s="45"/>
      <c r="B39" s="146" t="s">
        <v>107</v>
      </c>
      <c r="C39" s="146"/>
      <c r="D39" s="146"/>
      <c r="E39" s="146"/>
      <c r="F39" s="146"/>
      <c r="G39" s="146"/>
      <c r="H39" s="146"/>
    </row>
    <row r="40" spans="1:8" ht="23.25" customHeight="1">
      <c r="A40" s="62" t="s">
        <v>159</v>
      </c>
      <c r="B40" s="49"/>
      <c r="C40" s="49"/>
      <c r="D40" s="49"/>
      <c r="E40" s="49"/>
      <c r="F40" s="49"/>
      <c r="G40" s="49"/>
      <c r="H40" s="49"/>
    </row>
    <row r="41" spans="1:8" ht="23.25" customHeight="1">
      <c r="A41" s="48" t="s">
        <v>75</v>
      </c>
      <c r="B41" s="117">
        <v>-46237</v>
      </c>
      <c r="C41" s="118"/>
      <c r="D41" s="118">
        <v>-2198870</v>
      </c>
      <c r="E41" s="118"/>
      <c r="F41" s="117">
        <v>367714</v>
      </c>
      <c r="G41" s="118"/>
      <c r="H41" s="118">
        <v>-2597151</v>
      </c>
    </row>
    <row r="42" spans="1:8" ht="23.25" customHeight="1">
      <c r="A42" s="48" t="s">
        <v>76</v>
      </c>
      <c r="B42" s="117">
        <v>-854427</v>
      </c>
      <c r="C42" s="118"/>
      <c r="D42" s="118">
        <v>-1461027</v>
      </c>
      <c r="E42" s="118"/>
      <c r="F42" s="117">
        <v>-407716</v>
      </c>
      <c r="G42" s="118"/>
      <c r="H42" s="118">
        <v>-2924568</v>
      </c>
    </row>
    <row r="43" spans="1:8" ht="23.25" customHeight="1">
      <c r="A43" s="48" t="s">
        <v>78</v>
      </c>
      <c r="B43" s="117">
        <v>-179220</v>
      </c>
      <c r="C43" s="118"/>
      <c r="D43" s="118">
        <v>-25049</v>
      </c>
      <c r="E43" s="118"/>
      <c r="F43" s="117">
        <v>-49098</v>
      </c>
      <c r="G43" s="118"/>
      <c r="H43" s="118">
        <v>-89999</v>
      </c>
    </row>
    <row r="44" spans="1:8" ht="23.25" customHeight="1">
      <c r="A44" s="48" t="s">
        <v>17</v>
      </c>
      <c r="B44" s="117">
        <v>-28267</v>
      </c>
      <c r="C44" s="118"/>
      <c r="D44" s="118">
        <v>7947</v>
      </c>
      <c r="E44" s="118"/>
      <c r="F44" s="117">
        <v>-34669</v>
      </c>
      <c r="G44" s="118"/>
      <c r="H44" s="118">
        <v>-22268</v>
      </c>
    </row>
    <row r="45" spans="1:8" ht="23.25" customHeight="1">
      <c r="A45" s="62" t="s">
        <v>216</v>
      </c>
      <c r="B45" s="117"/>
      <c r="C45" s="118"/>
      <c r="D45" s="118"/>
      <c r="E45" s="118"/>
      <c r="F45" s="117"/>
      <c r="G45" s="118"/>
      <c r="H45" s="118"/>
    </row>
    <row r="46" spans="1:8" ht="23.25" customHeight="1">
      <c r="A46" s="48" t="s">
        <v>79</v>
      </c>
      <c r="B46" s="117">
        <v>684472</v>
      </c>
      <c r="C46" s="118"/>
      <c r="D46" s="118">
        <v>-5383</v>
      </c>
      <c r="E46" s="118"/>
      <c r="F46" s="117">
        <v>35534</v>
      </c>
      <c r="G46" s="118"/>
      <c r="H46" s="118">
        <v>1197101</v>
      </c>
    </row>
    <row r="47" spans="1:8" ht="23.25" customHeight="1">
      <c r="A47" s="48" t="s">
        <v>226</v>
      </c>
      <c r="B47" s="99" t="s">
        <v>35</v>
      </c>
      <c r="C47" s="118"/>
      <c r="D47" s="99" t="s">
        <v>35</v>
      </c>
      <c r="E47" s="118"/>
      <c r="F47" s="99" t="s">
        <v>35</v>
      </c>
      <c r="G47" s="118"/>
      <c r="H47" s="118">
        <v>1050000</v>
      </c>
    </row>
    <row r="48" spans="1:8" ht="23.25" customHeight="1">
      <c r="A48" s="48" t="s">
        <v>26</v>
      </c>
      <c r="B48" s="117">
        <v>832958</v>
      </c>
      <c r="C48" s="118"/>
      <c r="D48" s="118">
        <v>812730</v>
      </c>
      <c r="E48" s="121"/>
      <c r="F48" s="117">
        <v>141694</v>
      </c>
      <c r="G48" s="121"/>
      <c r="H48" s="121">
        <v>339097</v>
      </c>
    </row>
    <row r="49" spans="1:8" ht="23.25" customHeight="1">
      <c r="A49" s="48" t="s">
        <v>217</v>
      </c>
      <c r="B49" s="117">
        <v>-1076705</v>
      </c>
      <c r="C49" s="118"/>
      <c r="D49" s="118">
        <v>-451738</v>
      </c>
      <c r="E49" s="118"/>
      <c r="F49" s="117">
        <v>-3983</v>
      </c>
      <c r="G49" s="118"/>
      <c r="H49" s="125">
        <v>-2998</v>
      </c>
    </row>
    <row r="50" spans="1:8" ht="23.25" customHeight="1">
      <c r="A50" s="47" t="s">
        <v>152</v>
      </c>
      <c r="B50" s="63">
        <f>SUM(B41:B49)+B31</f>
        <v>3622714</v>
      </c>
      <c r="C50" s="60"/>
      <c r="D50" s="63">
        <f>SUM(D41:D49)+D31</f>
        <v>2568837</v>
      </c>
      <c r="E50" s="60"/>
      <c r="F50" s="63">
        <f>SUM(F41:F49)+F31</f>
        <v>1024491</v>
      </c>
      <c r="G50" s="60"/>
      <c r="H50" s="63">
        <f>SUM(H41:H49)+H31</f>
        <v>-1684416</v>
      </c>
    </row>
    <row r="51" spans="1:8" ht="23.25" customHeight="1">
      <c r="A51" s="2"/>
      <c r="C51" s="49"/>
      <c r="D51" s="49"/>
      <c r="E51" s="49"/>
      <c r="G51" s="49"/>
      <c r="H51" s="49"/>
    </row>
    <row r="52" spans="1:8" ht="23.25" customHeight="1">
      <c r="A52" s="59" t="s">
        <v>80</v>
      </c>
      <c r="C52" s="49"/>
      <c r="D52" s="49"/>
      <c r="E52" s="49"/>
      <c r="G52" s="49"/>
      <c r="H52" s="49"/>
    </row>
    <row r="53" spans="1:8" ht="23.25" customHeight="1">
      <c r="A53" s="48" t="s">
        <v>153</v>
      </c>
      <c r="B53" s="99" t="s">
        <v>35</v>
      </c>
      <c r="C53" s="118"/>
      <c r="D53" s="99" t="s">
        <v>35</v>
      </c>
      <c r="E53" s="118"/>
      <c r="F53" s="117">
        <v>675755</v>
      </c>
      <c r="G53" s="118"/>
      <c r="H53" s="124">
        <v>911223</v>
      </c>
    </row>
    <row r="54" spans="1:8" ht="23.25" customHeight="1">
      <c r="A54" s="48" t="s">
        <v>244</v>
      </c>
      <c r="B54" s="117">
        <v>160937</v>
      </c>
      <c r="C54" s="118"/>
      <c r="D54" s="118">
        <v>1234859</v>
      </c>
      <c r="E54" s="118"/>
      <c r="F54" s="117">
        <v>37287</v>
      </c>
      <c r="G54" s="118"/>
      <c r="H54" s="118">
        <v>14331</v>
      </c>
    </row>
    <row r="55" spans="1:8" ht="23.25" customHeight="1">
      <c r="A55" s="48" t="s">
        <v>81</v>
      </c>
      <c r="B55" s="99" t="s">
        <v>35</v>
      </c>
      <c r="C55" s="118"/>
      <c r="D55" s="118">
        <v>2</v>
      </c>
      <c r="E55" s="118"/>
      <c r="F55" s="99" t="s">
        <v>35</v>
      </c>
      <c r="G55" s="118"/>
      <c r="H55" s="118">
        <v>19</v>
      </c>
    </row>
    <row r="56" spans="1:8" ht="23.25" customHeight="1">
      <c r="A56" s="48" t="s">
        <v>82</v>
      </c>
      <c r="B56" s="117">
        <v>-4756434</v>
      </c>
      <c r="C56" s="118"/>
      <c r="D56" s="118">
        <v>-2855867</v>
      </c>
      <c r="E56" s="118"/>
      <c r="F56" s="117">
        <v>-1963097</v>
      </c>
      <c r="G56" s="118"/>
      <c r="H56" s="118">
        <v>-1698936</v>
      </c>
    </row>
    <row r="57" spans="1:8" ht="23.25" customHeight="1">
      <c r="A57" s="48" t="s">
        <v>83</v>
      </c>
      <c r="B57" s="117">
        <v>-35580</v>
      </c>
      <c r="C57" s="118"/>
      <c r="D57" s="118">
        <v>-14825</v>
      </c>
      <c r="E57" s="118"/>
      <c r="F57" s="117">
        <v>-5308</v>
      </c>
      <c r="G57" s="118"/>
      <c r="H57" s="118">
        <v>-1866</v>
      </c>
    </row>
    <row r="58" spans="1:8" ht="23.25" customHeight="1">
      <c r="A58" s="48" t="s">
        <v>84</v>
      </c>
      <c r="B58" s="117">
        <v>-3092</v>
      </c>
      <c r="C58" s="118"/>
      <c r="D58" s="118">
        <v>-244428</v>
      </c>
      <c r="E58" s="118"/>
      <c r="F58" s="99" t="s">
        <v>35</v>
      </c>
      <c r="G58" s="118"/>
      <c r="H58" s="118">
        <v>-215831</v>
      </c>
    </row>
    <row r="59" spans="1:8" ht="23.25" customHeight="1">
      <c r="A59" s="48" t="s">
        <v>218</v>
      </c>
      <c r="B59" s="99" t="s">
        <v>35</v>
      </c>
      <c r="C59" s="118"/>
      <c r="D59" s="99" t="s">
        <v>35</v>
      </c>
      <c r="E59" s="118"/>
      <c r="F59" s="117">
        <v>7200</v>
      </c>
      <c r="G59" s="118"/>
      <c r="H59" s="99" t="s">
        <v>35</v>
      </c>
    </row>
    <row r="60" spans="1:8" ht="23.25" customHeight="1">
      <c r="A60" s="48" t="s">
        <v>85</v>
      </c>
      <c r="B60" s="117">
        <v>342115</v>
      </c>
      <c r="C60" s="118"/>
      <c r="D60" s="118">
        <v>216845</v>
      </c>
      <c r="E60" s="118"/>
      <c r="F60" s="117">
        <v>1953189</v>
      </c>
      <c r="G60" s="118"/>
      <c r="H60" s="118">
        <v>936844</v>
      </c>
    </row>
    <row r="61" spans="1:8" ht="23.25" customHeight="1">
      <c r="A61" s="48" t="s">
        <v>219</v>
      </c>
      <c r="B61" s="117">
        <v>14611</v>
      </c>
      <c r="C61" s="118"/>
      <c r="D61" s="118">
        <v>6900</v>
      </c>
      <c r="E61" s="118"/>
      <c r="F61" s="117">
        <v>75290</v>
      </c>
      <c r="G61" s="118"/>
      <c r="H61" s="118">
        <v>115342</v>
      </c>
    </row>
    <row r="62" spans="1:8" ht="23.25" customHeight="1">
      <c r="A62" s="48" t="s">
        <v>227</v>
      </c>
      <c r="B62" s="100" t="s">
        <v>35</v>
      </c>
      <c r="C62" s="118"/>
      <c r="D62" s="120">
        <v>25321</v>
      </c>
      <c r="E62" s="118"/>
      <c r="F62" s="100" t="s">
        <v>35</v>
      </c>
      <c r="G62" s="118"/>
      <c r="H62" s="100" t="s">
        <v>35</v>
      </c>
    </row>
    <row r="63" spans="1:8" ht="23.25" customHeight="1">
      <c r="A63" s="47" t="s">
        <v>228</v>
      </c>
      <c r="B63" s="63">
        <f>SUM(B53:B62)</f>
        <v>-4277443</v>
      </c>
      <c r="C63" s="60"/>
      <c r="D63" s="63">
        <f>SUM(D53:D62)</f>
        <v>-1631193</v>
      </c>
      <c r="E63" s="60"/>
      <c r="F63" s="63">
        <f>SUM(F53:F62)</f>
        <v>780316</v>
      </c>
      <c r="G63" s="60"/>
      <c r="H63" s="63">
        <f>SUM(H53:H62)</f>
        <v>61126</v>
      </c>
    </row>
    <row r="64" spans="1:8" ht="23.25" customHeight="1">
      <c r="A64" s="47"/>
      <c r="B64" s="64"/>
      <c r="C64" s="49"/>
      <c r="D64" s="64"/>
      <c r="E64" s="49"/>
      <c r="F64" s="64"/>
      <c r="G64" s="49"/>
      <c r="H64" s="64"/>
    </row>
    <row r="65" spans="1:8" ht="23.25" customHeight="1">
      <c r="A65" s="42" t="s">
        <v>143</v>
      </c>
      <c r="D65" s="43" t="s">
        <v>144</v>
      </c>
      <c r="H65" s="44"/>
    </row>
    <row r="66" spans="1:10" ht="23.25" customHeight="1">
      <c r="A66" s="42" t="s">
        <v>232</v>
      </c>
      <c r="H66" s="44"/>
      <c r="J66" s="1" t="s">
        <v>145</v>
      </c>
    </row>
    <row r="67" ht="23.25" customHeight="1">
      <c r="A67" s="42" t="s">
        <v>275</v>
      </c>
    </row>
    <row r="68" ht="23.25" customHeight="1">
      <c r="A68" s="2"/>
    </row>
    <row r="69" spans="1:8" ht="23.25" customHeight="1">
      <c r="A69" s="45"/>
      <c r="B69" s="155" t="s">
        <v>3</v>
      </c>
      <c r="C69" s="155"/>
      <c r="D69" s="155"/>
      <c r="E69" s="5"/>
      <c r="F69" s="155" t="s">
        <v>4</v>
      </c>
      <c r="G69" s="155"/>
      <c r="H69" s="155"/>
    </row>
    <row r="70" spans="1:8" ht="23.25" customHeight="1">
      <c r="A70" s="45"/>
      <c r="B70" s="57">
        <v>2549</v>
      </c>
      <c r="C70" s="58"/>
      <c r="D70" s="57">
        <v>2548</v>
      </c>
      <c r="E70" s="58"/>
      <c r="F70" s="57">
        <v>2549</v>
      </c>
      <c r="G70" s="58"/>
      <c r="H70" s="57">
        <v>2548</v>
      </c>
    </row>
    <row r="71" spans="1:8" ht="23.25" customHeight="1">
      <c r="A71" s="45"/>
      <c r="B71" s="146" t="s">
        <v>107</v>
      </c>
      <c r="C71" s="146"/>
      <c r="D71" s="146"/>
      <c r="E71" s="146"/>
      <c r="F71" s="146"/>
      <c r="G71" s="146"/>
      <c r="H71" s="146"/>
    </row>
    <row r="72" spans="1:8" ht="23.25" customHeight="1">
      <c r="A72" s="59" t="s">
        <v>86</v>
      </c>
      <c r="B72" s="49"/>
      <c r="C72" s="49"/>
      <c r="D72" s="49"/>
      <c r="E72" s="49"/>
      <c r="F72" s="49"/>
      <c r="G72" s="49"/>
      <c r="H72" s="49"/>
    </row>
    <row r="73" spans="1:8" ht="23.25" customHeight="1">
      <c r="A73" s="48" t="s">
        <v>87</v>
      </c>
      <c r="B73" s="49"/>
      <c r="C73" s="49"/>
      <c r="D73" s="51"/>
      <c r="E73" s="49"/>
      <c r="F73" s="49"/>
      <c r="G73" s="49"/>
      <c r="H73" s="51"/>
    </row>
    <row r="74" spans="1:8" ht="23.25" customHeight="1">
      <c r="A74" s="48" t="s">
        <v>258</v>
      </c>
      <c r="B74" s="99" t="s">
        <v>35</v>
      </c>
      <c r="C74" s="118"/>
      <c r="D74" s="118">
        <v>2148390</v>
      </c>
      <c r="E74" s="118"/>
      <c r="F74" s="99" t="s">
        <v>35</v>
      </c>
      <c r="G74" s="118"/>
      <c r="H74" s="118">
        <v>2062270</v>
      </c>
    </row>
    <row r="75" spans="1:8" ht="23.25" customHeight="1">
      <c r="A75" s="48" t="s">
        <v>88</v>
      </c>
      <c r="B75" s="99" t="s">
        <v>35</v>
      </c>
      <c r="C75" s="118"/>
      <c r="D75" s="125">
        <v>-5</v>
      </c>
      <c r="E75" s="118"/>
      <c r="F75" s="99" t="s">
        <v>35</v>
      </c>
      <c r="G75" s="118"/>
      <c r="H75" s="118">
        <v>-5</v>
      </c>
    </row>
    <row r="76" spans="1:8" ht="23.25" customHeight="1">
      <c r="A76" s="48" t="s">
        <v>89</v>
      </c>
      <c r="B76" s="117"/>
      <c r="C76" s="118"/>
      <c r="D76" s="118"/>
      <c r="E76" s="118"/>
      <c r="F76" s="117"/>
      <c r="G76" s="118"/>
      <c r="H76" s="118"/>
    </row>
    <row r="77" spans="1:8" ht="23.25" customHeight="1">
      <c r="A77" s="48" t="s">
        <v>259</v>
      </c>
      <c r="B77" s="117"/>
      <c r="C77" s="118"/>
      <c r="D77" s="118"/>
      <c r="E77" s="118"/>
      <c r="F77" s="117"/>
      <c r="G77" s="118"/>
      <c r="H77" s="118"/>
    </row>
    <row r="78" spans="1:8" ht="23.25" customHeight="1">
      <c r="A78" s="4" t="s">
        <v>260</v>
      </c>
      <c r="B78" s="117">
        <v>-794484</v>
      </c>
      <c r="C78" s="118"/>
      <c r="D78" s="118">
        <v>-666904</v>
      </c>
      <c r="E78" s="118"/>
      <c r="F78" s="117">
        <v>-827193</v>
      </c>
      <c r="G78" s="118"/>
      <c r="H78" s="118">
        <v>-687717</v>
      </c>
    </row>
    <row r="79" spans="1:8" ht="23.25" customHeight="1">
      <c r="A79" s="48" t="s">
        <v>154</v>
      </c>
      <c r="B79" s="117">
        <v>6248814</v>
      </c>
      <c r="C79" s="118"/>
      <c r="D79" s="118">
        <v>-34845</v>
      </c>
      <c r="E79" s="118"/>
      <c r="F79" s="117">
        <v>3781825</v>
      </c>
      <c r="G79" s="118"/>
      <c r="H79" s="118">
        <v>1945494</v>
      </c>
    </row>
    <row r="80" spans="1:8" ht="23.25" customHeight="1">
      <c r="A80" s="48" t="s">
        <v>90</v>
      </c>
      <c r="B80" s="117">
        <v>197874</v>
      </c>
      <c r="C80" s="118"/>
      <c r="D80" s="118">
        <v>376341</v>
      </c>
      <c r="E80" s="118"/>
      <c r="F80" s="99" t="s">
        <v>35</v>
      </c>
      <c r="G80" s="118"/>
      <c r="H80" s="99" t="s">
        <v>35</v>
      </c>
    </row>
    <row r="81" spans="1:8" ht="23.25" customHeight="1">
      <c r="A81" s="48" t="s">
        <v>155</v>
      </c>
      <c r="B81" s="99" t="s">
        <v>35</v>
      </c>
      <c r="C81" s="118"/>
      <c r="D81" s="118">
        <v>4000000</v>
      </c>
      <c r="E81" s="118"/>
      <c r="F81" s="99" t="s">
        <v>35</v>
      </c>
      <c r="G81" s="118"/>
      <c r="H81" s="118">
        <v>4000000</v>
      </c>
    </row>
    <row r="82" spans="1:8" ht="23.25" customHeight="1">
      <c r="A82" s="48" t="s">
        <v>91</v>
      </c>
      <c r="B82" s="117">
        <v>-3315125</v>
      </c>
      <c r="C82" s="118"/>
      <c r="D82" s="118">
        <v>-269087</v>
      </c>
      <c r="E82" s="118"/>
      <c r="F82" s="117">
        <v>-3078800</v>
      </c>
      <c r="G82" s="118"/>
      <c r="H82" s="118">
        <v>-20000</v>
      </c>
    </row>
    <row r="83" spans="1:8" ht="23.25" customHeight="1">
      <c r="A83" s="48" t="s">
        <v>92</v>
      </c>
      <c r="B83" s="117">
        <v>-1190000</v>
      </c>
      <c r="C83" s="118"/>
      <c r="D83" s="118">
        <v>-2590000</v>
      </c>
      <c r="E83" s="118"/>
      <c r="F83" s="117">
        <v>-1190000</v>
      </c>
      <c r="G83" s="118"/>
      <c r="H83" s="118">
        <v>-2590000</v>
      </c>
    </row>
    <row r="84" spans="1:8" ht="23.25" customHeight="1">
      <c r="A84" s="48" t="s">
        <v>93</v>
      </c>
      <c r="B84" s="117">
        <v>-11675</v>
      </c>
      <c r="C84" s="118"/>
      <c r="D84" s="118">
        <v>-19745</v>
      </c>
      <c r="E84" s="118"/>
      <c r="F84" s="117">
        <v>-2668</v>
      </c>
      <c r="G84" s="118"/>
      <c r="H84" s="118">
        <v>-1954</v>
      </c>
    </row>
    <row r="85" spans="1:8" ht="23.25" customHeight="1">
      <c r="A85" s="48" t="s">
        <v>222</v>
      </c>
      <c r="B85" s="117">
        <v>-793527</v>
      </c>
      <c r="C85" s="49"/>
      <c r="D85" s="49">
        <v>-580463</v>
      </c>
      <c r="E85" s="49"/>
      <c r="F85" s="117">
        <v>-489732</v>
      </c>
      <c r="G85" s="49"/>
      <c r="H85" s="49">
        <v>-375398</v>
      </c>
    </row>
    <row r="86" spans="1:8" ht="23.25" customHeight="1">
      <c r="A86" s="47" t="s">
        <v>220</v>
      </c>
      <c r="B86" s="63">
        <f>SUM(B74:B85)</f>
        <v>341877</v>
      </c>
      <c r="C86" s="60"/>
      <c r="D86" s="63">
        <f>SUM(D74:D85)</f>
        <v>2363682</v>
      </c>
      <c r="E86" s="60"/>
      <c r="F86" s="63">
        <f>SUM(F74:F85)</f>
        <v>-1806568</v>
      </c>
      <c r="G86" s="60"/>
      <c r="H86" s="63">
        <f>SUM(H74:H85)</f>
        <v>4332690</v>
      </c>
    </row>
    <row r="87" spans="1:8" ht="23.25" customHeight="1">
      <c r="A87" s="42"/>
      <c r="C87" s="50"/>
      <c r="D87" s="50"/>
      <c r="E87" s="50"/>
      <c r="G87" s="50"/>
      <c r="H87" s="50"/>
    </row>
    <row r="88" spans="1:8" ht="23.25" customHeight="1">
      <c r="A88" s="48" t="s">
        <v>94</v>
      </c>
      <c r="C88" s="49"/>
      <c r="D88" s="49"/>
      <c r="E88" s="49"/>
      <c r="G88" s="49"/>
      <c r="H88" s="49"/>
    </row>
    <row r="89" spans="1:8" ht="23.25" customHeight="1">
      <c r="A89" s="48" t="s">
        <v>255</v>
      </c>
      <c r="B89" s="33">
        <v>-94261</v>
      </c>
      <c r="C89" s="127"/>
      <c r="D89" s="36">
        <v>62890</v>
      </c>
      <c r="E89" s="127"/>
      <c r="F89" s="128" t="s">
        <v>35</v>
      </c>
      <c r="G89" s="127"/>
      <c r="H89" s="128" t="s">
        <v>35</v>
      </c>
    </row>
    <row r="90" spans="1:8" ht="23.25" customHeight="1">
      <c r="A90" s="61"/>
      <c r="C90" s="49"/>
      <c r="D90" s="49"/>
      <c r="E90" s="49"/>
      <c r="G90" s="49"/>
      <c r="H90" s="49"/>
    </row>
    <row r="91" spans="1:8" ht="23.25" customHeight="1">
      <c r="A91" s="47" t="s">
        <v>221</v>
      </c>
      <c r="B91" s="117">
        <v>-407113</v>
      </c>
      <c r="C91" s="118"/>
      <c r="D91" s="118">
        <f>+D50+D63+D86+D89</f>
        <v>3364216</v>
      </c>
      <c r="E91" s="118"/>
      <c r="F91" s="117">
        <v>-1761</v>
      </c>
      <c r="G91" s="118"/>
      <c r="H91" s="118">
        <v>2709400</v>
      </c>
    </row>
    <row r="92" spans="1:8" ht="23.25" customHeight="1">
      <c r="A92" s="48"/>
      <c r="B92" s="117"/>
      <c r="C92" s="117"/>
      <c r="D92" s="117"/>
      <c r="E92" s="117"/>
      <c r="F92" s="117"/>
      <c r="G92" s="117"/>
      <c r="H92" s="117"/>
    </row>
    <row r="93" spans="1:8" ht="23.25" customHeight="1">
      <c r="A93" s="47" t="s">
        <v>156</v>
      </c>
      <c r="B93" s="119">
        <v>2457158</v>
      </c>
      <c r="C93" s="118"/>
      <c r="D93" s="120">
        <v>1707823</v>
      </c>
      <c r="E93" s="121"/>
      <c r="F93" s="119">
        <v>210164</v>
      </c>
      <c r="G93" s="121"/>
      <c r="H93" s="129">
        <v>140894</v>
      </c>
    </row>
    <row r="94" spans="1:8" ht="23.25" customHeight="1">
      <c r="A94" s="2"/>
      <c r="C94" s="49"/>
      <c r="D94" s="49"/>
      <c r="E94" s="49"/>
      <c r="G94" s="49"/>
      <c r="H94" s="49"/>
    </row>
    <row r="95" spans="1:8" ht="23.25" customHeight="1" thickBot="1">
      <c r="A95" s="47" t="s">
        <v>157</v>
      </c>
      <c r="B95" s="66">
        <f>SUM(B91:B93)</f>
        <v>2050045</v>
      </c>
      <c r="C95" s="60"/>
      <c r="D95" s="66">
        <f>SUM(D91:D93)</f>
        <v>5072039</v>
      </c>
      <c r="E95" s="60"/>
      <c r="F95" s="66">
        <f>SUM(F91:F93)</f>
        <v>208403</v>
      </c>
      <c r="G95" s="60"/>
      <c r="H95" s="66">
        <f>SUM(H91:H93)</f>
        <v>2850294</v>
      </c>
    </row>
    <row r="96" spans="1:8" ht="23.25" customHeight="1" thickTop="1">
      <c r="A96" s="47"/>
      <c r="B96" s="65"/>
      <c r="C96" s="49"/>
      <c r="D96" s="65"/>
      <c r="E96" s="53"/>
      <c r="F96" s="65"/>
      <c r="G96" s="53"/>
      <c r="H96" s="65"/>
    </row>
    <row r="97" spans="1:8" ht="23.25" customHeight="1">
      <c r="A97" s="42" t="s">
        <v>143</v>
      </c>
      <c r="D97" s="43" t="s">
        <v>144</v>
      </c>
      <c r="H97" s="44"/>
    </row>
    <row r="98" spans="1:10" ht="23.25" customHeight="1">
      <c r="A98" s="42" t="s">
        <v>232</v>
      </c>
      <c r="H98" s="44"/>
      <c r="J98" s="1" t="s">
        <v>145</v>
      </c>
    </row>
    <row r="99" ht="23.25" customHeight="1">
      <c r="A99" s="42" t="s">
        <v>275</v>
      </c>
    </row>
    <row r="100" spans="1:8" ht="23.25" customHeight="1">
      <c r="A100" s="2"/>
      <c r="B100" s="6"/>
      <c r="C100" s="6"/>
      <c r="D100" s="6"/>
      <c r="E100" s="6"/>
      <c r="F100" s="6"/>
      <c r="G100" s="6"/>
      <c r="H100" s="6"/>
    </row>
    <row r="101" spans="1:8" ht="23.25" customHeight="1">
      <c r="A101" s="45"/>
      <c r="B101" s="155" t="s">
        <v>3</v>
      </c>
      <c r="C101" s="155"/>
      <c r="D101" s="155"/>
      <c r="E101" s="5"/>
      <c r="F101" s="155" t="s">
        <v>4</v>
      </c>
      <c r="G101" s="155"/>
      <c r="H101" s="155"/>
    </row>
    <row r="102" spans="1:8" ht="23.25" customHeight="1">
      <c r="A102" s="45"/>
      <c r="B102" s="57">
        <v>2549</v>
      </c>
      <c r="C102" s="58"/>
      <c r="D102" s="57">
        <v>2548</v>
      </c>
      <c r="E102" s="58"/>
      <c r="F102" s="57">
        <v>2549</v>
      </c>
      <c r="G102" s="58"/>
      <c r="H102" s="57">
        <v>2548</v>
      </c>
    </row>
    <row r="103" spans="1:8" ht="23.25" customHeight="1">
      <c r="A103" s="45"/>
      <c r="B103" s="146" t="s">
        <v>107</v>
      </c>
      <c r="C103" s="146"/>
      <c r="D103" s="146"/>
      <c r="E103" s="146"/>
      <c r="F103" s="146"/>
      <c r="G103" s="146"/>
      <c r="H103" s="146"/>
    </row>
    <row r="104" spans="1:8" ht="23.25" customHeight="1">
      <c r="A104" s="47" t="s">
        <v>95</v>
      </c>
      <c r="B104" s="49"/>
      <c r="C104" s="49"/>
      <c r="D104" s="49"/>
      <c r="E104" s="49"/>
      <c r="F104" s="49"/>
      <c r="G104" s="49"/>
      <c r="H104" s="49"/>
    </row>
    <row r="105" spans="1:8" ht="23.25" customHeight="1">
      <c r="A105" s="8" t="s">
        <v>256</v>
      </c>
      <c r="B105" s="49"/>
      <c r="C105" s="49"/>
      <c r="D105" s="49"/>
      <c r="E105" s="49"/>
      <c r="F105" s="49"/>
      <c r="G105" s="49"/>
      <c r="H105" s="49"/>
    </row>
    <row r="106" spans="1:8" ht="23.25" customHeight="1">
      <c r="A106" s="54" t="s">
        <v>96</v>
      </c>
      <c r="B106" s="49"/>
      <c r="C106" s="49"/>
      <c r="D106" s="49"/>
      <c r="E106" s="49"/>
      <c r="F106" s="49"/>
      <c r="G106" s="49"/>
      <c r="H106" s="49"/>
    </row>
    <row r="107" spans="1:8" ht="23.25" customHeight="1">
      <c r="A107" s="54" t="s">
        <v>257</v>
      </c>
      <c r="B107" s="117">
        <v>2166822</v>
      </c>
      <c r="C107" s="118"/>
      <c r="D107" s="118">
        <v>5210569</v>
      </c>
      <c r="E107" s="118"/>
      <c r="F107" s="117">
        <v>241391</v>
      </c>
      <c r="G107" s="118"/>
      <c r="H107" s="118">
        <v>2923577</v>
      </c>
    </row>
    <row r="108" spans="1:8" ht="23.25" customHeight="1">
      <c r="A108" s="54" t="s">
        <v>97</v>
      </c>
      <c r="B108" s="117">
        <v>-116777</v>
      </c>
      <c r="C108" s="118"/>
      <c r="D108" s="118">
        <v>-138530</v>
      </c>
      <c r="E108" s="121"/>
      <c r="F108" s="117">
        <v>-32988</v>
      </c>
      <c r="G108" s="121"/>
      <c r="H108" s="121">
        <v>-73283</v>
      </c>
    </row>
    <row r="109" spans="1:8" s="2" customFormat="1" ht="23.25" customHeight="1" thickBot="1">
      <c r="A109" s="54" t="s">
        <v>8</v>
      </c>
      <c r="B109" s="67">
        <f>SUM(B107:B108)</f>
        <v>2050045</v>
      </c>
      <c r="C109" s="60"/>
      <c r="D109" s="67">
        <f>SUM(D107:D108)</f>
        <v>5072039</v>
      </c>
      <c r="E109" s="60"/>
      <c r="F109" s="67">
        <f>SUM(F107:F108)</f>
        <v>208403</v>
      </c>
      <c r="G109" s="60"/>
      <c r="H109" s="67">
        <f>SUM(H107:H108)</f>
        <v>2850294</v>
      </c>
    </row>
    <row r="110" ht="23.25" customHeight="1" thickTop="1"/>
    <row r="111" ht="23.25" customHeight="1">
      <c r="A111" s="8" t="s">
        <v>223</v>
      </c>
    </row>
    <row r="113" spans="1:8" ht="41.25" customHeight="1">
      <c r="A113" s="158" t="s">
        <v>230</v>
      </c>
      <c r="B113" s="158"/>
      <c r="C113" s="158"/>
      <c r="D113" s="158"/>
      <c r="E113" s="158"/>
      <c r="F113" s="158"/>
      <c r="G113" s="158"/>
      <c r="H113" s="158"/>
    </row>
    <row r="115" spans="1:8" ht="139.5" customHeight="1">
      <c r="A115" s="157" t="s">
        <v>267</v>
      </c>
      <c r="B115" s="157"/>
      <c r="C115" s="157"/>
      <c r="D115" s="157"/>
      <c r="E115" s="157"/>
      <c r="F115" s="157"/>
      <c r="G115" s="157"/>
      <c r="H115" s="157"/>
    </row>
  </sheetData>
  <mergeCells count="14">
    <mergeCell ref="B5:D5"/>
    <mergeCell ref="F5:H5"/>
    <mergeCell ref="B103:H103"/>
    <mergeCell ref="B101:D101"/>
    <mergeCell ref="F101:H101"/>
    <mergeCell ref="B71:H71"/>
    <mergeCell ref="B69:D69"/>
    <mergeCell ref="F69:H69"/>
    <mergeCell ref="B7:H7"/>
    <mergeCell ref="B39:H39"/>
    <mergeCell ref="A115:H115"/>
    <mergeCell ref="B37:D37"/>
    <mergeCell ref="F37:H37"/>
    <mergeCell ref="A113:H113"/>
  </mergeCells>
  <printOptions/>
  <pageMargins left="0.8" right="0.5" top="0.48" bottom="0.5" header="0.5" footer="0.5"/>
  <pageSetup firstPageNumber="14" useFirstPageNumber="1" horizontalDpi="600" verticalDpi="600" orientation="portrait" paperSize="9" scale="95" r:id="rId1"/>
  <headerFooter alignWithMargins="0">
    <oddFooter>&amp;L        หมายเหตุประกอบงบการเงินเป็นส่วนหนึ่งของงบการเงินนี้
&amp;R&amp;P</oddFooter>
  </headerFooter>
  <rowBreaks count="3" manualBreakCount="3">
    <brk id="32" max="255" man="1"/>
    <brk id="64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dphengchan</dc:creator>
  <cp:keywords/>
  <dc:description/>
  <cp:lastModifiedBy>Sunee, Srisuwan</cp:lastModifiedBy>
  <cp:lastPrinted>2006-08-03T12:16:06Z</cp:lastPrinted>
  <dcterms:created xsi:type="dcterms:W3CDTF">2005-01-14T03:04:54Z</dcterms:created>
  <dcterms:modified xsi:type="dcterms:W3CDTF">2006-08-03T12:16:11Z</dcterms:modified>
  <cp:category/>
  <cp:version/>
  <cp:contentType/>
  <cp:contentStatus/>
</cp:coreProperties>
</file>