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65476" windowWidth="10440" windowHeight="8775" tabRatio="672" activeTab="0"/>
  </bookViews>
  <sheets>
    <sheet name="BL" sheetId="1" r:id="rId1"/>
    <sheet name="SH 9" sheetId="2" r:id="rId2"/>
    <sheet name="SH 10" sheetId="3" r:id="rId3"/>
    <sheet name="SH 11" sheetId="4" r:id="rId4"/>
    <sheet name="CF" sheetId="5" r:id="rId5"/>
  </sheets>
  <definedNames>
    <definedName name="_xlnm.Print_Area" localSheetId="0">'BL'!$A$1:$J$192</definedName>
    <definedName name="_xlnm.Print_Area" localSheetId="4">'CF'!$A$1:$K$120</definedName>
    <definedName name="_xlnm.Print_Area" localSheetId="2">'SH 10'!$A$1:$Z$29</definedName>
    <definedName name="_xlnm.Print_Area" localSheetId="3">'SH 11'!$A$1:$S$23</definedName>
    <definedName name="_xlnm.Print_Area" localSheetId="1">'SH 9'!$A$1:$AA$27</definedName>
  </definedNames>
  <calcPr fullCalcOnLoad="1"/>
</workbook>
</file>

<file path=xl/sharedStrings.xml><?xml version="1.0" encoding="utf-8"?>
<sst xmlns="http://schemas.openxmlformats.org/spreadsheetml/2006/main" count="807" uniqueCount="247">
  <si>
    <t>บริษัท เจริญโภคภัณฑ์อาหาร จำกัด (มหาชน) และบริษัทย่อย</t>
  </si>
  <si>
    <t xml:space="preserve">งบดุล </t>
  </si>
  <si>
    <t>สินทรัพย์</t>
  </si>
  <si>
    <t>งบการเงินรวม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</si>
  <si>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</si>
  <si>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</si>
  <si>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</si>
  <si>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</si>
  <si>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</si>
  <si>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 xml:space="preserve">ที่ดินที่มีไว้เพื่อโครงการในอนาคต 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</si>
  <si>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</si>
  <si>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</si>
  <si>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</si>
  <si>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</si>
  <si>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</si>
  <si>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หนี้สินระยะยาวที่ถึงกำหนดชำระ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</si>
  <si>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</si>
  <si>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</si>
  <si>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</si>
  <si>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</si>
  <si>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</si>
  <si>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</si>
  <si>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</si>
  <si>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</si>
  <si>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กำไรสะสม</t>
  </si>
  <si>
    <t xml:space="preserve">ส่วนของผู้ถือหุ้นส่วนน้อย  </t>
  </si>
  <si>
    <t>รวมส่วนของผู้ถือหุ้น</t>
  </si>
  <si>
    <t>รวมหนี้สินและส่วนของผู้ถือหุ้น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</si>
  <si>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</si>
  <si>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</si>
  <si>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</si>
  <si>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</si>
  <si>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>รวมค่าใช้จ่าย</t>
  </si>
  <si>
    <t>ส่วนเกิน</t>
  </si>
  <si>
    <t>จากส่วนได้</t>
  </si>
  <si>
    <t>ในบริษัทร่วม</t>
  </si>
  <si>
    <t>ทุนเรือนหุ้น</t>
  </si>
  <si>
    <t>ที่ออกและ</t>
  </si>
  <si>
    <t xml:space="preserve">งบการเงิน </t>
  </si>
  <si>
    <t xml:space="preserve">ชำระแล้ว </t>
  </si>
  <si>
    <t xml:space="preserve">ส่วนน้อย </t>
  </si>
  <si>
    <t>งบกระแสเงินสด</t>
  </si>
  <si>
    <t>กระแสเงินสดจากกิจกรรมดำเนินงาน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</si>
  <si>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</si>
  <si>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</si>
  <si>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</si>
  <si>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</si>
  <si>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</si>
  <si>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กระแสเงินสดจากกิจกรรมจัดหาเงิน</t>
  </si>
  <si>
    <t>ข้อมูลงบกระแสเงินสดเปิดเผยเพิ่มเติม</t>
  </si>
  <si>
    <t>รวมสินทรัพย์ไม่หมุนเวียน</t>
  </si>
  <si>
    <t>ส่วนของ</t>
  </si>
  <si>
    <t>ผู้ถือหุ้น</t>
  </si>
  <si>
    <t>(พันบาท)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</si>
  <si>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</si>
  <si>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</si>
  <si>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</si>
  <si>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รายการปรับปรุง</t>
  </si>
  <si>
    <t>ดอกเบี้ยรับ</t>
  </si>
  <si>
    <t>งบกำไรขาดทุน</t>
  </si>
  <si>
    <t xml:space="preserve">31 ธันวาคม </t>
  </si>
  <si>
    <t>สำรอง</t>
  </si>
  <si>
    <t>ตามกฎหมาย</t>
  </si>
  <si>
    <t>จัดสรร</t>
  </si>
  <si>
    <t>ยังไม่ได้</t>
  </si>
  <si>
    <t>การแปลงค่า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</si>
  <si>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</si>
  <si>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</si>
  <si>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เงินให้กู้ยืมระยะสั้นแก่บริษัทย่อย</t>
  </si>
  <si>
    <t>ลูกหนี้ระยะยาวบริษัทที่เกี่ยวข้องกัน</t>
  </si>
  <si>
    <t>(ไม่ได้ตรวจสอบ)</t>
  </si>
  <si>
    <t>งบการเงินเฉพาะกิจการ</t>
  </si>
  <si>
    <t xml:space="preserve">   จากสถาบันการเงิน </t>
  </si>
  <si>
    <t xml:space="preserve">   ภายในหนึ่งปี</t>
  </si>
  <si>
    <t>ภาษีเงินได้ค้างจ่าย</t>
  </si>
  <si>
    <t xml:space="preserve">   เป็นรายได้</t>
  </si>
  <si>
    <t xml:space="preserve">   ทุนจดทะเบียน</t>
  </si>
  <si>
    <t xml:space="preserve">   ทุนที่ออกและชำระแล้ว</t>
  </si>
  <si>
    <t xml:space="preserve">   ยังไม่ได้จัดสรร</t>
  </si>
  <si>
    <t>การตีราคา</t>
  </si>
  <si>
    <t>รวมส่วนของ</t>
  </si>
  <si>
    <t>รวมส่วนของรายได้และค่าใช้จ่ายที่รับรู้</t>
  </si>
  <si>
    <t>ขาดทุนจากการตัดจำหน่ายอาคารและอุปกรณ์</t>
  </si>
  <si>
    <t>จ่ายภาษีเงินได้</t>
  </si>
  <si>
    <t xml:space="preserve">งบกระแสเงินสด </t>
  </si>
  <si>
    <t>การเปลี่ยนแปลงในสินทรัพย์และหนี้สินดำเนินงาน</t>
  </si>
  <si>
    <t xml:space="preserve">ที่ดิน อาคารและอุปกรณ์ </t>
  </si>
  <si>
    <t xml:space="preserve">สินทรัพย์ไม่มีตัวตน </t>
  </si>
  <si>
    <t xml:space="preserve">สินทรัพย์ภาษีเงินได้รอการตัดบัญชี  </t>
  </si>
  <si>
    <t>เงินกู้ยืมระยะสั้นจากบริษัทย่อย</t>
  </si>
  <si>
    <t>ค่าใช้จ่ายค้างจ่าย</t>
  </si>
  <si>
    <t>กำไรจากการขายเงินลงทุนรอการรับรู้</t>
  </si>
  <si>
    <t xml:space="preserve">หนี้สินภาษีเงินได้รอการตัดบัญชี  </t>
  </si>
  <si>
    <t xml:space="preserve">   จัดสรรแล้ว</t>
  </si>
  <si>
    <t>รายได้จากการขายสินค้า</t>
  </si>
  <si>
    <t>กำไรจากอัตราแลกเปลี่ยนสุทธิ</t>
  </si>
  <si>
    <t>ต้นทุนขายสินค้า</t>
  </si>
  <si>
    <t>รับดอกเบี้ย</t>
  </si>
  <si>
    <t>ซื้อที่ดิน อาคารและอุปกรณ์</t>
  </si>
  <si>
    <t>ซื้อสินทรัพย์ไม่มีตัวตน</t>
  </si>
  <si>
    <t xml:space="preserve">   จากการขายเงินลงทุนที่ถึงกำหนด</t>
  </si>
  <si>
    <t xml:space="preserve">   รับชำระภายในหนึ่งปี</t>
  </si>
  <si>
    <t xml:space="preserve"> </t>
  </si>
  <si>
    <t xml:space="preserve">งบแสดงการเปลี่ยนแปลงส่วนของผู้ถือหุ้น </t>
  </si>
  <si>
    <t>ขายที่ดิน อาคารและอุปกรณ์</t>
  </si>
  <si>
    <t>กำไรสำหรับงวด</t>
  </si>
  <si>
    <t xml:space="preserve">ประมาณการหนี้สินและอื่นๆ </t>
  </si>
  <si>
    <t>ยอดคงเหลือ ณ วันที่ 1 มกราคม 2552</t>
  </si>
  <si>
    <t>ของบริษัท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</si>
  <si>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</si>
  <si>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   สำรองหุ้นทุนซื้อคืน</t>
  </si>
  <si>
    <t>ค่าใช้จ่ายในการขาย</t>
  </si>
  <si>
    <t>ค่าใช้จ่ายในการบริหาร</t>
  </si>
  <si>
    <t>ต้นทุนทางการเงิน</t>
  </si>
  <si>
    <t>มูลค่าหุ้นสามัญ</t>
  </si>
  <si>
    <t>ผลต่างจาก</t>
  </si>
  <si>
    <t>สำรองหุ้นทุนซื้อคืน</t>
  </si>
  <si>
    <t>หุ้นทุนซื้อคืน</t>
  </si>
  <si>
    <t xml:space="preserve"> มูลค่าหุ้นสามัญ</t>
  </si>
  <si>
    <t>ซื้อหุ้นทุนคืน</t>
  </si>
  <si>
    <t>ผลต่างจากการแปลงค่างบการเงิน</t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</si>
  <si>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</si>
  <si>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</si>
  <si>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</si>
  <si>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>เงินลงทุนในบริษัทอื่น</t>
  </si>
  <si>
    <t>รวมส่วน</t>
  </si>
  <si>
    <t>ของผู้ถือหุ้น</t>
  </si>
  <si>
    <t xml:space="preserve">   ในส่วนของผู้ถือหุ้น</t>
  </si>
  <si>
    <t>ขาดทุนจากอัตราแลกเปลี่ยนสุทธิ</t>
  </si>
  <si>
    <t>ขาดทุนจากการด้อยค่าของค่าความนิยม</t>
  </si>
  <si>
    <t xml:space="preserve">      ทุนสำรองตามกฎหมาย</t>
  </si>
  <si>
    <t>ของเงินลงทุน</t>
  </si>
  <si>
    <t>ทุนสำรอง</t>
  </si>
  <si>
    <t>ซื้อเงินลงทุน</t>
  </si>
  <si>
    <t>เงินให้กู้ยืมระยะยาวแก่บริษัทย่อยลดลง</t>
  </si>
  <si>
    <t>รวมส่วนของผู้ถือหุ้นของบริษัท</t>
  </si>
  <si>
    <t>รวมส่วนของรายได้ที่รับรู้</t>
  </si>
  <si>
    <t>จ่ายดอกเบี้ย</t>
  </si>
  <si>
    <t>ส่วนของกำไรสำหรับงวดที่เป็นของ</t>
  </si>
  <si>
    <t xml:space="preserve">   ผู้ถือหุ้นของบริษัท</t>
  </si>
  <si>
    <t xml:space="preserve">   ผู้ถือหุ้นส่วนน้อย</t>
  </si>
  <si>
    <t>ส่วนเกินมูลค่าหุ้น</t>
  </si>
  <si>
    <t xml:space="preserve">   ส่วนเกินมูลค่าหุ้นสามัญ</t>
  </si>
  <si>
    <t>การเปลี่ยนแปลง</t>
  </si>
  <si>
    <t>ในมูลค่ายุติธรรม</t>
  </si>
  <si>
    <t>ผลกำไร (ขาดทุน) ที่ยังไม่เกิดขึ้นจริง</t>
  </si>
  <si>
    <t>เงินฝากสถาบันการเงินที่มีข้อจำกัด</t>
  </si>
  <si>
    <t xml:space="preserve">   ในการเบิกใช้</t>
  </si>
  <si>
    <t xml:space="preserve">กำไรก่อนต้นทุนทางการเงินและค่าใช้จ่าย </t>
  </si>
  <si>
    <t xml:space="preserve">ส่วนแบ่งกำไรจากเงินลงทุนในบริษัทร่วม </t>
  </si>
  <si>
    <t>จ่ายชำระต้นทุนธุรกรรมทางการเงิน</t>
  </si>
  <si>
    <t xml:space="preserve">กำไรจากการขายที่ดินที่มีไว้เพื่อโครงการในอนาคต </t>
  </si>
  <si>
    <t>เงินสดรับจากเงินกู้ยืมระยะยาวจากสถาบันการเงิน</t>
  </si>
  <si>
    <t>จ่ายชำระคืนเงินกู้ยืมระยะยาวจากสถาบันการเงิน</t>
  </si>
  <si>
    <t xml:space="preserve">   การเปลี่ยนแปลงในมูลค่ายุติธรรมสุทธิ</t>
  </si>
  <si>
    <t xml:space="preserve">      ที่รับรู้ในส่วนของผู้ถือหุ้น</t>
  </si>
  <si>
    <t>ขายที่ดินที่มีไว้เพื่อโครงการในอนาคต</t>
  </si>
  <si>
    <t>ส่วนแบ่งกำไรจากเงินลงทุนในบริษัทร่วม</t>
  </si>
  <si>
    <t xml:space="preserve">   ผลต่างจากการตีราคาสินทรัพย์</t>
  </si>
  <si>
    <t xml:space="preserve">   ส่วนเกินทุนจากส่วนได้ในบริษัทร่วม</t>
  </si>
  <si>
    <t xml:space="preserve">   การเปลี่ยนแปลงในมูลค่ายุติธรรม</t>
  </si>
  <si>
    <t xml:space="preserve">      ของเงินลงทุน</t>
  </si>
  <si>
    <t>เงินสดสุทธิได้มาจาก (ใช้ไปใน) กิจกรรมลงทุน</t>
  </si>
  <si>
    <t>เงินสดสุทธิได้มาจากกิจกรรมดำเนินงาน</t>
  </si>
  <si>
    <t xml:space="preserve">   โดยตรงในส่วนของผู้ถือหุ้น</t>
  </si>
  <si>
    <t>รายได้ (ค่าใช้จ่าย) สุทธิของรายการที่รับรู้</t>
  </si>
  <si>
    <t>ผลกระทบจากอัตราแลกเปลี่ยนของ</t>
  </si>
  <si>
    <t xml:space="preserve">   เงินตราต่างประเทศคงเหลือสิ้นงวด</t>
  </si>
  <si>
    <t xml:space="preserve">   ที่ยังไม่เกิดขึ้นจริง</t>
  </si>
  <si>
    <t xml:space="preserve">                       -</t>
  </si>
  <si>
    <t xml:space="preserve">                      -</t>
  </si>
  <si>
    <t>(กำไร) ขาดทุนจากการขายที่ดิน อาคารและอุปกรณ์</t>
  </si>
  <si>
    <t>(กำไร) ขาดทุนจากอัตราแลกเปลี่ยน</t>
  </si>
  <si>
    <t>เงินสดรับชำระจากลูกหนี้การขายเงินลงทุน</t>
  </si>
  <si>
    <t>2552</t>
  </si>
  <si>
    <t>เงินปันผลค้างรับจากบริษัทย่อย</t>
  </si>
  <si>
    <t>เงินจ่ายล่วงหน้าค่าสินค้า</t>
  </si>
  <si>
    <t>ค่าใช้จ่ายจ่ายล่วงหน้า</t>
  </si>
  <si>
    <t xml:space="preserve">   ที่ถึงกำหนดรับชำระภายในหนึ่งปี</t>
  </si>
  <si>
    <t>ยอดคงเหลือ ณ วันที่ 1 มกราคม  2552</t>
  </si>
  <si>
    <t>ยอดคงเหลือ ณ วันที่ 1 มกราคม 2553</t>
  </si>
  <si>
    <t>ค่าเสื่อมราคา</t>
  </si>
  <si>
    <t>ค่าตัดจำหน่าย</t>
  </si>
  <si>
    <t>3, 9</t>
  </si>
  <si>
    <t>เงินสดและรายการเทียบเท่าเงินสดเพิ่มขึ้น (ลดลง) สุทธิ</t>
  </si>
  <si>
    <t>รับเงินปันผล</t>
  </si>
  <si>
    <t xml:space="preserve">ซื้อคืน </t>
  </si>
  <si>
    <t>หุ้นทุน</t>
  </si>
  <si>
    <t>เงินลงทุน</t>
  </si>
  <si>
    <t>ยุติธรรมของ</t>
  </si>
  <si>
    <t>ในมูลค่า</t>
  </si>
  <si>
    <t>ซื้อคืน</t>
  </si>
  <si>
    <t>ค่าตอบแทนผู้บริหาร</t>
  </si>
  <si>
    <t>จ่ายเงินปันผลให้ผู้ถือหุ้นส่วนน้อย</t>
  </si>
  <si>
    <t>จ่ายชำระคืนหนี้สินตามสัญญาเช่าการเงิน</t>
  </si>
  <si>
    <t xml:space="preserve">   หนี้สงสัยจะสูญ)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</si>
  <si>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</si>
  <si>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3, 4</t>
  </si>
  <si>
    <t>สินทรัพย์ (ต่อ)</t>
  </si>
  <si>
    <t>3, 10</t>
  </si>
  <si>
    <t>หนี้สินและส่วนของผู้ถือหุ้น (ต่อ)</t>
  </si>
  <si>
    <t xml:space="preserve">   ให้เท่ากับมูลค่าสุทธิที่จะได้รับ</t>
  </si>
  <si>
    <t>บริษัท เจริญโภคภัณฑ์อาหาร จำกัด  (มหาชน) และบริษัทย่อย</t>
  </si>
  <si>
    <t>หนี้สูญและหนี้สงสัยจะสูญ (กลับรายการค่าเผื่อ</t>
  </si>
  <si>
    <t>ผลขาดทุนจากการปรับลดมูลค่าสินค้าคงเหลือ</t>
  </si>
  <si>
    <t>ณ วันที่ 30 มิถุนายน 2553 และวันที่ 31 ธันวาคม 2552</t>
  </si>
  <si>
    <t>30 มิถุนายน</t>
  </si>
  <si>
    <t>สำหรับแต่ละงวดสามเดือนสิ้นสุดวันที่ 30 มิถุนายน 2553 และ 2552 (ไม่ได้ตรวจสอบ)</t>
  </si>
  <si>
    <t>เงินปันผลรับ</t>
  </si>
  <si>
    <t>ขาดทุนจากการขายเงินลงทุน</t>
  </si>
  <si>
    <t xml:space="preserve">ค่าใช้จ่าย (รายได้) ภาษีเงินได้ </t>
  </si>
  <si>
    <t>สำหรับแต่ละงวดหกเดือนสิ้นสุดวันที่ 30 มิถุนายน 2553 และ 2552 (ไม่ได้ตรวจสอบ)</t>
  </si>
  <si>
    <t>กำไรก่อนค่าใช้จ่าย (รายได้) ภาษีเงินได้</t>
  </si>
  <si>
    <t>ยอดคงเหลือ ณ วันที่ 30 มิถุนายน 2553</t>
  </si>
  <si>
    <t>ยอดคงเหลือ ณ วันที่ 30 มิถุนายน 2552</t>
  </si>
  <si>
    <t>ค่าความนิยมติดลบจากการรวมธุรกิจ</t>
  </si>
  <si>
    <t>การเปลี่ยนแปลงสัดส่วนการถือหุ้นในบริษัทย่อย</t>
  </si>
  <si>
    <t>ค่าใช้จ่าย (รายได้) ภาษีเงินได้</t>
  </si>
  <si>
    <t>เงินรับชำระจากลูกหนี้ระยะยาวบริษัทที่เกี่ยวข้องกัน</t>
  </si>
  <si>
    <t xml:space="preserve">   จากการขายเงินลงทุน</t>
  </si>
  <si>
    <t>เงินสดรับจากการออกหุ้นสามัญเพิ่มทุน</t>
  </si>
  <si>
    <t xml:space="preserve">    ของบริษัทย่อย</t>
  </si>
  <si>
    <t>เงินกู้ยืมระยะสั้นจากบริษัทย่อยลดลง</t>
  </si>
  <si>
    <t>2.</t>
  </si>
  <si>
    <t>รายการที่มิใช่เงินสด</t>
  </si>
  <si>
    <t xml:space="preserve">1.         เงินสดและรายการเทียบเท่าเงินสด </t>
  </si>
  <si>
    <t xml:space="preserve">            ประกอบด้วย</t>
  </si>
  <si>
    <t xml:space="preserve">            เงินสดและรายการเทียบเท่าเงินสด</t>
  </si>
  <si>
    <t xml:space="preserve">            เงินเบิกเกินบัญชี</t>
  </si>
  <si>
    <t xml:space="preserve">            สุทธิ</t>
  </si>
  <si>
    <t xml:space="preserve">   (รายได้) ภาษีเงินได้</t>
  </si>
  <si>
    <t>ขาดทุนจากการด้อยค่าของเงินลงทุน</t>
  </si>
  <si>
    <t>จ่ายชำระคืนหุ้นกู้</t>
  </si>
  <si>
    <t>ตั๋วเงินจ่ายลดลง</t>
  </si>
  <si>
    <t>เงินสดรับจากการออกหุ้นกู้</t>
  </si>
  <si>
    <t>เงินสดรับจากการชำระบัญชีของบริษัทย่อย</t>
  </si>
  <si>
    <t>เงินกู้ยืมระยะสั้นจากสถาบันการเงินเพิ่มขึ้น (ลดลง)</t>
  </si>
  <si>
    <t>เงินสดสุทธิใช้ไปในกิจกรรมจัดหาเงิน</t>
  </si>
  <si>
    <t>เงินปันผลจ่าย - สุทธิจากส่วนที่เป็นของ</t>
  </si>
  <si>
    <t xml:space="preserve">   หุ้นทุนซื้อคืนที่ถือโดยบริษัทย่อย</t>
  </si>
  <si>
    <t>จ่ายเงินปันผลของบริษัทสุทธิจากส่วนที่เป็นของ</t>
  </si>
  <si>
    <t>ส่วนได้ของผู้ถือหุ้นส่วนน้อย</t>
  </si>
  <si>
    <t xml:space="preserve">   ในบริษัทย่อย</t>
  </si>
  <si>
    <t>ขาดทุนจากการชำระบัญชีของบริษัทย่อย</t>
  </si>
  <si>
    <r>
      <t xml:space="preserve">ในระหว่างงวดหกเดือนสิ้นสุดวันที่ 30 มิถุนายน 2553 คณะกรรมการของบริษัทย่อยหลายแห่งได้มีมติอนุมัติการจ่าย
เงินปันผลระหว่างกาลให้กับบริษัทเป็นจำนวนเงินรวม 3,197 ล้านบาท </t>
    </r>
    <r>
      <rPr>
        <i/>
        <sz val="15"/>
        <rFont val="Angsana New"/>
        <family val="1"/>
      </rPr>
      <t>(2552: 2,009  ล้านบาท)</t>
    </r>
    <r>
      <rPr>
        <sz val="15"/>
        <rFont val="Angsana New"/>
        <family val="1"/>
      </rPr>
      <t xml:space="preserve"> ณ วันที่ 30 มิถุนายน 2553 บริษัทมีเงินปันผลค้างรับเป็นจำนวนเงิน 3,197 ล้านบาท </t>
    </r>
    <r>
      <rPr>
        <i/>
        <sz val="15"/>
        <rFont val="Angsana New"/>
        <family val="1"/>
      </rPr>
      <t>(2552: 819 ล้านบาท)</t>
    </r>
  </si>
  <si>
    <t>เงินปันผล</t>
  </si>
  <si>
    <t xml:space="preserve">เงินให้กู้ยืมระยะสั้นแก่บริษัทย่อยลดลง  (เพิ่มขึ้น)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</si>
</sst>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&quot;฿&quot;* #,##0.00_);_(&quot;฿&quot;* \(#,##0.00\);_(&quot;฿&quot;* &quot;-&quot;??_);_(@_)"/>
    <numFmt numFmtId="170" formatCode="&quot;฿&quot;#,##0;\-&quot;฿&quot;#,##0"/>
    <numFmt numFmtId="171" formatCode="&quot;฿&quot;#,##0;[Red]\-&quot;฿&quot;#,##0"/>
    <numFmt numFmtId="172" formatCode="&quot;฿&quot;#,##0.00;\-&quot;฿&quot;#,##0.00"/>
    <numFmt numFmtId="173" formatCode="&quot;฿&quot;#,##0.00;[Red]\-&quot;฿&quot;#,##0.00"/>
    <numFmt numFmtId="174" formatCode="_-&quot;฿&quot;* #,##0_-;\-&quot;฿&quot;* #,##0_-;_-&quot;฿&quot;* &quot;-&quot;_-;_-@_-"/>
    <numFmt numFmtId="175" formatCode="_-* #,##0_-;\-* #,##0_-;_-* &quot;-&quot;_-;_-@_-"/>
    <numFmt numFmtId="176" formatCode="_-&quot;฿&quot;* #,##0.00_-;\-&quot;฿&quot;* #,##0.00_-;_-&quot;฿&quot;* &quot;-&quot;??_-;_-@_-"/>
    <numFmt numFmtId="177" formatCode="_-* #,##0.00_-;\-* #,##0.00_-;_-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\t&quot;£&quot;#,##0_);\(\t&quot;£&quot;#,##0\)"/>
    <numFmt numFmtId="193" formatCode="\t&quot;£&quot;#,##0_);[Red]\(\t&quot;£&quot;#,##0\)"/>
    <numFmt numFmtId="194" formatCode="\t&quot;£&quot;#,##0.00_);\(\t&quot;£&quot;#,##0.00\)"/>
    <numFmt numFmtId="195" formatCode="\t&quot;£&quot;#,##0.00_);[Red]\(\t&quot;£&quot;#,##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\ ;\(#,##0\)"/>
    <numFmt numFmtId="201" formatCode="#,##0.00\ ;\(#,##0.00\)"/>
    <numFmt numFmtId="202" formatCode="#,##0.0_);\(#,##0.0\)"/>
    <numFmt numFmtId="203" formatCode="_(* #,##0.0_);_(* \(#,##0.0\);_(* &quot;-&quot;??_);_(@_)"/>
    <numFmt numFmtId="204" formatCode="_(* #,##0_);_(* \(#,##0\);_(* &quot;-&quot;??_);_(@_)"/>
    <numFmt numFmtId="205" formatCode="\-"/>
    <numFmt numFmtId="206" formatCode="00000"/>
    <numFmt numFmtId="207" formatCode="#,##0.0\ ;\(#,##0.0\)"/>
    <numFmt numFmtId="208" formatCode="#,##0_)\ ;\(#,##0\)"/>
    <numFmt numFmtId="209" formatCode="_(* #,##0.000_);_(* \(#,##0.000\);_(* &quot;-&quot;??_);_(@_)"/>
  </numFmts>
  <fonts count="37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b/>
      <i/>
      <sz val="16"/>
      <color indexed="8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200" fontId="7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200" fontId="0" fillId="0" borderId="0" xfId="0" applyNumberFormat="1" applyFont="1" applyFill="1" applyAlignment="1">
      <alignment/>
    </xf>
    <xf numFmtId="200" fontId="0" fillId="0" borderId="0" xfId="0" applyNumberFormat="1" applyFont="1" applyFill="1" applyAlignment="1">
      <alignment horizontal="center"/>
    </xf>
    <xf numFmtId="200" fontId="0" fillId="0" borderId="0" xfId="0" applyNumberFormat="1" applyFont="1" applyFill="1" applyAlignment="1">
      <alignment horizontal="right"/>
    </xf>
    <xf numFmtId="200" fontId="0" fillId="0" borderId="10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200" fontId="0" fillId="0" borderId="0" xfId="0" applyNumberFormat="1" applyFont="1" applyFill="1" applyBorder="1" applyAlignment="1">
      <alignment/>
    </xf>
    <xf numFmtId="200" fontId="0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00" fontId="4" fillId="0" borderId="11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200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00" fontId="4" fillId="0" borderId="12" xfId="0" applyNumberFormat="1" applyFont="1" applyFill="1" applyBorder="1" applyAlignment="1">
      <alignment/>
    </xf>
    <xf numFmtId="200" fontId="4" fillId="0" borderId="13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justify"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20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200" fontId="0" fillId="0" borderId="0" xfId="42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204" fontId="8" fillId="0" borderId="0" xfId="0" applyNumberFormat="1" applyFont="1" applyFill="1" applyBorder="1" applyAlignment="1">
      <alignment horizontal="center"/>
    </xf>
    <xf numFmtId="204" fontId="0" fillId="0" borderId="0" xfId="0" applyNumberFormat="1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 horizontal="right"/>
    </xf>
    <xf numFmtId="200" fontId="4" fillId="0" borderId="0" xfId="0" applyNumberFormat="1" applyFont="1" applyFill="1" applyBorder="1" applyAlignment="1">
      <alignment horizontal="center"/>
    </xf>
    <xf numFmtId="200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04" fontId="0" fillId="0" borderId="0" xfId="0" applyNumberFormat="1" applyFont="1" applyFill="1" applyAlignment="1">
      <alignment horizontal="center"/>
    </xf>
    <xf numFmtId="200" fontId="0" fillId="0" borderId="0" xfId="0" applyNumberFormat="1" applyFont="1" applyFill="1" applyAlignment="1">
      <alignment horizontal="right"/>
    </xf>
    <xf numFmtId="200" fontId="0" fillId="0" borderId="10" xfId="0" applyNumberFormat="1" applyFont="1" applyFill="1" applyBorder="1" applyAlignment="1">
      <alignment horizontal="right"/>
    </xf>
    <xf numFmtId="200" fontId="7" fillId="0" borderId="0" xfId="0" applyNumberFormat="1" applyFont="1" applyAlignment="1" quotePrefix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200" fontId="0" fillId="0" borderId="12" xfId="0" applyNumberFormat="1" applyFont="1" applyFill="1" applyBorder="1" applyAlignment="1">
      <alignment/>
    </xf>
    <xf numFmtId="204" fontId="0" fillId="0" borderId="0" xfId="42" applyNumberFormat="1" applyFont="1" applyFill="1" applyAlignment="1">
      <alignment/>
    </xf>
    <xf numFmtId="204" fontId="0" fillId="0" borderId="0" xfId="42" applyNumberFormat="1" applyFont="1" applyFill="1" applyBorder="1" applyAlignment="1">
      <alignment/>
    </xf>
    <xf numFmtId="204" fontId="0" fillId="0" borderId="0" xfId="42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left"/>
    </xf>
    <xf numFmtId="204" fontId="0" fillId="0" borderId="10" xfId="42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200" fontId="4" fillId="0" borderId="0" xfId="0" applyNumberFormat="1" applyFont="1" applyFill="1" applyAlignment="1">
      <alignment horizontal="right"/>
    </xf>
    <xf numFmtId="204" fontId="4" fillId="0" borderId="0" xfId="42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200" fontId="0" fillId="0" borderId="0" xfId="0" applyNumberFormat="1" applyFont="1" applyFill="1" applyBorder="1" applyAlignment="1" quotePrefix="1">
      <alignment horizontal="center"/>
    </xf>
    <xf numFmtId="200" fontId="0" fillId="0" borderId="10" xfId="0" applyNumberFormat="1" applyFont="1" applyFill="1" applyBorder="1" applyAlignment="1" quotePrefix="1">
      <alignment horizontal="right"/>
    </xf>
    <xf numFmtId="20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200" fontId="4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00" fontId="4" fillId="0" borderId="1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200" fontId="6" fillId="0" borderId="0" xfId="0" applyNumberFormat="1" applyFont="1" applyFill="1" applyBorder="1" applyAlignment="1" quotePrefix="1">
      <alignment horizontal="right"/>
    </xf>
    <xf numFmtId="200" fontId="6" fillId="0" borderId="10" xfId="0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37" fontId="4" fillId="0" borderId="11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4" fillId="0" borderId="13" xfId="0" applyNumberFormat="1" applyFont="1" applyFill="1" applyBorder="1" applyAlignment="1">
      <alignment/>
    </xf>
    <xf numFmtId="201" fontId="4" fillId="0" borderId="12" xfId="42" applyNumberFormat="1" applyFont="1" applyFill="1" applyBorder="1" applyAlignment="1">
      <alignment/>
    </xf>
    <xf numFmtId="43" fontId="4" fillId="0" borderId="12" xfId="42" applyNumberFormat="1" applyFont="1" applyFill="1" applyBorder="1" applyAlignment="1">
      <alignment/>
    </xf>
    <xf numFmtId="201" fontId="4" fillId="0" borderId="0" xfId="42" applyNumberFormat="1" applyFont="1" applyFill="1" applyBorder="1" applyAlignment="1">
      <alignment/>
    </xf>
    <xf numFmtId="43" fontId="4" fillId="0" borderId="0" xfId="42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200" fontId="0" fillId="0" borderId="10" xfId="0" applyNumberFormat="1" applyFont="1" applyFill="1" applyBorder="1" applyAlignment="1">
      <alignment/>
    </xf>
    <xf numFmtId="200" fontId="0" fillId="0" borderId="0" xfId="0" applyNumberFormat="1" applyFont="1" applyFill="1" applyBorder="1" applyAlignment="1">
      <alignment/>
    </xf>
    <xf numFmtId="200" fontId="6" fillId="0" borderId="0" xfId="0" applyNumberFormat="1" applyFont="1" applyFill="1" applyBorder="1" applyAlignment="1">
      <alignment horizontal="right"/>
    </xf>
    <xf numFmtId="200" fontId="0" fillId="0" borderId="0" xfId="0" applyNumberFormat="1" applyFont="1" applyFill="1" applyAlignment="1" quotePrefix="1">
      <alignment/>
    </xf>
    <xf numFmtId="200" fontId="0" fillId="0" borderId="10" xfId="0" applyNumberFormat="1" applyFont="1" applyFill="1" applyBorder="1" applyAlignment="1">
      <alignment horizontal="right"/>
    </xf>
    <xf numFmtId="200" fontId="6" fillId="0" borderId="0" xfId="0" applyNumberFormat="1" applyFont="1" applyFill="1" applyBorder="1" applyAlignment="1" quotePrefix="1">
      <alignment horizontal="center"/>
    </xf>
    <xf numFmtId="200" fontId="6" fillId="0" borderId="10" xfId="0" applyNumberFormat="1" applyFont="1" applyFill="1" applyBorder="1" applyAlignment="1" quotePrefix="1">
      <alignment horizontal="right"/>
    </xf>
    <xf numFmtId="200" fontId="0" fillId="0" borderId="0" xfId="0" applyNumberFormat="1" applyFill="1" applyAlignment="1">
      <alignment horizontal="center"/>
    </xf>
    <xf numFmtId="200" fontId="0" fillId="0" borderId="0" xfId="0" applyNumberFormat="1" applyFill="1" applyAlignment="1">
      <alignment/>
    </xf>
    <xf numFmtId="200" fontId="6" fillId="0" borderId="0" xfId="0" applyNumberFormat="1" applyFont="1" applyFill="1" applyAlignment="1" quotePrefix="1">
      <alignment horizontal="center"/>
    </xf>
    <xf numFmtId="200" fontId="6" fillId="0" borderId="0" xfId="0" applyNumberFormat="1" applyFont="1" applyFill="1" applyAlignment="1">
      <alignment horizontal="right"/>
    </xf>
    <xf numFmtId="200" fontId="0" fillId="0" borderId="10" xfId="0" applyNumberFormat="1" applyFill="1" applyBorder="1" applyAlignment="1">
      <alignment horizontal="right"/>
    </xf>
    <xf numFmtId="200" fontId="7" fillId="0" borderId="0" xfId="0" applyNumberFormat="1" applyFont="1" applyFill="1" applyBorder="1" applyAlignment="1">
      <alignment horizontal="center"/>
    </xf>
    <xf numFmtId="200" fontId="7" fillId="0" borderId="14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>
      <alignment horizontal="right"/>
    </xf>
    <xf numFmtId="200" fontId="7" fillId="0" borderId="12" xfId="0" applyNumberFormat="1" applyFont="1" applyFill="1" applyBorder="1" applyAlignment="1">
      <alignment horizontal="right"/>
    </xf>
    <xf numFmtId="20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04" fontId="7" fillId="0" borderId="12" xfId="0" applyNumberFormat="1" applyFont="1" applyFill="1" applyBorder="1" applyAlignment="1">
      <alignment horizontal="right"/>
    </xf>
    <xf numFmtId="204" fontId="7" fillId="0" borderId="0" xfId="42" applyNumberFormat="1" applyFont="1" applyFill="1" applyBorder="1" applyAlignment="1">
      <alignment horizontal="center"/>
    </xf>
    <xf numFmtId="200" fontId="7" fillId="0" borderId="0" xfId="0" applyNumberFormat="1" applyFont="1" applyFill="1" applyAlignment="1" quotePrefix="1">
      <alignment horizontal="right"/>
    </xf>
    <xf numFmtId="200" fontId="4" fillId="0" borderId="14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left"/>
    </xf>
    <xf numFmtId="20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04" fontId="0" fillId="0" borderId="0" xfId="0" applyNumberFormat="1" applyFont="1" applyFill="1" applyBorder="1" applyAlignment="1">
      <alignment horizontal="center"/>
    </xf>
    <xf numFmtId="204" fontId="0" fillId="0" borderId="0" xfId="0" applyNumberFormat="1" applyFont="1" applyFill="1" applyAlignment="1">
      <alignment/>
    </xf>
    <xf numFmtId="204" fontId="7" fillId="0" borderId="12" xfId="42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204" fontId="0" fillId="0" borderId="0" xfId="42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200" fontId="0" fillId="0" borderId="10" xfId="42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04" fontId="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04" fontId="0" fillId="0" borderId="10" xfId="0" applyNumberFormat="1" applyFont="1" applyFill="1" applyBorder="1" applyAlignment="1">
      <alignment horizontal="center"/>
    </xf>
    <xf numFmtId="200" fontId="4" fillId="0" borderId="12" xfId="0" applyNumberFormat="1" applyFont="1" applyFill="1" applyBorder="1" applyAlignment="1">
      <alignment horizontal="right"/>
    </xf>
    <xf numFmtId="200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00" fontId="7" fillId="0" borderId="0" xfId="0" applyNumberFormat="1" applyFont="1" applyBorder="1" applyAlignment="1">
      <alignment/>
    </xf>
    <xf numFmtId="204" fontId="7" fillId="0" borderId="13" xfId="0" applyNumberFormat="1" applyFont="1" applyFill="1" applyBorder="1" applyAlignment="1">
      <alignment horizontal="right"/>
    </xf>
    <xf numFmtId="43" fontId="6" fillId="0" borderId="10" xfId="42" applyFont="1" applyFill="1" applyBorder="1" applyAlignment="1">
      <alignment horizontal="right"/>
    </xf>
    <xf numFmtId="43" fontId="6" fillId="0" borderId="0" xfId="42" applyFont="1" applyFill="1" applyBorder="1" applyAlignment="1">
      <alignment horizontal="right"/>
    </xf>
    <xf numFmtId="43" fontId="4" fillId="0" borderId="13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1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10" xfId="42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37" fontId="0" fillId="0" borderId="10" xfId="0" applyNumberFormat="1" applyFont="1" applyFill="1" applyBorder="1" applyAlignment="1">
      <alignment horizontal="right"/>
    </xf>
    <xf numFmtId="200" fontId="0" fillId="0" borderId="10" xfId="42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204" fontId="6" fillId="0" borderId="10" xfId="0" applyNumberFormat="1" applyFont="1" applyFill="1" applyBorder="1" applyAlignment="1">
      <alignment horizontal="right"/>
    </xf>
    <xf numFmtId="204" fontId="6" fillId="0" borderId="0" xfId="42" applyNumberFormat="1" applyFont="1" applyFill="1" applyBorder="1" applyAlignment="1">
      <alignment horizontal="right"/>
    </xf>
    <xf numFmtId="200" fontId="0" fillId="0" borderId="10" xfId="0" applyNumberFormat="1" applyFont="1" applyFill="1" applyBorder="1" applyAlignment="1">
      <alignment/>
    </xf>
    <xf numFmtId="200" fontId="0" fillId="0" borderId="0" xfId="0" applyNumberFormat="1" applyFont="1" applyFill="1" applyAlignment="1" quotePrefix="1">
      <alignment/>
    </xf>
    <xf numFmtId="43" fontId="7" fillId="0" borderId="0" xfId="42" applyFont="1" applyFill="1" applyBorder="1" applyAlignment="1">
      <alignment horizontal="right"/>
    </xf>
    <xf numFmtId="43" fontId="7" fillId="0" borderId="14" xfId="42" applyFont="1" applyFill="1" applyBorder="1" applyAlignment="1">
      <alignment horizontal="right"/>
    </xf>
    <xf numFmtId="43" fontId="7" fillId="0" borderId="13" xfId="42" applyFont="1" applyFill="1" applyBorder="1" applyAlignment="1">
      <alignment horizontal="right"/>
    </xf>
    <xf numFmtId="200" fontId="0" fillId="24" borderId="0" xfId="0" applyNumberFormat="1" applyFont="1" applyFill="1" applyAlignment="1">
      <alignment/>
    </xf>
    <xf numFmtId="200" fontId="0" fillId="24" borderId="0" xfId="0" applyNumberFormat="1" applyFont="1" applyFill="1" applyAlignment="1">
      <alignment/>
    </xf>
    <xf numFmtId="200" fontId="0" fillId="0" borderId="10" xfId="0" applyNumberFormat="1" applyFont="1" applyFill="1" applyBorder="1" applyAlignment="1">
      <alignment horizontal="right"/>
    </xf>
    <xf numFmtId="204" fontId="0" fillId="0" borderId="10" xfId="42" applyNumberFormat="1" applyFont="1" applyFill="1" applyBorder="1" applyAlignment="1">
      <alignment horizontal="right"/>
    </xf>
    <xf numFmtId="204" fontId="0" fillId="0" borderId="0" xfId="42" applyNumberFormat="1" applyFont="1" applyFill="1" applyAlignment="1">
      <alignment horizontal="right"/>
    </xf>
    <xf numFmtId="204" fontId="0" fillId="0" borderId="0" xfId="42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04" fontId="0" fillId="0" borderId="0" xfId="42" applyNumberFormat="1" applyFont="1" applyFill="1" applyAlignment="1">
      <alignment wrapText="1"/>
    </xf>
    <xf numFmtId="204" fontId="0" fillId="0" borderId="10" xfId="42" applyNumberFormat="1" applyFont="1" applyFill="1" applyBorder="1" applyAlignment="1">
      <alignment wrapText="1"/>
    </xf>
    <xf numFmtId="204" fontId="7" fillId="24" borderId="12" xfId="42" applyNumberFormat="1" applyFont="1" applyFill="1" applyBorder="1" applyAlignment="1">
      <alignment horizontal="right"/>
    </xf>
    <xf numFmtId="200" fontId="0" fillId="0" borderId="0" xfId="0" applyNumberFormat="1" applyFont="1" applyFill="1" applyAlignment="1">
      <alignment horizontal="right"/>
    </xf>
    <xf numFmtId="204" fontId="7" fillId="0" borderId="0" xfId="0" applyNumberFormat="1" applyFont="1" applyFill="1" applyBorder="1" applyAlignment="1">
      <alignment horizontal="center"/>
    </xf>
    <xf numFmtId="204" fontId="6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Fill="1" applyAlignment="1">
      <alignment horizontal="justify" vertical="justify" wrapText="1"/>
    </xf>
    <xf numFmtId="0" fontId="0" fillId="0" borderId="0" xfId="0" applyNumberFormat="1" applyFont="1" applyFill="1" applyAlignment="1">
      <alignment horizontal="justify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view="pageBreakPreview" zoomScaleSheetLayoutView="100" workbookViewId="0" topLeftCell="A183">
      <selection activeCell="K201" sqref="K201"/>
    </sheetView>
  </sheetViews>
  <sheetFormatPr defaultColWidth="9.140625" defaultRowHeight="22.5" customHeight="1"/>
  <cols>
    <col min="1" max="1" width="34.421875" style="109" customWidth="1"/>
    <col min="2" max="2" width="8.140625" style="33" customWidth="1"/>
    <col min="3" max="3" width="0.85546875" style="27" customWidth="1"/>
    <col min="4" max="4" width="14.00390625" style="27" customWidth="1"/>
    <col min="5" max="5" width="0.85546875" style="27" customWidth="1"/>
    <col min="6" max="6" width="14.00390625" style="27" customWidth="1"/>
    <col min="7" max="7" width="0.9921875" style="27" customWidth="1"/>
    <col min="8" max="8" width="14.00390625" style="27" customWidth="1"/>
    <col min="9" max="9" width="0.85546875" style="27" customWidth="1"/>
    <col min="10" max="10" width="14.00390625" style="27" customWidth="1"/>
    <col min="11" max="16384" width="9.140625" style="27" customWidth="1"/>
  </cols>
  <sheetData>
    <row r="1" ht="24" customHeight="1">
      <c r="A1" s="108" t="s">
        <v>0</v>
      </c>
    </row>
    <row r="2" ht="24" customHeight="1">
      <c r="A2" s="108" t="s">
        <v>1</v>
      </c>
    </row>
    <row r="3" ht="24" customHeight="1">
      <c r="A3" s="108" t="s">
        <v>205</v>
      </c>
    </row>
    <row r="4" ht="24" customHeight="1">
      <c r="A4" s="58"/>
    </row>
    <row r="5" spans="1:10" s="106" customFormat="1" ht="24" customHeight="1">
      <c r="A5" s="109"/>
      <c r="B5" s="45"/>
      <c r="C5" s="45"/>
      <c r="D5" s="220" t="s">
        <v>3</v>
      </c>
      <c r="E5" s="220"/>
      <c r="F5" s="220"/>
      <c r="G5" s="44"/>
      <c r="H5" s="220" t="s">
        <v>71</v>
      </c>
      <c r="I5" s="220"/>
      <c r="J5" s="220"/>
    </row>
    <row r="6" spans="1:10" ht="24" customHeight="1">
      <c r="A6" s="108" t="s">
        <v>2</v>
      </c>
      <c r="B6" s="45" t="s">
        <v>4</v>
      </c>
      <c r="C6" s="110"/>
      <c r="D6" s="192" t="s">
        <v>206</v>
      </c>
      <c r="E6" s="110"/>
      <c r="F6" s="111" t="s">
        <v>60</v>
      </c>
      <c r="G6" s="111"/>
      <c r="H6" s="192" t="s">
        <v>206</v>
      </c>
      <c r="I6" s="110"/>
      <c r="J6" s="111" t="s">
        <v>60</v>
      </c>
    </row>
    <row r="7" spans="2:10" ht="24" customHeight="1">
      <c r="B7" s="45"/>
      <c r="C7" s="110"/>
      <c r="D7" s="193">
        <v>2553</v>
      </c>
      <c r="E7" s="110"/>
      <c r="F7" s="110" t="s">
        <v>174</v>
      </c>
      <c r="G7" s="111"/>
      <c r="H7" s="193">
        <v>2553</v>
      </c>
      <c r="I7" s="110"/>
      <c r="J7" s="110" t="s">
        <v>174</v>
      </c>
    </row>
    <row r="8" spans="2:10" ht="24" customHeight="1">
      <c r="B8" s="45"/>
      <c r="D8" s="174" t="s">
        <v>70</v>
      </c>
      <c r="F8" s="174"/>
      <c r="G8" s="111"/>
      <c r="H8" s="174" t="s">
        <v>70</v>
      </c>
      <c r="J8" s="174"/>
    </row>
    <row r="9" spans="2:10" ht="24" customHeight="1">
      <c r="B9" s="45"/>
      <c r="C9" s="45"/>
      <c r="D9" s="221" t="s">
        <v>53</v>
      </c>
      <c r="E9" s="221"/>
      <c r="F9" s="221"/>
      <c r="G9" s="221"/>
      <c r="H9" s="221"/>
      <c r="I9" s="221"/>
      <c r="J9" s="221"/>
    </row>
    <row r="10" spans="1:10" ht="24" customHeight="1">
      <c r="A10" s="112" t="s">
        <v>5</v>
      </c>
      <c r="C10" s="28"/>
      <c r="D10" s="34"/>
      <c r="E10" s="34"/>
      <c r="F10" s="34"/>
      <c r="G10" s="34"/>
      <c r="H10" s="34"/>
      <c r="I10" s="34"/>
      <c r="J10" s="34"/>
    </row>
    <row r="11" spans="1:10" ht="24" customHeight="1">
      <c r="A11" s="109" t="s">
        <v>6</v>
      </c>
      <c r="C11" s="28"/>
      <c r="D11" s="28">
        <v>7572893</v>
      </c>
      <c r="E11" s="28"/>
      <c r="F11" s="80">
        <v>10522692</v>
      </c>
      <c r="G11" s="28"/>
      <c r="H11" s="28">
        <v>4731979</v>
      </c>
      <c r="I11" s="28"/>
      <c r="J11" s="80">
        <v>7256741</v>
      </c>
    </row>
    <row r="12" spans="1:10" ht="24" customHeight="1">
      <c r="A12" s="109" t="s">
        <v>43</v>
      </c>
      <c r="B12" s="33" t="s">
        <v>197</v>
      </c>
      <c r="C12" s="28"/>
      <c r="D12" s="28">
        <v>14074180</v>
      </c>
      <c r="E12" s="28"/>
      <c r="F12" s="80">
        <v>14360982</v>
      </c>
      <c r="G12" s="28"/>
      <c r="H12" s="28">
        <v>6479684</v>
      </c>
      <c r="I12" s="28"/>
      <c r="J12" s="80">
        <v>7163045</v>
      </c>
    </row>
    <row r="13" spans="1:10" ht="24" customHeight="1">
      <c r="A13" s="109" t="s">
        <v>69</v>
      </c>
      <c r="C13" s="28"/>
      <c r="D13" s="28"/>
      <c r="E13" s="28"/>
      <c r="F13" s="80"/>
      <c r="G13" s="28"/>
      <c r="H13" s="28"/>
      <c r="I13" s="28"/>
      <c r="J13" s="80"/>
    </row>
    <row r="14" spans="1:10" ht="24" customHeight="1">
      <c r="A14" s="109" t="s">
        <v>100</v>
      </c>
      <c r="C14" s="28"/>
      <c r="D14" s="28"/>
      <c r="E14" s="28"/>
      <c r="F14" s="48"/>
      <c r="G14" s="28"/>
      <c r="H14" s="28"/>
      <c r="I14" s="28"/>
      <c r="J14" s="48"/>
    </row>
    <row r="15" spans="1:10" ht="24" customHeight="1">
      <c r="A15" s="109" t="s">
        <v>101</v>
      </c>
      <c r="B15" s="33">
        <v>3</v>
      </c>
      <c r="C15" s="28"/>
      <c r="D15" s="210">
        <v>124917</v>
      </c>
      <c r="E15" s="28"/>
      <c r="F15" s="80">
        <v>256700</v>
      </c>
      <c r="G15" s="28"/>
      <c r="H15" s="188" t="s">
        <v>22</v>
      </c>
      <c r="I15" s="28"/>
      <c r="J15" s="188" t="s">
        <v>22</v>
      </c>
    </row>
    <row r="16" spans="1:10" ht="24" customHeight="1">
      <c r="A16" s="109" t="s">
        <v>68</v>
      </c>
      <c r="B16" s="33">
        <v>3</v>
      </c>
      <c r="C16" s="28"/>
      <c r="D16" s="188" t="s">
        <v>22</v>
      </c>
      <c r="E16" s="28"/>
      <c r="F16" s="188" t="s">
        <v>22</v>
      </c>
      <c r="G16" s="28"/>
      <c r="H16" s="30">
        <v>13364111</v>
      </c>
      <c r="I16" s="28"/>
      <c r="J16" s="80">
        <v>7464936</v>
      </c>
    </row>
    <row r="17" spans="1:10" ht="24" customHeight="1">
      <c r="A17" s="194" t="s">
        <v>54</v>
      </c>
      <c r="C17" s="28"/>
      <c r="D17" s="188"/>
      <c r="E17" s="28"/>
      <c r="F17" s="80"/>
      <c r="G17" s="28"/>
      <c r="H17" s="28"/>
      <c r="I17" s="28"/>
      <c r="J17" s="80"/>
    </row>
    <row r="18" spans="1:10" ht="24" customHeight="1">
      <c r="A18" s="194" t="s">
        <v>178</v>
      </c>
      <c r="B18" s="33">
        <v>3</v>
      </c>
      <c r="C18" s="28"/>
      <c r="D18" s="188" t="s">
        <v>22</v>
      </c>
      <c r="E18" s="28"/>
      <c r="F18" s="188" t="s">
        <v>22</v>
      </c>
      <c r="G18" s="28"/>
      <c r="H18" s="28">
        <v>1693047</v>
      </c>
      <c r="I18" s="28"/>
      <c r="J18" s="80">
        <v>2509538</v>
      </c>
    </row>
    <row r="19" spans="1:10" ht="24" customHeight="1">
      <c r="A19" s="83" t="s">
        <v>44</v>
      </c>
      <c r="B19" s="33">
        <v>3</v>
      </c>
      <c r="C19" s="28"/>
      <c r="D19" s="28">
        <v>31048095</v>
      </c>
      <c r="E19" s="28"/>
      <c r="F19" s="80">
        <v>26283758</v>
      </c>
      <c r="G19" s="28"/>
      <c r="H19" s="28">
        <v>7348764</v>
      </c>
      <c r="I19" s="28"/>
      <c r="J19" s="80">
        <v>5685276</v>
      </c>
    </row>
    <row r="20" spans="1:10" ht="24" customHeight="1">
      <c r="A20" s="83" t="s">
        <v>175</v>
      </c>
      <c r="B20" s="33">
        <v>3</v>
      </c>
      <c r="C20" s="28"/>
      <c r="D20" s="188" t="s">
        <v>22</v>
      </c>
      <c r="E20" s="28"/>
      <c r="F20" s="188" t="s">
        <v>22</v>
      </c>
      <c r="G20" s="28"/>
      <c r="H20" s="28">
        <v>3196865</v>
      </c>
      <c r="I20" s="28"/>
      <c r="J20" s="80">
        <v>4297919</v>
      </c>
    </row>
    <row r="21" spans="1:10" ht="24" customHeight="1">
      <c r="A21" s="83" t="s">
        <v>176</v>
      </c>
      <c r="C21" s="28"/>
      <c r="D21" s="28">
        <v>183341</v>
      </c>
      <c r="E21" s="28"/>
      <c r="F21" s="214">
        <v>577548</v>
      </c>
      <c r="G21" s="28"/>
      <c r="H21" s="210">
        <v>886</v>
      </c>
      <c r="I21" s="28"/>
      <c r="J21" s="188" t="s">
        <v>22</v>
      </c>
    </row>
    <row r="22" spans="1:10" ht="24" customHeight="1">
      <c r="A22" s="83" t="s">
        <v>177</v>
      </c>
      <c r="C22" s="28"/>
      <c r="D22" s="34">
        <v>311040</v>
      </c>
      <c r="E22" s="28"/>
      <c r="F22" s="214">
        <v>430606</v>
      </c>
      <c r="G22" s="28"/>
      <c r="H22" s="28">
        <v>102713</v>
      </c>
      <c r="I22" s="28"/>
      <c r="J22" s="80">
        <v>143241</v>
      </c>
    </row>
    <row r="23" spans="1:10" ht="24" customHeight="1">
      <c r="A23" s="83" t="s">
        <v>45</v>
      </c>
      <c r="B23" s="33">
        <v>3</v>
      </c>
      <c r="C23" s="28"/>
      <c r="D23" s="74">
        <v>1173533</v>
      </c>
      <c r="E23" s="28"/>
      <c r="F23" s="215">
        <v>1001670</v>
      </c>
      <c r="G23" s="28"/>
      <c r="H23" s="74">
        <v>171540</v>
      </c>
      <c r="I23" s="28"/>
      <c r="J23" s="84">
        <v>176717</v>
      </c>
    </row>
    <row r="24" spans="1:10" s="36" customFormat="1" ht="24" customHeight="1">
      <c r="A24" s="58" t="s">
        <v>7</v>
      </c>
      <c r="B24" s="37"/>
      <c r="C24" s="39"/>
      <c r="D24" s="47">
        <f>SUM(D10:D23)</f>
        <v>54487999</v>
      </c>
      <c r="E24" s="39"/>
      <c r="F24" s="47">
        <f>SUM(F11:F23)</f>
        <v>53433956</v>
      </c>
      <c r="G24" s="39"/>
      <c r="H24" s="47">
        <f>SUM(H11:H23)</f>
        <v>37089589</v>
      </c>
      <c r="I24" s="39"/>
      <c r="J24" s="47">
        <f>SUM(J11:J23)</f>
        <v>34697413</v>
      </c>
    </row>
    <row r="25" spans="1:10" s="36" customFormat="1" ht="24" customHeight="1">
      <c r="A25" s="58"/>
      <c r="B25" s="37"/>
      <c r="C25" s="39"/>
      <c r="D25" s="51"/>
      <c r="E25" s="39"/>
      <c r="F25" s="51"/>
      <c r="G25" s="39"/>
      <c r="H25" s="51"/>
      <c r="I25" s="39"/>
      <c r="J25" s="51"/>
    </row>
    <row r="26" ht="24" customHeight="1">
      <c r="A26" s="108" t="s">
        <v>0</v>
      </c>
    </row>
    <row r="27" ht="24" customHeight="1">
      <c r="A27" s="108" t="s">
        <v>1</v>
      </c>
    </row>
    <row r="28" ht="24" customHeight="1">
      <c r="A28" s="108" t="s">
        <v>205</v>
      </c>
    </row>
    <row r="29" ht="24" customHeight="1">
      <c r="A29" s="58"/>
    </row>
    <row r="30" spans="1:10" s="106" customFormat="1" ht="24" customHeight="1">
      <c r="A30" s="109"/>
      <c r="B30" s="45"/>
      <c r="C30" s="45"/>
      <c r="D30" s="220" t="s">
        <v>3</v>
      </c>
      <c r="E30" s="220"/>
      <c r="F30" s="220"/>
      <c r="G30" s="44"/>
      <c r="H30" s="220" t="s">
        <v>71</v>
      </c>
      <c r="I30" s="220"/>
      <c r="J30" s="220"/>
    </row>
    <row r="31" spans="1:10" ht="24" customHeight="1">
      <c r="A31" s="108" t="s">
        <v>198</v>
      </c>
      <c r="B31" s="45" t="s">
        <v>4</v>
      </c>
      <c r="C31" s="110"/>
      <c r="D31" s="192" t="s">
        <v>206</v>
      </c>
      <c r="E31" s="110"/>
      <c r="F31" s="111" t="s">
        <v>60</v>
      </c>
      <c r="G31" s="111"/>
      <c r="H31" s="192" t="s">
        <v>206</v>
      </c>
      <c r="I31" s="110"/>
      <c r="J31" s="111" t="s">
        <v>60</v>
      </c>
    </row>
    <row r="32" spans="2:10" ht="24" customHeight="1">
      <c r="B32" s="45"/>
      <c r="C32" s="110"/>
      <c r="D32" s="193">
        <v>2553</v>
      </c>
      <c r="E32" s="110"/>
      <c r="F32" s="110" t="s">
        <v>174</v>
      </c>
      <c r="G32" s="111"/>
      <c r="H32" s="193">
        <v>2553</v>
      </c>
      <c r="I32" s="110"/>
      <c r="J32" s="110" t="s">
        <v>174</v>
      </c>
    </row>
    <row r="33" spans="2:10" ht="24" customHeight="1">
      <c r="B33" s="45"/>
      <c r="D33" s="174" t="s">
        <v>70</v>
      </c>
      <c r="F33" s="174"/>
      <c r="G33" s="111"/>
      <c r="H33" s="174" t="s">
        <v>70</v>
      </c>
      <c r="J33" s="174"/>
    </row>
    <row r="34" spans="2:10" ht="24" customHeight="1">
      <c r="B34" s="45"/>
      <c r="C34" s="45"/>
      <c r="D34" s="221" t="s">
        <v>53</v>
      </c>
      <c r="E34" s="221"/>
      <c r="F34" s="221"/>
      <c r="G34" s="221"/>
      <c r="H34" s="221"/>
      <c r="I34" s="221"/>
      <c r="J34" s="221"/>
    </row>
    <row r="35" spans="1:10" ht="24" customHeight="1">
      <c r="A35" s="112" t="s">
        <v>8</v>
      </c>
      <c r="C35" s="28"/>
      <c r="D35" s="34"/>
      <c r="E35" s="34"/>
      <c r="F35" s="34"/>
      <c r="G35" s="34"/>
      <c r="H35" s="34"/>
      <c r="I35" s="34"/>
      <c r="J35" s="34"/>
    </row>
    <row r="36" spans="1:10" ht="24" customHeight="1">
      <c r="A36" s="109" t="s">
        <v>121</v>
      </c>
      <c r="B36" s="33">
        <v>5</v>
      </c>
      <c r="C36" s="28"/>
      <c r="D36" s="188" t="s">
        <v>22</v>
      </c>
      <c r="E36" s="28"/>
      <c r="F36" s="188" t="s">
        <v>22</v>
      </c>
      <c r="G36" s="28"/>
      <c r="H36" s="28">
        <v>20210068</v>
      </c>
      <c r="I36" s="28"/>
      <c r="J36" s="80">
        <v>19707959</v>
      </c>
    </row>
    <row r="37" spans="1:10" ht="24" customHeight="1">
      <c r="A37" s="109" t="s">
        <v>122</v>
      </c>
      <c r="B37" s="33">
        <v>6</v>
      </c>
      <c r="C37" s="28"/>
      <c r="D37" s="28">
        <v>12019184</v>
      </c>
      <c r="E37" s="28"/>
      <c r="F37" s="80">
        <v>10555559</v>
      </c>
      <c r="G37" s="28"/>
      <c r="H37" s="80">
        <v>289940</v>
      </c>
      <c r="I37" s="28"/>
      <c r="J37" s="80">
        <v>290300</v>
      </c>
    </row>
    <row r="38" spans="1:10" ht="24" customHeight="1">
      <c r="A38" s="109" t="s">
        <v>123</v>
      </c>
      <c r="B38" s="33">
        <v>7</v>
      </c>
      <c r="C38" s="28"/>
      <c r="D38" s="28">
        <v>1174131</v>
      </c>
      <c r="E38" s="28"/>
      <c r="F38" s="80">
        <v>1178336</v>
      </c>
      <c r="G38" s="28"/>
      <c r="H38" s="80">
        <v>143631</v>
      </c>
      <c r="I38" s="28"/>
      <c r="J38" s="80">
        <v>143631</v>
      </c>
    </row>
    <row r="39" spans="1:10" ht="24" customHeight="1">
      <c r="A39" s="109" t="s">
        <v>124</v>
      </c>
      <c r="B39" s="33">
        <v>8</v>
      </c>
      <c r="C39" s="28"/>
      <c r="D39" s="28">
        <v>266339</v>
      </c>
      <c r="E39" s="28"/>
      <c r="F39" s="80">
        <v>211860</v>
      </c>
      <c r="G39" s="28"/>
      <c r="H39" s="188" t="s">
        <v>22</v>
      </c>
      <c r="I39" s="28"/>
      <c r="J39" s="188" t="s">
        <v>22</v>
      </c>
    </row>
    <row r="40" spans="1:10" ht="24" customHeight="1">
      <c r="A40" s="109" t="s">
        <v>9</v>
      </c>
      <c r="C40" s="28"/>
      <c r="D40" s="113">
        <v>1121331</v>
      </c>
      <c r="E40" s="28"/>
      <c r="F40" s="80">
        <v>1121331</v>
      </c>
      <c r="G40" s="28"/>
      <c r="H40" s="80">
        <v>98550</v>
      </c>
      <c r="I40" s="28"/>
      <c r="J40" s="80">
        <v>98550</v>
      </c>
    </row>
    <row r="41" spans="1:10" ht="24" customHeight="1">
      <c r="A41" s="109" t="s">
        <v>54</v>
      </c>
      <c r="B41" s="33">
        <v>3</v>
      </c>
      <c r="C41" s="28"/>
      <c r="D41" s="188" t="s">
        <v>22</v>
      </c>
      <c r="E41" s="28"/>
      <c r="F41" s="188" t="s">
        <v>22</v>
      </c>
      <c r="G41" s="28"/>
      <c r="H41" s="30">
        <v>5877105</v>
      </c>
      <c r="I41" s="28"/>
      <c r="J41" s="80">
        <v>7405182</v>
      </c>
    </row>
    <row r="42" spans="1:10" ht="24" customHeight="1">
      <c r="A42" s="109" t="s">
        <v>86</v>
      </c>
      <c r="B42" s="33" t="s">
        <v>183</v>
      </c>
      <c r="C42" s="113"/>
      <c r="D42" s="113">
        <v>45932211</v>
      </c>
      <c r="E42" s="113"/>
      <c r="F42" s="80">
        <v>46421696</v>
      </c>
      <c r="G42" s="113"/>
      <c r="H42" s="113">
        <v>17342244</v>
      </c>
      <c r="I42" s="113"/>
      <c r="J42" s="80">
        <v>17790020</v>
      </c>
    </row>
    <row r="43" spans="1:10" ht="24" customHeight="1">
      <c r="A43" s="109" t="s">
        <v>87</v>
      </c>
      <c r="C43" s="28"/>
      <c r="D43" s="28">
        <v>860799</v>
      </c>
      <c r="E43" s="28"/>
      <c r="F43" s="80">
        <v>884185</v>
      </c>
      <c r="G43" s="28"/>
      <c r="H43" s="28">
        <v>36268</v>
      </c>
      <c r="I43" s="28"/>
      <c r="J43" s="80">
        <v>35328</v>
      </c>
    </row>
    <row r="44" spans="1:10" ht="24" customHeight="1">
      <c r="A44" s="109" t="s">
        <v>146</v>
      </c>
      <c r="C44" s="28"/>
      <c r="D44" s="28"/>
      <c r="E44" s="28"/>
      <c r="F44" s="80"/>
      <c r="G44" s="28"/>
      <c r="H44" s="28"/>
      <c r="I44" s="28"/>
      <c r="J44" s="80"/>
    </row>
    <row r="45" spans="1:10" s="48" customFormat="1" ht="24" customHeight="1">
      <c r="A45" s="83" t="s">
        <v>147</v>
      </c>
      <c r="B45" s="33"/>
      <c r="C45" s="80"/>
      <c r="D45" s="80">
        <v>218593</v>
      </c>
      <c r="E45" s="80"/>
      <c r="F45" s="80">
        <v>301564</v>
      </c>
      <c r="G45" s="80"/>
      <c r="H45" s="188" t="s">
        <v>22</v>
      </c>
      <c r="I45" s="28"/>
      <c r="J45" s="188" t="s">
        <v>22</v>
      </c>
    </row>
    <row r="46" spans="1:10" ht="24" customHeight="1">
      <c r="A46" s="109" t="s">
        <v>88</v>
      </c>
      <c r="C46" s="28"/>
      <c r="D46" s="28">
        <v>672732</v>
      </c>
      <c r="E46" s="28"/>
      <c r="F46" s="80">
        <v>1109401</v>
      </c>
      <c r="G46" s="28"/>
      <c r="H46" s="28">
        <v>212837</v>
      </c>
      <c r="I46" s="28"/>
      <c r="J46" s="80">
        <v>559813</v>
      </c>
    </row>
    <row r="47" spans="1:10" ht="24" customHeight="1">
      <c r="A47" s="109" t="s">
        <v>10</v>
      </c>
      <c r="C47" s="28"/>
      <c r="D47" s="31">
        <v>694430</v>
      </c>
      <c r="E47" s="28"/>
      <c r="F47" s="84">
        <v>480392</v>
      </c>
      <c r="G47" s="28"/>
      <c r="H47" s="31">
        <v>67367</v>
      </c>
      <c r="I47" s="28"/>
      <c r="J47" s="84">
        <v>73297</v>
      </c>
    </row>
    <row r="48" spans="1:10" s="36" customFormat="1" ht="24" customHeight="1">
      <c r="A48" s="58" t="s">
        <v>50</v>
      </c>
      <c r="B48" s="37"/>
      <c r="C48" s="39"/>
      <c r="D48" s="47">
        <f>+SUM(D36:D47)</f>
        <v>62959750</v>
      </c>
      <c r="E48" s="39"/>
      <c r="F48" s="47">
        <f>+SUM(F36:F47)</f>
        <v>62264324</v>
      </c>
      <c r="G48" s="39"/>
      <c r="H48" s="47">
        <f>SUM(H36:H47)</f>
        <v>44278010</v>
      </c>
      <c r="I48" s="39"/>
      <c r="J48" s="47">
        <f>+SUM(J36:J47)</f>
        <v>46104080</v>
      </c>
    </row>
    <row r="49" spans="1:10" s="36" customFormat="1" ht="24" customHeight="1">
      <c r="A49" s="58"/>
      <c r="B49" s="37"/>
      <c r="C49" s="39"/>
      <c r="D49" s="39"/>
      <c r="E49" s="39"/>
      <c r="F49" s="39"/>
      <c r="G49" s="39"/>
      <c r="H49" s="39"/>
      <c r="I49" s="39"/>
      <c r="J49" s="39"/>
    </row>
    <row r="50" spans="1:10" s="36" customFormat="1" ht="24" customHeight="1" thickBot="1">
      <c r="A50" s="58" t="s">
        <v>11</v>
      </c>
      <c r="B50" s="37"/>
      <c r="C50" s="39"/>
      <c r="D50" s="49">
        <f>+D48+D24</f>
        <v>117447749</v>
      </c>
      <c r="E50" s="39"/>
      <c r="F50" s="49">
        <f>+F48+F24</f>
        <v>115698280</v>
      </c>
      <c r="G50" s="39"/>
      <c r="H50" s="49">
        <f>+H48+H24</f>
        <v>81367599</v>
      </c>
      <c r="I50" s="39"/>
      <c r="J50" s="49">
        <f>+J48+J24</f>
        <v>80801493</v>
      </c>
    </row>
    <row r="51" spans="1:10" s="36" customFormat="1" ht="22.5" customHeight="1" thickTop="1">
      <c r="A51" s="58"/>
      <c r="B51" s="37"/>
      <c r="C51" s="39"/>
      <c r="D51" s="51"/>
      <c r="E51" s="39"/>
      <c r="F51" s="51"/>
      <c r="G51" s="39"/>
      <c r="H51" s="51"/>
      <c r="I51" s="39"/>
      <c r="J51" s="51"/>
    </row>
    <row r="52" ht="22.5" customHeight="1">
      <c r="A52" s="108" t="s">
        <v>0</v>
      </c>
    </row>
    <row r="53" ht="22.5" customHeight="1">
      <c r="A53" s="108" t="s">
        <v>1</v>
      </c>
    </row>
    <row r="54" ht="22.5" customHeight="1">
      <c r="A54" s="108" t="s">
        <v>205</v>
      </c>
    </row>
    <row r="55" ht="24" customHeight="1">
      <c r="A55" s="58"/>
    </row>
    <row r="56" spans="1:10" s="106" customFormat="1" ht="24" customHeight="1">
      <c r="A56" s="109"/>
      <c r="B56" s="45"/>
      <c r="C56" s="45"/>
      <c r="D56" s="220" t="s">
        <v>3</v>
      </c>
      <c r="E56" s="220"/>
      <c r="F56" s="220"/>
      <c r="G56" s="44"/>
      <c r="H56" s="220" t="s">
        <v>71</v>
      </c>
      <c r="I56" s="220"/>
      <c r="J56" s="220"/>
    </row>
    <row r="57" spans="1:10" ht="24" customHeight="1">
      <c r="A57" s="108" t="s">
        <v>12</v>
      </c>
      <c r="B57" s="45" t="s">
        <v>4</v>
      </c>
      <c r="C57" s="110"/>
      <c r="D57" s="192" t="s">
        <v>206</v>
      </c>
      <c r="E57" s="110"/>
      <c r="F57" s="111" t="s">
        <v>60</v>
      </c>
      <c r="G57" s="111"/>
      <c r="H57" s="192" t="s">
        <v>206</v>
      </c>
      <c r="I57" s="110"/>
      <c r="J57" s="111" t="s">
        <v>60</v>
      </c>
    </row>
    <row r="58" spans="2:10" ht="24" customHeight="1">
      <c r="B58" s="45"/>
      <c r="C58" s="110"/>
      <c r="D58" s="193">
        <v>2553</v>
      </c>
      <c r="E58" s="110"/>
      <c r="F58" s="110" t="s">
        <v>174</v>
      </c>
      <c r="G58" s="111"/>
      <c r="H58" s="193">
        <v>2553</v>
      </c>
      <c r="I58" s="110"/>
      <c r="J58" s="110" t="s">
        <v>174</v>
      </c>
    </row>
    <row r="59" spans="2:10" ht="24" customHeight="1">
      <c r="B59" s="45"/>
      <c r="D59" s="174" t="s">
        <v>70</v>
      </c>
      <c r="F59" s="174"/>
      <c r="G59" s="111"/>
      <c r="H59" s="174" t="s">
        <v>70</v>
      </c>
      <c r="J59" s="174"/>
    </row>
    <row r="60" spans="2:10" ht="24" customHeight="1">
      <c r="B60" s="45"/>
      <c r="C60" s="45"/>
      <c r="D60" s="221" t="s">
        <v>53</v>
      </c>
      <c r="E60" s="221"/>
      <c r="F60" s="221"/>
      <c r="G60" s="221"/>
      <c r="H60" s="221"/>
      <c r="I60" s="221"/>
      <c r="J60" s="221"/>
    </row>
    <row r="61" spans="1:10" ht="24" customHeight="1">
      <c r="A61" s="112" t="s">
        <v>13</v>
      </c>
      <c r="B61" s="45"/>
      <c r="C61" s="28"/>
      <c r="D61" s="34"/>
      <c r="E61" s="34"/>
      <c r="F61" s="34"/>
      <c r="G61" s="34"/>
      <c r="H61" s="34"/>
      <c r="I61" s="34"/>
      <c r="J61" s="34"/>
    </row>
    <row r="62" spans="1:10" ht="24" customHeight="1">
      <c r="A62" s="109" t="s">
        <v>55</v>
      </c>
      <c r="C62" s="107"/>
      <c r="D62" s="107"/>
      <c r="E62" s="107"/>
      <c r="F62" s="107"/>
      <c r="G62" s="107"/>
      <c r="H62" s="107"/>
      <c r="I62" s="107"/>
      <c r="J62" s="107"/>
    </row>
    <row r="63" spans="1:10" ht="24" customHeight="1">
      <c r="A63" s="109" t="s">
        <v>72</v>
      </c>
      <c r="C63" s="28"/>
      <c r="D63" s="28">
        <v>8464611</v>
      </c>
      <c r="E63" s="28"/>
      <c r="F63" s="80">
        <v>9745080</v>
      </c>
      <c r="G63" s="28"/>
      <c r="H63" s="28">
        <v>6371</v>
      </c>
      <c r="I63" s="28"/>
      <c r="J63" s="80">
        <v>5702</v>
      </c>
    </row>
    <row r="64" spans="1:10" ht="24" customHeight="1">
      <c r="A64" s="109" t="s">
        <v>14</v>
      </c>
      <c r="B64" s="33" t="s">
        <v>199</v>
      </c>
      <c r="C64" s="28"/>
      <c r="D64" s="28">
        <v>9052918</v>
      </c>
      <c r="E64" s="28"/>
      <c r="F64" s="80">
        <v>9105914</v>
      </c>
      <c r="G64" s="28"/>
      <c r="H64" s="28">
        <v>2590004</v>
      </c>
      <c r="I64" s="28"/>
      <c r="J64" s="80">
        <v>2452090</v>
      </c>
    </row>
    <row r="65" spans="1:10" ht="24" customHeight="1">
      <c r="A65" s="109" t="s">
        <v>89</v>
      </c>
      <c r="B65" s="33">
        <v>3</v>
      </c>
      <c r="C65" s="28"/>
      <c r="D65" s="188" t="s">
        <v>22</v>
      </c>
      <c r="E65" s="28"/>
      <c r="F65" s="188" t="s">
        <v>22</v>
      </c>
      <c r="G65" s="28"/>
      <c r="H65" s="28">
        <v>94000</v>
      </c>
      <c r="I65" s="28"/>
      <c r="J65" s="80">
        <v>115500</v>
      </c>
    </row>
    <row r="66" spans="1:10" ht="24" customHeight="1">
      <c r="A66" s="109" t="s">
        <v>15</v>
      </c>
      <c r="C66" s="28"/>
      <c r="D66" s="28"/>
      <c r="E66" s="28"/>
      <c r="F66" s="114"/>
      <c r="G66" s="28"/>
      <c r="H66" s="28"/>
      <c r="I66" s="28"/>
      <c r="J66" s="114"/>
    </row>
    <row r="67" spans="1:10" ht="24" customHeight="1">
      <c r="A67" s="109" t="s">
        <v>73</v>
      </c>
      <c r="C67" s="28"/>
      <c r="D67" s="28">
        <v>4420378</v>
      </c>
      <c r="E67" s="28"/>
      <c r="F67" s="81">
        <v>6294082</v>
      </c>
      <c r="G67" s="28"/>
      <c r="H67" s="28">
        <v>4100000</v>
      </c>
      <c r="I67" s="28"/>
      <c r="J67" s="80">
        <v>5900000</v>
      </c>
    </row>
    <row r="68" spans="1:10" ht="24" customHeight="1">
      <c r="A68" s="109" t="s">
        <v>90</v>
      </c>
      <c r="C68" s="28"/>
      <c r="D68" s="28">
        <v>1854339</v>
      </c>
      <c r="E68" s="28"/>
      <c r="F68" s="81">
        <v>1706783</v>
      </c>
      <c r="G68" s="28"/>
      <c r="H68" s="28">
        <v>290646</v>
      </c>
      <c r="I68" s="28"/>
      <c r="J68" s="80">
        <v>371849</v>
      </c>
    </row>
    <row r="69" spans="1:10" ht="24" customHeight="1">
      <c r="A69" s="109" t="s">
        <v>74</v>
      </c>
      <c r="C69" s="28"/>
      <c r="D69" s="28">
        <v>1204858</v>
      </c>
      <c r="E69" s="28"/>
      <c r="F69" s="81">
        <v>847935</v>
      </c>
      <c r="G69" s="28"/>
      <c r="H69" s="188" t="s">
        <v>22</v>
      </c>
      <c r="I69" s="28"/>
      <c r="J69" s="188" t="s">
        <v>22</v>
      </c>
    </row>
    <row r="70" spans="1:10" ht="24" customHeight="1">
      <c r="A70" s="109" t="s">
        <v>91</v>
      </c>
      <c r="C70" s="28"/>
      <c r="D70" s="28"/>
      <c r="E70" s="28"/>
      <c r="F70" s="81"/>
      <c r="G70" s="28"/>
      <c r="H70" s="28"/>
      <c r="I70" s="28"/>
      <c r="J70" s="29"/>
    </row>
    <row r="71" spans="1:10" ht="24" customHeight="1">
      <c r="A71" s="109" t="s">
        <v>75</v>
      </c>
      <c r="B71" s="33">
        <v>3</v>
      </c>
      <c r="C71" s="28"/>
      <c r="D71" s="28">
        <v>398977</v>
      </c>
      <c r="E71" s="28"/>
      <c r="F71" s="28">
        <v>398977</v>
      </c>
      <c r="G71" s="28"/>
      <c r="H71" s="188" t="s">
        <v>22</v>
      </c>
      <c r="I71" s="28"/>
      <c r="J71" s="188" t="s">
        <v>22</v>
      </c>
    </row>
    <row r="72" spans="1:10" ht="24" customHeight="1">
      <c r="A72" s="109" t="s">
        <v>16</v>
      </c>
      <c r="B72" s="33" t="s">
        <v>102</v>
      </c>
      <c r="C72" s="28"/>
      <c r="D72" s="31">
        <v>2776674</v>
      </c>
      <c r="E72" s="28"/>
      <c r="F72" s="84">
        <v>1937174</v>
      </c>
      <c r="G72" s="28"/>
      <c r="H72" s="31">
        <v>849888</v>
      </c>
      <c r="I72" s="28"/>
      <c r="J72" s="84">
        <v>662230</v>
      </c>
    </row>
    <row r="73" spans="1:10" s="36" customFormat="1" ht="24" customHeight="1">
      <c r="A73" s="58" t="s">
        <v>17</v>
      </c>
      <c r="B73" s="37"/>
      <c r="C73" s="39"/>
      <c r="D73" s="47">
        <f>SUM(D63:D72)</f>
        <v>28172755</v>
      </c>
      <c r="E73" s="39"/>
      <c r="F73" s="47">
        <f>SUM(F63:F72)</f>
        <v>30035945</v>
      </c>
      <c r="G73" s="39"/>
      <c r="H73" s="47">
        <f>SUM(H63:H72)</f>
        <v>7930909</v>
      </c>
      <c r="I73" s="39"/>
      <c r="J73" s="47">
        <f>SUM(J63:J72)</f>
        <v>9507371</v>
      </c>
    </row>
    <row r="74" spans="3:10" ht="24" customHeight="1">
      <c r="C74" s="28"/>
      <c r="D74" s="28"/>
      <c r="E74" s="28"/>
      <c r="F74" s="28"/>
      <c r="G74" s="28"/>
      <c r="H74" s="28"/>
      <c r="I74" s="28"/>
      <c r="J74" s="28"/>
    </row>
    <row r="75" spans="1:10" ht="24" customHeight="1">
      <c r="A75" s="112" t="s">
        <v>18</v>
      </c>
      <c r="C75" s="28"/>
      <c r="D75" s="28"/>
      <c r="E75" s="28"/>
      <c r="F75" s="28"/>
      <c r="G75" s="28"/>
      <c r="H75" s="28"/>
      <c r="I75" s="28"/>
      <c r="J75" s="28"/>
    </row>
    <row r="76" spans="1:10" ht="24" customHeight="1">
      <c r="A76" s="109" t="s">
        <v>56</v>
      </c>
      <c r="B76" s="33">
        <v>11</v>
      </c>
      <c r="C76" s="28"/>
      <c r="D76" s="28">
        <v>27556352</v>
      </c>
      <c r="E76" s="28"/>
      <c r="F76" s="81">
        <v>26758273</v>
      </c>
      <c r="G76" s="28"/>
      <c r="H76" s="113">
        <v>26900000</v>
      </c>
      <c r="I76" s="28"/>
      <c r="J76" s="80">
        <v>26300000</v>
      </c>
    </row>
    <row r="77" spans="1:10" ht="24" customHeight="1">
      <c r="A77" s="109" t="s">
        <v>106</v>
      </c>
      <c r="C77" s="34"/>
      <c r="D77" s="34">
        <v>1076234</v>
      </c>
      <c r="E77" s="34"/>
      <c r="F77" s="81">
        <v>1045067</v>
      </c>
      <c r="G77" s="34"/>
      <c r="H77" s="113">
        <v>82447</v>
      </c>
      <c r="I77" s="34"/>
      <c r="J77" s="81">
        <v>82447</v>
      </c>
    </row>
    <row r="78" spans="1:10" ht="24" customHeight="1">
      <c r="A78" s="109" t="s">
        <v>92</v>
      </c>
      <c r="C78" s="34"/>
      <c r="D78" s="31">
        <v>2956786</v>
      </c>
      <c r="E78" s="34"/>
      <c r="F78" s="84">
        <v>2879804</v>
      </c>
      <c r="G78" s="34"/>
      <c r="H78" s="31">
        <v>275635</v>
      </c>
      <c r="I78" s="34"/>
      <c r="J78" s="84">
        <v>270322</v>
      </c>
    </row>
    <row r="79" spans="1:10" s="36" customFormat="1" ht="24" customHeight="1">
      <c r="A79" s="58" t="s">
        <v>19</v>
      </c>
      <c r="B79" s="37"/>
      <c r="C79" s="39"/>
      <c r="D79" s="115">
        <f>SUM(D76:D78)</f>
        <v>31589372</v>
      </c>
      <c r="E79" s="39"/>
      <c r="F79" s="115">
        <f>SUM(F76:F78)</f>
        <v>30683144</v>
      </c>
      <c r="G79" s="39"/>
      <c r="H79" s="115">
        <f>SUM(H76:H78)</f>
        <v>27258082</v>
      </c>
      <c r="I79" s="39"/>
      <c r="J79" s="115">
        <f>SUM(J76:J78)</f>
        <v>26652769</v>
      </c>
    </row>
    <row r="80" spans="1:10" s="36" customFormat="1" ht="24" customHeight="1">
      <c r="A80" s="58"/>
      <c r="B80" s="37"/>
      <c r="C80" s="39"/>
      <c r="D80" s="39"/>
      <c r="E80" s="39"/>
      <c r="F80" s="39"/>
      <c r="G80" s="39"/>
      <c r="H80" s="39"/>
      <c r="I80" s="39"/>
      <c r="J80" s="39"/>
    </row>
    <row r="81" spans="1:10" s="36" customFormat="1" ht="24" customHeight="1">
      <c r="A81" s="58" t="s">
        <v>20</v>
      </c>
      <c r="B81" s="37"/>
      <c r="C81" s="39"/>
      <c r="D81" s="115">
        <f>SUM(D73+D79)</f>
        <v>59762127</v>
      </c>
      <c r="E81" s="39"/>
      <c r="F81" s="115">
        <f>SUM(F73+F79)</f>
        <v>60719089</v>
      </c>
      <c r="G81" s="39"/>
      <c r="H81" s="115">
        <f>+H79+H73</f>
        <v>35188991</v>
      </c>
      <c r="I81" s="39"/>
      <c r="J81" s="115">
        <f>+J79+J73</f>
        <v>36160140</v>
      </c>
    </row>
    <row r="82" spans="1:10" ht="22.5" customHeight="1">
      <c r="A82" s="58"/>
      <c r="C82" s="107"/>
      <c r="D82" s="116"/>
      <c r="E82" s="107"/>
      <c r="F82" s="116"/>
      <c r="G82" s="107"/>
      <c r="H82" s="116"/>
      <c r="I82" s="107"/>
      <c r="J82" s="116"/>
    </row>
    <row r="83" spans="1:10" ht="22.5" customHeight="1">
      <c r="A83" s="108" t="s">
        <v>0</v>
      </c>
      <c r="B83" s="117"/>
      <c r="C83" s="90"/>
      <c r="D83" s="90"/>
      <c r="E83" s="90"/>
      <c r="F83" s="90"/>
      <c r="G83" s="90"/>
      <c r="H83" s="90"/>
      <c r="I83" s="90"/>
      <c r="J83" s="90"/>
    </row>
    <row r="84" spans="1:10" ht="22.5" customHeight="1">
      <c r="A84" s="108" t="s">
        <v>1</v>
      </c>
      <c r="B84" s="117"/>
      <c r="C84" s="90"/>
      <c r="D84" s="90"/>
      <c r="E84" s="90"/>
      <c r="F84" s="90"/>
      <c r="G84" s="90"/>
      <c r="H84" s="90"/>
      <c r="I84" s="90"/>
      <c r="J84" s="90"/>
    </row>
    <row r="85" spans="1:10" ht="23.25" customHeight="1">
      <c r="A85" s="108" t="s">
        <v>205</v>
      </c>
      <c r="B85" s="117"/>
      <c r="C85" s="90"/>
      <c r="D85" s="90"/>
      <c r="E85" s="90"/>
      <c r="F85" s="90"/>
      <c r="G85" s="90"/>
      <c r="H85" s="90"/>
      <c r="I85" s="90"/>
      <c r="J85" s="90"/>
    </row>
    <row r="86" ht="24" customHeight="1">
      <c r="A86" s="58"/>
    </row>
    <row r="87" spans="1:10" s="106" customFormat="1" ht="24" customHeight="1">
      <c r="A87" s="109"/>
      <c r="B87" s="45"/>
      <c r="C87" s="45"/>
      <c r="D87" s="220" t="s">
        <v>3</v>
      </c>
      <c r="E87" s="220"/>
      <c r="F87" s="220"/>
      <c r="G87" s="44"/>
      <c r="H87" s="220" t="s">
        <v>71</v>
      </c>
      <c r="I87" s="220"/>
      <c r="J87" s="220"/>
    </row>
    <row r="88" spans="1:10" ht="24" customHeight="1">
      <c r="A88" s="108" t="s">
        <v>200</v>
      </c>
      <c r="B88" s="45" t="s">
        <v>4</v>
      </c>
      <c r="C88" s="110"/>
      <c r="D88" s="192" t="s">
        <v>206</v>
      </c>
      <c r="E88" s="110"/>
      <c r="F88" s="111" t="s">
        <v>60</v>
      </c>
      <c r="G88" s="111"/>
      <c r="H88" s="192" t="s">
        <v>206</v>
      </c>
      <c r="I88" s="110"/>
      <c r="J88" s="111" t="s">
        <v>60</v>
      </c>
    </row>
    <row r="89" spans="2:10" ht="24" customHeight="1">
      <c r="B89" s="45"/>
      <c r="C89" s="110"/>
      <c r="D89" s="193">
        <v>2553</v>
      </c>
      <c r="E89" s="110"/>
      <c r="F89" s="110" t="s">
        <v>174</v>
      </c>
      <c r="G89" s="111"/>
      <c r="H89" s="193">
        <v>2553</v>
      </c>
      <c r="I89" s="110"/>
      <c r="J89" s="110" t="s">
        <v>174</v>
      </c>
    </row>
    <row r="90" spans="2:10" ht="24" customHeight="1">
      <c r="B90" s="45"/>
      <c r="D90" s="174" t="s">
        <v>70</v>
      </c>
      <c r="F90" s="174"/>
      <c r="G90" s="111"/>
      <c r="H90" s="174" t="s">
        <v>70</v>
      </c>
      <c r="J90" s="174"/>
    </row>
    <row r="91" spans="2:10" ht="24" customHeight="1">
      <c r="B91" s="45"/>
      <c r="C91" s="45"/>
      <c r="D91" s="221" t="s">
        <v>53</v>
      </c>
      <c r="E91" s="221"/>
      <c r="F91" s="221"/>
      <c r="G91" s="221"/>
      <c r="H91" s="221"/>
      <c r="I91" s="221"/>
      <c r="J91" s="221"/>
    </row>
    <row r="92" spans="1:10" ht="24" customHeight="1">
      <c r="A92" s="112" t="s">
        <v>21</v>
      </c>
      <c r="B92" s="45"/>
      <c r="C92" s="107"/>
      <c r="D92" s="78"/>
      <c r="E92" s="78"/>
      <c r="F92" s="78"/>
      <c r="G92" s="78"/>
      <c r="H92" s="78"/>
      <c r="I92" s="78"/>
      <c r="J92" s="78"/>
    </row>
    <row r="93" spans="1:10" ht="24" customHeight="1">
      <c r="A93" s="77" t="s">
        <v>36</v>
      </c>
      <c r="B93" s="45"/>
      <c r="C93" s="78"/>
      <c r="D93" s="78"/>
      <c r="E93" s="78"/>
      <c r="F93" s="78"/>
      <c r="G93" s="78"/>
      <c r="H93" s="78"/>
      <c r="I93" s="78"/>
      <c r="J93" s="78"/>
    </row>
    <row r="94" spans="1:10" ht="24" customHeight="1" thickBot="1">
      <c r="A94" s="57" t="s">
        <v>76</v>
      </c>
      <c r="B94" s="45"/>
      <c r="C94" s="34"/>
      <c r="D94" s="79">
        <v>8206664</v>
      </c>
      <c r="E94" s="34"/>
      <c r="F94" s="79">
        <v>8206664</v>
      </c>
      <c r="G94" s="34"/>
      <c r="H94" s="79">
        <v>8206664</v>
      </c>
      <c r="I94" s="34"/>
      <c r="J94" s="79">
        <v>8206664</v>
      </c>
    </row>
    <row r="95" spans="1:10" ht="24" customHeight="1" thickTop="1">
      <c r="A95" s="57" t="s">
        <v>77</v>
      </c>
      <c r="B95" s="45"/>
      <c r="C95" s="34"/>
      <c r="D95" s="80">
        <v>7519938</v>
      </c>
      <c r="E95" s="34"/>
      <c r="F95" s="80">
        <v>7519938</v>
      </c>
      <c r="G95" s="34"/>
      <c r="H95" s="80">
        <v>7519938</v>
      </c>
      <c r="I95" s="34"/>
      <c r="J95" s="80">
        <v>7519938</v>
      </c>
    </row>
    <row r="96" spans="1:10" ht="24" customHeight="1">
      <c r="A96" s="59" t="s">
        <v>109</v>
      </c>
      <c r="C96" s="60"/>
      <c r="D96" s="60">
        <v>-2855124</v>
      </c>
      <c r="E96" s="60"/>
      <c r="F96" s="60">
        <v>-2855124</v>
      </c>
      <c r="G96" s="60"/>
      <c r="H96" s="60">
        <v>-1628825</v>
      </c>
      <c r="I96" s="60"/>
      <c r="J96" s="60">
        <v>-1628825</v>
      </c>
    </row>
    <row r="97" spans="1:10" ht="24" customHeight="1">
      <c r="A97" s="77" t="s">
        <v>141</v>
      </c>
      <c r="C97" s="60"/>
      <c r="D97" s="60"/>
      <c r="E97" s="60"/>
      <c r="F97" s="81"/>
      <c r="G97" s="60"/>
      <c r="H97" s="60"/>
      <c r="I97" s="60"/>
      <c r="J97" s="82"/>
    </row>
    <row r="98" spans="1:10" ht="24" customHeight="1">
      <c r="A98" s="76" t="s">
        <v>142</v>
      </c>
      <c r="B98" s="45"/>
      <c r="C98" s="34"/>
      <c r="D98" s="80">
        <v>16436492</v>
      </c>
      <c r="E98" s="34"/>
      <c r="F98" s="80">
        <v>16436492</v>
      </c>
      <c r="G98" s="34"/>
      <c r="H98" s="34">
        <v>16478865</v>
      </c>
      <c r="I98" s="34"/>
      <c r="J98" s="80">
        <v>16478865</v>
      </c>
    </row>
    <row r="99" spans="1:10" ht="24" customHeight="1">
      <c r="A99" s="77" t="s">
        <v>145</v>
      </c>
      <c r="B99" s="45"/>
      <c r="C99" s="34"/>
      <c r="D99" s="80"/>
      <c r="E99" s="34"/>
      <c r="F99" s="80"/>
      <c r="G99" s="34"/>
      <c r="H99" s="34"/>
      <c r="I99" s="34"/>
      <c r="J99" s="80"/>
    </row>
    <row r="100" spans="1:10" ht="24" customHeight="1">
      <c r="A100" s="83" t="s">
        <v>158</v>
      </c>
      <c r="B100" s="45"/>
      <c r="C100" s="34"/>
      <c r="D100" s="80">
        <v>2332129</v>
      </c>
      <c r="E100" s="34"/>
      <c r="F100" s="80">
        <v>2332088</v>
      </c>
      <c r="G100" s="34"/>
      <c r="H100" s="34">
        <v>600629</v>
      </c>
      <c r="I100" s="34"/>
      <c r="J100" s="80">
        <v>600629</v>
      </c>
    </row>
    <row r="101" spans="1:10" ht="24" customHeight="1">
      <c r="A101" s="57" t="s">
        <v>159</v>
      </c>
      <c r="B101" s="45"/>
      <c r="C101" s="34"/>
      <c r="D101" s="80">
        <v>997612</v>
      </c>
      <c r="E101" s="34"/>
      <c r="F101" s="80">
        <v>1467052</v>
      </c>
      <c r="G101" s="34"/>
      <c r="H101" s="188" t="s">
        <v>22</v>
      </c>
      <c r="I101" s="28"/>
      <c r="J101" s="188" t="s">
        <v>22</v>
      </c>
    </row>
    <row r="102" spans="1:10" ht="24" customHeight="1">
      <c r="A102" s="83" t="s">
        <v>160</v>
      </c>
      <c r="B102" s="45"/>
      <c r="C102" s="34"/>
      <c r="D102" s="48"/>
      <c r="E102" s="34"/>
      <c r="F102" s="48"/>
      <c r="G102" s="34"/>
      <c r="H102" s="170"/>
      <c r="I102" s="34"/>
      <c r="J102" s="48"/>
    </row>
    <row r="103" spans="1:10" ht="24" customHeight="1">
      <c r="A103" s="57" t="s">
        <v>161</v>
      </c>
      <c r="B103" s="45"/>
      <c r="C103" s="60"/>
      <c r="D103" s="80">
        <v>-613707</v>
      </c>
      <c r="E103" s="60"/>
      <c r="F103" s="80">
        <v>-668000</v>
      </c>
      <c r="G103" s="60"/>
      <c r="H103" s="188" t="s">
        <v>22</v>
      </c>
      <c r="I103" s="28"/>
      <c r="J103" s="188" t="s">
        <v>22</v>
      </c>
    </row>
    <row r="104" spans="1:10" ht="24" customHeight="1">
      <c r="A104" s="57" t="s">
        <v>120</v>
      </c>
      <c r="B104" s="45"/>
      <c r="C104" s="34"/>
      <c r="D104" s="80">
        <v>-2130231</v>
      </c>
      <c r="E104" s="34"/>
      <c r="F104" s="80">
        <v>-1561873</v>
      </c>
      <c r="G104" s="34"/>
      <c r="H104" s="188" t="s">
        <v>22</v>
      </c>
      <c r="I104" s="28"/>
      <c r="J104" s="188" t="s">
        <v>22</v>
      </c>
    </row>
    <row r="105" spans="1:10" ht="24" customHeight="1">
      <c r="A105" s="57" t="s">
        <v>24</v>
      </c>
      <c r="B105" s="45"/>
      <c r="C105" s="34"/>
      <c r="D105" s="80"/>
      <c r="E105" s="34"/>
      <c r="F105" s="80"/>
      <c r="G105" s="34"/>
      <c r="H105" s="34"/>
      <c r="I105" s="34"/>
      <c r="J105" s="80"/>
    </row>
    <row r="106" spans="1:10" ht="24" customHeight="1">
      <c r="A106" s="57" t="s">
        <v>93</v>
      </c>
      <c r="B106" s="45"/>
      <c r="C106" s="34"/>
      <c r="D106" s="80"/>
      <c r="E106" s="34"/>
      <c r="F106" s="80"/>
      <c r="G106" s="34"/>
      <c r="H106" s="34"/>
      <c r="I106" s="34"/>
      <c r="J106" s="80"/>
    </row>
    <row r="107" spans="1:10" ht="24" customHeight="1">
      <c r="A107" s="57" t="s">
        <v>130</v>
      </c>
      <c r="B107" s="45"/>
      <c r="C107" s="34"/>
      <c r="D107" s="80">
        <v>820666</v>
      </c>
      <c r="E107" s="34"/>
      <c r="F107" s="80">
        <v>820666</v>
      </c>
      <c r="G107" s="34"/>
      <c r="H107" s="80">
        <v>820666</v>
      </c>
      <c r="I107" s="34"/>
      <c r="J107" s="80">
        <v>820666</v>
      </c>
    </row>
    <row r="108" spans="1:10" ht="24" customHeight="1">
      <c r="A108" s="57" t="s">
        <v>110</v>
      </c>
      <c r="B108" s="45"/>
      <c r="C108" s="34"/>
      <c r="D108" s="80">
        <v>1628825</v>
      </c>
      <c r="E108" s="34"/>
      <c r="F108" s="80">
        <v>1628825</v>
      </c>
      <c r="G108" s="34"/>
      <c r="H108" s="34">
        <v>1628825</v>
      </c>
      <c r="I108" s="34"/>
      <c r="J108" s="80">
        <v>1628825</v>
      </c>
    </row>
    <row r="109" spans="1:10" ht="24" customHeight="1">
      <c r="A109" s="57" t="s">
        <v>78</v>
      </c>
      <c r="B109" s="45"/>
      <c r="C109" s="34"/>
      <c r="D109" s="84">
        <v>30663431</v>
      </c>
      <c r="E109" s="34"/>
      <c r="F109" s="84">
        <v>26764462</v>
      </c>
      <c r="G109" s="34"/>
      <c r="H109" s="31">
        <v>20758510</v>
      </c>
      <c r="I109" s="34"/>
      <c r="J109" s="84">
        <v>19221255</v>
      </c>
    </row>
    <row r="110" spans="1:10" s="36" customFormat="1" ht="24" customHeight="1">
      <c r="A110" s="58" t="s">
        <v>135</v>
      </c>
      <c r="B110" s="37"/>
      <c r="C110" s="39"/>
      <c r="D110" s="39">
        <f>SUM(D95:D109)</f>
        <v>54800031</v>
      </c>
      <c r="E110" s="39"/>
      <c r="F110" s="39">
        <f>SUM(F95:F109)</f>
        <v>51884526</v>
      </c>
      <c r="G110" s="39"/>
      <c r="H110" s="39">
        <f>SUM(H95:H109)</f>
        <v>46178608</v>
      </c>
      <c r="I110" s="39"/>
      <c r="J110" s="39">
        <f>SUM(J95:J109)</f>
        <v>44641353</v>
      </c>
    </row>
    <row r="111" spans="1:10" ht="24" customHeight="1">
      <c r="A111" s="109" t="s">
        <v>25</v>
      </c>
      <c r="C111" s="34"/>
      <c r="D111" s="84">
        <v>2885591</v>
      </c>
      <c r="E111" s="34"/>
      <c r="F111" s="84">
        <v>3094665</v>
      </c>
      <c r="G111" s="34"/>
      <c r="H111" s="35" t="s">
        <v>170</v>
      </c>
      <c r="I111" s="28"/>
      <c r="J111" s="35" t="s">
        <v>170</v>
      </c>
    </row>
    <row r="112" spans="1:10" s="36" customFormat="1" ht="24" customHeight="1">
      <c r="A112" s="58" t="s">
        <v>26</v>
      </c>
      <c r="B112" s="33"/>
      <c r="C112" s="51"/>
      <c r="D112" s="47">
        <f>SUM(D110:D111)</f>
        <v>57685622</v>
      </c>
      <c r="E112" s="51"/>
      <c r="F112" s="47">
        <f>SUM(F110:F111)</f>
        <v>54979191</v>
      </c>
      <c r="G112" s="51"/>
      <c r="H112" s="47">
        <f>SUM(H110:H111)</f>
        <v>46178608</v>
      </c>
      <c r="I112" s="51"/>
      <c r="J112" s="47">
        <f>SUM(J110:J111)</f>
        <v>44641353</v>
      </c>
    </row>
    <row r="113" spans="1:10" ht="24" customHeight="1">
      <c r="A113" s="58"/>
      <c r="C113" s="28"/>
      <c r="D113" s="28"/>
      <c r="E113" s="28"/>
      <c r="F113" s="28"/>
      <c r="G113" s="28"/>
      <c r="H113" s="28"/>
      <c r="I113" s="28"/>
      <c r="J113" s="28"/>
    </row>
    <row r="114" spans="1:10" ht="24" customHeight="1" thickBot="1">
      <c r="A114" s="58" t="s">
        <v>27</v>
      </c>
      <c r="C114" s="39"/>
      <c r="D114" s="49">
        <f>SUM(D81+D112)</f>
        <v>117447749</v>
      </c>
      <c r="E114" s="39"/>
      <c r="F114" s="49">
        <f>SUM(F81+F112)</f>
        <v>115698280</v>
      </c>
      <c r="G114" s="39"/>
      <c r="H114" s="49">
        <f>SUM(H81+H112)</f>
        <v>81367599</v>
      </c>
      <c r="I114" s="39"/>
      <c r="J114" s="49">
        <f>SUM(J81+J112)</f>
        <v>80801493</v>
      </c>
    </row>
    <row r="115" spans="1:10" ht="22.5" customHeight="1" thickTop="1">
      <c r="A115" s="58"/>
      <c r="C115" s="119"/>
      <c r="D115" s="118"/>
      <c r="E115" s="119"/>
      <c r="F115" s="118"/>
      <c r="G115" s="119"/>
      <c r="H115" s="118"/>
      <c r="I115" s="119"/>
      <c r="J115" s="118"/>
    </row>
    <row r="116" spans="1:10" ht="24" customHeight="1">
      <c r="A116" s="108" t="s">
        <v>0</v>
      </c>
      <c r="B116" s="117"/>
      <c r="C116" s="90"/>
      <c r="D116" s="90"/>
      <c r="E116" s="90"/>
      <c r="F116" s="90"/>
      <c r="G116" s="90"/>
      <c r="H116" s="223"/>
      <c r="I116" s="223"/>
      <c r="J116" s="223"/>
    </row>
    <row r="117" spans="1:10" ht="24" customHeight="1">
      <c r="A117" s="108" t="s">
        <v>59</v>
      </c>
      <c r="B117" s="117"/>
      <c r="C117" s="90"/>
      <c r="D117" s="90"/>
      <c r="E117" s="90"/>
      <c r="F117" s="90"/>
      <c r="G117" s="90"/>
      <c r="H117" s="223"/>
      <c r="I117" s="223"/>
      <c r="J117" s="223"/>
    </row>
    <row r="118" spans="1:10" ht="24.75" customHeight="1">
      <c r="A118" s="40" t="s">
        <v>207</v>
      </c>
      <c r="B118" s="40"/>
      <c r="C118" s="90"/>
      <c r="D118" s="90"/>
      <c r="E118" s="90"/>
      <c r="F118" s="90"/>
      <c r="G118" s="90"/>
      <c r="H118" s="90"/>
      <c r="I118" s="90"/>
      <c r="J118" s="90"/>
    </row>
    <row r="119" spans="1:2" ht="11.25" customHeight="1">
      <c r="A119" s="222"/>
      <c r="B119" s="222"/>
    </row>
    <row r="120" spans="1:10" s="106" customFormat="1" ht="22.5" customHeight="1">
      <c r="A120" s="76"/>
      <c r="B120" s="45"/>
      <c r="C120" s="45"/>
      <c r="D120" s="220" t="s">
        <v>3</v>
      </c>
      <c r="E120" s="220"/>
      <c r="F120" s="220"/>
      <c r="G120" s="44"/>
      <c r="H120" s="220" t="s">
        <v>71</v>
      </c>
      <c r="I120" s="220"/>
      <c r="J120" s="220"/>
    </row>
    <row r="121" spans="1:10" ht="21" customHeight="1">
      <c r="A121" s="120"/>
      <c r="B121" s="45" t="s">
        <v>4</v>
      </c>
      <c r="C121" s="110"/>
      <c r="D121" s="174">
        <v>2553</v>
      </c>
      <c r="E121" s="110"/>
      <c r="F121" s="175" t="s">
        <v>174</v>
      </c>
      <c r="G121" s="111"/>
      <c r="H121" s="174">
        <v>2553</v>
      </c>
      <c r="I121" s="110"/>
      <c r="J121" s="175" t="s">
        <v>174</v>
      </c>
    </row>
    <row r="122" spans="2:10" ht="21" customHeight="1">
      <c r="B122" s="45"/>
      <c r="C122" s="45"/>
      <c r="D122" s="221" t="s">
        <v>53</v>
      </c>
      <c r="E122" s="221"/>
      <c r="F122" s="221"/>
      <c r="G122" s="221"/>
      <c r="H122" s="221"/>
      <c r="I122" s="221"/>
      <c r="J122" s="221"/>
    </row>
    <row r="123" spans="1:10" ht="21.75" customHeight="1">
      <c r="A123" s="112" t="s">
        <v>28</v>
      </c>
      <c r="B123" s="33">
        <v>3</v>
      </c>
      <c r="C123" s="28"/>
      <c r="D123" s="34"/>
      <c r="E123" s="34"/>
      <c r="F123" s="34"/>
      <c r="G123" s="34"/>
      <c r="H123" s="34"/>
      <c r="I123" s="34"/>
      <c r="J123" s="34"/>
    </row>
    <row r="124" spans="1:10" ht="21.75" customHeight="1">
      <c r="A124" s="109" t="s">
        <v>94</v>
      </c>
      <c r="C124" s="28"/>
      <c r="D124" s="123">
        <v>47857940</v>
      </c>
      <c r="E124" s="28"/>
      <c r="F124" s="123">
        <v>40613251</v>
      </c>
      <c r="G124" s="28"/>
      <c r="H124" s="28">
        <v>14851087</v>
      </c>
      <c r="I124" s="28"/>
      <c r="J124" s="55">
        <v>13961376</v>
      </c>
    </row>
    <row r="125" spans="1:10" ht="24" customHeight="1">
      <c r="A125" s="194" t="s">
        <v>58</v>
      </c>
      <c r="C125" s="28"/>
      <c r="D125" s="123">
        <v>31507</v>
      </c>
      <c r="E125" s="28"/>
      <c r="F125" s="123">
        <v>12665</v>
      </c>
      <c r="G125" s="28"/>
      <c r="H125" s="169">
        <v>314434</v>
      </c>
      <c r="I125" s="28"/>
      <c r="J125" s="80">
        <v>275453</v>
      </c>
    </row>
    <row r="126" spans="1:10" ht="24" customHeight="1">
      <c r="A126" s="76" t="s">
        <v>208</v>
      </c>
      <c r="C126" s="28"/>
      <c r="D126" s="123">
        <v>26128</v>
      </c>
      <c r="E126" s="28"/>
      <c r="F126" s="123">
        <v>6053</v>
      </c>
      <c r="G126" s="28"/>
      <c r="H126" s="169">
        <v>3215605</v>
      </c>
      <c r="I126" s="28"/>
      <c r="J126" s="55">
        <v>2008740</v>
      </c>
    </row>
    <row r="127" spans="1:10" ht="21.75" customHeight="1">
      <c r="A127" s="109" t="s">
        <v>95</v>
      </c>
      <c r="C127" s="170"/>
      <c r="D127" s="123">
        <v>247266</v>
      </c>
      <c r="E127" s="170"/>
      <c r="F127" s="123">
        <v>3734</v>
      </c>
      <c r="G127" s="28"/>
      <c r="H127" s="28">
        <v>112161</v>
      </c>
      <c r="I127" s="28"/>
      <c r="J127" s="55">
        <v>7105</v>
      </c>
    </row>
    <row r="128" spans="1:10" ht="21.75" customHeight="1">
      <c r="A128" s="109" t="s">
        <v>29</v>
      </c>
      <c r="C128" s="28"/>
      <c r="D128" s="123">
        <v>327379</v>
      </c>
      <c r="E128" s="28"/>
      <c r="F128" s="123">
        <v>297627</v>
      </c>
      <c r="G128" s="28"/>
      <c r="H128" s="28">
        <v>47663</v>
      </c>
      <c r="I128" s="28"/>
      <c r="J128" s="55">
        <v>80174</v>
      </c>
    </row>
    <row r="129" spans="1:10" s="36" customFormat="1" ht="21.75" customHeight="1">
      <c r="A129" s="58" t="s">
        <v>30</v>
      </c>
      <c r="B129" s="37"/>
      <c r="C129" s="39"/>
      <c r="D129" s="38">
        <f>SUM(D124:D128)</f>
        <v>48490220</v>
      </c>
      <c r="E129" s="39"/>
      <c r="F129" s="38">
        <f>SUM(F124:F128)</f>
        <v>40933330</v>
      </c>
      <c r="G129" s="39"/>
      <c r="H129" s="38">
        <f>SUM(H124:H128)</f>
        <v>18540950</v>
      </c>
      <c r="I129" s="39"/>
      <c r="J129" s="124">
        <f>SUM(J124:J128)</f>
        <v>16332848</v>
      </c>
    </row>
    <row r="130" spans="1:10" ht="11.25" customHeight="1">
      <c r="A130" s="222"/>
      <c r="B130" s="222"/>
      <c r="C130" s="28"/>
      <c r="D130" s="28"/>
      <c r="E130" s="28"/>
      <c r="F130" s="28"/>
      <c r="G130" s="28"/>
      <c r="H130" s="28"/>
      <c r="I130" s="28"/>
      <c r="J130" s="48"/>
    </row>
    <row r="131" spans="1:10" ht="21.75" customHeight="1">
      <c r="A131" s="112" t="s">
        <v>31</v>
      </c>
      <c r="B131" s="33">
        <v>3</v>
      </c>
      <c r="C131" s="28"/>
      <c r="D131" s="28"/>
      <c r="E131" s="28"/>
      <c r="F131" s="28"/>
      <c r="G131" s="28"/>
      <c r="H131" s="28"/>
      <c r="I131" s="28"/>
      <c r="J131" s="123"/>
    </row>
    <row r="132" spans="1:10" ht="21.75" customHeight="1">
      <c r="A132" s="109" t="s">
        <v>96</v>
      </c>
      <c r="C132" s="28"/>
      <c r="D132" s="123">
        <v>38587173</v>
      </c>
      <c r="E132" s="28"/>
      <c r="F132" s="123">
        <v>32725597</v>
      </c>
      <c r="G132" s="28"/>
      <c r="H132" s="28">
        <v>12365676</v>
      </c>
      <c r="I132" s="28"/>
      <c r="J132" s="55">
        <v>11853650</v>
      </c>
    </row>
    <row r="133" spans="1:10" ht="21.75" customHeight="1">
      <c r="A133" s="109" t="s">
        <v>111</v>
      </c>
      <c r="C133" s="28"/>
      <c r="D133" s="123">
        <v>2441348</v>
      </c>
      <c r="E133" s="28"/>
      <c r="F133" s="123">
        <v>1855604</v>
      </c>
      <c r="G133" s="28"/>
      <c r="H133" s="28">
        <v>442974</v>
      </c>
      <c r="I133" s="28"/>
      <c r="J133" s="55">
        <v>306163</v>
      </c>
    </row>
    <row r="134" spans="1:10" ht="21.75" customHeight="1">
      <c r="A134" s="109" t="s">
        <v>112</v>
      </c>
      <c r="C134" s="28"/>
      <c r="D134" s="123">
        <v>2416893</v>
      </c>
      <c r="E134" s="28"/>
      <c r="F134" s="123">
        <v>2306217</v>
      </c>
      <c r="G134" s="28"/>
      <c r="H134" s="28">
        <v>661094</v>
      </c>
      <c r="I134" s="28"/>
      <c r="J134" s="55">
        <v>693766</v>
      </c>
    </row>
    <row r="135" spans="1:10" ht="21.75" customHeight="1">
      <c r="A135" s="76" t="s">
        <v>209</v>
      </c>
      <c r="B135" s="33" t="s">
        <v>102</v>
      </c>
      <c r="C135" s="34"/>
      <c r="D135" s="188" t="s">
        <v>22</v>
      </c>
      <c r="E135" s="34"/>
      <c r="F135" s="188" t="s">
        <v>22</v>
      </c>
      <c r="G135" s="34"/>
      <c r="H135" s="188" t="s">
        <v>22</v>
      </c>
      <c r="I135" s="34"/>
      <c r="J135" s="55">
        <v>943615</v>
      </c>
    </row>
    <row r="136" spans="1:10" ht="21.75" customHeight="1">
      <c r="A136" s="194" t="s">
        <v>192</v>
      </c>
      <c r="C136" s="34"/>
      <c r="D136" s="209">
        <v>198454</v>
      </c>
      <c r="E136" s="34"/>
      <c r="F136" s="209">
        <v>170980</v>
      </c>
      <c r="G136" s="34"/>
      <c r="H136" s="31">
        <v>74514</v>
      </c>
      <c r="I136" s="34"/>
      <c r="J136" s="195">
        <v>54229</v>
      </c>
    </row>
    <row r="137" spans="1:10" s="36" customFormat="1" ht="21.75" customHeight="1">
      <c r="A137" s="58" t="s">
        <v>32</v>
      </c>
      <c r="B137" s="37"/>
      <c r="C137" s="39"/>
      <c r="D137" s="47">
        <f>SUM(D132:D136)</f>
        <v>43643868</v>
      </c>
      <c r="E137" s="39"/>
      <c r="F137" s="47">
        <f>SUM(F132:F136)</f>
        <v>37058398</v>
      </c>
      <c r="G137" s="39"/>
      <c r="H137" s="47">
        <f>SUM(H132:H136)</f>
        <v>13544258</v>
      </c>
      <c r="I137" s="39"/>
      <c r="J137" s="47">
        <f>SUM(J132:J136)</f>
        <v>13851423</v>
      </c>
    </row>
    <row r="138" spans="1:10" ht="11.25" customHeight="1">
      <c r="A138" s="222"/>
      <c r="B138" s="222"/>
      <c r="C138" s="28"/>
      <c r="D138" s="28"/>
      <c r="E138" s="28"/>
      <c r="F138" s="28"/>
      <c r="G138" s="28"/>
      <c r="H138" s="28"/>
      <c r="I138" s="28"/>
      <c r="J138" s="48"/>
    </row>
    <row r="139" spans="1:10" ht="21.75" customHeight="1">
      <c r="A139" s="109" t="s">
        <v>149</v>
      </c>
      <c r="C139" s="28"/>
      <c r="D139" s="125">
        <v>665648</v>
      </c>
      <c r="E139" s="28"/>
      <c r="F139" s="125">
        <v>444542</v>
      </c>
      <c r="G139" s="28"/>
      <c r="H139" s="189" t="s">
        <v>22</v>
      </c>
      <c r="I139" s="28"/>
      <c r="J139" s="189" t="s">
        <v>22</v>
      </c>
    </row>
    <row r="140" spans="1:10" ht="21.75" customHeight="1">
      <c r="A140" s="58" t="s">
        <v>148</v>
      </c>
      <c r="J140" s="29"/>
    </row>
    <row r="141" spans="1:10" ht="21.75" customHeight="1">
      <c r="A141" s="58" t="s">
        <v>230</v>
      </c>
      <c r="C141" s="28"/>
      <c r="D141" s="39">
        <f>D129-D137+D139</f>
        <v>5512000</v>
      </c>
      <c r="E141" s="28"/>
      <c r="F141" s="39">
        <f>F129-F137+F139</f>
        <v>4319474</v>
      </c>
      <c r="G141" s="39"/>
      <c r="H141" s="39">
        <f>SUM(H129-H137)</f>
        <v>4996692</v>
      </c>
      <c r="I141" s="39"/>
      <c r="J141" s="119">
        <f>SUM(J129-J137)</f>
        <v>2481425</v>
      </c>
    </row>
    <row r="142" spans="1:10" ht="21.75" customHeight="1">
      <c r="A142" s="109" t="s">
        <v>113</v>
      </c>
      <c r="B142" s="33">
        <v>3</v>
      </c>
      <c r="C142" s="28"/>
      <c r="D142" s="125">
        <v>499368</v>
      </c>
      <c r="E142" s="28"/>
      <c r="F142" s="125">
        <v>391933</v>
      </c>
      <c r="G142" s="28"/>
      <c r="H142" s="31">
        <v>338875</v>
      </c>
      <c r="I142" s="28"/>
      <c r="J142" s="133">
        <v>343920</v>
      </c>
    </row>
    <row r="143" spans="1:10" ht="21.75" customHeight="1">
      <c r="A143" s="58" t="s">
        <v>212</v>
      </c>
      <c r="C143" s="39"/>
      <c r="D143" s="119">
        <f>D141-D142</f>
        <v>5012632</v>
      </c>
      <c r="E143" s="39"/>
      <c r="F143" s="119">
        <f>F141-F142</f>
        <v>3927541</v>
      </c>
      <c r="G143" s="39"/>
      <c r="H143" s="119">
        <f>H141-H142</f>
        <v>4657817</v>
      </c>
      <c r="I143" s="39"/>
      <c r="J143" s="119">
        <f>J141-J142</f>
        <v>2137505</v>
      </c>
    </row>
    <row r="144" spans="1:10" ht="21.75" customHeight="1">
      <c r="A144" s="194" t="s">
        <v>210</v>
      </c>
      <c r="C144" s="28"/>
      <c r="D144" s="84">
        <v>970670</v>
      </c>
      <c r="E144" s="28"/>
      <c r="F144" s="84">
        <v>677692</v>
      </c>
      <c r="G144" s="28"/>
      <c r="H144" s="171">
        <v>219492</v>
      </c>
      <c r="I144" s="28"/>
      <c r="J144" s="196">
        <v>-30811</v>
      </c>
    </row>
    <row r="145" spans="1:10" ht="21.75" customHeight="1" thickBot="1">
      <c r="A145" s="58" t="s">
        <v>105</v>
      </c>
      <c r="C145" s="39"/>
      <c r="D145" s="49">
        <f>D143-D144</f>
        <v>4041962</v>
      </c>
      <c r="E145" s="39"/>
      <c r="F145" s="49">
        <f>F143-F144</f>
        <v>3249849</v>
      </c>
      <c r="G145" s="39"/>
      <c r="H145" s="49">
        <f>H143-H144</f>
        <v>4438325</v>
      </c>
      <c r="I145" s="39"/>
      <c r="J145" s="49">
        <f>J143-J144</f>
        <v>2168316</v>
      </c>
    </row>
    <row r="146" spans="1:10" ht="11.25" customHeight="1" thickTop="1">
      <c r="A146" s="58"/>
      <c r="C146" s="39"/>
      <c r="D146" s="51"/>
      <c r="E146" s="39"/>
      <c r="F146" s="51"/>
      <c r="G146" s="39"/>
      <c r="H146" s="51"/>
      <c r="I146" s="39"/>
      <c r="J146" s="48"/>
    </row>
    <row r="147" spans="1:10" ht="21.75" customHeight="1">
      <c r="A147" s="58" t="s">
        <v>138</v>
      </c>
      <c r="C147" s="28"/>
      <c r="D147" s="28"/>
      <c r="E147" s="28"/>
      <c r="F147" s="28"/>
      <c r="G147" s="28"/>
      <c r="H147" s="28"/>
      <c r="I147" s="28"/>
      <c r="J147" s="123"/>
    </row>
    <row r="148" spans="1:10" ht="21.75" customHeight="1">
      <c r="A148" s="109" t="s">
        <v>139</v>
      </c>
      <c r="C148" s="28"/>
      <c r="D148" s="28">
        <v>4002600</v>
      </c>
      <c r="E148" s="28"/>
      <c r="F148" s="55">
        <v>3193867</v>
      </c>
      <c r="G148" s="28"/>
      <c r="H148" s="28">
        <v>4438325</v>
      </c>
      <c r="I148" s="28"/>
      <c r="J148" s="55">
        <v>2168316</v>
      </c>
    </row>
    <row r="149" spans="1:10" ht="21.75" customHeight="1">
      <c r="A149" s="109" t="s">
        <v>140</v>
      </c>
      <c r="C149" s="28"/>
      <c r="D149" s="31">
        <v>39362</v>
      </c>
      <c r="E149" s="28"/>
      <c r="F149" s="133">
        <v>55982</v>
      </c>
      <c r="G149" s="28"/>
      <c r="H149" s="189" t="s">
        <v>22</v>
      </c>
      <c r="I149" s="28"/>
      <c r="J149" s="189" t="s">
        <v>22</v>
      </c>
    </row>
    <row r="150" spans="1:10" ht="21.75" customHeight="1" thickBot="1">
      <c r="A150" s="58" t="s">
        <v>105</v>
      </c>
      <c r="C150" s="51"/>
      <c r="D150" s="50">
        <f>SUM(D148:D149)</f>
        <v>4041962</v>
      </c>
      <c r="E150" s="51"/>
      <c r="F150" s="50">
        <f>SUM(F148:F149)</f>
        <v>3249849</v>
      </c>
      <c r="G150" s="51"/>
      <c r="H150" s="50">
        <f>SUM(H148:H149)</f>
        <v>4438325</v>
      </c>
      <c r="I150" s="51"/>
      <c r="J150" s="126">
        <f>SUM(J148:J149)</f>
        <v>2168316</v>
      </c>
    </row>
    <row r="151" spans="1:10" ht="11.25" customHeight="1" thickTop="1">
      <c r="A151" s="222"/>
      <c r="B151" s="222"/>
      <c r="C151" s="107"/>
      <c r="D151" s="107"/>
      <c r="E151" s="107"/>
      <c r="F151" s="107"/>
      <c r="G151" s="107"/>
      <c r="H151" s="107"/>
      <c r="I151" s="107"/>
      <c r="J151" s="48"/>
    </row>
    <row r="152" spans="1:10" ht="26.25" customHeight="1" thickBot="1">
      <c r="A152" s="58" t="s">
        <v>196</v>
      </c>
      <c r="B152" s="33">
        <v>13</v>
      </c>
      <c r="C152" s="28"/>
      <c r="D152" s="127">
        <v>0.61</v>
      </c>
      <c r="E152" s="28"/>
      <c r="F152" s="128">
        <v>0.48</v>
      </c>
      <c r="G152" s="28"/>
      <c r="H152" s="172">
        <v>0.63</v>
      </c>
      <c r="I152" s="28"/>
      <c r="J152" s="172">
        <v>0.31</v>
      </c>
    </row>
    <row r="153" spans="1:10" ht="9.75" customHeight="1" thickTop="1">
      <c r="A153" s="58"/>
      <c r="C153" s="28"/>
      <c r="D153" s="129"/>
      <c r="E153" s="28"/>
      <c r="F153" s="130"/>
      <c r="G153" s="28"/>
      <c r="H153" s="131"/>
      <c r="I153" s="28"/>
      <c r="J153" s="132"/>
    </row>
    <row r="154" ht="22.5" customHeight="1">
      <c r="A154" s="108" t="s">
        <v>0</v>
      </c>
    </row>
    <row r="155" ht="22.5" customHeight="1">
      <c r="A155" s="108" t="s">
        <v>59</v>
      </c>
    </row>
    <row r="156" ht="22.5" customHeight="1">
      <c r="A156" s="40" t="s">
        <v>211</v>
      </c>
    </row>
    <row r="157" ht="10.5" customHeight="1"/>
    <row r="158" spans="2:10" ht="21.75" customHeight="1">
      <c r="B158" s="45"/>
      <c r="C158" s="45"/>
      <c r="D158" s="220" t="s">
        <v>3</v>
      </c>
      <c r="E158" s="220"/>
      <c r="F158" s="220"/>
      <c r="G158" s="44"/>
      <c r="H158" s="220" t="s">
        <v>71</v>
      </c>
      <c r="I158" s="220"/>
      <c r="J158" s="220"/>
    </row>
    <row r="159" spans="2:10" ht="21.75" customHeight="1">
      <c r="B159" s="45" t="s">
        <v>4</v>
      </c>
      <c r="C159" s="110"/>
      <c r="D159" s="174">
        <v>2553</v>
      </c>
      <c r="E159" s="110"/>
      <c r="F159" s="175" t="s">
        <v>174</v>
      </c>
      <c r="G159" s="111"/>
      <c r="H159" s="174">
        <v>2553</v>
      </c>
      <c r="I159" s="110"/>
      <c r="J159" s="175" t="s">
        <v>174</v>
      </c>
    </row>
    <row r="160" spans="2:10" ht="21.75" customHeight="1">
      <c r="B160" s="45"/>
      <c r="C160" s="45"/>
      <c r="D160" s="221" t="s">
        <v>53</v>
      </c>
      <c r="E160" s="221"/>
      <c r="F160" s="221"/>
      <c r="G160" s="221"/>
      <c r="H160" s="221"/>
      <c r="I160" s="221"/>
      <c r="J160" s="221"/>
    </row>
    <row r="161" spans="1:2" ht="21.75" customHeight="1">
      <c r="A161" s="112" t="s">
        <v>28</v>
      </c>
      <c r="B161" s="33">
        <v>3</v>
      </c>
    </row>
    <row r="162" spans="1:10" ht="21.75" customHeight="1">
      <c r="A162" s="76" t="s">
        <v>94</v>
      </c>
      <c r="D162" s="169">
        <v>91470885</v>
      </c>
      <c r="F162" s="123">
        <v>75392728</v>
      </c>
      <c r="H162" s="123">
        <v>28187688</v>
      </c>
      <c r="J162" s="55">
        <v>25051112</v>
      </c>
    </row>
    <row r="163" spans="1:10" ht="21.75" customHeight="1">
      <c r="A163" s="76" t="s">
        <v>58</v>
      </c>
      <c r="D163" s="169">
        <v>60543</v>
      </c>
      <c r="F163" s="123">
        <v>26661</v>
      </c>
      <c r="H163" s="123">
        <v>620862</v>
      </c>
      <c r="J163" s="55">
        <v>579144</v>
      </c>
    </row>
    <row r="164" spans="1:10" ht="21.75" customHeight="1">
      <c r="A164" s="76" t="s">
        <v>208</v>
      </c>
      <c r="D164" s="169">
        <v>26128</v>
      </c>
      <c r="F164" s="123">
        <v>6053</v>
      </c>
      <c r="H164" s="123">
        <v>3215605</v>
      </c>
      <c r="J164" s="55">
        <v>2008740</v>
      </c>
    </row>
    <row r="165" spans="1:10" ht="21.75" customHeight="1">
      <c r="A165" s="76" t="s">
        <v>95</v>
      </c>
      <c r="D165" s="169">
        <v>549579</v>
      </c>
      <c r="F165" s="123">
        <v>30296</v>
      </c>
      <c r="H165" s="123">
        <v>155688</v>
      </c>
      <c r="J165" s="188" t="s">
        <v>22</v>
      </c>
    </row>
    <row r="166" spans="1:10" ht="21.75" customHeight="1">
      <c r="A166" s="76" t="s">
        <v>29</v>
      </c>
      <c r="D166" s="169">
        <v>588653</v>
      </c>
      <c r="F166" s="123">
        <v>513044</v>
      </c>
      <c r="H166" s="123">
        <v>129766</v>
      </c>
      <c r="J166" s="123">
        <v>160172</v>
      </c>
    </row>
    <row r="167" spans="1:10" ht="21.75" customHeight="1">
      <c r="A167" s="58" t="s">
        <v>30</v>
      </c>
      <c r="D167" s="124">
        <f>SUM(D162:D166)</f>
        <v>92695788</v>
      </c>
      <c r="E167" s="36"/>
      <c r="F167" s="124">
        <f>SUM(F162:F166)</f>
        <v>75968782</v>
      </c>
      <c r="G167" s="36"/>
      <c r="H167" s="124">
        <f>SUM(H162:H166)</f>
        <v>32309609</v>
      </c>
      <c r="I167" s="36"/>
      <c r="J167" s="124">
        <f>SUM(J162:J166)</f>
        <v>27799168</v>
      </c>
    </row>
    <row r="168" spans="1:2" ht="10.5" customHeight="1">
      <c r="A168" s="222"/>
      <c r="B168" s="222"/>
    </row>
    <row r="169" spans="1:2" ht="21.75" customHeight="1">
      <c r="A169" s="112" t="s">
        <v>31</v>
      </c>
      <c r="B169" s="33">
        <v>3</v>
      </c>
    </row>
    <row r="170" spans="1:10" ht="21.75" customHeight="1">
      <c r="A170" s="109" t="s">
        <v>96</v>
      </c>
      <c r="D170" s="169">
        <v>74198937</v>
      </c>
      <c r="F170" s="123">
        <v>62398160</v>
      </c>
      <c r="H170" s="123">
        <v>23889114</v>
      </c>
      <c r="J170" s="55">
        <v>21794135</v>
      </c>
    </row>
    <row r="171" spans="1:10" ht="21.75" customHeight="1">
      <c r="A171" s="109" t="s">
        <v>111</v>
      </c>
      <c r="D171" s="169">
        <v>4689932</v>
      </c>
      <c r="F171" s="123">
        <v>3575809</v>
      </c>
      <c r="H171" s="123">
        <v>858541</v>
      </c>
      <c r="J171" s="55">
        <v>567511</v>
      </c>
    </row>
    <row r="172" spans="1:10" ht="21.75" customHeight="1">
      <c r="A172" s="109" t="s">
        <v>112</v>
      </c>
      <c r="D172" s="169">
        <v>4626423</v>
      </c>
      <c r="F172" s="123">
        <v>4350453</v>
      </c>
      <c r="H172" s="123">
        <v>1283346</v>
      </c>
      <c r="J172" s="55">
        <v>1279122</v>
      </c>
    </row>
    <row r="173" spans="1:10" ht="21.75" customHeight="1">
      <c r="A173" s="76" t="s">
        <v>209</v>
      </c>
      <c r="D173" s="188" t="s">
        <v>22</v>
      </c>
      <c r="F173" s="188" t="s">
        <v>22</v>
      </c>
      <c r="H173" s="188" t="s">
        <v>22</v>
      </c>
      <c r="J173" s="55">
        <v>943615</v>
      </c>
    </row>
    <row r="174" spans="1:10" ht="21.75" customHeight="1">
      <c r="A174" s="194" t="s">
        <v>192</v>
      </c>
      <c r="D174" s="169">
        <v>373118</v>
      </c>
      <c r="F174" s="210">
        <v>301278</v>
      </c>
      <c r="H174" s="123">
        <v>151571</v>
      </c>
      <c r="J174" s="70">
        <v>102600</v>
      </c>
    </row>
    <row r="175" spans="1:10" ht="21.75" customHeight="1">
      <c r="A175" s="76" t="s">
        <v>128</v>
      </c>
      <c r="D175" s="189" t="s">
        <v>22</v>
      </c>
      <c r="F175" s="189" t="s">
        <v>22</v>
      </c>
      <c r="H175" s="189" t="s">
        <v>22</v>
      </c>
      <c r="J175" s="70">
        <v>25120</v>
      </c>
    </row>
    <row r="176" spans="1:10" ht="21.75" customHeight="1">
      <c r="A176" s="58" t="s">
        <v>32</v>
      </c>
      <c r="D176" s="124">
        <f>SUM(D170:D175)</f>
        <v>83888410</v>
      </c>
      <c r="E176" s="36"/>
      <c r="F176" s="124">
        <f>SUM(F170:F175)</f>
        <v>70625700</v>
      </c>
      <c r="G176" s="36"/>
      <c r="H176" s="124">
        <f>SUM(H170:H175)</f>
        <v>26182572</v>
      </c>
      <c r="I176" s="36"/>
      <c r="J176" s="124">
        <f>SUM(J170:J175)</f>
        <v>24712103</v>
      </c>
    </row>
    <row r="177" ht="10.5" customHeight="1"/>
    <row r="178" spans="1:10" ht="21.75" customHeight="1">
      <c r="A178" s="109" t="s">
        <v>149</v>
      </c>
      <c r="B178" s="33">
        <v>6</v>
      </c>
      <c r="C178" s="28"/>
      <c r="D178" s="125">
        <v>1265488</v>
      </c>
      <c r="E178" s="28"/>
      <c r="F178" s="125">
        <v>644795</v>
      </c>
      <c r="G178" s="28"/>
      <c r="H178" s="189">
        <v>0</v>
      </c>
      <c r="I178" s="28"/>
      <c r="J178" s="189" t="s">
        <v>22</v>
      </c>
    </row>
    <row r="179" spans="1:10" ht="21.75" customHeight="1">
      <c r="A179" s="58" t="s">
        <v>148</v>
      </c>
      <c r="J179" s="29"/>
    </row>
    <row r="180" spans="1:10" ht="21.75" customHeight="1">
      <c r="A180" s="58" t="s">
        <v>230</v>
      </c>
      <c r="C180" s="28"/>
      <c r="D180" s="39">
        <f>D167-D176+D178</f>
        <v>10072866</v>
      </c>
      <c r="E180" s="28"/>
      <c r="F180" s="39">
        <f>F167-F176+F178</f>
        <v>5987877</v>
      </c>
      <c r="G180" s="39"/>
      <c r="H180" s="39">
        <f>H167-H176+H178</f>
        <v>6127037</v>
      </c>
      <c r="I180" s="39"/>
      <c r="J180" s="39">
        <f>SUM(J167-J176)</f>
        <v>3087065</v>
      </c>
    </row>
    <row r="181" spans="1:10" ht="21.75" customHeight="1">
      <c r="A181" s="109" t="s">
        <v>113</v>
      </c>
      <c r="B181" s="33">
        <v>3</v>
      </c>
      <c r="C181" s="28"/>
      <c r="D181" s="125">
        <v>946956</v>
      </c>
      <c r="E181" s="28"/>
      <c r="F181" s="125">
        <v>1106908</v>
      </c>
      <c r="G181" s="28"/>
      <c r="H181" s="125">
        <v>713026</v>
      </c>
      <c r="I181" s="28"/>
      <c r="J181" s="133">
        <v>695451</v>
      </c>
    </row>
    <row r="182" spans="1:10" ht="21.75" customHeight="1">
      <c r="A182" s="58" t="s">
        <v>212</v>
      </c>
      <c r="C182" s="39"/>
      <c r="D182" s="119">
        <f>D180-D181</f>
        <v>9125910</v>
      </c>
      <c r="E182" s="39"/>
      <c r="F182" s="119">
        <f>F180-F181</f>
        <v>4880969</v>
      </c>
      <c r="G182" s="39"/>
      <c r="H182" s="119">
        <f>H180-H181</f>
        <v>5414011</v>
      </c>
      <c r="I182" s="39"/>
      <c r="J182" s="119">
        <f>J180-J181</f>
        <v>2391614</v>
      </c>
    </row>
    <row r="183" spans="1:10" ht="21.75" customHeight="1">
      <c r="A183" s="194" t="s">
        <v>210</v>
      </c>
      <c r="C183" s="28"/>
      <c r="D183" s="84">
        <v>1790110</v>
      </c>
      <c r="E183" s="28"/>
      <c r="F183" s="84">
        <v>843638</v>
      </c>
      <c r="G183" s="28"/>
      <c r="H183" s="171">
        <v>352287</v>
      </c>
      <c r="I183" s="28"/>
      <c r="J183" s="196">
        <v>-5271</v>
      </c>
    </row>
    <row r="184" spans="1:10" ht="21.75" customHeight="1" thickBot="1">
      <c r="A184" s="58" t="s">
        <v>105</v>
      </c>
      <c r="C184" s="39"/>
      <c r="D184" s="49">
        <f>D182-D183</f>
        <v>7335800</v>
      </c>
      <c r="E184" s="39"/>
      <c r="F184" s="49">
        <f>F182-F183</f>
        <v>4037331</v>
      </c>
      <c r="G184" s="39"/>
      <c r="H184" s="49">
        <f>H182-H183</f>
        <v>5061724</v>
      </c>
      <c r="I184" s="39"/>
      <c r="J184" s="49">
        <f>J182-J183</f>
        <v>2396885</v>
      </c>
    </row>
    <row r="185" spans="1:10" ht="10.5" customHeight="1" thickTop="1">
      <c r="A185" s="58"/>
      <c r="C185" s="39"/>
      <c r="D185" s="51"/>
      <c r="E185" s="39"/>
      <c r="F185" s="51"/>
      <c r="G185" s="39"/>
      <c r="H185" s="51"/>
      <c r="I185" s="39"/>
      <c r="J185" s="48"/>
    </row>
    <row r="186" spans="1:10" ht="21.75" customHeight="1">
      <c r="A186" s="58" t="s">
        <v>138</v>
      </c>
      <c r="C186" s="28"/>
      <c r="D186" s="28"/>
      <c r="E186" s="28"/>
      <c r="F186" s="28"/>
      <c r="G186" s="28"/>
      <c r="H186" s="28"/>
      <c r="I186" s="28"/>
      <c r="J186" s="123"/>
    </row>
    <row r="187" spans="1:10" ht="21.75" customHeight="1">
      <c r="A187" s="109" t="s">
        <v>139</v>
      </c>
      <c r="C187" s="28"/>
      <c r="D187" s="28">
        <v>7227027</v>
      </c>
      <c r="E187" s="28"/>
      <c r="F187" s="55">
        <v>3964396</v>
      </c>
      <c r="G187" s="28"/>
      <c r="H187" s="55">
        <v>5061724</v>
      </c>
      <c r="I187" s="28"/>
      <c r="J187" s="55">
        <v>2396885</v>
      </c>
    </row>
    <row r="188" spans="1:10" ht="21.75" customHeight="1">
      <c r="A188" s="109" t="s">
        <v>140</v>
      </c>
      <c r="C188" s="28"/>
      <c r="D188" s="31">
        <v>108773</v>
      </c>
      <c r="E188" s="28"/>
      <c r="F188" s="133">
        <v>72935</v>
      </c>
      <c r="G188" s="28"/>
      <c r="H188" s="189" t="s">
        <v>22</v>
      </c>
      <c r="I188" s="28"/>
      <c r="J188" s="189" t="s">
        <v>22</v>
      </c>
    </row>
    <row r="189" spans="1:10" ht="21.75" customHeight="1" thickBot="1">
      <c r="A189" s="58" t="s">
        <v>105</v>
      </c>
      <c r="C189" s="51"/>
      <c r="D189" s="50">
        <f>SUM(D187:D188)</f>
        <v>7335800</v>
      </c>
      <c r="E189" s="51"/>
      <c r="F189" s="50">
        <f>SUM(F187:F188)</f>
        <v>4037331</v>
      </c>
      <c r="G189" s="51"/>
      <c r="H189" s="50">
        <f>SUM(H187:H188)</f>
        <v>5061724</v>
      </c>
      <c r="I189" s="51"/>
      <c r="J189" s="126">
        <f>SUM(J187:J188)</f>
        <v>2396885</v>
      </c>
    </row>
    <row r="190" spans="1:10" ht="10.5" customHeight="1" thickTop="1">
      <c r="A190" s="222"/>
      <c r="B190" s="222"/>
      <c r="C190" s="107"/>
      <c r="D190" s="107"/>
      <c r="E190" s="107"/>
      <c r="F190" s="107"/>
      <c r="G190" s="107"/>
      <c r="H190" s="107"/>
      <c r="I190" s="107"/>
      <c r="J190" s="48"/>
    </row>
    <row r="191" spans="1:10" ht="25.5" customHeight="1" thickBot="1">
      <c r="A191" s="58" t="s">
        <v>196</v>
      </c>
      <c r="B191" s="33">
        <v>13</v>
      </c>
      <c r="C191" s="28"/>
      <c r="D191" s="127">
        <v>1.09</v>
      </c>
      <c r="E191" s="28"/>
      <c r="F191" s="127">
        <v>0.59</v>
      </c>
      <c r="G191" s="28"/>
      <c r="H191" s="172">
        <v>0.72</v>
      </c>
      <c r="I191" s="28"/>
      <c r="J191" s="172">
        <v>0.34</v>
      </c>
    </row>
    <row r="192" ht="6" customHeight="1" thickTop="1"/>
  </sheetData>
  <sheetProtection/>
  <mergeCells count="26">
    <mergeCell ref="H158:J158"/>
    <mergeCell ref="H56:J56"/>
    <mergeCell ref="D160:J160"/>
    <mergeCell ref="A168:B168"/>
    <mergeCell ref="D120:F120"/>
    <mergeCell ref="H120:J120"/>
    <mergeCell ref="A190:B190"/>
    <mergeCell ref="D60:J60"/>
    <mergeCell ref="A119:B119"/>
    <mergeCell ref="A151:B151"/>
    <mergeCell ref="A130:B130"/>
    <mergeCell ref="A138:B138"/>
    <mergeCell ref="D158:F158"/>
    <mergeCell ref="H116:J116"/>
    <mergeCell ref="H117:J117"/>
    <mergeCell ref="D122:J122"/>
    <mergeCell ref="D5:F5"/>
    <mergeCell ref="D91:J91"/>
    <mergeCell ref="D87:F87"/>
    <mergeCell ref="H87:J87"/>
    <mergeCell ref="H5:J5"/>
    <mergeCell ref="D9:J9"/>
    <mergeCell ref="D30:F30"/>
    <mergeCell ref="H30:J30"/>
    <mergeCell ref="D34:J34"/>
    <mergeCell ref="D56:F56"/>
  </mergeCells>
  <printOptions/>
  <pageMargins left="0.8" right="0.8" top="0.48" bottom="0.5" header="0.5" footer="0.5"/>
  <pageSetup firstPageNumber="3" useFirstPageNumber="1" horizontalDpi="600" verticalDpi="600" orientation="portrait" paperSize="9" scale="95" r:id="rId1"/>
  <headerFooter alignWithMargins="0">
    <oddFooter>&amp;L  หมายเหตุประกอบงบการเงินเป็นส่วนหนึ่งของงบการเงินนี้
&amp;C&amp;14&amp;P</oddFooter>
  </headerFooter>
  <rowBreaks count="5" manualBreakCount="5">
    <brk id="25" max="9" man="1"/>
    <brk id="51" max="255" man="1"/>
    <brk id="82" max="255" man="1"/>
    <brk id="115" max="255" man="1"/>
    <brk id="1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view="pageBreakPreview" zoomScaleSheetLayoutView="100" zoomScalePageLayoutView="0" workbookViewId="0" topLeftCell="A23">
      <selection activeCell="AB2" sqref="AB1:IV16384"/>
    </sheetView>
  </sheetViews>
  <sheetFormatPr defaultColWidth="9.140625" defaultRowHeight="21" customHeight="1"/>
  <cols>
    <col min="1" max="1" width="32.8515625" style="64" customWidth="1"/>
    <col min="2" max="2" width="3.8515625" style="64" customWidth="1"/>
    <col min="3" max="3" width="13.140625" style="64" customWidth="1"/>
    <col min="4" max="4" width="0.71875" style="64" customWidth="1"/>
    <col min="5" max="5" width="13.140625" style="64" customWidth="1"/>
    <col min="6" max="6" width="0.71875" style="64" customWidth="1"/>
    <col min="7" max="7" width="13.140625" style="64" customWidth="1"/>
    <col min="8" max="8" width="0.85546875" style="64" customWidth="1"/>
    <col min="9" max="9" width="13.140625" style="64" customWidth="1"/>
    <col min="10" max="10" width="0.71875" style="64" customWidth="1"/>
    <col min="11" max="11" width="13.140625" style="64" customWidth="1"/>
    <col min="12" max="12" width="0.71875" style="64" customWidth="1"/>
    <col min="13" max="13" width="13.140625" style="64" customWidth="1"/>
    <col min="14" max="14" width="0.71875" style="64" customWidth="1"/>
    <col min="15" max="15" width="13.140625" style="64" customWidth="1"/>
    <col min="16" max="16" width="0.5625" style="64" customWidth="1"/>
    <col min="17" max="17" width="13.140625" style="64" customWidth="1"/>
    <col min="18" max="18" width="0.71875" style="64" customWidth="1"/>
    <col min="19" max="19" width="13.140625" style="64" customWidth="1"/>
    <col min="20" max="20" width="0.71875" style="64" customWidth="1"/>
    <col min="21" max="21" width="13.140625" style="64" customWidth="1"/>
    <col min="22" max="22" width="0.71875" style="64" customWidth="1"/>
    <col min="23" max="23" width="13.140625" style="64" customWidth="1"/>
    <col min="24" max="24" width="0.5625" style="64" customWidth="1"/>
    <col min="25" max="25" width="13.140625" style="64" customWidth="1"/>
    <col min="26" max="26" width="0.5625" style="64" customWidth="1"/>
    <col min="27" max="27" width="13.140625" style="64" customWidth="1"/>
    <col min="28" max="16384" width="9.140625" style="64" customWidth="1"/>
  </cols>
  <sheetData>
    <row r="1" spans="1:26" ht="24.75" customHeight="1">
      <c r="A1" s="162" t="s">
        <v>0</v>
      </c>
      <c r="B1" s="162"/>
      <c r="C1" s="62"/>
      <c r="D1" s="63"/>
      <c r="E1" s="63"/>
      <c r="F1" s="63"/>
      <c r="G1" s="63"/>
      <c r="H1" s="63"/>
      <c r="I1" s="62"/>
      <c r="J1" s="63"/>
      <c r="K1" s="62"/>
      <c r="L1" s="63"/>
      <c r="M1" s="62"/>
      <c r="N1" s="63"/>
      <c r="O1" s="62"/>
      <c r="P1" s="62"/>
      <c r="Q1" s="62"/>
      <c r="R1" s="62"/>
      <c r="S1" s="62"/>
      <c r="T1" s="62"/>
      <c r="U1" s="62"/>
      <c r="V1" s="63"/>
      <c r="W1" s="63"/>
      <c r="X1" s="63"/>
      <c r="Y1" s="62"/>
      <c r="Z1" s="63"/>
    </row>
    <row r="2" spans="1:26" ht="24.75" customHeight="1">
      <c r="A2" s="162" t="s">
        <v>103</v>
      </c>
      <c r="B2" s="162"/>
      <c r="C2" s="62"/>
      <c r="D2" s="63"/>
      <c r="E2" s="63"/>
      <c r="F2" s="63"/>
      <c r="G2" s="63"/>
      <c r="H2" s="63"/>
      <c r="I2" s="62"/>
      <c r="J2" s="63"/>
      <c r="K2" s="62"/>
      <c r="L2" s="63"/>
      <c r="M2" s="62"/>
      <c r="N2" s="63"/>
      <c r="O2" s="62"/>
      <c r="P2" s="62"/>
      <c r="Q2" s="62"/>
      <c r="R2" s="62"/>
      <c r="S2" s="62"/>
      <c r="T2" s="62"/>
      <c r="U2" s="62"/>
      <c r="V2" s="63"/>
      <c r="W2" s="63"/>
      <c r="X2" s="63"/>
      <c r="Y2" s="62"/>
      <c r="Z2" s="63"/>
    </row>
    <row r="3" spans="1:27" s="5" customFormat="1" ht="24.75" customHeight="1">
      <c r="A3" s="163" t="s">
        <v>211</v>
      </c>
      <c r="B3" s="163"/>
      <c r="C3" s="4"/>
      <c r="D3" s="54"/>
      <c r="E3" s="21"/>
      <c r="F3" s="21"/>
      <c r="G3" s="23"/>
      <c r="H3" s="21"/>
      <c r="I3" s="21"/>
      <c r="J3" s="21"/>
      <c r="K3" s="6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6" ht="23.25" customHeight="1">
      <c r="A4" s="162"/>
      <c r="B4" s="1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7" ht="21.75" customHeight="1">
      <c r="A5" s="164"/>
      <c r="B5" s="164"/>
      <c r="C5" s="225" t="s">
        <v>3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</row>
    <row r="6" spans="1:27" ht="21.75" customHeight="1">
      <c r="A6" s="165"/>
      <c r="B6" s="165"/>
      <c r="C6" s="111"/>
      <c r="D6" s="27"/>
      <c r="E6" s="27"/>
      <c r="F6" s="95"/>
      <c r="G6" s="95"/>
      <c r="H6" s="95"/>
      <c r="I6" s="157"/>
      <c r="J6" s="95"/>
      <c r="K6" s="95"/>
      <c r="L6" s="157"/>
      <c r="M6" s="157" t="s">
        <v>143</v>
      </c>
      <c r="N6" s="95"/>
      <c r="O6" s="95"/>
      <c r="P6" s="95"/>
      <c r="Q6" s="53"/>
      <c r="R6" s="53"/>
      <c r="S6" s="53"/>
      <c r="T6" s="95"/>
      <c r="U6" s="158"/>
      <c r="V6" s="95"/>
      <c r="W6" s="159"/>
      <c r="X6" s="95"/>
      <c r="Y6" s="95"/>
      <c r="Z6" s="157"/>
      <c r="AA6" s="160"/>
    </row>
    <row r="7" spans="1:27" ht="21.75" customHeight="1">
      <c r="A7" s="165"/>
      <c r="B7" s="165"/>
      <c r="C7" s="111" t="s">
        <v>36</v>
      </c>
      <c r="D7" s="27"/>
      <c r="E7" s="27"/>
      <c r="F7" s="95"/>
      <c r="G7" s="95"/>
      <c r="H7" s="95"/>
      <c r="I7" s="157" t="s">
        <v>115</v>
      </c>
      <c r="J7" s="95"/>
      <c r="K7" s="95" t="s">
        <v>23</v>
      </c>
      <c r="L7" s="157"/>
      <c r="M7" s="157" t="s">
        <v>190</v>
      </c>
      <c r="N7" s="95"/>
      <c r="O7" s="95" t="s">
        <v>115</v>
      </c>
      <c r="P7" s="95"/>
      <c r="Q7" s="53"/>
      <c r="R7" s="53"/>
      <c r="S7" s="53"/>
      <c r="T7" s="95"/>
      <c r="U7" s="158" t="s">
        <v>24</v>
      </c>
      <c r="V7" s="95"/>
      <c r="W7" s="159" t="s">
        <v>80</v>
      </c>
      <c r="X7" s="95"/>
      <c r="Y7" s="95" t="s">
        <v>51</v>
      </c>
      <c r="Z7" s="157"/>
      <c r="AA7" s="160"/>
    </row>
    <row r="8" spans="1:27" ht="21.75" customHeight="1">
      <c r="A8" s="165"/>
      <c r="B8" s="165"/>
      <c r="C8" s="8" t="s">
        <v>37</v>
      </c>
      <c r="D8" s="95"/>
      <c r="E8" s="95" t="s">
        <v>187</v>
      </c>
      <c r="F8" s="95"/>
      <c r="G8" s="95" t="s">
        <v>33</v>
      </c>
      <c r="H8" s="95"/>
      <c r="I8" s="157" t="s">
        <v>79</v>
      </c>
      <c r="J8" s="95"/>
      <c r="K8" s="95" t="s">
        <v>34</v>
      </c>
      <c r="L8" s="157"/>
      <c r="M8" s="157" t="s">
        <v>189</v>
      </c>
      <c r="N8" s="95"/>
      <c r="O8" s="95" t="s">
        <v>65</v>
      </c>
      <c r="P8" s="95"/>
      <c r="Q8" s="95" t="s">
        <v>132</v>
      </c>
      <c r="R8" s="95"/>
      <c r="S8" s="95" t="s">
        <v>61</v>
      </c>
      <c r="T8" s="95"/>
      <c r="U8" s="95" t="s">
        <v>64</v>
      </c>
      <c r="V8" s="95"/>
      <c r="W8" s="157" t="s">
        <v>52</v>
      </c>
      <c r="X8" s="95"/>
      <c r="Y8" s="95" t="s">
        <v>52</v>
      </c>
      <c r="Z8" s="157"/>
      <c r="AA8" s="95" t="s">
        <v>80</v>
      </c>
    </row>
    <row r="9" spans="1:27" ht="21.75" customHeight="1">
      <c r="A9" s="166"/>
      <c r="B9" s="197"/>
      <c r="C9" s="176" t="s">
        <v>39</v>
      </c>
      <c r="D9" s="95"/>
      <c r="E9" s="178" t="s">
        <v>186</v>
      </c>
      <c r="F9" s="95"/>
      <c r="G9" s="178" t="s">
        <v>114</v>
      </c>
      <c r="H9" s="95"/>
      <c r="I9" s="179" t="s">
        <v>2</v>
      </c>
      <c r="J9" s="95"/>
      <c r="K9" s="178" t="s">
        <v>35</v>
      </c>
      <c r="L9" s="157"/>
      <c r="M9" s="179" t="s">
        <v>188</v>
      </c>
      <c r="N9" s="95"/>
      <c r="O9" s="178" t="s">
        <v>38</v>
      </c>
      <c r="P9" s="95"/>
      <c r="Q9" s="178" t="s">
        <v>62</v>
      </c>
      <c r="R9" s="95"/>
      <c r="S9" s="174" t="s">
        <v>117</v>
      </c>
      <c r="T9" s="95"/>
      <c r="U9" s="178" t="s">
        <v>63</v>
      </c>
      <c r="V9" s="95"/>
      <c r="W9" s="179" t="s">
        <v>108</v>
      </c>
      <c r="X9" s="95"/>
      <c r="Y9" s="178" t="s">
        <v>40</v>
      </c>
      <c r="Z9" s="157"/>
      <c r="AA9" s="178" t="s">
        <v>52</v>
      </c>
    </row>
    <row r="10" spans="1:27" ht="21.75" customHeight="1">
      <c r="A10" s="166"/>
      <c r="B10" s="166"/>
      <c r="C10" s="224" t="s">
        <v>53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</row>
    <row r="11" spans="1:27" ht="21.75" customHeight="1">
      <c r="A11" s="166"/>
      <c r="B11" s="16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21.75" customHeight="1">
      <c r="A12" s="167" t="s">
        <v>179</v>
      </c>
      <c r="B12" s="167"/>
      <c r="C12" s="153">
        <v>7519938</v>
      </c>
      <c r="D12" s="68"/>
      <c r="E12" s="68">
        <v>-2116718</v>
      </c>
      <c r="F12" s="147"/>
      <c r="G12" s="147">
        <v>16436492</v>
      </c>
      <c r="H12" s="147"/>
      <c r="I12" s="147">
        <v>2332088</v>
      </c>
      <c r="J12" s="147"/>
      <c r="K12" s="147">
        <v>1415112</v>
      </c>
      <c r="L12" s="147"/>
      <c r="M12" s="147">
        <v>-833273</v>
      </c>
      <c r="N12" s="27"/>
      <c r="O12" s="147">
        <v>-1009135</v>
      </c>
      <c r="P12" s="147"/>
      <c r="Q12" s="68">
        <v>820666</v>
      </c>
      <c r="R12" s="68"/>
      <c r="S12" s="68">
        <v>1396018</v>
      </c>
      <c r="T12" s="68"/>
      <c r="U12" s="68">
        <v>19091896</v>
      </c>
      <c r="V12" s="68"/>
      <c r="W12" s="154">
        <f>SUM(C12:V12)</f>
        <v>45053084</v>
      </c>
      <c r="X12" s="68"/>
      <c r="Y12" s="68">
        <v>497707</v>
      </c>
      <c r="Z12" s="68"/>
      <c r="AA12" s="68">
        <v>45550791</v>
      </c>
    </row>
    <row r="13" spans="1:27" ht="21.75" customHeight="1">
      <c r="A13" s="100" t="s">
        <v>145</v>
      </c>
      <c r="B13" s="16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75"/>
      <c r="X13" s="26"/>
      <c r="Y13" s="26"/>
      <c r="Z13" s="26"/>
      <c r="AA13" s="26"/>
    </row>
    <row r="14" spans="1:2" s="71" customFormat="1" ht="21.75" customHeight="1">
      <c r="A14" s="168" t="s">
        <v>154</v>
      </c>
      <c r="B14" s="168"/>
    </row>
    <row r="15" spans="1:27" s="71" customFormat="1" ht="21.75" customHeight="1">
      <c r="A15" s="168" t="s">
        <v>155</v>
      </c>
      <c r="B15" s="168"/>
      <c r="C15" s="186" t="s">
        <v>22</v>
      </c>
      <c r="D15" s="103"/>
      <c r="E15" s="186" t="s">
        <v>22</v>
      </c>
      <c r="F15" s="103"/>
      <c r="G15" s="186" t="s">
        <v>22</v>
      </c>
      <c r="H15" s="103"/>
      <c r="I15" s="186" t="s">
        <v>22</v>
      </c>
      <c r="J15" s="94"/>
      <c r="K15" s="186" t="s">
        <v>22</v>
      </c>
      <c r="L15" s="103"/>
      <c r="M15" s="135">
        <v>66396</v>
      </c>
      <c r="N15" s="103"/>
      <c r="O15" s="186" t="s">
        <v>22</v>
      </c>
      <c r="P15" s="103"/>
      <c r="Q15" s="186" t="s">
        <v>22</v>
      </c>
      <c r="R15" s="94"/>
      <c r="S15" s="186" t="s">
        <v>22</v>
      </c>
      <c r="T15" s="94"/>
      <c r="U15" s="186" t="s">
        <v>22</v>
      </c>
      <c r="V15" s="94"/>
      <c r="W15" s="121">
        <f>SUM(C15:V15)</f>
        <v>66396</v>
      </c>
      <c r="X15" s="94"/>
      <c r="Y15" s="135">
        <v>300</v>
      </c>
      <c r="Z15" s="94"/>
      <c r="AA15" s="135">
        <f>SUM(W15:Y15)</f>
        <v>66696</v>
      </c>
    </row>
    <row r="16" spans="1:27" ht="21.75" customHeight="1">
      <c r="A16" s="168" t="s">
        <v>120</v>
      </c>
      <c r="B16" s="168"/>
      <c r="C16" s="185" t="s">
        <v>22</v>
      </c>
      <c r="D16" s="103"/>
      <c r="E16" s="185" t="s">
        <v>22</v>
      </c>
      <c r="F16" s="103"/>
      <c r="G16" s="185" t="s">
        <v>22</v>
      </c>
      <c r="H16" s="94"/>
      <c r="I16" s="185" t="s">
        <v>22</v>
      </c>
      <c r="J16" s="94"/>
      <c r="K16" s="185" t="s">
        <v>22</v>
      </c>
      <c r="L16" s="94"/>
      <c r="M16" s="185" t="s">
        <v>22</v>
      </c>
      <c r="N16" s="94"/>
      <c r="O16" s="139">
        <v>-510613</v>
      </c>
      <c r="P16" s="94"/>
      <c r="Q16" s="185" t="s">
        <v>22</v>
      </c>
      <c r="R16" s="138"/>
      <c r="S16" s="185" t="s">
        <v>22</v>
      </c>
      <c r="T16" s="138"/>
      <c r="U16" s="185" t="s">
        <v>22</v>
      </c>
      <c r="V16" s="94"/>
      <c r="W16" s="139">
        <f>SUM(C16:V16)</f>
        <v>-510613</v>
      </c>
      <c r="X16" s="94"/>
      <c r="Y16" s="122">
        <v>11002</v>
      </c>
      <c r="Z16" s="94"/>
      <c r="AA16" s="122">
        <f>SUM(W16:Y16)</f>
        <v>-499611</v>
      </c>
    </row>
    <row r="17" spans="1:27" ht="21.75" customHeight="1">
      <c r="A17" s="168" t="s">
        <v>165</v>
      </c>
      <c r="B17" s="168"/>
      <c r="C17" s="140"/>
      <c r="D17" s="103"/>
      <c r="E17" s="140"/>
      <c r="F17" s="141"/>
      <c r="G17" s="140"/>
      <c r="H17" s="103"/>
      <c r="I17" s="140"/>
      <c r="J17" s="141"/>
      <c r="K17" s="141"/>
      <c r="L17" s="103"/>
      <c r="M17" s="141"/>
      <c r="N17" s="103"/>
      <c r="O17" s="140"/>
      <c r="P17" s="103"/>
      <c r="Q17" s="140"/>
      <c r="R17" s="142"/>
      <c r="S17" s="140"/>
      <c r="T17" s="142"/>
      <c r="U17" s="140"/>
      <c r="V17" s="103"/>
      <c r="W17" s="103"/>
      <c r="X17" s="103"/>
      <c r="Y17" s="141"/>
      <c r="Z17" s="103"/>
      <c r="AA17" s="143"/>
    </row>
    <row r="18" spans="1:27" ht="21.75" customHeight="1">
      <c r="A18" s="168" t="s">
        <v>127</v>
      </c>
      <c r="B18" s="168"/>
      <c r="C18" s="186" t="s">
        <v>22</v>
      </c>
      <c r="D18" s="103"/>
      <c r="E18" s="186" t="s">
        <v>22</v>
      </c>
      <c r="F18" s="103"/>
      <c r="G18" s="186" t="s">
        <v>22</v>
      </c>
      <c r="H18" s="103"/>
      <c r="I18" s="186" t="s">
        <v>22</v>
      </c>
      <c r="J18" s="103"/>
      <c r="K18" s="186" t="s">
        <v>22</v>
      </c>
      <c r="L18" s="103"/>
      <c r="M18" s="135">
        <f>SUM(M14:M16)</f>
        <v>66396</v>
      </c>
      <c r="N18" s="103"/>
      <c r="O18" s="135">
        <f>SUM(O14:O16)</f>
        <v>-510613</v>
      </c>
      <c r="P18" s="103"/>
      <c r="Q18" s="186" t="s">
        <v>22</v>
      </c>
      <c r="R18" s="142"/>
      <c r="S18" s="186" t="s">
        <v>22</v>
      </c>
      <c r="T18" s="142"/>
      <c r="U18" s="186" t="s">
        <v>22</v>
      </c>
      <c r="V18" s="103"/>
      <c r="W18" s="121">
        <f>SUM(C18:V18)</f>
        <v>-444217</v>
      </c>
      <c r="X18" s="103"/>
      <c r="Y18" s="135">
        <f>SUM(Y15:Y16)</f>
        <v>11302</v>
      </c>
      <c r="Z18" s="103"/>
      <c r="AA18" s="135">
        <f>SUM(AA14:AA16)</f>
        <v>-432915</v>
      </c>
    </row>
    <row r="19" spans="1:27" ht="21.75" customHeight="1">
      <c r="A19" s="168" t="s">
        <v>105</v>
      </c>
      <c r="B19" s="168"/>
      <c r="C19" s="185" t="s">
        <v>22</v>
      </c>
      <c r="D19" s="94"/>
      <c r="E19" s="185" t="s">
        <v>22</v>
      </c>
      <c r="F19" s="94"/>
      <c r="G19" s="185" t="s">
        <v>22</v>
      </c>
      <c r="H19" s="94"/>
      <c r="I19" s="185" t="s">
        <v>22</v>
      </c>
      <c r="J19" s="94"/>
      <c r="K19" s="185" t="s">
        <v>22</v>
      </c>
      <c r="L19" s="94"/>
      <c r="M19" s="185" t="s">
        <v>22</v>
      </c>
      <c r="N19" s="94"/>
      <c r="O19" s="185" t="s">
        <v>22</v>
      </c>
      <c r="P19" s="94"/>
      <c r="Q19" s="185" t="s">
        <v>22</v>
      </c>
      <c r="R19" s="94"/>
      <c r="S19" s="185" t="s">
        <v>22</v>
      </c>
      <c r="T19" s="94"/>
      <c r="U19" s="139">
        <v>3964396</v>
      </c>
      <c r="V19" s="94"/>
      <c r="W19" s="139">
        <f>SUM(C19:V19)</f>
        <v>3964396</v>
      </c>
      <c r="X19" s="94"/>
      <c r="Y19" s="135">
        <v>72935</v>
      </c>
      <c r="Z19" s="94"/>
      <c r="AA19" s="144">
        <f>SUM(W19:Y19)</f>
        <v>4037331</v>
      </c>
    </row>
    <row r="20" spans="1:27" s="71" customFormat="1" ht="21.75" customHeight="1">
      <c r="A20" s="167" t="s">
        <v>81</v>
      </c>
      <c r="B20" s="167"/>
      <c r="C20" s="186" t="s">
        <v>22</v>
      </c>
      <c r="D20" s="145"/>
      <c r="E20" s="186" t="s">
        <v>22</v>
      </c>
      <c r="F20" s="145"/>
      <c r="G20" s="186" t="s">
        <v>22</v>
      </c>
      <c r="H20" s="145"/>
      <c r="I20" s="186" t="s">
        <v>22</v>
      </c>
      <c r="J20" s="145"/>
      <c r="K20" s="186" t="s">
        <v>22</v>
      </c>
      <c r="L20" s="145"/>
      <c r="M20" s="146">
        <f>SUM(M18:M19)</f>
        <v>66396</v>
      </c>
      <c r="N20" s="145"/>
      <c r="O20" s="146">
        <f>SUM(O18:O19)</f>
        <v>-510613</v>
      </c>
      <c r="P20" s="145"/>
      <c r="Q20" s="186" t="s">
        <v>22</v>
      </c>
      <c r="R20" s="145"/>
      <c r="S20" s="186" t="s">
        <v>22</v>
      </c>
      <c r="T20" s="145"/>
      <c r="U20" s="146">
        <f>SUM(U18:U19)</f>
        <v>3964396</v>
      </c>
      <c r="V20" s="145"/>
      <c r="W20" s="146">
        <f>SUM(W18:W19)</f>
        <v>3520179</v>
      </c>
      <c r="X20" s="145"/>
      <c r="Y20" s="146">
        <f>SUM(Y18:Y19)</f>
        <v>84237</v>
      </c>
      <c r="Z20" s="145"/>
      <c r="AA20" s="146">
        <f>SUM(AA18:AA19)</f>
        <v>3604416</v>
      </c>
    </row>
    <row r="21" spans="1:27" s="27" customFormat="1" ht="22.5" customHeight="1">
      <c r="A21" s="156" t="s">
        <v>119</v>
      </c>
      <c r="B21" s="156"/>
      <c r="C21" s="186" t="s">
        <v>22</v>
      </c>
      <c r="D21" s="94"/>
      <c r="E21" s="135">
        <v>-232807</v>
      </c>
      <c r="F21" s="94"/>
      <c r="G21" s="186" t="s">
        <v>22</v>
      </c>
      <c r="H21" s="219"/>
      <c r="I21" s="186" t="s">
        <v>22</v>
      </c>
      <c r="J21" s="94"/>
      <c r="K21" s="186" t="s">
        <v>22</v>
      </c>
      <c r="L21" s="51"/>
      <c r="M21" s="186" t="s">
        <v>22</v>
      </c>
      <c r="N21" s="51"/>
      <c r="O21" s="186" t="s">
        <v>22</v>
      </c>
      <c r="P21" s="94"/>
      <c r="Q21" s="186" t="s">
        <v>22</v>
      </c>
      <c r="R21" s="94"/>
      <c r="S21" s="186" t="s">
        <v>22</v>
      </c>
      <c r="T21" s="94"/>
      <c r="U21" s="186" t="s">
        <v>22</v>
      </c>
      <c r="V21" s="94"/>
      <c r="W21" s="121">
        <f>SUM(C21:V21)</f>
        <v>-232807</v>
      </c>
      <c r="X21" s="94"/>
      <c r="Y21" s="186" t="s">
        <v>22</v>
      </c>
      <c r="Z21" s="94"/>
      <c r="AA21" s="135">
        <f>SUM(W21:Y21)</f>
        <v>-232807</v>
      </c>
    </row>
    <row r="22" spans="1:27" s="27" customFormat="1" ht="22.5" customHeight="1">
      <c r="A22" s="100" t="s">
        <v>116</v>
      </c>
      <c r="B22" s="100"/>
      <c r="C22" s="186" t="s">
        <v>22</v>
      </c>
      <c r="D22" s="103"/>
      <c r="E22" s="186" t="s">
        <v>22</v>
      </c>
      <c r="F22" s="103"/>
      <c r="G22" s="186" t="s">
        <v>22</v>
      </c>
      <c r="H22" s="103"/>
      <c r="I22" s="186" t="s">
        <v>22</v>
      </c>
      <c r="J22" s="94"/>
      <c r="K22" s="186" t="s">
        <v>22</v>
      </c>
      <c r="L22" s="51"/>
      <c r="M22" s="186" t="s">
        <v>22</v>
      </c>
      <c r="N22" s="51"/>
      <c r="O22" s="186" t="s">
        <v>22</v>
      </c>
      <c r="P22" s="103"/>
      <c r="Q22" s="186" t="s">
        <v>22</v>
      </c>
      <c r="R22" s="94"/>
      <c r="S22" s="135">
        <v>232807</v>
      </c>
      <c r="T22" s="94"/>
      <c r="U22" s="135">
        <v>-232807</v>
      </c>
      <c r="V22" s="94"/>
      <c r="W22" s="186" t="s">
        <v>22</v>
      </c>
      <c r="X22" s="103"/>
      <c r="Y22" s="186" t="s">
        <v>22</v>
      </c>
      <c r="Z22" s="103"/>
      <c r="AA22" s="186" t="s">
        <v>22</v>
      </c>
    </row>
    <row r="23" spans="1:27" s="27" customFormat="1" ht="22.5" customHeight="1">
      <c r="A23" s="9" t="s">
        <v>238</v>
      </c>
      <c r="B23" s="100"/>
      <c r="C23" s="186"/>
      <c r="D23" s="103"/>
      <c r="E23" s="186"/>
      <c r="F23" s="103"/>
      <c r="G23" s="186"/>
      <c r="H23" s="103"/>
      <c r="I23" s="186"/>
      <c r="J23" s="94"/>
      <c r="K23" s="186"/>
      <c r="L23" s="51"/>
      <c r="M23" s="186"/>
      <c r="N23" s="51"/>
      <c r="O23" s="186"/>
      <c r="P23" s="103"/>
      <c r="Q23" s="186"/>
      <c r="R23" s="94"/>
      <c r="S23" s="135"/>
      <c r="T23" s="94"/>
      <c r="U23" s="135"/>
      <c r="V23" s="94"/>
      <c r="W23" s="186"/>
      <c r="X23" s="103"/>
      <c r="Y23" s="186"/>
      <c r="Z23" s="103"/>
      <c r="AA23" s="186"/>
    </row>
    <row r="24" spans="1:27" s="27" customFormat="1" ht="22.5" customHeight="1">
      <c r="A24" s="9" t="s">
        <v>239</v>
      </c>
      <c r="B24" s="100"/>
      <c r="C24" s="186" t="s">
        <v>22</v>
      </c>
      <c r="D24" s="103"/>
      <c r="E24" s="186" t="s">
        <v>22</v>
      </c>
      <c r="F24" s="103"/>
      <c r="G24" s="186" t="s">
        <v>22</v>
      </c>
      <c r="H24" s="103"/>
      <c r="I24" s="186" t="s">
        <v>22</v>
      </c>
      <c r="J24" s="94"/>
      <c r="K24" s="186" t="s">
        <v>22</v>
      </c>
      <c r="L24" s="51"/>
      <c r="M24" s="186" t="s">
        <v>22</v>
      </c>
      <c r="N24" s="51"/>
      <c r="O24" s="186" t="s">
        <v>22</v>
      </c>
      <c r="P24" s="103"/>
      <c r="Q24" s="186" t="s">
        <v>22</v>
      </c>
      <c r="R24" s="94"/>
      <c r="S24" s="186" t="s">
        <v>22</v>
      </c>
      <c r="T24" s="94"/>
      <c r="U24" s="135">
        <v>-739213</v>
      </c>
      <c r="V24" s="94"/>
      <c r="W24" s="121">
        <f>SUM(C24:V24)</f>
        <v>-739213</v>
      </c>
      <c r="X24" s="103"/>
      <c r="Y24" s="135">
        <v>-42734</v>
      </c>
      <c r="Z24" s="103"/>
      <c r="AA24" s="135">
        <f>SUM(W24:Y24)</f>
        <v>-781947</v>
      </c>
    </row>
    <row r="25" spans="1:27" s="27" customFormat="1" ht="22.5" customHeight="1">
      <c r="A25" s="9" t="s">
        <v>241</v>
      </c>
      <c r="B25" s="100"/>
      <c r="C25" s="186"/>
      <c r="D25" s="103"/>
      <c r="E25" s="186"/>
      <c r="F25" s="103"/>
      <c r="G25" s="186"/>
      <c r="H25" s="103"/>
      <c r="I25" s="186"/>
      <c r="J25" s="94"/>
      <c r="K25" s="186"/>
      <c r="L25" s="51"/>
      <c r="M25" s="186"/>
      <c r="N25" s="51"/>
      <c r="O25" s="186"/>
      <c r="P25" s="103"/>
      <c r="Q25" s="186"/>
      <c r="R25" s="94"/>
      <c r="S25" s="186"/>
      <c r="T25" s="94"/>
      <c r="U25" s="135"/>
      <c r="V25" s="94"/>
      <c r="W25" s="121"/>
      <c r="X25" s="103"/>
      <c r="Y25" s="135"/>
      <c r="Z25" s="103"/>
      <c r="AA25" s="135"/>
    </row>
    <row r="26" spans="1:27" s="71" customFormat="1" ht="21.75" customHeight="1">
      <c r="A26" s="168" t="s">
        <v>242</v>
      </c>
      <c r="B26" s="168"/>
      <c r="C26" s="185" t="s">
        <v>22</v>
      </c>
      <c r="D26" s="94"/>
      <c r="E26" s="185" t="s">
        <v>22</v>
      </c>
      <c r="F26" s="94"/>
      <c r="G26" s="185" t="s">
        <v>22</v>
      </c>
      <c r="H26" s="94"/>
      <c r="I26" s="185" t="s">
        <v>22</v>
      </c>
      <c r="J26" s="145"/>
      <c r="K26" s="185" t="s">
        <v>22</v>
      </c>
      <c r="L26" s="145"/>
      <c r="M26" s="185" t="s">
        <v>22</v>
      </c>
      <c r="N26" s="145"/>
      <c r="O26" s="185" t="s">
        <v>22</v>
      </c>
      <c r="P26" s="145"/>
      <c r="Q26" s="185" t="s">
        <v>22</v>
      </c>
      <c r="R26" s="145"/>
      <c r="S26" s="185" t="s">
        <v>22</v>
      </c>
      <c r="T26" s="145"/>
      <c r="U26" s="185" t="s">
        <v>22</v>
      </c>
      <c r="V26" s="145"/>
      <c r="W26" s="185" t="s">
        <v>22</v>
      </c>
      <c r="X26" s="145"/>
      <c r="Y26" s="122">
        <v>-374165</v>
      </c>
      <c r="Z26" s="145"/>
      <c r="AA26" s="144">
        <f>SUM(W26:Y26)</f>
        <v>-374165</v>
      </c>
    </row>
    <row r="27" spans="1:27" ht="21.75" customHeight="1" thickBot="1">
      <c r="A27" s="167" t="s">
        <v>214</v>
      </c>
      <c r="B27" s="167"/>
      <c r="C27" s="148">
        <f>C12</f>
        <v>7519938</v>
      </c>
      <c r="D27" s="149"/>
      <c r="E27" s="148">
        <f>E12+SUM(E20:E26)</f>
        <v>-2349525</v>
      </c>
      <c r="F27" s="149"/>
      <c r="G27" s="148">
        <f>G12</f>
        <v>16436492</v>
      </c>
      <c r="H27" s="149"/>
      <c r="I27" s="148">
        <f>I12</f>
        <v>2332088</v>
      </c>
      <c r="J27" s="149"/>
      <c r="K27" s="148">
        <f>K12+SUM(K20:K26)</f>
        <v>1415112</v>
      </c>
      <c r="L27" s="149"/>
      <c r="M27" s="148">
        <f>M12+SUM(M20:M26)</f>
        <v>-766877</v>
      </c>
      <c r="N27" s="149"/>
      <c r="O27" s="148">
        <f>O12+SUM(O20:O26)</f>
        <v>-1519748</v>
      </c>
      <c r="P27" s="149"/>
      <c r="Q27" s="148">
        <f>Q12+SUM(Q20:Q26)</f>
        <v>820666</v>
      </c>
      <c r="R27" s="149"/>
      <c r="S27" s="148">
        <f>S12+SUM(S20:S26)</f>
        <v>1628825</v>
      </c>
      <c r="T27" s="149"/>
      <c r="U27" s="148">
        <f>U12+SUM(U20:U26)</f>
        <v>22084272</v>
      </c>
      <c r="V27" s="149"/>
      <c r="W27" s="148">
        <f>W12+SUM(W20:W26)</f>
        <v>47601243</v>
      </c>
      <c r="X27" s="149"/>
      <c r="Y27" s="148">
        <f>Y12+SUM(Y20:Y26)</f>
        <v>165045</v>
      </c>
      <c r="Z27" s="149"/>
      <c r="AA27" s="148">
        <f>AA12+SUM(AA20:AA26)</f>
        <v>47766288</v>
      </c>
    </row>
    <row r="28" ht="21" customHeight="1" thickTop="1"/>
  </sheetData>
  <sheetProtection/>
  <mergeCells count="2">
    <mergeCell ref="C10:AA10"/>
    <mergeCell ref="C5:AA5"/>
  </mergeCells>
  <printOptions/>
  <pageMargins left="0.78" right="0.3" top="0.48" bottom="0.5" header="0.5" footer="0.5"/>
  <pageSetup firstPageNumber="9" useFirstPageNumber="1" fitToHeight="1" fitToWidth="1" horizontalDpi="600" verticalDpi="600" orientation="landscape" paperSize="9" scale="70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view="pageBreakPreview" zoomScaleSheetLayoutView="100" zoomScalePageLayoutView="0" workbookViewId="0" topLeftCell="O10">
      <selection activeCell="AA10" sqref="AA1:IV16384"/>
    </sheetView>
  </sheetViews>
  <sheetFormatPr defaultColWidth="9.140625" defaultRowHeight="21" customHeight="1"/>
  <cols>
    <col min="1" max="1" width="37.00390625" style="91" customWidth="1"/>
    <col min="2" max="2" width="12.7109375" style="93" customWidth="1"/>
    <col min="3" max="3" width="0.85546875" style="91" customWidth="1"/>
    <col min="4" max="4" width="12.7109375" style="91" customWidth="1"/>
    <col min="5" max="5" width="0.85546875" style="91" customWidth="1"/>
    <col min="6" max="6" width="12.7109375" style="91" customWidth="1"/>
    <col min="7" max="7" width="0.85546875" style="91" customWidth="1"/>
    <col min="8" max="8" width="12.7109375" style="91" customWidth="1"/>
    <col min="9" max="9" width="0.85546875" style="64" customWidth="1"/>
    <col min="10" max="10" width="12.7109375" style="91" customWidth="1"/>
    <col min="11" max="11" width="0.85546875" style="91" customWidth="1"/>
    <col min="12" max="12" width="12.7109375" style="91" customWidth="1"/>
    <col min="13" max="13" width="0.85546875" style="91" customWidth="1"/>
    <col min="14" max="14" width="12.7109375" style="91" customWidth="1"/>
    <col min="15" max="15" width="0.85546875" style="91" customWidth="1"/>
    <col min="16" max="16" width="12.7109375" style="91" customWidth="1"/>
    <col min="17" max="17" width="0.85546875" style="91" customWidth="1"/>
    <col min="18" max="18" width="12.7109375" style="91" customWidth="1"/>
    <col min="19" max="19" width="0.85546875" style="91" customWidth="1"/>
    <col min="20" max="20" width="12.7109375" style="91" customWidth="1"/>
    <col min="21" max="21" width="0.85546875" style="91" customWidth="1"/>
    <col min="22" max="22" width="12.7109375" style="91" customWidth="1"/>
    <col min="23" max="23" width="0.85546875" style="91" customWidth="1"/>
    <col min="24" max="24" width="12.7109375" style="91" customWidth="1"/>
    <col min="25" max="25" width="0.85546875" style="91" customWidth="1"/>
    <col min="26" max="26" width="12.7109375" style="91" customWidth="1"/>
    <col min="27" max="16384" width="9.140625" style="91" customWidth="1"/>
  </cols>
  <sheetData>
    <row r="1" spans="1:25" s="87" customFormat="1" ht="24.75" customHeight="1">
      <c r="A1" s="85" t="s">
        <v>0</v>
      </c>
      <c r="B1" s="86"/>
      <c r="C1" s="85"/>
      <c r="D1" s="85"/>
      <c r="E1" s="85"/>
      <c r="G1" s="85"/>
      <c r="H1" s="85"/>
      <c r="I1" s="63"/>
      <c r="K1" s="85"/>
      <c r="M1" s="85"/>
      <c r="O1" s="85"/>
      <c r="U1" s="85"/>
      <c r="V1" s="85"/>
      <c r="W1" s="85"/>
      <c r="Y1" s="85"/>
    </row>
    <row r="2" spans="1:25" s="87" customFormat="1" ht="24.75" customHeight="1">
      <c r="A2" s="85" t="s">
        <v>103</v>
      </c>
      <c r="B2" s="86"/>
      <c r="C2" s="85"/>
      <c r="D2" s="85"/>
      <c r="E2" s="85"/>
      <c r="G2" s="85"/>
      <c r="H2" s="85"/>
      <c r="I2" s="63"/>
      <c r="K2" s="85"/>
      <c r="M2" s="85"/>
      <c r="O2" s="85"/>
      <c r="U2" s="85"/>
      <c r="V2" s="85"/>
      <c r="W2" s="85"/>
      <c r="Y2" s="85"/>
    </row>
    <row r="3" spans="1:9" s="87" customFormat="1" ht="24.75" customHeight="1">
      <c r="A3" s="163" t="s">
        <v>211</v>
      </c>
      <c r="B3" s="88"/>
      <c r="I3" s="62"/>
    </row>
    <row r="4" spans="1:26" ht="24.75" customHeight="1">
      <c r="A4" s="42"/>
      <c r="B4" s="89"/>
      <c r="C4" s="87"/>
      <c r="D4" s="87"/>
      <c r="E4" s="90"/>
      <c r="F4" s="87"/>
      <c r="G4" s="87"/>
      <c r="H4" s="87"/>
      <c r="I4" s="62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s="106" customFormat="1" ht="22.5" customHeight="1">
      <c r="A5" s="71"/>
      <c r="B5" s="220" t="s">
        <v>3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</row>
    <row r="6" spans="1:26" s="27" customFormat="1" ht="22.5" customHeight="1">
      <c r="A6" s="95"/>
      <c r="B6" s="111"/>
      <c r="E6" s="95"/>
      <c r="F6" s="95"/>
      <c r="G6" s="95"/>
      <c r="H6" s="157"/>
      <c r="I6" s="95"/>
      <c r="J6" s="95"/>
      <c r="K6" s="157"/>
      <c r="L6" s="157" t="s">
        <v>143</v>
      </c>
      <c r="M6" s="95"/>
      <c r="N6" s="95"/>
      <c r="O6" s="95"/>
      <c r="P6" s="53"/>
      <c r="Q6" s="53"/>
      <c r="R6" s="53"/>
      <c r="S6" s="95"/>
      <c r="T6" s="158"/>
      <c r="U6" s="95"/>
      <c r="V6" s="159"/>
      <c r="W6" s="95"/>
      <c r="X6" s="95"/>
      <c r="Y6" s="157"/>
      <c r="Z6" s="160"/>
    </row>
    <row r="7" spans="1:26" s="27" customFormat="1" ht="22.5" customHeight="1">
      <c r="A7" s="95"/>
      <c r="B7" s="111" t="s">
        <v>36</v>
      </c>
      <c r="E7" s="95"/>
      <c r="F7" s="95"/>
      <c r="G7" s="95"/>
      <c r="H7" s="157" t="s">
        <v>115</v>
      </c>
      <c r="I7" s="95"/>
      <c r="J7" s="95" t="s">
        <v>23</v>
      </c>
      <c r="K7" s="157"/>
      <c r="L7" s="157" t="s">
        <v>190</v>
      </c>
      <c r="M7" s="95"/>
      <c r="N7" s="95" t="s">
        <v>115</v>
      </c>
      <c r="O7" s="95"/>
      <c r="P7" s="53"/>
      <c r="Q7" s="53"/>
      <c r="R7" s="53"/>
      <c r="S7" s="95"/>
      <c r="T7" s="158" t="s">
        <v>24</v>
      </c>
      <c r="U7" s="95"/>
      <c r="V7" s="159" t="s">
        <v>80</v>
      </c>
      <c r="W7" s="95"/>
      <c r="X7" s="95" t="s">
        <v>51</v>
      </c>
      <c r="Y7" s="157"/>
      <c r="Z7" s="157"/>
    </row>
    <row r="8" spans="1:26" s="27" customFormat="1" ht="22.5" customHeight="1">
      <c r="A8" s="95"/>
      <c r="B8" s="8" t="s">
        <v>37</v>
      </c>
      <c r="C8" s="95"/>
      <c r="D8" s="95" t="s">
        <v>187</v>
      </c>
      <c r="E8" s="95"/>
      <c r="F8" s="95" t="s">
        <v>33</v>
      </c>
      <c r="G8" s="95"/>
      <c r="H8" s="157" t="s">
        <v>79</v>
      </c>
      <c r="I8" s="95"/>
      <c r="J8" s="95" t="s">
        <v>34</v>
      </c>
      <c r="K8" s="157"/>
      <c r="L8" s="157" t="s">
        <v>189</v>
      </c>
      <c r="M8" s="95"/>
      <c r="N8" s="95" t="s">
        <v>65</v>
      </c>
      <c r="O8" s="95"/>
      <c r="P8" s="95" t="s">
        <v>132</v>
      </c>
      <c r="Q8" s="95"/>
      <c r="R8" s="95" t="s">
        <v>61</v>
      </c>
      <c r="S8" s="95"/>
      <c r="T8" s="95" t="s">
        <v>64</v>
      </c>
      <c r="U8" s="95"/>
      <c r="V8" s="157" t="s">
        <v>52</v>
      </c>
      <c r="W8" s="95"/>
      <c r="X8" s="95" t="s">
        <v>52</v>
      </c>
      <c r="Y8" s="157"/>
      <c r="Z8" s="95" t="s">
        <v>125</v>
      </c>
    </row>
    <row r="9" spans="1:26" s="27" customFormat="1" ht="22.5" customHeight="1">
      <c r="A9" s="96"/>
      <c r="B9" s="176" t="s">
        <v>39</v>
      </c>
      <c r="C9" s="95"/>
      <c r="D9" s="178" t="s">
        <v>186</v>
      </c>
      <c r="E9" s="95"/>
      <c r="F9" s="178" t="s">
        <v>114</v>
      </c>
      <c r="G9" s="95"/>
      <c r="H9" s="179" t="s">
        <v>2</v>
      </c>
      <c r="I9" s="95"/>
      <c r="J9" s="178" t="s">
        <v>35</v>
      </c>
      <c r="K9" s="157"/>
      <c r="L9" s="179" t="s">
        <v>188</v>
      </c>
      <c r="M9" s="95"/>
      <c r="N9" s="178" t="s">
        <v>38</v>
      </c>
      <c r="O9" s="95"/>
      <c r="P9" s="178" t="s">
        <v>62</v>
      </c>
      <c r="Q9" s="95"/>
      <c r="R9" s="174" t="s">
        <v>117</v>
      </c>
      <c r="S9" s="95"/>
      <c r="T9" s="178" t="s">
        <v>63</v>
      </c>
      <c r="U9" s="95"/>
      <c r="V9" s="179" t="s">
        <v>108</v>
      </c>
      <c r="W9" s="95"/>
      <c r="X9" s="178" t="s">
        <v>40</v>
      </c>
      <c r="Y9" s="157"/>
      <c r="Z9" s="178" t="s">
        <v>126</v>
      </c>
    </row>
    <row r="10" spans="1:26" s="27" customFormat="1" ht="22.5" customHeight="1">
      <c r="A10" s="96"/>
      <c r="B10" s="226" t="s">
        <v>53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</row>
    <row r="11" spans="1:26" s="106" customFormat="1" ht="22.5" customHeight="1">
      <c r="A11" s="150"/>
      <c r="B11" s="153"/>
      <c r="C11" s="68"/>
      <c r="D11" s="68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s="106" customFormat="1" ht="22.5" customHeight="1">
      <c r="A12" s="150" t="s">
        <v>180</v>
      </c>
      <c r="B12" s="68">
        <v>7519938</v>
      </c>
      <c r="C12" s="68"/>
      <c r="D12" s="68">
        <v>-2855124</v>
      </c>
      <c r="E12" s="68"/>
      <c r="F12" s="68">
        <v>16436492</v>
      </c>
      <c r="G12" s="68"/>
      <c r="H12" s="68">
        <v>2332088</v>
      </c>
      <c r="I12" s="68"/>
      <c r="J12" s="68">
        <v>1467052</v>
      </c>
      <c r="K12" s="68"/>
      <c r="L12" s="68">
        <v>-668000</v>
      </c>
      <c r="M12" s="68"/>
      <c r="N12" s="68">
        <v>-1561873</v>
      </c>
      <c r="O12" s="68"/>
      <c r="P12" s="68">
        <v>820666</v>
      </c>
      <c r="Q12" s="68"/>
      <c r="R12" s="68">
        <v>1628825</v>
      </c>
      <c r="S12" s="68"/>
      <c r="T12" s="68">
        <v>26764462</v>
      </c>
      <c r="U12" s="68"/>
      <c r="V12" s="154">
        <f>SUM(B12:U12)</f>
        <v>51884526</v>
      </c>
      <c r="W12" s="68"/>
      <c r="X12" s="68">
        <v>3094665</v>
      </c>
      <c r="Y12" s="68"/>
      <c r="Z12" s="98">
        <f>SUM(V12:X12)</f>
        <v>54979191</v>
      </c>
    </row>
    <row r="13" spans="1:26" s="106" customFormat="1" ht="22.5" customHeight="1">
      <c r="A13" s="100" t="s">
        <v>145</v>
      </c>
      <c r="B13" s="153"/>
      <c r="C13" s="68"/>
      <c r="D13" s="68"/>
      <c r="E13" s="147"/>
      <c r="F13" s="147"/>
      <c r="G13" s="147"/>
      <c r="H13" s="147"/>
      <c r="I13" s="147"/>
      <c r="J13" s="147"/>
      <c r="K13" s="147"/>
      <c r="L13" s="147"/>
      <c r="M13" s="27"/>
      <c r="N13" s="147"/>
      <c r="O13" s="147"/>
      <c r="P13" s="68"/>
      <c r="Q13" s="68"/>
      <c r="R13" s="68"/>
      <c r="S13" s="68"/>
      <c r="T13" s="68"/>
      <c r="U13" s="68"/>
      <c r="V13" s="154"/>
      <c r="W13" s="68"/>
      <c r="X13" s="68"/>
      <c r="Y13" s="68"/>
      <c r="Z13" s="68"/>
    </row>
    <row r="14" spans="1:26" s="106" customFormat="1" ht="22.5" customHeight="1">
      <c r="A14" s="100" t="s">
        <v>158</v>
      </c>
      <c r="B14" s="186" t="s">
        <v>22</v>
      </c>
      <c r="C14" s="103"/>
      <c r="D14" s="186" t="s">
        <v>22</v>
      </c>
      <c r="E14" s="103"/>
      <c r="F14" s="186" t="s">
        <v>22</v>
      </c>
      <c r="G14" s="147"/>
      <c r="H14" s="135">
        <v>41</v>
      </c>
      <c r="I14" s="147"/>
      <c r="J14" s="186" t="s">
        <v>22</v>
      </c>
      <c r="K14" s="147"/>
      <c r="L14" s="186" t="s">
        <v>22</v>
      </c>
      <c r="M14" s="27"/>
      <c r="N14" s="186" t="s">
        <v>22</v>
      </c>
      <c r="O14" s="147"/>
      <c r="P14" s="186" t="s">
        <v>22</v>
      </c>
      <c r="Q14" s="68"/>
      <c r="R14" s="186" t="s">
        <v>22</v>
      </c>
      <c r="S14" s="186" t="s">
        <v>22</v>
      </c>
      <c r="T14" s="186" t="s">
        <v>22</v>
      </c>
      <c r="U14" s="68"/>
      <c r="V14" s="121">
        <f>SUM(B14:U14)</f>
        <v>41</v>
      </c>
      <c r="W14" s="68"/>
      <c r="X14" s="186" t="s">
        <v>22</v>
      </c>
      <c r="Y14" s="68"/>
      <c r="Z14" s="217">
        <f>SUM(V14:X14)</f>
        <v>41</v>
      </c>
    </row>
    <row r="15" spans="1:26" s="106" customFormat="1" ht="22.5" customHeight="1">
      <c r="A15" s="100" t="s">
        <v>159</v>
      </c>
      <c r="B15" s="186" t="s">
        <v>22</v>
      </c>
      <c r="C15" s="103"/>
      <c r="D15" s="186" t="s">
        <v>22</v>
      </c>
      <c r="E15" s="103"/>
      <c r="F15" s="186" t="s">
        <v>22</v>
      </c>
      <c r="G15" s="103"/>
      <c r="H15" s="186" t="s">
        <v>22</v>
      </c>
      <c r="I15" s="147"/>
      <c r="J15" s="135">
        <v>-469440</v>
      </c>
      <c r="K15" s="147"/>
      <c r="L15" s="186" t="s">
        <v>22</v>
      </c>
      <c r="M15" s="27"/>
      <c r="N15" s="186" t="s">
        <v>22</v>
      </c>
      <c r="O15" s="147"/>
      <c r="P15" s="186" t="s">
        <v>22</v>
      </c>
      <c r="Q15" s="68"/>
      <c r="R15" s="186" t="s">
        <v>22</v>
      </c>
      <c r="S15" s="186" t="s">
        <v>22</v>
      </c>
      <c r="T15" s="186" t="s">
        <v>22</v>
      </c>
      <c r="U15" s="68"/>
      <c r="V15" s="121">
        <f>SUM(B15:U15)</f>
        <v>-469440</v>
      </c>
      <c r="W15" s="68"/>
      <c r="X15" s="186" t="s">
        <v>22</v>
      </c>
      <c r="Y15" s="68"/>
      <c r="Z15" s="217">
        <f>SUM(V15:X15)</f>
        <v>-469440</v>
      </c>
    </row>
    <row r="16" spans="1:26" s="106" customFormat="1" ht="22.5" customHeight="1">
      <c r="A16" s="9" t="s">
        <v>154</v>
      </c>
      <c r="K16" s="147"/>
      <c r="L16" s="147"/>
      <c r="M16" s="27"/>
      <c r="N16" s="147"/>
      <c r="O16" s="147"/>
      <c r="P16" s="68"/>
      <c r="Q16" s="68"/>
      <c r="R16" s="68"/>
      <c r="S16" s="68"/>
      <c r="T16" s="68"/>
      <c r="U16" s="68"/>
      <c r="V16" s="154"/>
      <c r="W16" s="68"/>
      <c r="X16" s="68"/>
      <c r="Y16" s="68"/>
      <c r="Z16" s="68"/>
    </row>
    <row r="17" spans="1:26" s="27" customFormat="1" ht="22.5" customHeight="1">
      <c r="A17" s="9" t="s">
        <v>155</v>
      </c>
      <c r="B17" s="186" t="s">
        <v>22</v>
      </c>
      <c r="C17" s="103"/>
      <c r="D17" s="186" t="s">
        <v>22</v>
      </c>
      <c r="E17" s="103"/>
      <c r="F17" s="186" t="s">
        <v>22</v>
      </c>
      <c r="G17" s="103"/>
      <c r="H17" s="186" t="s">
        <v>22</v>
      </c>
      <c r="I17" s="94"/>
      <c r="J17" s="186" t="s">
        <v>22</v>
      </c>
      <c r="K17" s="135"/>
      <c r="L17" s="135">
        <v>54293</v>
      </c>
      <c r="M17" s="103"/>
      <c r="N17" s="186" t="s">
        <v>22</v>
      </c>
      <c r="O17" s="103"/>
      <c r="P17" s="186" t="s">
        <v>22</v>
      </c>
      <c r="Q17" s="94"/>
      <c r="R17" s="186" t="s">
        <v>22</v>
      </c>
      <c r="S17" s="94"/>
      <c r="T17" s="186" t="s">
        <v>22</v>
      </c>
      <c r="U17" s="103"/>
      <c r="V17" s="121">
        <f>SUM(B17:U17)</f>
        <v>54293</v>
      </c>
      <c r="W17" s="103"/>
      <c r="X17" s="200">
        <v>29</v>
      </c>
      <c r="Y17" s="103"/>
      <c r="Z17" s="113">
        <f>SUM(V17:X17)</f>
        <v>54322</v>
      </c>
    </row>
    <row r="18" spans="1:26" s="27" customFormat="1" ht="22.5" customHeight="1">
      <c r="A18" s="100" t="s">
        <v>120</v>
      </c>
      <c r="B18" s="185" t="s">
        <v>22</v>
      </c>
      <c r="C18" s="103" t="s">
        <v>169</v>
      </c>
      <c r="D18" s="185" t="s">
        <v>22</v>
      </c>
      <c r="E18" s="103"/>
      <c r="F18" s="185" t="s">
        <v>22</v>
      </c>
      <c r="G18" s="94"/>
      <c r="H18" s="185" t="s">
        <v>22</v>
      </c>
      <c r="I18" s="94"/>
      <c r="J18" s="185" t="s">
        <v>22</v>
      </c>
      <c r="K18" s="94"/>
      <c r="L18" s="185" t="s">
        <v>22</v>
      </c>
      <c r="M18" s="94"/>
      <c r="N18" s="139">
        <v>-568358</v>
      </c>
      <c r="O18" s="94"/>
      <c r="P18" s="185" t="s">
        <v>22</v>
      </c>
      <c r="Q18" s="138"/>
      <c r="R18" s="185" t="s">
        <v>22</v>
      </c>
      <c r="S18" s="138"/>
      <c r="T18" s="185" t="s">
        <v>22</v>
      </c>
      <c r="U18" s="103"/>
      <c r="V18" s="139">
        <f>SUM(B18:U18)</f>
        <v>-568358</v>
      </c>
      <c r="W18" s="103"/>
      <c r="X18" s="122">
        <v>-87856</v>
      </c>
      <c r="Y18" s="103"/>
      <c r="Z18" s="74">
        <f>SUM(V18:X18)</f>
        <v>-656214</v>
      </c>
    </row>
    <row r="19" spans="1:26" s="27" customFormat="1" ht="22.5" customHeight="1">
      <c r="A19" s="168" t="s">
        <v>165</v>
      </c>
      <c r="B19" s="170"/>
      <c r="C19" s="103"/>
      <c r="D19" s="170"/>
      <c r="E19" s="28"/>
      <c r="F19" s="170"/>
      <c r="G19" s="103"/>
      <c r="H19" s="170"/>
      <c r="I19" s="94"/>
      <c r="J19" s="170"/>
      <c r="K19" s="28"/>
      <c r="L19" s="29"/>
      <c r="M19" s="103"/>
      <c r="N19" s="28"/>
      <c r="O19" s="103"/>
      <c r="P19" s="170"/>
      <c r="Q19" s="28"/>
      <c r="R19" s="170"/>
      <c r="S19" s="28"/>
      <c r="T19" s="170"/>
      <c r="U19" s="103"/>
      <c r="V19" s="103"/>
      <c r="W19" s="103"/>
      <c r="X19" s="29"/>
      <c r="Y19" s="103"/>
      <c r="Z19" s="143"/>
    </row>
    <row r="20" spans="1:26" s="27" customFormat="1" ht="22.5" customHeight="1">
      <c r="A20" s="168" t="s">
        <v>164</v>
      </c>
      <c r="B20" s="186" t="s">
        <v>22</v>
      </c>
      <c r="C20" s="103"/>
      <c r="D20" s="186" t="s">
        <v>22</v>
      </c>
      <c r="E20" s="103"/>
      <c r="F20" s="186" t="s">
        <v>22</v>
      </c>
      <c r="G20" s="103"/>
      <c r="H20" s="135">
        <f>SUM(H14:H18)</f>
        <v>41</v>
      </c>
      <c r="I20" s="94"/>
      <c r="J20" s="135">
        <f>SUM(J14:J18)</f>
        <v>-469440</v>
      </c>
      <c r="K20" s="135">
        <f>SUM(K16:K18)</f>
        <v>0</v>
      </c>
      <c r="L20" s="135">
        <f>SUM(L14:L18)</f>
        <v>54293</v>
      </c>
      <c r="M20" s="103"/>
      <c r="N20" s="135">
        <f>SUM(N14:N18)</f>
        <v>-568358</v>
      </c>
      <c r="O20" s="103"/>
      <c r="P20" s="186" t="s">
        <v>22</v>
      </c>
      <c r="Q20" s="94"/>
      <c r="R20" s="186" t="s">
        <v>22</v>
      </c>
      <c r="S20" s="94"/>
      <c r="T20" s="186" t="s">
        <v>22</v>
      </c>
      <c r="U20" s="103"/>
      <c r="V20" s="135">
        <f>SUM(V14:V18)</f>
        <v>-983464</v>
      </c>
      <c r="W20" s="103"/>
      <c r="X20" s="135">
        <f>SUM(X14:X18)</f>
        <v>-87827</v>
      </c>
      <c r="Y20" s="103"/>
      <c r="Z20" s="135">
        <f>SUM(Z14:Z18)</f>
        <v>-1071291</v>
      </c>
    </row>
    <row r="21" spans="1:26" s="27" customFormat="1" ht="22.5" customHeight="1">
      <c r="A21" s="100" t="s">
        <v>105</v>
      </c>
      <c r="B21" s="185" t="s">
        <v>22</v>
      </c>
      <c r="C21" s="94"/>
      <c r="D21" s="185" t="s">
        <v>22</v>
      </c>
      <c r="E21" s="103"/>
      <c r="F21" s="185" t="s">
        <v>22</v>
      </c>
      <c r="G21" s="94"/>
      <c r="H21" s="185" t="s">
        <v>22</v>
      </c>
      <c r="I21" s="94"/>
      <c r="J21" s="185" t="s">
        <v>22</v>
      </c>
      <c r="K21" s="94"/>
      <c r="L21" s="185" t="s">
        <v>22</v>
      </c>
      <c r="M21" s="94"/>
      <c r="N21" s="185" t="s">
        <v>22</v>
      </c>
      <c r="O21" s="103"/>
      <c r="P21" s="185" t="s">
        <v>22</v>
      </c>
      <c r="Q21" s="94"/>
      <c r="R21" s="185" t="s">
        <v>22</v>
      </c>
      <c r="S21" s="94"/>
      <c r="T21" s="139">
        <v>7227027</v>
      </c>
      <c r="U21" s="94"/>
      <c r="V21" s="139">
        <f>SUM(B21:U21)</f>
        <v>7227027</v>
      </c>
      <c r="W21" s="94"/>
      <c r="X21" s="135">
        <v>108773</v>
      </c>
      <c r="Y21" s="94"/>
      <c r="Z21" s="30">
        <f>SUM(V21:X21)</f>
        <v>7335800</v>
      </c>
    </row>
    <row r="22" spans="1:26" s="36" customFormat="1" ht="22.5" customHeight="1">
      <c r="A22" s="150" t="s">
        <v>81</v>
      </c>
      <c r="B22" s="186" t="s">
        <v>22</v>
      </c>
      <c r="C22" s="51"/>
      <c r="D22" s="186" t="s">
        <v>22</v>
      </c>
      <c r="E22" s="51"/>
      <c r="F22" s="186" t="s">
        <v>22</v>
      </c>
      <c r="G22" s="51"/>
      <c r="H22" s="155">
        <f>SUM(H20:H21)</f>
        <v>41</v>
      </c>
      <c r="I22" s="51"/>
      <c r="J22" s="155">
        <f>SUM(J20:J21)</f>
        <v>-469440</v>
      </c>
      <c r="K22" s="51"/>
      <c r="L22" s="155">
        <f>SUM(L20:L21)</f>
        <v>54293</v>
      </c>
      <c r="M22" s="51"/>
      <c r="N22" s="155">
        <f>SUM(N20:N21)</f>
        <v>-568358</v>
      </c>
      <c r="O22" s="51"/>
      <c r="P22" s="186" t="s">
        <v>22</v>
      </c>
      <c r="Q22" s="69"/>
      <c r="R22" s="186" t="s">
        <v>22</v>
      </c>
      <c r="S22" s="69"/>
      <c r="T22" s="155">
        <f>SUM(T20:T21)</f>
        <v>7227027</v>
      </c>
      <c r="U22" s="155">
        <f>SUM(U20:U21)</f>
        <v>0</v>
      </c>
      <c r="V22" s="155">
        <f>SUM(V20:V21)</f>
        <v>6243563</v>
      </c>
      <c r="W22" s="51"/>
      <c r="X22" s="155">
        <f>SUM(X20:X21)</f>
        <v>20946</v>
      </c>
      <c r="Y22" s="51"/>
      <c r="Z22" s="155">
        <f>SUM(V22:X22)</f>
        <v>6264509</v>
      </c>
    </row>
    <row r="23" spans="1:26" s="36" customFormat="1" ht="22.5" customHeight="1">
      <c r="A23" s="9" t="s">
        <v>238</v>
      </c>
      <c r="B23" s="186"/>
      <c r="C23" s="94"/>
      <c r="D23" s="186"/>
      <c r="E23" s="94"/>
      <c r="F23" s="186"/>
      <c r="G23" s="94"/>
      <c r="H23" s="186"/>
      <c r="I23" s="94"/>
      <c r="J23" s="186"/>
      <c r="K23" s="34"/>
      <c r="L23" s="186"/>
      <c r="M23" s="34"/>
      <c r="N23" s="186"/>
      <c r="O23" s="94"/>
      <c r="P23" s="186"/>
      <c r="Q23" s="94"/>
      <c r="R23" s="186"/>
      <c r="S23" s="94"/>
      <c r="T23" s="186"/>
      <c r="U23" s="94"/>
      <c r="V23" s="186"/>
      <c r="W23" s="94"/>
      <c r="X23" s="135"/>
      <c r="Y23" s="51"/>
      <c r="Z23" s="113"/>
    </row>
    <row r="24" spans="1:26" s="36" customFormat="1" ht="22.5" customHeight="1">
      <c r="A24" s="9" t="s">
        <v>239</v>
      </c>
      <c r="B24" s="186" t="s">
        <v>22</v>
      </c>
      <c r="C24" s="94"/>
      <c r="D24" s="186" t="s">
        <v>22</v>
      </c>
      <c r="E24" s="94"/>
      <c r="F24" s="186" t="s">
        <v>22</v>
      </c>
      <c r="G24" s="94"/>
      <c r="H24" s="186" t="s">
        <v>22</v>
      </c>
      <c r="I24" s="94"/>
      <c r="J24" s="186" t="s">
        <v>22</v>
      </c>
      <c r="K24" s="34"/>
      <c r="L24" s="186" t="s">
        <v>22</v>
      </c>
      <c r="M24" s="34"/>
      <c r="N24" s="186" t="s">
        <v>22</v>
      </c>
      <c r="O24" s="94"/>
      <c r="P24" s="186" t="s">
        <v>22</v>
      </c>
      <c r="Q24" s="94"/>
      <c r="R24" s="186" t="s">
        <v>22</v>
      </c>
      <c r="S24" s="94"/>
      <c r="T24" s="200">
        <v>-3328058</v>
      </c>
      <c r="U24" s="94"/>
      <c r="V24" s="121">
        <f>SUM(B24:U24)</f>
        <v>-3328058</v>
      </c>
      <c r="W24" s="94"/>
      <c r="X24" s="135">
        <v>-206385</v>
      </c>
      <c r="Y24" s="51"/>
      <c r="Z24" s="113">
        <f>SUM(V24:X24)</f>
        <v>-3534443</v>
      </c>
    </row>
    <row r="25" spans="1:26" s="36" customFormat="1" ht="22.5" customHeight="1">
      <c r="A25" s="156" t="s">
        <v>241</v>
      </c>
      <c r="B25" s="186"/>
      <c r="C25" s="94"/>
      <c r="D25" s="186"/>
      <c r="E25" s="94"/>
      <c r="F25" s="186"/>
      <c r="G25" s="94"/>
      <c r="H25" s="186"/>
      <c r="I25" s="94"/>
      <c r="J25" s="186"/>
      <c r="K25" s="34"/>
      <c r="L25" s="186"/>
      <c r="M25" s="34"/>
      <c r="N25" s="186"/>
      <c r="O25" s="94"/>
      <c r="P25" s="186"/>
      <c r="Q25" s="94"/>
      <c r="R25" s="186"/>
      <c r="S25" s="94"/>
      <c r="T25" s="200"/>
      <c r="U25" s="94"/>
      <c r="V25" s="121"/>
      <c r="W25" s="94"/>
      <c r="X25" s="135"/>
      <c r="Y25" s="51"/>
      <c r="Z25" s="113"/>
    </row>
    <row r="26" spans="1:26" s="27" customFormat="1" ht="22.5" customHeight="1">
      <c r="A26" s="100" t="s">
        <v>242</v>
      </c>
      <c r="B26" s="185" t="s">
        <v>22</v>
      </c>
      <c r="C26" s="103"/>
      <c r="D26" s="185" t="s">
        <v>22</v>
      </c>
      <c r="E26" s="94"/>
      <c r="F26" s="185" t="s">
        <v>22</v>
      </c>
      <c r="G26" s="94"/>
      <c r="H26" s="185" t="s">
        <v>22</v>
      </c>
      <c r="I26" s="94"/>
      <c r="J26" s="185" t="s">
        <v>22</v>
      </c>
      <c r="K26" s="34"/>
      <c r="L26" s="185" t="s">
        <v>22</v>
      </c>
      <c r="M26" s="34"/>
      <c r="N26" s="185" t="s">
        <v>22</v>
      </c>
      <c r="O26" s="94"/>
      <c r="P26" s="185" t="s">
        <v>22</v>
      </c>
      <c r="Q26" s="94"/>
      <c r="R26" s="185" t="s">
        <v>22</v>
      </c>
      <c r="S26" s="94"/>
      <c r="T26" s="185" t="s">
        <v>22</v>
      </c>
      <c r="U26" s="94"/>
      <c r="V26" s="185" t="s">
        <v>22</v>
      </c>
      <c r="W26" s="94"/>
      <c r="X26" s="122">
        <v>-23635</v>
      </c>
      <c r="Y26" s="94"/>
      <c r="Z26" s="74">
        <f>SUM(V26:X26)</f>
        <v>-23635</v>
      </c>
    </row>
    <row r="27" spans="1:26" s="27" customFormat="1" ht="22.5" customHeight="1" thickBot="1">
      <c r="A27" s="150" t="s">
        <v>213</v>
      </c>
      <c r="B27" s="161">
        <f>SUM(B12)+SUM(B22:B26)</f>
        <v>7519938</v>
      </c>
      <c r="C27" s="149"/>
      <c r="D27" s="161">
        <f>SUM(D12)+SUM(D22:D26)</f>
        <v>-2855124</v>
      </c>
      <c r="E27" s="94"/>
      <c r="F27" s="161">
        <f>SUM(F12)+SUM(F22:F26)</f>
        <v>16436492</v>
      </c>
      <c r="G27" s="94"/>
      <c r="H27" s="161">
        <f>SUM(H12)+SUM(H22:H26)</f>
        <v>2332129</v>
      </c>
      <c r="I27" s="147"/>
      <c r="J27" s="161">
        <f>SUM(J12)+SUM(J22:J26)</f>
        <v>997612</v>
      </c>
      <c r="K27" s="51"/>
      <c r="L27" s="161">
        <f>SUM(L12)+SUM(L22:L26)</f>
        <v>-613707</v>
      </c>
      <c r="M27" s="51"/>
      <c r="N27" s="161">
        <f>SUM(N12)+SUM(N22:N26)</f>
        <v>-2130231</v>
      </c>
      <c r="O27" s="149"/>
      <c r="P27" s="161">
        <f>SUM(P12)+SUM(P22:P26)</f>
        <v>820666</v>
      </c>
      <c r="Q27" s="147"/>
      <c r="R27" s="161">
        <f>SUM(R12)+SUM(R22:R26)</f>
        <v>1628825</v>
      </c>
      <c r="S27" s="147"/>
      <c r="T27" s="216">
        <f>SUM(T12)+SUM(T22:T26)</f>
        <v>30663431</v>
      </c>
      <c r="U27" s="94"/>
      <c r="V27" s="161">
        <f>SUM(V12)+SUM(V22:V26)</f>
        <v>54800031</v>
      </c>
      <c r="W27" s="94"/>
      <c r="X27" s="216">
        <f>SUM(X12)+SUM(X22:X26)</f>
        <v>2885591</v>
      </c>
      <c r="Y27" s="94"/>
      <c r="Z27" s="161">
        <f>SUM(Z12)+SUM(Z22:Z26)</f>
        <v>57685622</v>
      </c>
    </row>
    <row r="28" spans="5:25" ht="21" customHeight="1" thickTop="1">
      <c r="E28" s="94"/>
      <c r="G28" s="94"/>
      <c r="K28" s="51"/>
      <c r="M28" s="51"/>
      <c r="U28" s="94"/>
      <c r="W28" s="94"/>
      <c r="Y28" s="94"/>
    </row>
    <row r="29" spans="5:21" ht="21" customHeight="1">
      <c r="E29" s="94"/>
      <c r="K29" s="51"/>
      <c r="M29" s="51"/>
      <c r="U29" s="94"/>
    </row>
  </sheetData>
  <sheetProtection/>
  <mergeCells count="2">
    <mergeCell ref="B5:Z5"/>
    <mergeCell ref="B10:Z10"/>
  </mergeCells>
  <printOptions/>
  <pageMargins left="0.8" right="0.3" top="0.48" bottom="0.5" header="0.5" footer="0.5"/>
  <pageSetup firstPageNumber="10" useFirstPageNumber="1" fitToHeight="1" fitToWidth="1" horizontalDpi="600" verticalDpi="600" orientation="landscape" paperSize="9" scale="71" r:id="rId1"/>
  <headerFooter alignWithMargins="0">
    <oddFooter>&amp;L&amp;17   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view="pageBreakPreview" zoomScaleSheetLayoutView="100" zoomScalePageLayoutView="0" workbookViewId="0" topLeftCell="J8">
      <selection activeCell="T8" sqref="T1:IV16384"/>
    </sheetView>
  </sheetViews>
  <sheetFormatPr defaultColWidth="9.140625" defaultRowHeight="22.5" customHeight="1"/>
  <cols>
    <col min="1" max="1" width="31.00390625" style="5" customWidth="1"/>
    <col min="2" max="2" width="8.57421875" style="5" customWidth="1"/>
    <col min="3" max="3" width="13.8515625" style="5" customWidth="1"/>
    <col min="4" max="4" width="1.7109375" style="5" customWidth="1"/>
    <col min="5" max="5" width="13.8515625" style="5" customWidth="1"/>
    <col min="6" max="6" width="1.7109375" style="5" customWidth="1"/>
    <col min="7" max="7" width="13.8515625" style="5" customWidth="1"/>
    <col min="8" max="8" width="1.7109375" style="5" customWidth="1"/>
    <col min="9" max="9" width="13.8515625" style="5" customWidth="1"/>
    <col min="10" max="10" width="1.7109375" style="5" customWidth="1"/>
    <col min="11" max="11" width="13.8515625" style="5" customWidth="1"/>
    <col min="12" max="12" width="1.7109375" style="5" customWidth="1"/>
    <col min="13" max="13" width="13.8515625" style="5" customWidth="1"/>
    <col min="14" max="14" width="1.28515625" style="91" customWidth="1"/>
    <col min="15" max="15" width="13.8515625" style="91" customWidth="1"/>
    <col min="16" max="16" width="1.7109375" style="5" customWidth="1"/>
    <col min="17" max="17" width="13.8515625" style="5" customWidth="1"/>
    <col min="18" max="18" width="1.7109375" style="5" customWidth="1"/>
    <col min="19" max="19" width="13.8515625" style="5" customWidth="1"/>
    <col min="20" max="16384" width="9.140625" style="5" customWidth="1"/>
  </cols>
  <sheetData>
    <row r="1" spans="1:18" ht="24.75" customHeight="1">
      <c r="A1" s="4" t="s">
        <v>202</v>
      </c>
      <c r="B1" s="4"/>
      <c r="C1" s="23"/>
      <c r="D1" s="4"/>
      <c r="F1" s="4"/>
      <c r="H1" s="4"/>
      <c r="J1" s="4"/>
      <c r="L1" s="4"/>
      <c r="N1" s="42"/>
      <c r="P1" s="4"/>
      <c r="R1" s="4"/>
    </row>
    <row r="2" spans="1:18" ht="24.75" customHeight="1">
      <c r="A2" s="4" t="s">
        <v>103</v>
      </c>
      <c r="B2" s="4"/>
      <c r="C2" s="23"/>
      <c r="D2" s="4"/>
      <c r="F2" s="4"/>
      <c r="H2" s="4"/>
      <c r="J2" s="4"/>
      <c r="L2" s="4"/>
      <c r="N2" s="42"/>
      <c r="P2" s="4"/>
      <c r="R2" s="4"/>
    </row>
    <row r="3" spans="1:18" ht="24.75" customHeight="1">
      <c r="A3" s="163" t="s">
        <v>211</v>
      </c>
      <c r="B3" s="163"/>
      <c r="C3" s="23"/>
      <c r="D3" s="4"/>
      <c r="F3" s="4"/>
      <c r="H3" s="4"/>
      <c r="J3" s="4"/>
      <c r="L3" s="4"/>
      <c r="N3" s="42"/>
      <c r="P3" s="4"/>
      <c r="R3" s="4"/>
    </row>
    <row r="4" spans="1:19" ht="22.5" customHeight="1">
      <c r="A4" s="24"/>
      <c r="B4" s="24"/>
      <c r="C4" s="23"/>
      <c r="D4" s="24"/>
      <c r="E4" s="20"/>
      <c r="F4" s="24"/>
      <c r="G4" s="20"/>
      <c r="H4" s="24"/>
      <c r="I4" s="20"/>
      <c r="J4" s="24"/>
      <c r="K4" s="20"/>
      <c r="L4" s="24"/>
      <c r="M4" s="20"/>
      <c r="N4" s="92"/>
      <c r="O4" s="48"/>
      <c r="P4" s="24"/>
      <c r="Q4" s="20"/>
      <c r="R4" s="24"/>
      <c r="S4" s="20"/>
    </row>
    <row r="5" spans="1:19" ht="22.5" customHeight="1">
      <c r="A5" s="7"/>
      <c r="B5" s="7"/>
      <c r="C5" s="225" t="s">
        <v>71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</row>
    <row r="6" spans="1:19" ht="22.5" customHeight="1">
      <c r="A6" s="8"/>
      <c r="B6" s="8"/>
      <c r="C6" s="8" t="s">
        <v>36</v>
      </c>
      <c r="D6" s="8"/>
      <c r="E6" s="8"/>
      <c r="F6" s="8"/>
      <c r="G6" s="8"/>
      <c r="H6" s="6"/>
      <c r="I6" s="72" t="s">
        <v>115</v>
      </c>
      <c r="J6" s="72"/>
      <c r="K6" s="72" t="s">
        <v>143</v>
      </c>
      <c r="L6" s="8"/>
      <c r="N6" s="65"/>
      <c r="O6" s="65"/>
      <c r="Q6" s="25" t="s">
        <v>24</v>
      </c>
      <c r="R6" s="8"/>
      <c r="S6" s="8" t="s">
        <v>80</v>
      </c>
    </row>
    <row r="7" spans="1:19" ht="22.5" customHeight="1">
      <c r="A7" s="8"/>
      <c r="B7" s="8"/>
      <c r="C7" s="8" t="s">
        <v>37</v>
      </c>
      <c r="D7" s="8"/>
      <c r="E7" s="72" t="s">
        <v>187</v>
      </c>
      <c r="F7" s="8"/>
      <c r="G7" s="8" t="s">
        <v>33</v>
      </c>
      <c r="H7" s="8"/>
      <c r="I7" s="72" t="s">
        <v>79</v>
      </c>
      <c r="J7" s="72"/>
      <c r="K7" s="72" t="s">
        <v>144</v>
      </c>
      <c r="L7" s="8"/>
      <c r="M7" s="8" t="s">
        <v>132</v>
      </c>
      <c r="N7" s="67"/>
      <c r="O7" s="67" t="s">
        <v>61</v>
      </c>
      <c r="P7" s="8"/>
      <c r="Q7" s="8" t="s">
        <v>64</v>
      </c>
      <c r="R7" s="8"/>
      <c r="S7" s="8" t="s">
        <v>52</v>
      </c>
    </row>
    <row r="8" spans="1:19" ht="22.5" customHeight="1">
      <c r="A8" s="11"/>
      <c r="B8" s="12" t="s">
        <v>4</v>
      </c>
      <c r="C8" s="176" t="s">
        <v>39</v>
      </c>
      <c r="D8" s="11"/>
      <c r="E8" s="177" t="s">
        <v>191</v>
      </c>
      <c r="F8" s="11"/>
      <c r="G8" s="176" t="s">
        <v>118</v>
      </c>
      <c r="H8" s="11"/>
      <c r="I8" s="177" t="s">
        <v>2</v>
      </c>
      <c r="J8" s="72"/>
      <c r="K8" s="177" t="s">
        <v>131</v>
      </c>
      <c r="L8" s="11"/>
      <c r="M8" s="176" t="s">
        <v>62</v>
      </c>
      <c r="N8" s="72"/>
      <c r="O8" s="177" t="s">
        <v>117</v>
      </c>
      <c r="P8" s="11"/>
      <c r="Q8" s="176" t="s">
        <v>63</v>
      </c>
      <c r="R8" s="11"/>
      <c r="S8" s="173" t="s">
        <v>108</v>
      </c>
    </row>
    <row r="9" spans="1:19" ht="22.5" customHeight="1">
      <c r="A9" s="11"/>
      <c r="B9" s="11"/>
      <c r="C9" s="224" t="s">
        <v>53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</row>
    <row r="10" spans="1:19" ht="22.5" customHeight="1">
      <c r="A10" s="10"/>
      <c r="B10" s="10"/>
      <c r="C10" s="26"/>
      <c r="D10" s="182"/>
      <c r="E10" s="26"/>
      <c r="F10" s="182"/>
      <c r="G10" s="26"/>
      <c r="H10" s="182"/>
      <c r="I10" s="183"/>
      <c r="J10" s="182"/>
      <c r="K10" s="26"/>
      <c r="L10" s="182"/>
      <c r="M10" s="26"/>
      <c r="N10" s="66"/>
      <c r="O10" s="66"/>
      <c r="P10" s="182"/>
      <c r="Q10" s="26"/>
      <c r="R10" s="182"/>
      <c r="S10" s="26"/>
    </row>
    <row r="11" spans="1:19" ht="22.5" customHeight="1">
      <c r="A11" s="10" t="s">
        <v>107</v>
      </c>
      <c r="B11" s="10"/>
      <c r="C11" s="98">
        <v>7519938</v>
      </c>
      <c r="D11" s="98"/>
      <c r="E11" s="99">
        <v>-1396018</v>
      </c>
      <c r="F11" s="98"/>
      <c r="G11" s="98">
        <v>16478865</v>
      </c>
      <c r="H11" s="98"/>
      <c r="I11" s="98">
        <v>600629</v>
      </c>
      <c r="J11" s="98"/>
      <c r="K11" s="203" t="s">
        <v>22</v>
      </c>
      <c r="L11" s="98"/>
      <c r="M11" s="98">
        <v>820666</v>
      </c>
      <c r="N11" s="98"/>
      <c r="O11" s="98">
        <v>1396018</v>
      </c>
      <c r="P11" s="98"/>
      <c r="Q11" s="98">
        <v>13262703</v>
      </c>
      <c r="R11" s="98"/>
      <c r="S11" s="98">
        <f>SUM(C11:Q11)</f>
        <v>38682801</v>
      </c>
    </row>
    <row r="12" spans="1:19" ht="22.5" customHeight="1">
      <c r="A12" s="9" t="s">
        <v>105</v>
      </c>
      <c r="B12" s="9"/>
      <c r="C12" s="185" t="s">
        <v>22</v>
      </c>
      <c r="D12" s="100"/>
      <c r="E12" s="185" t="s">
        <v>22</v>
      </c>
      <c r="F12" s="100"/>
      <c r="G12" s="185" t="s">
        <v>22</v>
      </c>
      <c r="H12" s="100"/>
      <c r="I12" s="185" t="s">
        <v>22</v>
      </c>
      <c r="J12" s="151"/>
      <c r="K12" s="185" t="s">
        <v>22</v>
      </c>
      <c r="L12" s="151"/>
      <c r="M12" s="185" t="s">
        <v>22</v>
      </c>
      <c r="N12" s="98"/>
      <c r="O12" s="185" t="s">
        <v>22</v>
      </c>
      <c r="P12" s="100"/>
      <c r="Q12" s="122">
        <v>2396885</v>
      </c>
      <c r="R12" s="100"/>
      <c r="S12" s="122">
        <f>SUM(C12:R12)</f>
        <v>2396885</v>
      </c>
    </row>
    <row r="13" spans="1:19" s="71" customFormat="1" ht="21.75" customHeight="1">
      <c r="A13" s="10" t="s">
        <v>136</v>
      </c>
      <c r="B13" s="10"/>
      <c r="C13" s="204" t="s">
        <v>22</v>
      </c>
      <c r="D13" s="145"/>
      <c r="E13" s="204" t="s">
        <v>22</v>
      </c>
      <c r="F13" s="145"/>
      <c r="G13" s="204" t="s">
        <v>22</v>
      </c>
      <c r="H13" s="145"/>
      <c r="I13" s="204" t="s">
        <v>22</v>
      </c>
      <c r="J13" s="145"/>
      <c r="K13" s="204" t="s">
        <v>22</v>
      </c>
      <c r="L13" s="145"/>
      <c r="M13" s="204" t="s">
        <v>22</v>
      </c>
      <c r="N13" s="36"/>
      <c r="O13" s="204" t="s">
        <v>22</v>
      </c>
      <c r="P13" s="145"/>
      <c r="Q13" s="146">
        <f>SUM(Q12:Q12)</f>
        <v>2396885</v>
      </c>
      <c r="R13" s="145"/>
      <c r="S13" s="146">
        <f>SUM(S12:S12)</f>
        <v>2396885</v>
      </c>
    </row>
    <row r="14" spans="1:19" s="71" customFormat="1" ht="21.75" customHeight="1">
      <c r="A14" s="104" t="s">
        <v>119</v>
      </c>
      <c r="B14" s="198"/>
      <c r="C14" s="186" t="s">
        <v>22</v>
      </c>
      <c r="D14" s="145"/>
      <c r="E14" s="73">
        <v>-232807</v>
      </c>
      <c r="F14" s="145"/>
      <c r="G14" s="186" t="s">
        <v>22</v>
      </c>
      <c r="H14" s="145"/>
      <c r="I14" s="186" t="s">
        <v>22</v>
      </c>
      <c r="J14" s="145"/>
      <c r="K14" s="186" t="s">
        <v>22</v>
      </c>
      <c r="L14" s="145"/>
      <c r="M14" s="186" t="s">
        <v>22</v>
      </c>
      <c r="N14" s="91"/>
      <c r="O14" s="186" t="s">
        <v>22</v>
      </c>
      <c r="P14" s="145"/>
      <c r="Q14" s="186" t="s">
        <v>22</v>
      </c>
      <c r="R14" s="145"/>
      <c r="S14" s="135">
        <f>SUM(C14:Q14)</f>
        <v>-232807</v>
      </c>
    </row>
    <row r="15" spans="1:19" s="71" customFormat="1" ht="21.75" customHeight="1">
      <c r="A15" s="104" t="s">
        <v>116</v>
      </c>
      <c r="B15" s="198"/>
      <c r="C15" s="186" t="s">
        <v>22</v>
      </c>
      <c r="D15" s="145" t="s">
        <v>169</v>
      </c>
      <c r="E15" s="186" t="s">
        <v>22</v>
      </c>
      <c r="F15" s="145"/>
      <c r="G15" s="186" t="s">
        <v>22</v>
      </c>
      <c r="H15" s="145"/>
      <c r="I15" s="186" t="s">
        <v>22</v>
      </c>
      <c r="J15" s="145"/>
      <c r="K15" s="186" t="s">
        <v>22</v>
      </c>
      <c r="L15" s="145"/>
      <c r="M15" s="186" t="s">
        <v>22</v>
      </c>
      <c r="N15" s="91"/>
      <c r="O15" s="200">
        <v>232807</v>
      </c>
      <c r="P15" s="145"/>
      <c r="Q15" s="200">
        <v>-232807</v>
      </c>
      <c r="R15" s="145"/>
      <c r="S15" s="186" t="s">
        <v>22</v>
      </c>
    </row>
    <row r="16" spans="1:19" s="71" customFormat="1" ht="21.75" customHeight="1">
      <c r="A16" s="100" t="s">
        <v>245</v>
      </c>
      <c r="B16" s="198">
        <v>14</v>
      </c>
      <c r="C16" s="185" t="s">
        <v>22</v>
      </c>
      <c r="D16" s="70"/>
      <c r="E16" s="185" t="s">
        <v>22</v>
      </c>
      <c r="F16" s="70"/>
      <c r="G16" s="185" t="s">
        <v>22</v>
      </c>
      <c r="H16" s="70"/>
      <c r="I16" s="185" t="s">
        <v>22</v>
      </c>
      <c r="J16" s="55"/>
      <c r="K16" s="185" t="s">
        <v>22</v>
      </c>
      <c r="L16" s="70"/>
      <c r="M16" s="185" t="s">
        <v>22</v>
      </c>
      <c r="N16" s="70"/>
      <c r="O16" s="185" t="s">
        <v>22</v>
      </c>
      <c r="P16" s="145"/>
      <c r="Q16" s="199">
        <v>-775384</v>
      </c>
      <c r="R16" s="145"/>
      <c r="S16" s="122">
        <f>SUM(C16:Q16)</f>
        <v>-775384</v>
      </c>
    </row>
    <row r="17" spans="1:19" s="2" customFormat="1" ht="22.5" customHeight="1" thickBot="1">
      <c r="A17" s="97" t="s">
        <v>214</v>
      </c>
      <c r="B17" s="10"/>
      <c r="C17" s="152">
        <f>SUM(C11)+SUM(C13:C16)</f>
        <v>7519938</v>
      </c>
      <c r="D17" s="150"/>
      <c r="E17" s="152">
        <f>SUM(E11)+SUM(E13:E16)</f>
        <v>-1628825</v>
      </c>
      <c r="F17" s="150"/>
      <c r="G17" s="152">
        <f>SUM(G11)+SUM(G13:G16)</f>
        <v>16478865</v>
      </c>
      <c r="H17" s="150"/>
      <c r="I17" s="152">
        <f>SUM(I11)+SUM(I13:I16)</f>
        <v>600629</v>
      </c>
      <c r="J17" s="150"/>
      <c r="K17" s="205" t="s">
        <v>22</v>
      </c>
      <c r="L17" s="150"/>
      <c r="M17" s="152">
        <f>SUM(M11)+SUM(M13:M16)</f>
        <v>820666</v>
      </c>
      <c r="N17" s="91"/>
      <c r="O17" s="184">
        <f>SUM(O11)+SUM(O13:O16)</f>
        <v>1628825</v>
      </c>
      <c r="P17" s="150"/>
      <c r="Q17" s="152">
        <f>SUM(Q11)+SUM(Q13:Q16)</f>
        <v>14651397</v>
      </c>
      <c r="R17" s="150"/>
      <c r="S17" s="152">
        <f>SUM(S11)+SUM(S13:S16)</f>
        <v>40071495</v>
      </c>
    </row>
    <row r="18" spans="1:19" s="17" customFormat="1" ht="22.5" customHeight="1" thickTop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91"/>
      <c r="O18" s="91"/>
      <c r="P18" s="5"/>
      <c r="Q18" s="5"/>
      <c r="R18" s="5"/>
      <c r="S18" s="5"/>
    </row>
    <row r="19" spans="1:19" s="91" customFormat="1" ht="24" customHeight="1">
      <c r="A19" s="97" t="s">
        <v>180</v>
      </c>
      <c r="B19" s="97"/>
      <c r="C19" s="98">
        <v>7519938</v>
      </c>
      <c r="D19" s="98"/>
      <c r="E19" s="99">
        <v>-1628825</v>
      </c>
      <c r="F19" s="98"/>
      <c r="G19" s="98">
        <v>16478865</v>
      </c>
      <c r="H19" s="98"/>
      <c r="I19" s="98">
        <v>600629</v>
      </c>
      <c r="J19" s="98"/>
      <c r="K19" s="203" t="s">
        <v>22</v>
      </c>
      <c r="L19" s="98"/>
      <c r="M19" s="98">
        <v>820666</v>
      </c>
      <c r="N19" s="98"/>
      <c r="O19" s="98">
        <v>1628825</v>
      </c>
      <c r="P19" s="98"/>
      <c r="Q19" s="98">
        <v>19221255</v>
      </c>
      <c r="R19" s="98"/>
      <c r="S19" s="98">
        <v>44641353</v>
      </c>
    </row>
    <row r="20" spans="1:19" s="91" customFormat="1" ht="24" customHeight="1">
      <c r="A20" s="100" t="s">
        <v>105</v>
      </c>
      <c r="B20" s="100"/>
      <c r="C20" s="185" t="s">
        <v>22</v>
      </c>
      <c r="D20" s="100"/>
      <c r="E20" s="185" t="s">
        <v>22</v>
      </c>
      <c r="F20" s="100"/>
      <c r="G20" s="185" t="s">
        <v>22</v>
      </c>
      <c r="H20" s="100"/>
      <c r="I20" s="185" t="s">
        <v>22</v>
      </c>
      <c r="J20" s="151"/>
      <c r="K20" s="185" t="s">
        <v>22</v>
      </c>
      <c r="L20" s="151"/>
      <c r="M20" s="185" t="s">
        <v>22</v>
      </c>
      <c r="N20" s="98"/>
      <c r="O20" s="185" t="s">
        <v>22</v>
      </c>
      <c r="P20" s="98"/>
      <c r="Q20" s="208">
        <v>5061724</v>
      </c>
      <c r="R20" s="98"/>
      <c r="S20" s="143">
        <f>SUM(C20:R20)</f>
        <v>5061724</v>
      </c>
    </row>
    <row r="21" spans="1:19" s="91" customFormat="1" ht="24" customHeight="1">
      <c r="A21" s="10" t="s">
        <v>136</v>
      </c>
      <c r="B21" s="10"/>
      <c r="C21" s="204" t="s">
        <v>22</v>
      </c>
      <c r="D21" s="145"/>
      <c r="E21" s="204" t="s">
        <v>22</v>
      </c>
      <c r="F21" s="145"/>
      <c r="G21" s="204" t="s">
        <v>22</v>
      </c>
      <c r="H21" s="218">
        <v>886</v>
      </c>
      <c r="I21" s="204" t="s">
        <v>22</v>
      </c>
      <c r="J21" s="145"/>
      <c r="K21" s="204" t="s">
        <v>22</v>
      </c>
      <c r="L21" s="145"/>
      <c r="M21" s="204" t="s">
        <v>22</v>
      </c>
      <c r="N21" s="36"/>
      <c r="O21" s="204" t="s">
        <v>22</v>
      </c>
      <c r="P21" s="98"/>
      <c r="Q21" s="98">
        <f>Q20</f>
        <v>5061724</v>
      </c>
      <c r="R21" s="98"/>
      <c r="S21" s="146">
        <f>SUM(S20:S20)</f>
        <v>5061724</v>
      </c>
    </row>
    <row r="22" spans="1:19" s="91" customFormat="1" ht="24" customHeight="1">
      <c r="A22" s="100" t="s">
        <v>245</v>
      </c>
      <c r="B22" s="198">
        <v>14</v>
      </c>
      <c r="C22" s="185" t="s">
        <v>22</v>
      </c>
      <c r="D22" s="70"/>
      <c r="E22" s="185" t="s">
        <v>22</v>
      </c>
      <c r="F22" s="70"/>
      <c r="G22" s="185" t="s">
        <v>22</v>
      </c>
      <c r="H22" s="70"/>
      <c r="I22" s="185" t="s">
        <v>22</v>
      </c>
      <c r="J22" s="55"/>
      <c r="K22" s="185" t="s">
        <v>22</v>
      </c>
      <c r="L22" s="70"/>
      <c r="M22" s="185" t="s">
        <v>22</v>
      </c>
      <c r="N22" s="70"/>
      <c r="O22" s="185" t="s">
        <v>22</v>
      </c>
      <c r="P22" s="101"/>
      <c r="Q22" s="102">
        <v>-3524469</v>
      </c>
      <c r="R22" s="70"/>
      <c r="S22" s="102">
        <f>SUM(C22:Q22)</f>
        <v>-3524469</v>
      </c>
    </row>
    <row r="23" spans="1:19" s="91" customFormat="1" ht="24" customHeight="1" thickBot="1">
      <c r="A23" s="97" t="s">
        <v>213</v>
      </c>
      <c r="B23" s="97"/>
      <c r="C23" s="180">
        <f>C19</f>
        <v>7519938</v>
      </c>
      <c r="D23" s="98"/>
      <c r="E23" s="180">
        <f>E19</f>
        <v>-1628825</v>
      </c>
      <c r="F23" s="68"/>
      <c r="G23" s="180">
        <f>G19</f>
        <v>16478865</v>
      </c>
      <c r="H23" s="98"/>
      <c r="I23" s="180">
        <f>I19</f>
        <v>600629</v>
      </c>
      <c r="J23" s="55"/>
      <c r="K23" s="187" t="s">
        <v>22</v>
      </c>
      <c r="L23" s="68"/>
      <c r="M23" s="180">
        <f>M19</f>
        <v>820666</v>
      </c>
      <c r="N23" s="98"/>
      <c r="O23" s="180">
        <f>O19</f>
        <v>1628825</v>
      </c>
      <c r="P23" s="68"/>
      <c r="Q23" s="105">
        <f>Q19+Q21+Q22</f>
        <v>20758510</v>
      </c>
      <c r="R23" s="98"/>
      <c r="S23" s="105">
        <f>S19+S21+S22</f>
        <v>46178608</v>
      </c>
    </row>
    <row r="24" ht="22.5" customHeight="1" thickTop="1"/>
  </sheetData>
  <sheetProtection/>
  <mergeCells count="2">
    <mergeCell ref="C5:S5"/>
    <mergeCell ref="C9:S9"/>
  </mergeCells>
  <printOptions/>
  <pageMargins left="0.82" right="0.3" top="0.48" bottom="0.5" header="0.5" footer="0.5"/>
  <pageSetup firstPageNumber="11" useFirstPageNumber="1" fitToHeight="1" fitToWidth="1" horizontalDpi="600" verticalDpi="600" orientation="landscape" paperSize="9" scale="85" r:id="rId1"/>
  <headerFooter alignWithMargins="0">
    <oddFooter>&amp;L  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20"/>
  <sheetViews>
    <sheetView showGridLines="0" view="pageBreakPreview" zoomScaleSheetLayoutView="100" zoomScalePageLayoutView="0" workbookViewId="0" topLeftCell="A115">
      <selection activeCell="I122" sqref="I122"/>
    </sheetView>
  </sheetViews>
  <sheetFormatPr defaultColWidth="9.140625" defaultRowHeight="23.25" customHeight="1"/>
  <cols>
    <col min="1" max="1" width="5.140625" style="17" customWidth="1"/>
    <col min="2" max="2" width="39.00390625" style="17" customWidth="1"/>
    <col min="3" max="3" width="8.00390625" style="13" customWidth="1"/>
    <col min="4" max="4" width="2.28125" style="17" customWidth="1"/>
    <col min="5" max="5" width="11.140625" style="27" customWidth="1"/>
    <col min="6" max="6" width="1.1484375" style="17" customWidth="1"/>
    <col min="7" max="7" width="11.140625" style="27" customWidth="1"/>
    <col min="8" max="8" width="0.9921875" style="27" customWidth="1"/>
    <col min="9" max="9" width="11.140625" style="27" customWidth="1"/>
    <col min="10" max="10" width="1.1484375" style="27" customWidth="1"/>
    <col min="11" max="11" width="11.140625" style="27" customWidth="1"/>
    <col min="12" max="16384" width="9.140625" style="17" customWidth="1"/>
  </cols>
  <sheetData>
    <row r="1" spans="1:11" ht="21.75" customHeight="1">
      <c r="A1" s="1" t="s">
        <v>0</v>
      </c>
      <c r="B1" s="1"/>
      <c r="C1" s="32"/>
      <c r="D1" s="1"/>
      <c r="I1" s="222"/>
      <c r="J1" s="222"/>
      <c r="K1" s="222"/>
    </row>
    <row r="2" spans="1:11" ht="21.75" customHeight="1">
      <c r="A2" s="1" t="s">
        <v>41</v>
      </c>
      <c r="B2" s="1"/>
      <c r="C2" s="32"/>
      <c r="D2" s="1"/>
      <c r="I2" s="222"/>
      <c r="J2" s="222"/>
      <c r="K2" s="222"/>
    </row>
    <row r="3" spans="1:4" ht="21.75" customHeight="1">
      <c r="A3" s="4" t="s">
        <v>211</v>
      </c>
      <c r="B3" s="4"/>
      <c r="C3" s="22"/>
      <c r="D3" s="4"/>
    </row>
    <row r="4" spans="1:4" ht="7.5" customHeight="1">
      <c r="A4" s="230"/>
      <c r="B4" s="230"/>
      <c r="C4" s="2"/>
      <c r="D4" s="2"/>
    </row>
    <row r="5" spans="1:11" s="3" customFormat="1" ht="21.75" customHeight="1">
      <c r="A5" s="228"/>
      <c r="B5" s="228"/>
      <c r="C5" s="17"/>
      <c r="D5" s="17"/>
      <c r="E5" s="225" t="s">
        <v>3</v>
      </c>
      <c r="F5" s="225"/>
      <c r="G5" s="225"/>
      <c r="H5" s="44"/>
      <c r="I5" s="220" t="s">
        <v>71</v>
      </c>
      <c r="J5" s="220"/>
      <c r="K5" s="220"/>
    </row>
    <row r="6" spans="1:11" ht="21.75" customHeight="1">
      <c r="A6" s="227"/>
      <c r="B6" s="227"/>
      <c r="C6" s="13" t="s">
        <v>4</v>
      </c>
      <c r="D6" s="3"/>
      <c r="E6" s="174">
        <v>2553</v>
      </c>
      <c r="F6" s="18"/>
      <c r="G6" s="174">
        <v>2552</v>
      </c>
      <c r="H6" s="111"/>
      <c r="I6" s="174">
        <v>2553</v>
      </c>
      <c r="J6" s="111"/>
      <c r="K6" s="174">
        <v>2552</v>
      </c>
    </row>
    <row r="7" spans="1:11" ht="23.25" customHeight="1">
      <c r="A7" s="228"/>
      <c r="B7" s="228"/>
      <c r="C7" s="17"/>
      <c r="E7" s="229" t="s">
        <v>53</v>
      </c>
      <c r="F7" s="229"/>
      <c r="G7" s="229"/>
      <c r="H7" s="229"/>
      <c r="I7" s="229"/>
      <c r="J7" s="229"/>
      <c r="K7" s="229"/>
    </row>
    <row r="8" spans="1:11" ht="23.25" customHeight="1">
      <c r="A8" s="15" t="s">
        <v>42</v>
      </c>
      <c r="B8" s="15"/>
      <c r="C8" s="16"/>
      <c r="D8" s="15"/>
      <c r="E8" s="34"/>
      <c r="F8" s="181"/>
      <c r="G8" s="34"/>
      <c r="H8" s="34"/>
      <c r="I8" s="34"/>
      <c r="J8" s="34"/>
      <c r="K8" s="34"/>
    </row>
    <row r="9" spans="1:11" ht="23.25" customHeight="1">
      <c r="A9" s="212" t="s">
        <v>105</v>
      </c>
      <c r="B9" s="212"/>
      <c r="E9" s="55">
        <v>7335800</v>
      </c>
      <c r="F9" s="28"/>
      <c r="G9" s="55">
        <v>4037331</v>
      </c>
      <c r="H9" s="28"/>
      <c r="I9" s="28">
        <v>5061724</v>
      </c>
      <c r="J9" s="28"/>
      <c r="K9" s="55">
        <v>2396885</v>
      </c>
    </row>
    <row r="10" spans="1:11" ht="23.25" customHeight="1">
      <c r="A10" s="14" t="s">
        <v>57</v>
      </c>
      <c r="B10" s="14"/>
      <c r="D10" s="14"/>
      <c r="E10" s="55"/>
      <c r="F10" s="28"/>
      <c r="G10" s="55"/>
      <c r="H10" s="28"/>
      <c r="I10" s="28"/>
      <c r="J10" s="28"/>
      <c r="K10" s="55"/>
    </row>
    <row r="11" spans="1:11" ht="23.25" customHeight="1">
      <c r="A11" s="212" t="s">
        <v>181</v>
      </c>
      <c r="B11" s="212"/>
      <c r="E11" s="55">
        <v>2333008</v>
      </c>
      <c r="F11" s="28"/>
      <c r="G11" s="206">
        <v>2246567</v>
      </c>
      <c r="H11" s="207"/>
      <c r="I11" s="207">
        <v>1007172</v>
      </c>
      <c r="J11" s="207"/>
      <c r="K11" s="206">
        <v>1046778</v>
      </c>
    </row>
    <row r="12" spans="1:11" ht="23.25" customHeight="1">
      <c r="A12" s="212" t="s">
        <v>182</v>
      </c>
      <c r="B12" s="212"/>
      <c r="E12" s="55">
        <v>37172</v>
      </c>
      <c r="F12" s="28"/>
      <c r="G12" s="206">
        <v>34350</v>
      </c>
      <c r="H12" s="207"/>
      <c r="I12" s="207">
        <v>2616</v>
      </c>
      <c r="J12" s="207"/>
      <c r="K12" s="206">
        <v>2902</v>
      </c>
    </row>
    <row r="13" spans="1:11" ht="23.25" customHeight="1">
      <c r="A13" s="212" t="s">
        <v>203</v>
      </c>
      <c r="B13" s="212"/>
      <c r="E13" s="17"/>
      <c r="G13" s="17"/>
      <c r="H13" s="17"/>
      <c r="I13" s="17"/>
      <c r="J13" s="17"/>
      <c r="K13" s="17"/>
    </row>
    <row r="14" spans="1:11" ht="23.25" customHeight="1">
      <c r="A14" s="212" t="s">
        <v>195</v>
      </c>
      <c r="B14" s="212"/>
      <c r="E14" s="55">
        <v>16062</v>
      </c>
      <c r="F14" s="28"/>
      <c r="G14" s="55">
        <v>19174</v>
      </c>
      <c r="H14" s="28"/>
      <c r="I14" s="28">
        <v>11458</v>
      </c>
      <c r="J14" s="28"/>
      <c r="K14" s="55">
        <v>-2359</v>
      </c>
    </row>
    <row r="15" spans="1:11" ht="23.25" customHeight="1">
      <c r="A15" s="212" t="s">
        <v>204</v>
      </c>
      <c r="B15" s="212"/>
      <c r="E15" s="17"/>
      <c r="G15" s="17"/>
      <c r="H15" s="17"/>
      <c r="I15" s="17"/>
      <c r="J15" s="17"/>
      <c r="K15" s="17"/>
    </row>
    <row r="16" spans="1:11" ht="23.25" customHeight="1">
      <c r="A16" s="212" t="s">
        <v>201</v>
      </c>
      <c r="B16" s="212"/>
      <c r="E16" s="55">
        <v>12989</v>
      </c>
      <c r="F16" s="28"/>
      <c r="G16" s="55">
        <v>123637</v>
      </c>
      <c r="H16" s="28"/>
      <c r="I16" s="28">
        <v>2066</v>
      </c>
      <c r="J16" s="28"/>
      <c r="K16" s="55">
        <v>11166</v>
      </c>
    </row>
    <row r="17" spans="1:11" ht="23.25" customHeight="1">
      <c r="A17" s="212" t="s">
        <v>58</v>
      </c>
      <c r="B17" s="212"/>
      <c r="E17" s="55">
        <v>-60543</v>
      </c>
      <c r="F17" s="28"/>
      <c r="G17" s="55">
        <v>-26661</v>
      </c>
      <c r="H17" s="28"/>
      <c r="I17" s="28">
        <v>-620862</v>
      </c>
      <c r="J17" s="28"/>
      <c r="K17" s="55">
        <v>-579144</v>
      </c>
    </row>
    <row r="18" spans="1:11" ht="23.25" customHeight="1">
      <c r="A18" s="212" t="s">
        <v>208</v>
      </c>
      <c r="B18" s="212"/>
      <c r="E18" s="55">
        <v>-26128</v>
      </c>
      <c r="F18" s="28"/>
      <c r="G18" s="55">
        <v>-6053</v>
      </c>
      <c r="H18" s="28"/>
      <c r="I18" s="28">
        <v>-3215605</v>
      </c>
      <c r="J18" s="28"/>
      <c r="K18" s="55">
        <v>-2008740</v>
      </c>
    </row>
    <row r="19" spans="1:11" ht="23.25" customHeight="1">
      <c r="A19" s="212" t="s">
        <v>113</v>
      </c>
      <c r="B19" s="212"/>
      <c r="D19" s="17" t="s">
        <v>169</v>
      </c>
      <c r="E19" s="55">
        <v>946956</v>
      </c>
      <c r="F19" s="28"/>
      <c r="G19" s="55">
        <v>1106908</v>
      </c>
      <c r="H19" s="28"/>
      <c r="I19" s="28">
        <v>713026</v>
      </c>
      <c r="J19" s="28"/>
      <c r="K19" s="55">
        <v>695451</v>
      </c>
    </row>
    <row r="20" spans="1:11" ht="23.25" customHeight="1">
      <c r="A20" s="212" t="s">
        <v>106</v>
      </c>
      <c r="B20" s="212"/>
      <c r="E20" s="55">
        <v>48002</v>
      </c>
      <c r="F20" s="28"/>
      <c r="G20" s="55">
        <v>24063</v>
      </c>
      <c r="H20" s="28"/>
      <c r="I20" s="190" t="s">
        <v>22</v>
      </c>
      <c r="J20" s="28"/>
      <c r="K20" s="190" t="s">
        <v>22</v>
      </c>
    </row>
    <row r="21" spans="1:11" ht="23.25" customHeight="1">
      <c r="A21" s="212" t="s">
        <v>209</v>
      </c>
      <c r="B21" s="212"/>
      <c r="E21" s="190" t="s">
        <v>22</v>
      </c>
      <c r="F21" s="28"/>
      <c r="G21" s="190" t="s">
        <v>22</v>
      </c>
      <c r="H21" s="28"/>
      <c r="I21" s="190" t="s">
        <v>22</v>
      </c>
      <c r="J21" s="28"/>
      <c r="K21" s="55">
        <v>943615</v>
      </c>
    </row>
    <row r="22" spans="1:11" ht="23.25" customHeight="1">
      <c r="A22" s="5" t="s">
        <v>243</v>
      </c>
      <c r="B22" s="212"/>
      <c r="E22" s="190" t="s">
        <v>22</v>
      </c>
      <c r="F22" s="28"/>
      <c r="G22" s="190" t="s">
        <v>22</v>
      </c>
      <c r="H22" s="28"/>
      <c r="I22" s="211">
        <v>19727</v>
      </c>
      <c r="J22" s="28"/>
      <c r="K22" s="190" t="s">
        <v>22</v>
      </c>
    </row>
    <row r="23" spans="1:11" ht="23.25" customHeight="1">
      <c r="A23" s="212" t="s">
        <v>231</v>
      </c>
      <c r="B23" s="212"/>
      <c r="E23" s="190" t="s">
        <v>22</v>
      </c>
      <c r="F23" s="28"/>
      <c r="G23" s="190" t="s">
        <v>22</v>
      </c>
      <c r="H23" s="28"/>
      <c r="I23" s="211">
        <v>360</v>
      </c>
      <c r="J23" s="28"/>
      <c r="K23" s="190" t="s">
        <v>22</v>
      </c>
    </row>
    <row r="24" spans="1:11" ht="23.25" customHeight="1">
      <c r="A24" s="212" t="s">
        <v>151</v>
      </c>
      <c r="B24" s="212"/>
      <c r="E24" s="190" t="s">
        <v>22</v>
      </c>
      <c r="F24" s="28"/>
      <c r="G24" s="55">
        <v>-132</v>
      </c>
      <c r="H24" s="28"/>
      <c r="I24" s="190" t="s">
        <v>22</v>
      </c>
      <c r="J24" s="28"/>
      <c r="K24" s="190" t="s">
        <v>22</v>
      </c>
    </row>
    <row r="25" spans="1:11" ht="23.25" customHeight="1">
      <c r="A25" s="212" t="s">
        <v>171</v>
      </c>
      <c r="B25" s="212"/>
      <c r="E25" s="55">
        <v>4848</v>
      </c>
      <c r="F25" s="28"/>
      <c r="G25" s="55">
        <v>-955</v>
      </c>
      <c r="H25" s="28"/>
      <c r="I25" s="28">
        <v>-17021</v>
      </c>
      <c r="J25" s="28"/>
      <c r="K25" s="55">
        <v>-2565</v>
      </c>
    </row>
    <row r="26" spans="1:11" ht="23.25" customHeight="1">
      <c r="A26" s="212" t="s">
        <v>82</v>
      </c>
      <c r="B26" s="212"/>
      <c r="E26" s="55">
        <v>6717</v>
      </c>
      <c r="F26" s="28"/>
      <c r="G26" s="55">
        <v>23313</v>
      </c>
      <c r="H26" s="28"/>
      <c r="I26" s="28">
        <v>4790</v>
      </c>
      <c r="J26" s="28"/>
      <c r="K26" s="55">
        <v>10992</v>
      </c>
    </row>
    <row r="27" spans="1:11" ht="23.25" customHeight="1">
      <c r="A27" s="212" t="s">
        <v>129</v>
      </c>
      <c r="B27" s="212"/>
      <c r="E27" s="190" t="s">
        <v>22</v>
      </c>
      <c r="F27" s="28"/>
      <c r="G27" s="55">
        <v>11196</v>
      </c>
      <c r="H27" s="28"/>
      <c r="I27" s="190" t="s">
        <v>22</v>
      </c>
      <c r="J27" s="28"/>
      <c r="K27" s="190" t="s">
        <v>22</v>
      </c>
    </row>
    <row r="28" spans="1:11" ht="23.25" customHeight="1">
      <c r="A28" s="212" t="s">
        <v>215</v>
      </c>
      <c r="B28" s="212"/>
      <c r="E28" s="190" t="s">
        <v>22</v>
      </c>
      <c r="F28" s="28"/>
      <c r="G28" s="55">
        <v>-6808</v>
      </c>
      <c r="H28" s="28"/>
      <c r="I28" s="190" t="s">
        <v>22</v>
      </c>
      <c r="J28" s="28"/>
      <c r="K28" s="190" t="s">
        <v>22</v>
      </c>
    </row>
    <row r="29" spans="1:11" ht="23.25" customHeight="1">
      <c r="A29" s="212" t="s">
        <v>172</v>
      </c>
      <c r="B29" s="212"/>
      <c r="E29" s="55"/>
      <c r="F29" s="28"/>
      <c r="G29" s="55"/>
      <c r="H29" s="28"/>
      <c r="I29" s="28"/>
      <c r="J29" s="28"/>
      <c r="K29" s="55"/>
    </row>
    <row r="30" spans="1:11" ht="23.25" customHeight="1">
      <c r="A30" s="212" t="s">
        <v>168</v>
      </c>
      <c r="B30" s="212"/>
      <c r="E30" s="55">
        <v>-106888</v>
      </c>
      <c r="F30" s="28"/>
      <c r="G30" s="55">
        <v>-58167</v>
      </c>
      <c r="H30" s="28"/>
      <c r="I30" s="28">
        <v>16678</v>
      </c>
      <c r="J30" s="28"/>
      <c r="K30" s="55">
        <v>-6259</v>
      </c>
    </row>
    <row r="31" spans="1:11" ht="23.25" customHeight="1">
      <c r="A31" s="212" t="s">
        <v>216</v>
      </c>
      <c r="B31" s="212"/>
      <c r="E31" s="190" t="s">
        <v>22</v>
      </c>
      <c r="F31" s="28"/>
      <c r="G31" s="55">
        <v>-1477</v>
      </c>
      <c r="H31" s="28"/>
      <c r="I31" s="190" t="s">
        <v>22</v>
      </c>
      <c r="J31" s="28"/>
      <c r="K31" s="190" t="s">
        <v>22</v>
      </c>
    </row>
    <row r="32" spans="1:11" ht="23.25" customHeight="1">
      <c r="A32" s="212" t="s">
        <v>157</v>
      </c>
      <c r="B32" s="212"/>
      <c r="C32" s="33">
        <v>6</v>
      </c>
      <c r="E32" s="55">
        <v>-1265488</v>
      </c>
      <c r="F32" s="28"/>
      <c r="G32" s="55">
        <v>-644795</v>
      </c>
      <c r="H32" s="28"/>
      <c r="I32" s="190" t="s">
        <v>22</v>
      </c>
      <c r="J32" s="28"/>
      <c r="K32" s="190" t="s">
        <v>22</v>
      </c>
    </row>
    <row r="33" spans="1:11" ht="23.25" customHeight="1">
      <c r="A33" s="212" t="s">
        <v>217</v>
      </c>
      <c r="B33" s="213"/>
      <c r="E33" s="133">
        <v>1790110</v>
      </c>
      <c r="F33" s="28"/>
      <c r="G33" s="133">
        <v>843638</v>
      </c>
      <c r="H33" s="28"/>
      <c r="I33" s="31">
        <v>352287</v>
      </c>
      <c r="J33" s="28"/>
      <c r="K33" s="133">
        <v>-5271</v>
      </c>
    </row>
    <row r="34" spans="1:11" ht="23.25" customHeight="1">
      <c r="A34" s="212"/>
      <c r="B34" s="212"/>
      <c r="D34" s="20"/>
      <c r="E34" s="28">
        <f>SUM(E9:E33)</f>
        <v>11072617</v>
      </c>
      <c r="F34" s="19"/>
      <c r="G34" s="28">
        <f>SUM(G9:G33)</f>
        <v>7725129</v>
      </c>
      <c r="H34" s="28"/>
      <c r="I34" s="28">
        <f>SUM(I9:I33)</f>
        <v>3338416</v>
      </c>
      <c r="J34" s="28"/>
      <c r="K34" s="28">
        <f>SUM(K9:K33)</f>
        <v>2503451</v>
      </c>
    </row>
    <row r="36" spans="1:11" ht="23.25" customHeight="1">
      <c r="A36" s="1" t="s">
        <v>0</v>
      </c>
      <c r="B36" s="1"/>
      <c r="C36" s="32"/>
      <c r="D36" s="1"/>
      <c r="I36" s="222"/>
      <c r="J36" s="222"/>
      <c r="K36" s="222"/>
    </row>
    <row r="37" spans="1:11" ht="23.25" customHeight="1">
      <c r="A37" s="1" t="s">
        <v>41</v>
      </c>
      <c r="B37" s="1"/>
      <c r="C37" s="32"/>
      <c r="D37" s="1"/>
      <c r="I37" s="222"/>
      <c r="J37" s="222"/>
      <c r="K37" s="222"/>
    </row>
    <row r="38" spans="1:4" ht="23.25" customHeight="1">
      <c r="A38" s="4" t="s">
        <v>211</v>
      </c>
      <c r="B38" s="4"/>
      <c r="C38" s="22"/>
      <c r="D38" s="4"/>
    </row>
    <row r="39" spans="1:4" ht="18" customHeight="1">
      <c r="A39" s="2"/>
      <c r="B39" s="2"/>
      <c r="C39" s="16"/>
      <c r="D39" s="2"/>
    </row>
    <row r="40" spans="1:11" s="3" customFormat="1" ht="23.25" customHeight="1">
      <c r="A40" s="17"/>
      <c r="B40" s="17"/>
      <c r="C40" s="13"/>
      <c r="D40" s="17"/>
      <c r="E40" s="225" t="s">
        <v>3</v>
      </c>
      <c r="F40" s="225"/>
      <c r="G40" s="225"/>
      <c r="H40" s="44"/>
      <c r="I40" s="220" t="s">
        <v>71</v>
      </c>
      <c r="J40" s="220"/>
      <c r="K40" s="220"/>
    </row>
    <row r="41" spans="1:11" ht="23.25" customHeight="1">
      <c r="A41" s="3"/>
      <c r="B41" s="3"/>
      <c r="C41" s="13" t="s">
        <v>4</v>
      </c>
      <c r="D41" s="3"/>
      <c r="E41" s="174">
        <v>2553</v>
      </c>
      <c r="F41" s="18"/>
      <c r="G41" s="174">
        <v>2552</v>
      </c>
      <c r="H41" s="111"/>
      <c r="I41" s="174">
        <v>2553</v>
      </c>
      <c r="J41" s="111"/>
      <c r="K41" s="174">
        <v>2552</v>
      </c>
    </row>
    <row r="42" spans="5:11" ht="23.25" customHeight="1">
      <c r="E42" s="229" t="s">
        <v>53</v>
      </c>
      <c r="F42" s="229"/>
      <c r="G42" s="229"/>
      <c r="H42" s="229"/>
      <c r="I42" s="229"/>
      <c r="J42" s="229"/>
      <c r="K42" s="229"/>
    </row>
    <row r="43" spans="1:11" ht="23.25" customHeight="1">
      <c r="A43" s="14" t="s">
        <v>85</v>
      </c>
      <c r="B43" s="14"/>
      <c r="D43" s="14"/>
      <c r="E43" s="34"/>
      <c r="F43" s="181"/>
      <c r="G43" s="34"/>
      <c r="H43" s="34"/>
      <c r="I43" s="34"/>
      <c r="J43" s="34"/>
      <c r="K43" s="34"/>
    </row>
    <row r="44" spans="1:11" ht="23.25" customHeight="1">
      <c r="A44" s="17" t="s">
        <v>43</v>
      </c>
      <c r="B44" s="27"/>
      <c r="C44" s="33"/>
      <c r="D44" s="27"/>
      <c r="E44" s="55">
        <v>42764</v>
      </c>
      <c r="F44" s="28"/>
      <c r="G44" s="55">
        <v>1127614</v>
      </c>
      <c r="H44" s="28"/>
      <c r="I44" s="28">
        <v>704078</v>
      </c>
      <c r="J44" s="28"/>
      <c r="K44" s="55">
        <v>-34143</v>
      </c>
    </row>
    <row r="45" spans="1:11" ht="23.25" customHeight="1">
      <c r="A45" s="17" t="s">
        <v>44</v>
      </c>
      <c r="B45" s="27"/>
      <c r="C45" s="33"/>
      <c r="D45" s="27"/>
      <c r="E45" s="55">
        <v>-5131363</v>
      </c>
      <c r="F45" s="28"/>
      <c r="G45" s="55">
        <v>2497305</v>
      </c>
      <c r="H45" s="28"/>
      <c r="I45" s="134">
        <v>-1665554</v>
      </c>
      <c r="J45" s="28"/>
      <c r="K45" s="134">
        <v>665599</v>
      </c>
    </row>
    <row r="46" spans="1:11" ht="23.25" customHeight="1">
      <c r="A46" s="17" t="s">
        <v>45</v>
      </c>
      <c r="B46" s="27"/>
      <c r="C46" s="33"/>
      <c r="D46" s="27"/>
      <c r="E46" s="55">
        <v>334022</v>
      </c>
      <c r="F46" s="28"/>
      <c r="G46" s="55">
        <v>108706</v>
      </c>
      <c r="H46" s="28"/>
      <c r="I46" s="141">
        <v>73480</v>
      </c>
      <c r="J46" s="28"/>
      <c r="K46" s="55">
        <v>2052</v>
      </c>
    </row>
    <row r="47" spans="1:11" ht="23.25" customHeight="1">
      <c r="A47" s="17" t="s">
        <v>10</v>
      </c>
      <c r="B47" s="27"/>
      <c r="C47" s="33"/>
      <c r="D47" s="27"/>
      <c r="E47" s="55">
        <v>-167667</v>
      </c>
      <c r="F47" s="28"/>
      <c r="G47" s="55">
        <v>23224</v>
      </c>
      <c r="H47" s="28"/>
      <c r="I47" s="28">
        <v>5930</v>
      </c>
      <c r="J47" s="28"/>
      <c r="K47" s="55">
        <v>2535</v>
      </c>
    </row>
    <row r="48" spans="1:11" ht="23.25" customHeight="1">
      <c r="A48" s="17" t="s">
        <v>46</v>
      </c>
      <c r="B48" s="27"/>
      <c r="C48" s="33"/>
      <c r="D48" s="27"/>
      <c r="E48" s="55">
        <v>426709</v>
      </c>
      <c r="F48" s="28"/>
      <c r="G48" s="55">
        <v>126218</v>
      </c>
      <c r="H48" s="28"/>
      <c r="I48" s="28">
        <v>137913</v>
      </c>
      <c r="J48" s="28"/>
      <c r="K48" s="55">
        <v>-1169665</v>
      </c>
    </row>
    <row r="49" spans="1:11" ht="23.25" customHeight="1">
      <c r="A49" s="17" t="s">
        <v>16</v>
      </c>
      <c r="B49" s="27"/>
      <c r="C49" s="33"/>
      <c r="D49" s="27"/>
      <c r="E49" s="134">
        <v>903521</v>
      </c>
      <c r="F49" s="34"/>
      <c r="G49" s="134">
        <v>1066451</v>
      </c>
      <c r="H49" s="34"/>
      <c r="I49" s="34">
        <v>126313</v>
      </c>
      <c r="J49" s="34"/>
      <c r="K49" s="134">
        <v>379746</v>
      </c>
    </row>
    <row r="50" spans="1:11" ht="23.25" customHeight="1">
      <c r="A50" s="17" t="s">
        <v>83</v>
      </c>
      <c r="B50" s="27"/>
      <c r="C50" s="33"/>
      <c r="D50" s="27"/>
      <c r="E50" s="133">
        <v>-971122</v>
      </c>
      <c r="F50" s="28"/>
      <c r="G50" s="133">
        <v>-416071</v>
      </c>
      <c r="H50" s="28"/>
      <c r="I50" s="74">
        <v>-21681</v>
      </c>
      <c r="J50" s="30"/>
      <c r="K50" s="137">
        <v>-8531</v>
      </c>
    </row>
    <row r="51" spans="1:11" ht="23.25" customHeight="1">
      <c r="A51" s="2" t="s">
        <v>163</v>
      </c>
      <c r="B51" s="36"/>
      <c r="C51" s="37"/>
      <c r="D51" s="36"/>
      <c r="E51" s="47">
        <f>SUM(E44:E50)+E34</f>
        <v>6509481</v>
      </c>
      <c r="F51" s="39"/>
      <c r="G51" s="47">
        <f>SUM(G44:G50)+G34</f>
        <v>12258576</v>
      </c>
      <c r="H51" s="28"/>
      <c r="I51" s="47">
        <f>SUM(I44:I50)+I34</f>
        <v>2698895</v>
      </c>
      <c r="J51" s="39"/>
      <c r="K51" s="47">
        <f>SUM(K44:K50)+K34</f>
        <v>2341044</v>
      </c>
    </row>
    <row r="52" spans="1:11" ht="9.75" customHeight="1">
      <c r="A52" s="2"/>
      <c r="B52" s="36"/>
      <c r="C52" s="37"/>
      <c r="D52" s="36"/>
      <c r="E52" s="51"/>
      <c r="F52" s="39"/>
      <c r="G52" s="51"/>
      <c r="H52" s="28"/>
      <c r="I52" s="51"/>
      <c r="J52" s="39"/>
      <c r="K52" s="51"/>
    </row>
    <row r="53" spans="1:11" ht="23.25" customHeight="1">
      <c r="A53" s="15" t="s">
        <v>47</v>
      </c>
      <c r="B53" s="46"/>
      <c r="C53" s="37"/>
      <c r="D53" s="46"/>
      <c r="E53" s="28"/>
      <c r="F53" s="28"/>
      <c r="G53" s="28"/>
      <c r="H53" s="28"/>
      <c r="I53" s="28"/>
      <c r="J53" s="28"/>
      <c r="K53" s="28"/>
    </row>
    <row r="54" spans="1:11" ht="23.25" customHeight="1">
      <c r="A54" s="17" t="s">
        <v>97</v>
      </c>
      <c r="B54" s="27"/>
      <c r="C54" s="33"/>
      <c r="D54" s="27"/>
      <c r="E54" s="134">
        <v>58789</v>
      </c>
      <c r="F54" s="34"/>
      <c r="G54" s="134">
        <v>29376</v>
      </c>
      <c r="H54" s="34"/>
      <c r="I54" s="34">
        <v>639611</v>
      </c>
      <c r="J54" s="34"/>
      <c r="K54" s="134">
        <v>584927</v>
      </c>
    </row>
    <row r="55" spans="1:11" ht="23.25" customHeight="1">
      <c r="A55" s="17" t="s">
        <v>185</v>
      </c>
      <c r="B55" s="27"/>
      <c r="C55" s="33"/>
      <c r="D55" s="27"/>
      <c r="E55" s="134">
        <v>1010916</v>
      </c>
      <c r="F55" s="28"/>
      <c r="G55" s="134">
        <v>687344</v>
      </c>
      <c r="H55" s="34"/>
      <c r="I55" s="34">
        <v>4316659</v>
      </c>
      <c r="J55" s="34"/>
      <c r="K55" s="134">
        <v>1190240</v>
      </c>
    </row>
    <row r="56" spans="1:11" ht="23.25" customHeight="1">
      <c r="A56" s="5" t="s">
        <v>246</v>
      </c>
      <c r="B56" s="27"/>
      <c r="C56" s="33"/>
      <c r="D56" s="27"/>
      <c r="E56" s="190" t="s">
        <v>22</v>
      </c>
      <c r="F56" s="28"/>
      <c r="G56" s="190" t="s">
        <v>22</v>
      </c>
      <c r="H56" s="34"/>
      <c r="I56" s="34">
        <v>-5933200</v>
      </c>
      <c r="J56" s="34"/>
      <c r="K56" s="134">
        <v>1581705</v>
      </c>
    </row>
    <row r="57" spans="1:11" ht="23.25" customHeight="1">
      <c r="A57" s="17" t="s">
        <v>133</v>
      </c>
      <c r="B57" s="27"/>
      <c r="C57" s="33"/>
      <c r="D57" s="27"/>
      <c r="E57" s="134">
        <v>-1804208</v>
      </c>
      <c r="F57" s="34"/>
      <c r="G57" s="134">
        <v>-411682</v>
      </c>
      <c r="H57" s="34"/>
      <c r="I57" s="30">
        <v>-543684</v>
      </c>
      <c r="J57" s="34"/>
      <c r="K57" s="73">
        <v>-2683129</v>
      </c>
    </row>
    <row r="58" spans="1:11" ht="23.25" customHeight="1">
      <c r="A58" s="17" t="s">
        <v>173</v>
      </c>
      <c r="B58" s="27"/>
      <c r="C58" s="33"/>
      <c r="D58" s="27"/>
      <c r="E58" s="190" t="s">
        <v>22</v>
      </c>
      <c r="F58" s="34"/>
      <c r="G58" s="190" t="s">
        <v>22</v>
      </c>
      <c r="H58" s="34"/>
      <c r="I58" s="190" t="s">
        <v>22</v>
      </c>
      <c r="J58" s="34"/>
      <c r="K58" s="134">
        <v>179200</v>
      </c>
    </row>
    <row r="59" spans="1:11" ht="23.25" customHeight="1">
      <c r="A59" s="17" t="s">
        <v>156</v>
      </c>
      <c r="B59" s="27"/>
      <c r="C59" s="33"/>
      <c r="D59" s="27"/>
      <c r="E59" s="190" t="s">
        <v>22</v>
      </c>
      <c r="F59" s="34"/>
      <c r="G59" s="134">
        <v>471</v>
      </c>
      <c r="H59" s="34"/>
      <c r="I59" s="190" t="s">
        <v>22</v>
      </c>
      <c r="J59" s="34"/>
      <c r="K59" s="190" t="s">
        <v>22</v>
      </c>
    </row>
    <row r="60" spans="1:11" ht="23.25" customHeight="1">
      <c r="A60" s="20" t="s">
        <v>218</v>
      </c>
      <c r="B60" s="27"/>
      <c r="C60" s="33"/>
      <c r="D60" s="27"/>
      <c r="E60" s="134"/>
      <c r="F60" s="34"/>
      <c r="G60" s="134"/>
      <c r="H60" s="34"/>
      <c r="I60" s="190"/>
      <c r="J60" s="34"/>
      <c r="K60" s="190"/>
    </row>
    <row r="61" spans="1:11" ht="23.25" customHeight="1">
      <c r="A61" s="20" t="s">
        <v>219</v>
      </c>
      <c r="B61" s="27"/>
      <c r="C61" s="33"/>
      <c r="D61" s="27"/>
      <c r="E61" s="134">
        <v>125201</v>
      </c>
      <c r="F61" s="34"/>
      <c r="G61" s="134">
        <v>136535</v>
      </c>
      <c r="H61" s="34"/>
      <c r="I61" s="190" t="s">
        <v>22</v>
      </c>
      <c r="J61" s="34"/>
      <c r="K61" s="190" t="s">
        <v>22</v>
      </c>
    </row>
    <row r="62" spans="1:11" ht="23.25" customHeight="1">
      <c r="A62" s="27" t="s">
        <v>134</v>
      </c>
      <c r="B62" s="27"/>
      <c r="C62" s="33"/>
      <c r="D62" s="27"/>
      <c r="E62" s="190" t="s">
        <v>22</v>
      </c>
      <c r="F62" s="28"/>
      <c r="G62" s="190" t="s">
        <v>22</v>
      </c>
      <c r="H62" s="28"/>
      <c r="I62" s="34">
        <v>2304014</v>
      </c>
      <c r="J62" s="28"/>
      <c r="K62" s="134">
        <v>529753</v>
      </c>
    </row>
    <row r="63" spans="1:11" ht="23.25" customHeight="1">
      <c r="A63" s="17" t="s">
        <v>98</v>
      </c>
      <c r="B63" s="27"/>
      <c r="C63" s="33"/>
      <c r="D63" s="27"/>
      <c r="E63" s="134">
        <v>-2257151</v>
      </c>
      <c r="F63" s="34"/>
      <c r="G63" s="134">
        <v>-1725726</v>
      </c>
      <c r="H63" s="34"/>
      <c r="I63" s="34">
        <v>-585833</v>
      </c>
      <c r="J63" s="34"/>
      <c r="K63" s="134">
        <v>-517531</v>
      </c>
    </row>
    <row r="64" spans="1:11" ht="23.25" customHeight="1">
      <c r="A64" s="17" t="s">
        <v>104</v>
      </c>
      <c r="B64" s="27"/>
      <c r="C64" s="33"/>
      <c r="D64" s="27"/>
      <c r="E64" s="134">
        <v>20375</v>
      </c>
      <c r="F64" s="28"/>
      <c r="G64" s="55">
        <v>25079</v>
      </c>
      <c r="H64" s="28"/>
      <c r="I64" s="28">
        <v>38120</v>
      </c>
      <c r="J64" s="28"/>
      <c r="K64" s="55">
        <v>11061</v>
      </c>
    </row>
    <row r="65" spans="1:11" ht="23.25" customHeight="1">
      <c r="A65" s="17" t="s">
        <v>99</v>
      </c>
      <c r="B65" s="27"/>
      <c r="C65" s="33"/>
      <c r="D65" s="27"/>
      <c r="E65" s="134">
        <v>-18396</v>
      </c>
      <c r="F65" s="28"/>
      <c r="G65" s="55">
        <v>-16913</v>
      </c>
      <c r="H65" s="28"/>
      <c r="I65" s="28">
        <v>-3008</v>
      </c>
      <c r="J65" s="28"/>
      <c r="K65" s="55">
        <v>-3777</v>
      </c>
    </row>
    <row r="66" spans="1:11" ht="23.25" customHeight="1">
      <c r="A66" s="5" t="s">
        <v>235</v>
      </c>
      <c r="B66" s="27"/>
      <c r="C66" s="33"/>
      <c r="D66" s="27"/>
      <c r="E66" s="190" t="s">
        <v>22</v>
      </c>
      <c r="F66" s="28"/>
      <c r="G66" s="190" t="s">
        <v>22</v>
      </c>
      <c r="H66" s="28"/>
      <c r="I66" s="28">
        <v>21848</v>
      </c>
      <c r="J66" s="28"/>
      <c r="K66" s="190" t="s">
        <v>22</v>
      </c>
    </row>
    <row r="67" spans="1:11" ht="23.25" customHeight="1">
      <c r="A67" s="36" t="s">
        <v>162</v>
      </c>
      <c r="B67" s="36"/>
      <c r="C67" s="37"/>
      <c r="D67" s="36"/>
      <c r="E67" s="38">
        <f>SUM(E54:E66)</f>
        <v>-2864474</v>
      </c>
      <c r="F67" s="39"/>
      <c r="G67" s="38">
        <f>SUM(G54:G66)</f>
        <v>-1275516</v>
      </c>
      <c r="H67" s="39"/>
      <c r="I67" s="38">
        <f>SUM(I54:I66)</f>
        <v>254527</v>
      </c>
      <c r="J67" s="39"/>
      <c r="K67" s="38">
        <f>SUM(K54:K66)</f>
        <v>872449</v>
      </c>
    </row>
    <row r="68" spans="1:11" ht="23.25" customHeight="1">
      <c r="A68" s="40" t="s">
        <v>0</v>
      </c>
      <c r="B68" s="40"/>
      <c r="C68" s="41"/>
      <c r="D68" s="40"/>
      <c r="F68" s="27"/>
      <c r="I68" s="222"/>
      <c r="J68" s="222"/>
      <c r="K68" s="222"/>
    </row>
    <row r="69" spans="1:11" ht="23.25" customHeight="1">
      <c r="A69" s="40" t="s">
        <v>84</v>
      </c>
      <c r="B69" s="40"/>
      <c r="C69" s="41"/>
      <c r="D69" s="40"/>
      <c r="F69" s="27"/>
      <c r="I69" s="222"/>
      <c r="J69" s="222"/>
      <c r="K69" s="222"/>
    </row>
    <row r="70" spans="1:6" ht="23.25" customHeight="1">
      <c r="A70" s="4" t="s">
        <v>211</v>
      </c>
      <c r="B70" s="42"/>
      <c r="C70" s="43"/>
      <c r="D70" s="42"/>
      <c r="F70" s="27"/>
    </row>
    <row r="71" spans="1:6" ht="18" customHeight="1">
      <c r="A71" s="36"/>
      <c r="B71" s="36"/>
      <c r="C71" s="37"/>
      <c r="D71" s="36"/>
      <c r="F71" s="27"/>
    </row>
    <row r="72" spans="1:11" s="3" customFormat="1" ht="23.25" customHeight="1">
      <c r="A72" s="27"/>
      <c r="B72" s="27"/>
      <c r="C72" s="33"/>
      <c r="D72" s="27"/>
      <c r="E72" s="225" t="s">
        <v>3</v>
      </c>
      <c r="F72" s="225"/>
      <c r="G72" s="225"/>
      <c r="H72" s="44"/>
      <c r="I72" s="220" t="s">
        <v>71</v>
      </c>
      <c r="J72" s="220"/>
      <c r="K72" s="220"/>
    </row>
    <row r="73" spans="1:11" s="3" customFormat="1" ht="23.25" customHeight="1">
      <c r="A73" s="27"/>
      <c r="B73" s="27"/>
      <c r="C73" s="33" t="s">
        <v>4</v>
      </c>
      <c r="D73" s="27"/>
      <c r="E73" s="174">
        <v>2553</v>
      </c>
      <c r="F73" s="18"/>
      <c r="G73" s="174">
        <v>2552</v>
      </c>
      <c r="H73" s="111"/>
      <c r="I73" s="174">
        <v>2553</v>
      </c>
      <c r="J73" s="111"/>
      <c r="K73" s="174">
        <v>2552</v>
      </c>
    </row>
    <row r="74" spans="1:11" ht="23.25" customHeight="1">
      <c r="A74" s="27"/>
      <c r="B74" s="27"/>
      <c r="C74" s="33"/>
      <c r="D74" s="27"/>
      <c r="E74" s="229" t="s">
        <v>53</v>
      </c>
      <c r="F74" s="229"/>
      <c r="G74" s="229"/>
      <c r="H74" s="229"/>
      <c r="I74" s="229"/>
      <c r="J74" s="229"/>
      <c r="K74" s="229"/>
    </row>
    <row r="75" spans="1:11" ht="23.25" customHeight="1">
      <c r="A75" s="46" t="s">
        <v>48</v>
      </c>
      <c r="B75" s="46"/>
      <c r="C75" s="37"/>
      <c r="D75" s="46"/>
      <c r="E75" s="34"/>
      <c r="F75" s="34"/>
      <c r="G75" s="34"/>
      <c r="H75" s="34"/>
      <c r="I75" s="34"/>
      <c r="J75" s="34"/>
      <c r="K75" s="34"/>
    </row>
    <row r="76" spans="1:11" ht="23.25" customHeight="1">
      <c r="A76" s="27" t="s">
        <v>137</v>
      </c>
      <c r="B76" s="27"/>
      <c r="C76" s="33"/>
      <c r="D76" s="27"/>
      <c r="E76" s="134">
        <v>-882020</v>
      </c>
      <c r="F76" s="34"/>
      <c r="G76" s="134">
        <v>-1135967</v>
      </c>
      <c r="H76" s="34"/>
      <c r="I76" s="34">
        <v>-730013</v>
      </c>
      <c r="J76" s="34"/>
      <c r="K76" s="134">
        <v>-704149</v>
      </c>
    </row>
    <row r="77" spans="1:11" s="27" customFormat="1" ht="23.25" customHeight="1">
      <c r="A77" s="91" t="s">
        <v>236</v>
      </c>
      <c r="C77" s="33"/>
      <c r="E77" s="55">
        <v>-1146457</v>
      </c>
      <c r="F77" s="28"/>
      <c r="G77" s="55">
        <v>-8140793</v>
      </c>
      <c r="H77" s="28"/>
      <c r="I77" s="34">
        <v>767</v>
      </c>
      <c r="J77" s="28"/>
      <c r="K77" s="55">
        <v>-1494668</v>
      </c>
    </row>
    <row r="78" spans="1:11" s="27" customFormat="1" ht="23.25" customHeight="1">
      <c r="A78" s="91" t="s">
        <v>233</v>
      </c>
      <c r="C78" s="33"/>
      <c r="E78" s="190" t="s">
        <v>22</v>
      </c>
      <c r="F78" s="28"/>
      <c r="G78" s="55">
        <v>-1467996</v>
      </c>
      <c r="H78" s="28"/>
      <c r="I78" s="190" t="s">
        <v>22</v>
      </c>
      <c r="J78" s="28"/>
      <c r="K78" s="73">
        <v>-1467996</v>
      </c>
    </row>
    <row r="79" spans="1:11" ht="23.25" customHeight="1">
      <c r="A79" s="91" t="s">
        <v>222</v>
      </c>
      <c r="B79" s="27"/>
      <c r="C79" s="33"/>
      <c r="D79" s="27"/>
      <c r="E79" s="190" t="s">
        <v>22</v>
      </c>
      <c r="F79" s="34"/>
      <c r="G79" s="190" t="s">
        <v>22</v>
      </c>
      <c r="H79" s="34"/>
      <c r="I79" s="28">
        <v>-21500</v>
      </c>
      <c r="J79" s="34"/>
      <c r="K79" s="134">
        <v>-500</v>
      </c>
    </row>
    <row r="80" spans="1:11" ht="23.25" customHeight="1">
      <c r="A80" s="27" t="s">
        <v>194</v>
      </c>
      <c r="B80" s="27"/>
      <c r="C80" s="33"/>
      <c r="D80" s="27"/>
      <c r="E80" s="134">
        <v>-2808</v>
      </c>
      <c r="F80" s="34"/>
      <c r="G80" s="134">
        <v>-17387</v>
      </c>
      <c r="H80" s="34"/>
      <c r="I80" s="190" t="s">
        <v>22</v>
      </c>
      <c r="J80" s="34"/>
      <c r="K80" s="134">
        <v>-337</v>
      </c>
    </row>
    <row r="81" spans="1:11" s="27" customFormat="1" ht="23.25" customHeight="1">
      <c r="A81" s="27" t="s">
        <v>152</v>
      </c>
      <c r="C81" s="33"/>
      <c r="E81" s="55">
        <v>401219</v>
      </c>
      <c r="F81" s="28"/>
      <c r="G81" s="55">
        <v>2542537</v>
      </c>
      <c r="H81" s="28"/>
      <c r="I81" s="190" t="s">
        <v>22</v>
      </c>
      <c r="J81" s="28"/>
      <c r="K81" s="55">
        <v>2000000</v>
      </c>
    </row>
    <row r="82" spans="1:11" s="27" customFormat="1" ht="23.25" customHeight="1">
      <c r="A82" s="27" t="s">
        <v>153</v>
      </c>
      <c r="C82" s="33"/>
      <c r="E82" s="55">
        <v>-446318</v>
      </c>
      <c r="F82" s="34"/>
      <c r="G82" s="134">
        <v>-642693</v>
      </c>
      <c r="H82" s="34"/>
      <c r="I82" s="211">
        <v>-200000</v>
      </c>
      <c r="J82" s="34"/>
      <c r="K82" s="190" t="s">
        <v>22</v>
      </c>
    </row>
    <row r="83" spans="1:11" s="27" customFormat="1" ht="23.25" customHeight="1">
      <c r="A83" s="91" t="s">
        <v>234</v>
      </c>
      <c r="C83" s="33"/>
      <c r="E83" s="134">
        <v>1000000</v>
      </c>
      <c r="F83" s="34"/>
      <c r="G83" s="190" t="s">
        <v>22</v>
      </c>
      <c r="H83" s="34"/>
      <c r="I83" s="28">
        <v>1000000</v>
      </c>
      <c r="J83" s="34"/>
      <c r="K83" s="190" t="s">
        <v>22</v>
      </c>
    </row>
    <row r="84" spans="1:11" ht="23.25" customHeight="1">
      <c r="A84" s="91" t="s">
        <v>232</v>
      </c>
      <c r="B84" s="27"/>
      <c r="C84" s="33"/>
      <c r="D84" s="27"/>
      <c r="E84" s="134">
        <v>-2000000</v>
      </c>
      <c r="F84" s="34"/>
      <c r="G84" s="190" t="s">
        <v>22</v>
      </c>
      <c r="H84" s="34"/>
      <c r="I84" s="211">
        <v>-2000000</v>
      </c>
      <c r="J84" s="34"/>
      <c r="K84" s="190" t="s">
        <v>22</v>
      </c>
    </row>
    <row r="85" spans="1:11" s="27" customFormat="1" ht="23.25" customHeight="1">
      <c r="A85" s="27" t="s">
        <v>150</v>
      </c>
      <c r="C85" s="33"/>
      <c r="E85" s="134">
        <v>-60348</v>
      </c>
      <c r="F85" s="34"/>
      <c r="G85" s="134">
        <v>-54330</v>
      </c>
      <c r="H85" s="34"/>
      <c r="I85" s="28">
        <v>-4413</v>
      </c>
      <c r="J85" s="34"/>
      <c r="K85" s="55">
        <v>-6448</v>
      </c>
    </row>
    <row r="86" spans="1:11" s="27" customFormat="1" ht="23.25" customHeight="1">
      <c r="A86" s="48" t="s">
        <v>220</v>
      </c>
      <c r="C86" s="33"/>
      <c r="E86" s="134"/>
      <c r="F86" s="34"/>
      <c r="G86" s="134"/>
      <c r="H86" s="34"/>
      <c r="I86" s="28"/>
      <c r="J86" s="34"/>
      <c r="K86" s="55"/>
    </row>
    <row r="87" spans="1:11" s="27" customFormat="1" ht="23.25" customHeight="1">
      <c r="A87" s="48" t="s">
        <v>221</v>
      </c>
      <c r="C87" s="33"/>
      <c r="E87" s="134">
        <v>1</v>
      </c>
      <c r="F87" s="34"/>
      <c r="G87" s="134">
        <v>44</v>
      </c>
      <c r="H87" s="34"/>
      <c r="I87" s="190" t="s">
        <v>22</v>
      </c>
      <c r="J87" s="34"/>
      <c r="K87" s="190" t="s">
        <v>22</v>
      </c>
    </row>
    <row r="88" spans="1:11" s="27" customFormat="1" ht="23.25" customHeight="1">
      <c r="A88" s="27" t="s">
        <v>119</v>
      </c>
      <c r="C88" s="33"/>
      <c r="E88" s="190" t="s">
        <v>22</v>
      </c>
      <c r="F88" s="34"/>
      <c r="G88" s="134">
        <v>-232807</v>
      </c>
      <c r="H88" s="34"/>
      <c r="I88" s="190" t="s">
        <v>22</v>
      </c>
      <c r="J88" s="34"/>
      <c r="K88" s="134">
        <v>-232807</v>
      </c>
    </row>
    <row r="89" spans="1:11" s="27" customFormat="1" ht="23.25" customHeight="1">
      <c r="A89" s="91" t="s">
        <v>240</v>
      </c>
      <c r="C89" s="33"/>
      <c r="E89" s="190"/>
      <c r="F89" s="34"/>
      <c r="G89" s="134"/>
      <c r="H89" s="34"/>
      <c r="I89" s="190"/>
      <c r="J89" s="34"/>
      <c r="K89" s="134"/>
    </row>
    <row r="90" spans="1:11" s="27" customFormat="1" ht="23.25" customHeight="1">
      <c r="A90" s="91" t="s">
        <v>239</v>
      </c>
      <c r="C90" s="33"/>
      <c r="E90" s="134">
        <v>-3326517</v>
      </c>
      <c r="F90" s="34"/>
      <c r="G90" s="134">
        <v>-739213</v>
      </c>
      <c r="H90" s="34"/>
      <c r="I90" s="211">
        <v>-3522927</v>
      </c>
      <c r="J90" s="34"/>
      <c r="K90" s="55">
        <v>-775384</v>
      </c>
    </row>
    <row r="91" spans="1:11" s="27" customFormat="1" ht="23.25" customHeight="1">
      <c r="A91" s="48" t="s">
        <v>193</v>
      </c>
      <c r="C91" s="33"/>
      <c r="E91" s="201">
        <v>-68359</v>
      </c>
      <c r="F91" s="34"/>
      <c r="G91" s="201">
        <v>-42734</v>
      </c>
      <c r="H91" s="34"/>
      <c r="I91" s="191" t="s">
        <v>22</v>
      </c>
      <c r="J91" s="34"/>
      <c r="K91" s="191" t="s">
        <v>22</v>
      </c>
    </row>
    <row r="92" spans="1:11" ht="23.25" customHeight="1">
      <c r="A92" s="36" t="s">
        <v>237</v>
      </c>
      <c r="B92" s="36"/>
      <c r="C92" s="37"/>
      <c r="D92" s="36"/>
      <c r="E92" s="47">
        <f>SUM(E76:E91)</f>
        <v>-6531607</v>
      </c>
      <c r="F92" s="39"/>
      <c r="G92" s="47">
        <f>SUM(G76:G91)</f>
        <v>-9931339</v>
      </c>
      <c r="H92" s="39"/>
      <c r="I92" s="47">
        <f>SUM(I76:I91)</f>
        <v>-5478086</v>
      </c>
      <c r="J92" s="39"/>
      <c r="K92" s="47">
        <f>SUM(K76:K91)</f>
        <v>-2682289</v>
      </c>
    </row>
    <row r="93" spans="1:11" ht="18" customHeight="1">
      <c r="A93" s="36"/>
      <c r="B93" s="36"/>
      <c r="C93" s="37"/>
      <c r="D93" s="36"/>
      <c r="E93" s="55"/>
      <c r="F93" s="28"/>
      <c r="G93" s="28"/>
      <c r="H93" s="28"/>
      <c r="I93" s="28"/>
      <c r="J93" s="28"/>
      <c r="K93" s="28"/>
    </row>
    <row r="94" spans="1:11" ht="23.25" customHeight="1">
      <c r="A94" s="36" t="s">
        <v>184</v>
      </c>
      <c r="B94" s="36"/>
      <c r="C94" s="37"/>
      <c r="D94" s="36"/>
      <c r="E94" s="39">
        <f>+E51+E67+E92</f>
        <v>-2886600</v>
      </c>
      <c r="F94" s="39"/>
      <c r="G94" s="39">
        <f>+G51+G67+G92</f>
        <v>1051721</v>
      </c>
      <c r="H94" s="39"/>
      <c r="I94" s="39">
        <f>+I51+I67+I92</f>
        <v>-2524664</v>
      </c>
      <c r="J94" s="39"/>
      <c r="K94" s="39">
        <f>+K51+K67+K92</f>
        <v>531204</v>
      </c>
    </row>
    <row r="95" spans="1:11" ht="23.25" customHeight="1">
      <c r="A95" s="27" t="s">
        <v>66</v>
      </c>
      <c r="B95" s="27"/>
      <c r="C95" s="33"/>
      <c r="D95" s="27"/>
      <c r="E95" s="134">
        <v>10516115</v>
      </c>
      <c r="F95" s="34"/>
      <c r="G95" s="34">
        <v>3390146</v>
      </c>
      <c r="H95" s="34"/>
      <c r="I95" s="34">
        <v>7251039</v>
      </c>
      <c r="J95" s="34"/>
      <c r="K95" s="34">
        <v>404444</v>
      </c>
    </row>
    <row r="96" spans="1:11" ht="23.25" customHeight="1">
      <c r="A96" s="48" t="s">
        <v>166</v>
      </c>
      <c r="B96" s="48"/>
      <c r="C96" s="33"/>
      <c r="D96" s="48"/>
      <c r="E96" s="134"/>
      <c r="F96" s="34"/>
      <c r="G96" s="34"/>
      <c r="H96" s="34"/>
      <c r="I96" s="34"/>
      <c r="J96" s="34"/>
      <c r="K96" s="34"/>
    </row>
    <row r="97" spans="1:11" ht="23.25" customHeight="1">
      <c r="A97" s="48" t="s">
        <v>167</v>
      </c>
      <c r="B97" s="48"/>
      <c r="C97" s="33"/>
      <c r="D97" s="48"/>
      <c r="E97" s="133">
        <v>-67210</v>
      </c>
      <c r="F97" s="28"/>
      <c r="G97" s="133">
        <v>-86608</v>
      </c>
      <c r="H97" s="28"/>
      <c r="I97" s="191" t="s">
        <v>22</v>
      </c>
      <c r="J97" s="28"/>
      <c r="K97" s="191" t="s">
        <v>22</v>
      </c>
    </row>
    <row r="98" spans="1:11" ht="23.25" customHeight="1" thickBot="1">
      <c r="A98" s="36" t="s">
        <v>67</v>
      </c>
      <c r="B98" s="36"/>
      <c r="C98" s="37"/>
      <c r="D98" s="36"/>
      <c r="E98" s="49">
        <f>SUM(E94:E97)</f>
        <v>7562305</v>
      </c>
      <c r="F98" s="39"/>
      <c r="G98" s="49">
        <f>SUM(G94:G97)</f>
        <v>4355259</v>
      </c>
      <c r="H98" s="39"/>
      <c r="I98" s="49">
        <f>SUM(I94:I97)</f>
        <v>4726375</v>
      </c>
      <c r="J98" s="39"/>
      <c r="K98" s="49">
        <f>SUM(K94:K97)</f>
        <v>935648</v>
      </c>
    </row>
    <row r="99" spans="1:11" ht="18" customHeight="1" thickTop="1">
      <c r="A99" s="36"/>
      <c r="B99" s="36"/>
      <c r="C99" s="37"/>
      <c r="D99" s="36"/>
      <c r="E99" s="51"/>
      <c r="F99" s="39"/>
      <c r="G99" s="51"/>
      <c r="H99" s="39"/>
      <c r="I99" s="51"/>
      <c r="J99" s="39"/>
      <c r="K99" s="51"/>
    </row>
    <row r="100" spans="1:11" ht="23.25" customHeight="1">
      <c r="A100" s="40" t="s">
        <v>0</v>
      </c>
      <c r="B100" s="40"/>
      <c r="C100" s="41"/>
      <c r="D100" s="40"/>
      <c r="F100" s="27"/>
      <c r="I100" s="222"/>
      <c r="J100" s="222"/>
      <c r="K100" s="222"/>
    </row>
    <row r="101" spans="1:11" ht="23.25" customHeight="1">
      <c r="A101" s="40" t="s">
        <v>84</v>
      </c>
      <c r="B101" s="40"/>
      <c r="C101" s="41"/>
      <c r="D101" s="40"/>
      <c r="F101" s="27"/>
      <c r="I101" s="222"/>
      <c r="J101" s="222"/>
      <c r="K101" s="222"/>
    </row>
    <row r="102" spans="1:6" ht="23.25" customHeight="1">
      <c r="A102" s="4" t="s">
        <v>211</v>
      </c>
      <c r="B102" s="42"/>
      <c r="C102" s="43"/>
      <c r="D102" s="42"/>
      <c r="F102" s="27"/>
    </row>
    <row r="103" spans="1:6" ht="18" customHeight="1">
      <c r="A103" s="36"/>
      <c r="B103" s="36"/>
      <c r="C103" s="37"/>
      <c r="D103" s="36"/>
      <c r="F103" s="27"/>
    </row>
    <row r="104" spans="1:11" s="3" customFormat="1" ht="23.25" customHeight="1">
      <c r="A104" s="27"/>
      <c r="B104" s="27"/>
      <c r="C104" s="33"/>
      <c r="D104" s="27"/>
      <c r="E104" s="225" t="s">
        <v>3</v>
      </c>
      <c r="F104" s="225"/>
      <c r="G104" s="225"/>
      <c r="H104" s="44"/>
      <c r="I104" s="220" t="s">
        <v>71</v>
      </c>
      <c r="J104" s="220"/>
      <c r="K104" s="220"/>
    </row>
    <row r="105" spans="1:11" s="3" customFormat="1" ht="23.25" customHeight="1">
      <c r="A105" s="27"/>
      <c r="B105" s="27"/>
      <c r="C105" s="33" t="s">
        <v>4</v>
      </c>
      <c r="D105" s="27"/>
      <c r="E105" s="174">
        <v>2553</v>
      </c>
      <c r="F105" s="18"/>
      <c r="G105" s="174">
        <v>2552</v>
      </c>
      <c r="H105" s="111"/>
      <c r="I105" s="174">
        <v>2553</v>
      </c>
      <c r="J105" s="111"/>
      <c r="K105" s="174">
        <v>2552</v>
      </c>
    </row>
    <row r="106" spans="1:11" ht="23.25" customHeight="1">
      <c r="A106" s="27"/>
      <c r="B106" s="27"/>
      <c r="C106" s="33"/>
      <c r="D106" s="27"/>
      <c r="E106" s="229" t="s">
        <v>53</v>
      </c>
      <c r="F106" s="229"/>
      <c r="G106" s="229"/>
      <c r="H106" s="229"/>
      <c r="I106" s="229"/>
      <c r="J106" s="229"/>
      <c r="K106" s="229"/>
    </row>
    <row r="107" spans="1:11" ht="23.25" customHeight="1">
      <c r="A107" s="46" t="s">
        <v>49</v>
      </c>
      <c r="B107" s="46"/>
      <c r="C107" s="37"/>
      <c r="D107" s="46"/>
      <c r="E107" s="134"/>
      <c r="F107" s="34"/>
      <c r="G107" s="34"/>
      <c r="H107" s="34"/>
      <c r="I107" s="34"/>
      <c r="J107" s="34"/>
      <c r="K107" s="34"/>
    </row>
    <row r="108" spans="1:11" ht="23.25" customHeight="1">
      <c r="A108" s="36" t="s">
        <v>225</v>
      </c>
      <c r="C108" s="37"/>
      <c r="D108" s="36"/>
      <c r="E108" s="55"/>
      <c r="F108" s="28"/>
      <c r="G108" s="28"/>
      <c r="H108" s="28"/>
      <c r="I108" s="28"/>
      <c r="J108" s="28"/>
      <c r="K108" s="28"/>
    </row>
    <row r="109" spans="1:11" ht="23.25" customHeight="1">
      <c r="A109" s="91" t="s">
        <v>226</v>
      </c>
      <c r="C109" s="33"/>
      <c r="D109" s="27"/>
      <c r="E109" s="55"/>
      <c r="F109" s="28"/>
      <c r="G109" s="28"/>
      <c r="H109" s="28"/>
      <c r="I109" s="28"/>
      <c r="J109" s="28"/>
      <c r="K109" s="28"/>
    </row>
    <row r="110" spans="1:11" ht="23.25" customHeight="1">
      <c r="A110" s="91" t="s">
        <v>227</v>
      </c>
      <c r="C110" s="33"/>
      <c r="D110" s="27"/>
      <c r="E110" s="55">
        <v>7572893</v>
      </c>
      <c r="F110" s="28"/>
      <c r="G110" s="55">
        <v>4359222</v>
      </c>
      <c r="H110" s="28"/>
      <c r="I110" s="136">
        <v>4731979</v>
      </c>
      <c r="J110" s="28"/>
      <c r="K110" s="202">
        <v>942171</v>
      </c>
    </row>
    <row r="111" spans="1:11" ht="23.25" customHeight="1">
      <c r="A111" s="91" t="s">
        <v>228</v>
      </c>
      <c r="C111" s="33"/>
      <c r="D111" s="27"/>
      <c r="E111" s="133">
        <v>-10588</v>
      </c>
      <c r="F111" s="28"/>
      <c r="G111" s="133">
        <v>-3963</v>
      </c>
      <c r="H111" s="28"/>
      <c r="I111" s="31">
        <v>-5604</v>
      </c>
      <c r="J111" s="28"/>
      <c r="K111" s="133">
        <v>-6523</v>
      </c>
    </row>
    <row r="112" spans="1:11" ht="23.25" customHeight="1" thickBot="1">
      <c r="A112" s="36" t="s">
        <v>229</v>
      </c>
      <c r="C112" s="37"/>
      <c r="D112" s="36"/>
      <c r="E112" s="50">
        <f>SUM(E110:E111)</f>
        <v>7562305</v>
      </c>
      <c r="F112" s="39"/>
      <c r="G112" s="50">
        <f>SUM(G110:G111)</f>
        <v>4355259</v>
      </c>
      <c r="H112" s="39"/>
      <c r="I112" s="50">
        <f>SUM(I110:I111)</f>
        <v>4726375</v>
      </c>
      <c r="J112" s="39"/>
      <c r="K112" s="50">
        <f>SUM(K110:K111)</f>
        <v>935648</v>
      </c>
    </row>
    <row r="113" spans="1:11" ht="23.25" customHeight="1" thickTop="1">
      <c r="A113" s="36"/>
      <c r="B113" s="36"/>
      <c r="C113" s="37"/>
      <c r="D113" s="36"/>
      <c r="E113" s="51"/>
      <c r="F113" s="39"/>
      <c r="G113" s="51"/>
      <c r="H113" s="39"/>
      <c r="I113" s="51"/>
      <c r="J113" s="39"/>
      <c r="K113" s="51"/>
    </row>
    <row r="114" spans="1:11" s="20" customFormat="1" ht="23.25" customHeight="1">
      <c r="A114" s="52" t="s">
        <v>223</v>
      </c>
      <c r="B114" s="150" t="s">
        <v>224</v>
      </c>
      <c r="C114" s="43"/>
      <c r="D114" s="42"/>
      <c r="E114" s="48"/>
      <c r="F114" s="48"/>
      <c r="G114" s="48"/>
      <c r="H114" s="48"/>
      <c r="I114" s="48"/>
      <c r="J114" s="48"/>
      <c r="K114" s="48"/>
    </row>
    <row r="115" spans="1:11" s="20" customFormat="1" ht="61.5" customHeight="1">
      <c r="A115" s="56"/>
      <c r="B115" s="231" t="s">
        <v>244</v>
      </c>
      <c r="C115" s="232"/>
      <c r="D115" s="232"/>
      <c r="E115" s="232"/>
      <c r="F115" s="232"/>
      <c r="G115" s="232"/>
      <c r="H115" s="232"/>
      <c r="I115" s="232"/>
      <c r="J115" s="232"/>
      <c r="K115" s="232"/>
    </row>
    <row r="116" spans="1:11" ht="23.25" customHeight="1">
      <c r="A116" s="48"/>
      <c r="B116" s="48"/>
      <c r="C116" s="33"/>
      <c r="D116" s="48"/>
      <c r="E116" s="48"/>
      <c r="F116" s="48"/>
      <c r="G116" s="48"/>
      <c r="H116" s="48"/>
      <c r="I116" s="48"/>
      <c r="J116" s="48"/>
      <c r="K116" s="48"/>
    </row>
    <row r="117" spans="1:6" ht="23.25" customHeight="1">
      <c r="A117" s="27"/>
      <c r="B117" s="27"/>
      <c r="C117" s="33"/>
      <c r="D117" s="27"/>
      <c r="F117" s="27"/>
    </row>
    <row r="118" spans="1:6" ht="23.25" customHeight="1">
      <c r="A118" s="27"/>
      <c r="B118" s="27"/>
      <c r="C118" s="33"/>
      <c r="D118" s="27"/>
      <c r="F118" s="27"/>
    </row>
    <row r="119" spans="1:6" ht="23.25" customHeight="1">
      <c r="A119" s="27"/>
      <c r="B119" s="27"/>
      <c r="C119" s="33"/>
      <c r="D119" s="27"/>
      <c r="F119" s="27"/>
    </row>
    <row r="120" spans="1:6" ht="23.25" customHeight="1">
      <c r="A120" s="27"/>
      <c r="B120" s="27"/>
      <c r="C120" s="33"/>
      <c r="D120" s="27"/>
      <c r="F120" s="27"/>
    </row>
  </sheetData>
  <sheetProtection/>
  <mergeCells count="25">
    <mergeCell ref="B115:K115"/>
    <mergeCell ref="E72:G72"/>
    <mergeCell ref="I72:K72"/>
    <mergeCell ref="E74:K74"/>
    <mergeCell ref="I100:K100"/>
    <mergeCell ref="I101:K101"/>
    <mergeCell ref="E104:G104"/>
    <mergeCell ref="I104:K104"/>
    <mergeCell ref="E106:K106"/>
    <mergeCell ref="A4:B4"/>
    <mergeCell ref="A5:B5"/>
    <mergeCell ref="I1:K1"/>
    <mergeCell ref="I2:K2"/>
    <mergeCell ref="E5:G5"/>
    <mergeCell ref="I5:K5"/>
    <mergeCell ref="I68:K68"/>
    <mergeCell ref="I69:K69"/>
    <mergeCell ref="A6:B6"/>
    <mergeCell ref="A7:B7"/>
    <mergeCell ref="I36:K36"/>
    <mergeCell ref="I37:K37"/>
    <mergeCell ref="E7:K7"/>
    <mergeCell ref="E40:G40"/>
    <mergeCell ref="I40:K40"/>
    <mergeCell ref="E42:K42"/>
  </mergeCells>
  <printOptions/>
  <pageMargins left="0.8" right="0.8" top="0.48" bottom="0.5" header="0.5" footer="0.5"/>
  <pageSetup firstPageNumber="12" useFirstPageNumber="1" horizontalDpi="600" verticalDpi="600" orientation="portrait" paperSize="9" scale="94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3" manualBreakCount="3">
    <brk id="35" max="10" man="1"/>
    <brk id="67" max="255" man="1"/>
    <brk id="9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KPMG</cp:lastModifiedBy>
  <cp:lastPrinted>2010-08-05T13:23:33Z</cp:lastPrinted>
  <dcterms:created xsi:type="dcterms:W3CDTF">2005-01-14T03:04:54Z</dcterms:created>
  <dcterms:modified xsi:type="dcterms:W3CDTF">2010-08-10T10:54:26Z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