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08" windowHeight="9168" tabRatio="672" activeTab="5"/>
  </bookViews>
  <sheets>
    <sheet name="BL" sheetId="1" r:id="rId1"/>
    <sheet name="SH 11" sheetId="2" r:id="rId2"/>
    <sheet name="SH 12" sheetId="3" r:id="rId3"/>
    <sheet name="SH 13" sheetId="4" r:id="rId4"/>
    <sheet name="SH 14" sheetId="5" r:id="rId5"/>
    <sheet name="CF" sheetId="6" r:id="rId6"/>
  </sheets>
  <definedNames>
    <definedName name="_xlnm.Print_Area" localSheetId="0">'BL'!$A$1:$J$247</definedName>
    <definedName name="_xlnm.Print_Area" localSheetId="5">'CF'!$A$1:$K$125</definedName>
    <definedName name="_xlnm.Print_Area" localSheetId="1">'SH 11'!$A$1:$AC$38</definedName>
    <definedName name="_xlnm.Print_Area" localSheetId="2">'SH 12'!$A$1:$AC$42</definedName>
    <definedName name="_xlnm.Print_Area" localSheetId="3">'SH 13'!$A$1:$U$31</definedName>
    <definedName name="_xlnm.Print_Area" localSheetId="4">'SH 14'!$A$1:$U$35</definedName>
  </definedNames>
  <calcPr fullCalcOnLoad="1"/>
</workbook>
</file>

<file path=xl/sharedStrings.xml><?xml version="1.0" encoding="utf-8"?>
<sst xmlns="http://schemas.openxmlformats.org/spreadsheetml/2006/main" count="1096" uniqueCount="281">
  <si>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</si>
  <si>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</si>
  <si>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</si>
  <si>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</si>
  <si>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</si>
  <si>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</si>
  <si>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</si>
  <si>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</si>
  <si>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</si>
  <si>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</si>
  <si>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</si>
  <si>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</si>
  <si>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</si>
  <si>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</si>
  <si>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</si>
  <si>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</si>
  <si>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</si>
  <si>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</si>
  <si>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</si>
  <si>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</si>
  <si>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</si>
  <si>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</si>
  <si>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</si>
  <si>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</si>
  <si>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</si>
  <si>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</si>
  <si>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</si>
  <si>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</si>
  <si>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</si>
  <si>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</si>
  <si>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</si>
  <si>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</si>
  <si>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</si>
  <si>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</si>
  <si>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</si>
  <si>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งบกระแสเงินสด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</si>
  <si>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</si>
  <si>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</si>
  <si>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</si>
  <si>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</si>
  <si>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</si>
  <si>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</si>
  <si>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</si>
  <si>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</si>
  <si>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</si>
  <si>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</si>
  <si>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</si>
  <si>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</si>
  <si>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</si>
  <si>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</si>
  <si>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</si>
  <si>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</si>
  <si>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</si>
  <si>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</si>
  <si>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</si>
  <si>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</si>
  <si>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</si>
  <si>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</si>
  <si>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</si>
  <si>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</si>
  <si>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</si>
  <si>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</si>
  <si>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</si>
  <si>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</si>
  <si>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</si>
  <si>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</si>
  <si>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</si>
  <si>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</si>
  <si>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</si>
  <si>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</si>
  <si>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</si>
  <si>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</si>
  <si>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</si>
  <si>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</si>
  <si>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</si>
  <si>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</si>
  <si>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</si>
  <si>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</si>
  <si>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</si>
  <si>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</si>
  <si>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</si>
  <si>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</si>
  <si>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</si>
  <si>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</si>
  <si>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</si>
  <si>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</si>
  <si>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 xml:space="preserve"> 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</si>
  <si>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</si>
  <si>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</si>
  <si>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</si>
  <si>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</si>
  <si>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</si>
  <si>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</si>
  <si>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   สำรองหุ้นทุนซื้อคืน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</si>
  <si>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</si>
  <si>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</si>
  <si>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</si>
  <si>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</si>
  <si>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</si>
  <si>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หุ้นทุนซื้อคืน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</si>
  <si>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</si>
  <si>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</si>
  <si>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</si>
  <si>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</si>
  <si>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</si>
  <si>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</si>
  <si>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</si>
  <si>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</si>
  <si>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</si>
  <si>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</si>
  <si>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</si>
  <si>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</si>
  <si>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</si>
  <si>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</si>
  <si>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</si>
  <si>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</si>
  <si>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</si>
  <si>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</si>
  <si>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</si>
  <si>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</si>
  <si>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เงินสดสุทธิได้มาจาก (ใช้ไปใน) กิจกรรมลงทุน</t>
  </si>
  <si>
    <t>เงินสดสุทธิได้มาจากกิจกรรมดำเนินงาน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</si>
  <si>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</si>
  <si>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</si>
  <si>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เงินปันผลค้างรับจากบริษัทย่อย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</si>
  <si>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</si>
  <si>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</si>
  <si>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</si>
  <si>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ยอดคงเหลือ ณ วันที่ 1 มกราคม 2553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</si>
  <si>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</si>
  <si>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</si>
  <si>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</si>
  <si>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</si>
  <si>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</si>
  <si>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</si>
  <si>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</si>
  <si>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</si>
  <si>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</si>
  <si>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</si>
  <si>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</si>
  <si>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สินทรัพย์ (ต่อ)</t>
  </si>
  <si>
    <t>หนี้สินและส่วนของผู้ถือหุ้น (ต่อ)</t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</si>
  <si>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</si>
  <si>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</si>
  <si>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เงินกู้ยืมระยะสั้นจากสถาบันการเงินเพิ่มขึ้น (ลดลง)</t>
  </si>
  <si>
    <t xml:space="preserve">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</si>
  <si>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</si>
  <si>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</si>
  <si>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</si>
  <si>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4, 5</t>
  </si>
  <si>
    <t>4, 11</t>
  </si>
  <si>
    <t>2553</t>
  </si>
  <si>
    <t>ยอดคงเหลือ ณ วันที่ 1 มกราคม 2554</t>
  </si>
  <si>
    <t xml:space="preserve">                 -</t>
  </si>
  <si>
    <t xml:space="preserve">                  -</t>
  </si>
  <si>
    <t>(หน่วย: พันบาท)</t>
  </si>
  <si>
    <t xml:space="preserve">                      -</t>
  </si>
  <si>
    <t>หนี้สูญและหนี้สงสัยจะสูญ (กลับรายการ</t>
  </si>
  <si>
    <t xml:space="preserve">   ค่าเผื่อหนี้สงสัยจะสูญ)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</si>
  <si>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</si>
  <si>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</si>
  <si>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</si>
  <si>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</si>
  <si>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งบแสดงฐานะการเงิน</t>
  </si>
  <si>
    <t>ส่วนได้เสียที่ไม่มีอำนาจควบคุม</t>
  </si>
  <si>
    <t xml:space="preserve">   ผู้ถือหุ้นของบริษัทใหญ่</t>
  </si>
  <si>
    <t xml:space="preserve">   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</si>
  <si>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</si>
  <si>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</si>
  <si>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ผลต่างจากการตีราคาสินทรัพย์</t>
  </si>
  <si>
    <t>การเปลี่ยนแปลงในมูลค่ายุติธรรม</t>
  </si>
  <si>
    <t xml:space="preserve">   ของเงินลงทุน</t>
  </si>
  <si>
    <t>ส่วนเกินทุนจากส่วนได้ในบริษัทร่วม</t>
  </si>
  <si>
    <t>ส่วนของกำไรเบ็ดเสร็จรวมที่เป็นของ</t>
  </si>
  <si>
    <t>กำไรเบ็ดเสร็จรวมสำหรับงวด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</si>
  <si>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</si>
  <si>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</si>
  <si>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</si>
  <si>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</si>
  <si>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</si>
  <si>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</si>
  <si>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</si>
  <si>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</si>
  <si>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 xml:space="preserve">   ตามที่รายงานในงวดก่อน</t>
  </si>
  <si>
    <t>ค่าใช้จ่าย (รายได้) ภาษีเงินได้</t>
  </si>
  <si>
    <t>(ปรับปรุงใหม่)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</si>
  <si>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</si>
  <si>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</si>
  <si>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</si>
  <si>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</si>
  <si>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</si>
  <si>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 xml:space="preserve">   ปรับปรุงใหม่</t>
  </si>
  <si>
    <t>เงินลงทุนเผื่อขาย</t>
  </si>
  <si>
    <t>ผลกระทบจากการเปลี่ยนแปลง</t>
  </si>
  <si>
    <t xml:space="preserve">   การเปลี่ยนแปลงในส่วนได้เสีย</t>
  </si>
  <si>
    <t xml:space="preserve">   เงินปันผลจ่าย - สุทธิจากส่วนที่เป็นของ</t>
  </si>
  <si>
    <t xml:space="preserve">      หุ้นทุนซื้อคืนที่ถือโดยบริษัทย่อย</t>
  </si>
  <si>
    <t xml:space="preserve">   เข้าส่วนของผู้ถือหุ้น</t>
  </si>
  <si>
    <t>3</t>
  </si>
  <si>
    <t>ผลขาดทุนจากการปรับลดมูลค่าสินค้าคงเหลือ</t>
  </si>
  <si>
    <t xml:space="preserve">   ให้เท่ากับมูลค่าสุทธิที่จะได้รับ</t>
  </si>
  <si>
    <t>กำไรจากการขายเงินลงทุน</t>
  </si>
  <si>
    <t>4, 12</t>
  </si>
  <si>
    <t xml:space="preserve">   ปรับปรุงใหม่ - ก่อนปรับกำไรสะสม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</si>
  <si>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</si>
  <si>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</si>
  <si>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</si>
  <si>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</si>
  <si>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</si>
  <si>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</si>
  <si>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</si>
  <si>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ขายสินทรัพย์ไม่หมุนเวียนที่ถือไว้เพื่อขาย</t>
  </si>
  <si>
    <t>รวมรายการกับผู้ถือหุ้นที่บันทึกโดยตรง</t>
  </si>
  <si>
    <t>กำไรจากการเลิกกิจการของบริษัทย่อย</t>
  </si>
  <si>
    <t>กำไรก่อนค่าใช้จ่าย (รายได้) ภาษีเงินได้</t>
  </si>
  <si>
    <t>3, 10</t>
  </si>
  <si>
    <t xml:space="preserve">สินทรัพย์ไม่มีตัวตนอื่น </t>
  </si>
  <si>
    <t>3, 13</t>
  </si>
  <si>
    <t xml:space="preserve">   นโยบายการบัญชี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</si>
  <si>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</si>
  <si>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</si>
  <si>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กระแสเงินสดจากกิจกรรมดำเนินงาน (ต่อ)</t>
  </si>
  <si>
    <t xml:space="preserve">ซื้อสินทรัพย์ไม่มีตัวตนอื่น </t>
  </si>
  <si>
    <t>เงินสดรับจากการเลิกกิจการของบริษัทย่อย</t>
  </si>
  <si>
    <t xml:space="preserve">   ที่ถือไว้เพื่อขาย</t>
  </si>
  <si>
    <t xml:space="preserve">   ของพนักงาน</t>
  </si>
  <si>
    <t>ภาระผูกพันตามโครงการผลประโยชน์</t>
  </si>
  <si>
    <t>ภาระผูกพันตามโครงการผลประโยชน์ของพนักงาน</t>
  </si>
  <si>
    <t>ค่าตอบแทนผู้บริหารที่สำคัญ</t>
  </si>
  <si>
    <t>กำไรขาดทุนเบ็ดเสร็จอื่นสำหรับงวด</t>
  </si>
  <si>
    <t>จ่ายโครงการผลประโยชน์ของพนักงาน</t>
  </si>
  <si>
    <t xml:space="preserve">   รวมการเปลี่ยนแปลงในส่วนได้เสีย</t>
  </si>
  <si>
    <t xml:space="preserve">   - สุทธิจากค่าใช้จ่าย (รายได้) ภาษีเงินได้</t>
  </si>
  <si>
    <t>ณ วันที่ 30 มิถุนายน 2554 และวันที่ 31 ธันวาคม 2553</t>
  </si>
  <si>
    <t>30 มิถุนายน</t>
  </si>
  <si>
    <t>เงินปันผลรับ</t>
  </si>
  <si>
    <t>ขาดทุนจากการขายเงินลงทุน</t>
  </si>
  <si>
    <t>ขาดทุนจากอัตราแลกเปลี่ยนสุทธิ</t>
  </si>
  <si>
    <t>ยอดคงเหลือ ณ วันที่ 30 มิถุนายน 2553</t>
  </si>
  <si>
    <t>ยอดคงเหลือ ณ วันที่ 30 มิถุนายน 2554</t>
  </si>
  <si>
    <t>รวมส่วนของรายได้ที่รับรู้</t>
  </si>
  <si>
    <t>เงินปันผล</t>
  </si>
  <si>
    <t>ขาดทุนจากการด้อยค่าของเงินลงทุน</t>
  </si>
  <si>
    <t>จ่ายชำระคืนหุ้นกู้</t>
  </si>
  <si>
    <t>เงินสดรับจากการออกหุ้นสามัญเพิ่มทุน</t>
  </si>
  <si>
    <t xml:space="preserve">    ของบริษัทย่อย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</si>
  <si>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</si>
  <si>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</si>
  <si>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(กำไร) ขาดทุนจากการเลิกกิจการของบริษัทย่อย</t>
  </si>
  <si>
    <t>เงินรับชำระจากลูกหนี้ระยะยาวบริษัทที่เกี่ยวข้องกัน</t>
  </si>
  <si>
    <t xml:space="preserve">    จากการขายเงินลงทุน</t>
  </si>
  <si>
    <t xml:space="preserve">เงินให้กู้ยืมระยะสั้นแก่บริษัทย่อยลดลง (เพิ่มขึ้น) </t>
  </si>
  <si>
    <t>เงินกู้ยืมระยะสั้นจากบริษัทย่อยเพิ่มขึ้น (ลดลง)</t>
  </si>
  <si>
    <t>รวมรายการผู้ถือหุ้นที่บันทึกโดยตรง</t>
  </si>
  <si>
    <t>รายการผู้ถือหุ้นที่บันทึกโดยตรง</t>
  </si>
  <si>
    <t xml:space="preserve">ค่าใช้จ่ายภาษีเงินได้ </t>
  </si>
  <si>
    <t>กำไรก่อนค่าใช้จ่ายภาษีเงินได้</t>
  </si>
  <si>
    <t>(ไม่ได้ตรวจสอบ)</t>
  </si>
  <si>
    <t>สำหรับแต่ละงวดสามเดือนสิ้นสุดวันที่ 30 มิถุนายน 2554 และ 2553 (ไม่ได้ตรวจสอบ)</t>
  </si>
  <si>
    <t>สำหรับแต่ละงวดหกเดือนสิ้นสุดวันที่ 30 มิถุนายน 2554 และ 2553 (ไม่ได้ตรวจสอบ)</t>
  </si>
  <si>
    <t>ยอดคงเหลือ ณ วันที่  1 มกราคม 2554</t>
  </si>
  <si>
    <t xml:space="preserve">   - สุทธิจากค่าใช้จ่ายภาษีเงินได้</t>
  </si>
  <si>
    <t>เงินสดสุทธิใช้ไปในกิจกรรมจัดหาเงิน</t>
  </si>
  <si>
    <t xml:space="preserve">   ก่อนค่าใช้จ่าย (รายได้) ภาษีเงินได้</t>
  </si>
  <si>
    <t xml:space="preserve">   เงินปันผลให้ผู้ถือหุ้นของบริษัท</t>
  </si>
  <si>
    <t>1.</t>
  </si>
  <si>
    <t>รายการที่มิใช่เงินสด</t>
  </si>
  <si>
    <t>2.</t>
  </si>
  <si>
    <t xml:space="preserve">   ก่อนค่าใช้จ่ายภาษีเงินได้</t>
  </si>
  <si>
    <r>
      <t xml:space="preserve">2554 บริษัทมีเงินปันผลค้างรับเป็นจำนวนเงิน 2,866 ล้านบาท </t>
    </r>
    <r>
      <rPr>
        <i/>
        <sz val="15"/>
        <rFont val="Angsana New"/>
        <family val="1"/>
      </rPr>
      <t>(2553 : 3,197 ล้านบาท)</t>
    </r>
  </si>
  <si>
    <r>
      <t xml:space="preserve">เงินปันผลระหว่างกาลให้กับบริษัทเป็นจำนวนเงินรวม  2,866  ล้านบาท </t>
    </r>
    <r>
      <rPr>
        <i/>
        <sz val="15"/>
        <rFont val="Angsana New"/>
        <family val="1"/>
      </rPr>
      <t xml:space="preserve">(2553 :  3,197  ล้านบาท) </t>
    </r>
    <r>
      <rPr>
        <sz val="15"/>
        <rFont val="Angsana New"/>
        <family val="1"/>
      </rPr>
      <t xml:space="preserve"> ณ วันที่   30   มิถุนายน </t>
    </r>
  </si>
  <si>
    <t>กำไรจาก (จ่ายชำระ) ต้นทุนธุรกรรมทางการเงิน</t>
  </si>
  <si>
    <t>ค่าใช้จ่ายภาษีเงินได้</t>
  </si>
  <si>
    <t>ในระหว่างงวดหกเดือนสิ้นสุดวันที่    30    มิถุนายน   2554   คณะกรรมการของบริษัทย่อยหลายแห่งได้มีมติอนุมัติการจ่าย</t>
  </si>
  <si>
    <t>ขายเงินลงทุน</t>
  </si>
  <si>
    <t>กำไรจากการขายสินทรัพย์ไม่หมุนเวียน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</si>
  <si>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</si>
  <si>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</si>
  <si>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>เงินสดและรายการเทียบเท่าเงินสดเพิ่มขึ้น</t>
  </si>
  <si>
    <t xml:space="preserve">   (ลดลง) สุทธิ </t>
  </si>
  <si>
    <t>เงินสดจ่ายจากการชำระบัญชีของบริษัทย่อยให้กับ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</si>
</sst>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  <numFmt numFmtId="232" formatCode="_(* #,##0.000_);_(* \(#,##0.000\);_(* &quot;-&quot;??_);_(@_)"/>
    <numFmt numFmtId="233" formatCode="_(* #,##0.0000_);_(* \(#,##0.0000\);_(* &quot;-&quot;??_);_(@_)"/>
    <numFmt numFmtId="234" formatCode="_(* #,##0.00000_);_(* \(#,##0.00000\);_(* &quot;-&quot;??_);_(@_)"/>
    <numFmt numFmtId="235" formatCode="_(* #,##0.000000_);_(* \(#,##0.000000\);_(* &quot;-&quot;??_);_(@_)"/>
    <numFmt numFmtId="236" formatCode="_(* #,##0.0000000_);_(* \(#,##0.0000000\);_(* &quot;-&quot;??_);_(@_)"/>
    <numFmt numFmtId="237" formatCode="_(* #,##0.00000000_);_(* \(#,##0.00000000\);_(* &quot;-&quot;??_);_(@_)"/>
    <numFmt numFmtId="238" formatCode="_(* #,##0.000000000_);_(* \(#,##0.000000000\);_(* &quot;-&quot;??_);_(@_)"/>
    <numFmt numFmtId="239" formatCode="_(* #,##0.0000000000_);_(* \(#,##0.0000000000\);_(* &quot;-&quot;??_);_(@_)"/>
    <numFmt numFmtId="240" formatCode="_(* #,##0.00000000000_);_(* \(#,##0.00000000000\);_(* &quot;-&quot;??_);_(@_)"/>
    <numFmt numFmtId="241" formatCode="_(* #,##0.000000000000_);_(* \(#,##0.000000000000\);_(* &quot;-&quot;??_);_(@_)"/>
    <numFmt numFmtId="242" formatCode="_(* #,##0.0000000000000_);_(* \(#,##0.0000000000000\);_(* &quot;-&quot;??_);_(@_)"/>
    <numFmt numFmtId="243" formatCode="_(* #,##0.00000000000000_);_(* \(#,##0.00000000000000\);_(* &quot;-&quot;??_);_(@_)"/>
    <numFmt numFmtId="244" formatCode="_(* #,##0.000000000000000_);_(* \(#,##0.000000000000000\);_(* &quot;-&quot;??_);_(@_)"/>
    <numFmt numFmtId="245" formatCode="_(* #,##0.0000000000000000_);_(* \(#,##0.0000000000000000\);_(* &quot;-&quot;??_);_(@_)"/>
    <numFmt numFmtId="246" formatCode="_(* #,##0.00000000000000000_);_(* \(#,##0.00000000000000000\);_(* &quot;-&quot;??_);_(@_)"/>
    <numFmt numFmtId="247" formatCode="0.0"/>
    <numFmt numFmtId="248" formatCode="[$-D00041E]0"/>
  </numFmts>
  <fonts count="38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2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223" fontId="0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11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223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27" fontId="0" fillId="0" borderId="0" xfId="0" applyNumberFormat="1" applyFont="1" applyFill="1" applyBorder="1" applyAlignment="1">
      <alignment horizontal="center"/>
    </xf>
    <xf numFmtId="223" fontId="4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 horizontal="right"/>
    </xf>
    <xf numFmtId="223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23" fontId="0" fillId="0" borderId="12" xfId="0" applyNumberFormat="1" applyFon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/>
    </xf>
    <xf numFmtId="227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227" fontId="0" fillId="0" borderId="10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22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223" fontId="4" fillId="0" borderId="0" xfId="0" applyNumberFormat="1" applyFont="1" applyFill="1" applyAlignment="1">
      <alignment horizontal="right"/>
    </xf>
    <xf numFmtId="227" fontId="4" fillId="0" borderId="0" xfId="42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23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right"/>
    </xf>
    <xf numFmtId="223" fontId="4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23" fontId="6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224" fontId="4" fillId="0" borderId="12" xfId="42" applyNumberFormat="1" applyFont="1" applyFill="1" applyBorder="1" applyAlignment="1">
      <alignment/>
    </xf>
    <xf numFmtId="223" fontId="0" fillId="0" borderId="10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6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Alignment="1" quotePrefix="1">
      <alignment/>
    </xf>
    <xf numFmtId="223" fontId="0" fillId="0" borderId="10" xfId="0" applyNumberFormat="1" applyFont="1" applyFill="1" applyBorder="1" applyAlignment="1">
      <alignment horizontal="right"/>
    </xf>
    <xf numFmtId="223" fontId="0" fillId="0" borderId="0" xfId="0" applyNumberFormat="1" applyFill="1" applyAlignment="1">
      <alignment/>
    </xf>
    <xf numFmtId="223" fontId="7" fillId="0" borderId="0" xfId="0" applyNumberFormat="1" applyFont="1" applyFill="1" applyBorder="1" applyAlignment="1">
      <alignment horizontal="center"/>
    </xf>
    <xf numFmtId="223" fontId="7" fillId="0" borderId="0" xfId="0" applyNumberFormat="1" applyFont="1" applyFill="1" applyBorder="1" applyAlignment="1">
      <alignment horizontal="right"/>
    </xf>
    <xf numFmtId="223" fontId="7" fillId="0" borderId="12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223" fontId="7" fillId="0" borderId="0" xfId="0" applyNumberFormat="1" applyFont="1" applyFill="1" applyAlignment="1" quotePrefix="1">
      <alignment horizontal="right"/>
    </xf>
    <xf numFmtId="22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27" fontId="0" fillId="0" borderId="0" xfId="0" applyNumberFormat="1" applyFont="1" applyFill="1" applyBorder="1" applyAlignment="1">
      <alignment horizontal="center"/>
    </xf>
    <xf numFmtId="227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27" fontId="0" fillId="0" borderId="0" xfId="42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4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27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27" fontId="0" fillId="0" borderId="10" xfId="0" applyNumberFormat="1" applyFont="1" applyFill="1" applyBorder="1" applyAlignment="1">
      <alignment horizontal="center"/>
    </xf>
    <xf numFmtId="223" fontId="0" fillId="0" borderId="0" xfId="0" applyNumberFormat="1" applyFont="1" applyBorder="1" applyAlignment="1">
      <alignment/>
    </xf>
    <xf numFmtId="43" fontId="6" fillId="0" borderId="10" xfId="42" applyFont="1" applyFill="1" applyBorder="1" applyAlignment="1">
      <alignment horizontal="right"/>
    </xf>
    <xf numFmtId="43" fontId="6" fillId="0" borderId="0" xfId="42" applyFon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223" fontId="0" fillId="0" borderId="10" xfId="42" applyNumberFormat="1" applyFont="1" applyFill="1" applyBorder="1" applyAlignment="1">
      <alignment/>
    </xf>
    <xf numFmtId="227" fontId="6" fillId="0" borderId="0" xfId="42" applyNumberFormat="1" applyFont="1" applyFill="1" applyBorder="1" applyAlignment="1">
      <alignment horizontal="right"/>
    </xf>
    <xf numFmtId="223" fontId="0" fillId="0" borderId="10" xfId="0" applyNumberFormat="1" applyFont="1" applyFill="1" applyBorder="1" applyAlignment="1">
      <alignment/>
    </xf>
    <xf numFmtId="223" fontId="0" fillId="0" borderId="0" xfId="0" applyNumberFormat="1" applyFont="1" applyFill="1" applyAlignment="1" quotePrefix="1">
      <alignment/>
    </xf>
    <xf numFmtId="43" fontId="7" fillId="0" borderId="0" xfId="42" applyFont="1" applyFill="1" applyBorder="1" applyAlignment="1">
      <alignment horizontal="right"/>
    </xf>
    <xf numFmtId="22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 horizontal="right"/>
    </xf>
    <xf numFmtId="22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3" fontId="0" fillId="0" borderId="0" xfId="42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27" fontId="6" fillId="0" borderId="10" xfId="42" applyNumberFormat="1" applyFont="1" applyFill="1" applyBorder="1" applyAlignment="1">
      <alignment horizontal="right"/>
    </xf>
    <xf numFmtId="49" fontId="0" fillId="24" borderId="0" xfId="0" applyNumberFormat="1" applyFont="1" applyFill="1" applyAlignment="1">
      <alignment/>
    </xf>
    <xf numFmtId="227" fontId="0" fillId="0" borderId="0" xfId="42" applyNumberFormat="1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27" fontId="7" fillId="0" borderId="0" xfId="42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227" fontId="0" fillId="0" borderId="0" xfId="0" applyNumberFormat="1" applyAlignment="1">
      <alignment/>
    </xf>
    <xf numFmtId="22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43" fontId="7" fillId="0" borderId="10" xfId="42" applyFont="1" applyFill="1" applyBorder="1" applyAlignment="1">
      <alignment horizontal="right"/>
    </xf>
    <xf numFmtId="0" fontId="0" fillId="0" borderId="0" xfId="0" applyFill="1" applyAlignment="1">
      <alignment horizontal="left"/>
    </xf>
    <xf numFmtId="223" fontId="6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27" fontId="4" fillId="0" borderId="13" xfId="42" applyNumberFormat="1" applyFont="1" applyFill="1" applyBorder="1" applyAlignment="1">
      <alignment/>
    </xf>
    <xf numFmtId="227" fontId="4" fillId="0" borderId="0" xfId="42" applyNumberFormat="1" applyFont="1" applyFill="1" applyAlignment="1">
      <alignment/>
    </xf>
    <xf numFmtId="227" fontId="4" fillId="0" borderId="10" xfId="0" applyNumberFormat="1" applyFont="1" applyFill="1" applyBorder="1" applyAlignment="1">
      <alignment/>
    </xf>
    <xf numFmtId="227" fontId="4" fillId="0" borderId="0" xfId="0" applyNumberFormat="1" applyFont="1" applyFill="1" applyBorder="1" applyAlignment="1">
      <alignment/>
    </xf>
    <xf numFmtId="227" fontId="7" fillId="0" borderId="10" xfId="42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 horizontal="center"/>
    </xf>
    <xf numFmtId="223" fontId="4" fillId="0" borderId="12" xfId="0" applyNumberFormat="1" applyFont="1" applyFill="1" applyBorder="1" applyAlignment="1">
      <alignment horizontal="right"/>
    </xf>
    <xf numFmtId="43" fontId="4" fillId="0" borderId="12" xfId="42" applyFont="1" applyFill="1" applyBorder="1" applyAlignment="1">
      <alignment horizontal="right"/>
    </xf>
    <xf numFmtId="227" fontId="4" fillId="0" borderId="0" xfId="42" applyNumberFormat="1" applyFont="1" applyFill="1" applyBorder="1" applyAlignment="1">
      <alignment horizontal="center"/>
    </xf>
    <xf numFmtId="43" fontId="7" fillId="0" borderId="11" xfId="42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 horizontal="right"/>
    </xf>
    <xf numFmtId="223" fontId="6" fillId="0" borderId="0" xfId="0" applyNumberFormat="1" applyFont="1" applyFill="1" applyBorder="1" applyAlignment="1">
      <alignment/>
    </xf>
    <xf numFmtId="227" fontId="6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 horizontal="right"/>
    </xf>
    <xf numFmtId="223" fontId="0" fillId="0" borderId="10" xfId="0" applyNumberFormat="1" applyFill="1" applyBorder="1" applyAlignment="1">
      <alignment/>
    </xf>
    <xf numFmtId="227" fontId="4" fillId="0" borderId="13" xfId="0" applyNumberFormat="1" applyFont="1" applyFill="1" applyBorder="1" applyAlignment="1">
      <alignment/>
    </xf>
    <xf numFmtId="43" fontId="6" fillId="0" borderId="10" xfId="42" applyFont="1" applyBorder="1" applyAlignment="1">
      <alignment horizontal="right"/>
    </xf>
    <xf numFmtId="43" fontId="6" fillId="0" borderId="0" xfId="42" applyFont="1" applyFill="1" applyAlignment="1">
      <alignment horizontal="right"/>
    </xf>
    <xf numFmtId="43" fontId="4" fillId="0" borderId="10" xfId="42" applyFont="1" applyFill="1" applyBorder="1" applyAlignment="1">
      <alignment horizontal="right"/>
    </xf>
    <xf numFmtId="223" fontId="0" fillId="0" borderId="1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23" fontId="7" fillId="0" borderId="0" xfId="0" applyNumberFormat="1" applyFont="1" applyFill="1" applyAlignment="1">
      <alignment horizontal="center"/>
    </xf>
    <xf numFmtId="223" fontId="7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223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3" fontId="9" fillId="0" borderId="10" xfId="42" applyFont="1" applyBorder="1" applyAlignment="1">
      <alignment horizontal="right"/>
    </xf>
    <xf numFmtId="227" fontId="6" fillId="0" borderId="10" xfId="42" applyNumberFormat="1" applyFont="1" applyBorder="1" applyAlignment="1">
      <alignment horizontal="right"/>
    </xf>
    <xf numFmtId="227" fontId="6" fillId="0" borderId="10" xfId="0" applyNumberFormat="1" applyFont="1" applyBorder="1" applyAlignment="1">
      <alignment horizontal="center"/>
    </xf>
    <xf numFmtId="227" fontId="7" fillId="0" borderId="0" xfId="42" applyNumberFormat="1" applyFont="1" applyBorder="1" applyAlignment="1">
      <alignment horizontal="center"/>
    </xf>
    <xf numFmtId="223" fontId="6" fillId="0" borderId="0" xfId="42" applyNumberFormat="1" applyFont="1" applyFill="1" applyBorder="1" applyAlignment="1">
      <alignment/>
    </xf>
    <xf numFmtId="223" fontId="7" fillId="0" borderId="12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227" fontId="4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227" fontId="0" fillId="0" borderId="0" xfId="0" applyNumberFormat="1" applyFill="1" applyAlignment="1">
      <alignment horizontal="center"/>
    </xf>
    <xf numFmtId="227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4" fillId="0" borderId="0" xfId="42" applyFont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center"/>
    </xf>
    <xf numFmtId="223" fontId="6" fillId="0" borderId="0" xfId="0" applyNumberFormat="1" applyFont="1" applyFill="1" applyAlignment="1">
      <alignment horizontal="right"/>
    </xf>
    <xf numFmtId="43" fontId="7" fillId="0" borderId="0" xfId="0" applyNumberFormat="1" applyFont="1" applyFill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223" fontId="0" fillId="24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25" borderId="0" xfId="0" applyFill="1" applyAlignment="1">
      <alignment/>
    </xf>
    <xf numFmtId="0" fontId="6" fillId="25" borderId="0" xfId="0" applyFont="1" applyFill="1" applyAlignment="1">
      <alignment/>
    </xf>
    <xf numFmtId="43" fontId="6" fillId="25" borderId="10" xfId="42" applyFont="1" applyFill="1" applyBorder="1" applyAlignment="1">
      <alignment horizontal="right"/>
    </xf>
    <xf numFmtId="223" fontId="0" fillId="25" borderId="0" xfId="0" applyNumberFormat="1" applyFont="1" applyFill="1" applyBorder="1" applyAlignment="1">
      <alignment horizontal="right"/>
    </xf>
    <xf numFmtId="223" fontId="0" fillId="25" borderId="10" xfId="0" applyNumberFormat="1" applyFont="1" applyFill="1" applyBorder="1" applyAlignment="1" quotePrefix="1">
      <alignment horizontal="right"/>
    </xf>
    <xf numFmtId="223" fontId="0" fillId="25" borderId="0" xfId="0" applyNumberFormat="1" applyFont="1" applyFill="1" applyAlignment="1">
      <alignment/>
    </xf>
    <xf numFmtId="43" fontId="6" fillId="25" borderId="0" xfId="42" applyFont="1" applyFill="1" applyBorder="1" applyAlignment="1">
      <alignment horizontal="right"/>
    </xf>
    <xf numFmtId="223" fontId="6" fillId="25" borderId="10" xfId="0" applyNumberFormat="1" applyFont="1" applyFill="1" applyBorder="1" applyAlignment="1">
      <alignment horizontal="right"/>
    </xf>
    <xf numFmtId="0" fontId="4" fillId="25" borderId="0" xfId="0" applyFont="1" applyFill="1" applyAlignment="1">
      <alignment/>
    </xf>
    <xf numFmtId="0" fontId="7" fillId="25" borderId="0" xfId="0" applyFont="1" applyFill="1" applyAlignment="1">
      <alignment/>
    </xf>
    <xf numFmtId="43" fontId="7" fillId="25" borderId="0" xfId="42" applyFont="1" applyFill="1" applyBorder="1" applyAlignment="1">
      <alignment horizontal="right"/>
    </xf>
    <xf numFmtId="223" fontId="4" fillId="25" borderId="0" xfId="0" applyNumberFormat="1" applyFont="1" applyFill="1" applyBorder="1" applyAlignment="1">
      <alignment horizontal="right"/>
    </xf>
    <xf numFmtId="223" fontId="4" fillId="25" borderId="0" xfId="0" applyNumberFormat="1" applyFont="1" applyFill="1" applyBorder="1" applyAlignment="1" quotePrefix="1">
      <alignment horizontal="right"/>
    </xf>
    <xf numFmtId="223" fontId="4" fillId="25" borderId="0" xfId="0" applyNumberFormat="1" applyFont="1" applyFill="1" applyAlignment="1">
      <alignment/>
    </xf>
    <xf numFmtId="223" fontId="7" fillId="25" borderId="0" xfId="0" applyNumberFormat="1" applyFont="1" applyFill="1" applyBorder="1" applyAlignment="1">
      <alignment horizontal="right"/>
    </xf>
    <xf numFmtId="223" fontId="0" fillId="25" borderId="0" xfId="0" applyNumberFormat="1" applyFont="1" applyFill="1" applyBorder="1" applyAlignment="1" quotePrefix="1">
      <alignment horizontal="right"/>
    </xf>
    <xf numFmtId="223" fontId="6" fillId="25" borderId="0" xfId="0" applyNumberFormat="1" applyFont="1" applyFill="1" applyBorder="1" applyAlignment="1">
      <alignment horizontal="right"/>
    </xf>
    <xf numFmtId="0" fontId="4" fillId="25" borderId="0" xfId="0" applyNumberFormat="1" applyFont="1" applyFill="1" applyAlignment="1">
      <alignment horizontal="left"/>
    </xf>
    <xf numFmtId="223" fontId="7" fillId="25" borderId="13" xfId="0" applyNumberFormat="1" applyFont="1" applyFill="1" applyBorder="1" applyAlignment="1">
      <alignment horizontal="right"/>
    </xf>
    <xf numFmtId="227" fontId="7" fillId="25" borderId="13" xfId="0" applyNumberFormat="1" applyFont="1" applyFill="1" applyBorder="1" applyAlignment="1">
      <alignment horizontal="right"/>
    </xf>
    <xf numFmtId="43" fontId="7" fillId="25" borderId="13" xfId="42" applyFont="1" applyFill="1" applyBorder="1" applyAlignment="1">
      <alignment horizontal="right"/>
    </xf>
    <xf numFmtId="223" fontId="4" fillId="25" borderId="13" xfId="0" applyNumberFormat="1" applyFont="1" applyFill="1" applyBorder="1" applyAlignment="1">
      <alignment horizontal="right"/>
    </xf>
    <xf numFmtId="227" fontId="7" fillId="0" borderId="11" xfId="42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left"/>
    </xf>
    <xf numFmtId="43" fontId="6" fillId="0" borderId="11" xfId="42" applyFont="1" applyFill="1" applyBorder="1" applyAlignment="1">
      <alignment horizontal="right"/>
    </xf>
    <xf numFmtId="227" fontId="6" fillId="0" borderId="11" xfId="42" applyNumberFormat="1" applyFont="1" applyFill="1" applyBorder="1" applyAlignment="1">
      <alignment horizontal="right"/>
    </xf>
    <xf numFmtId="223" fontId="0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227" fontId="7" fillId="0" borderId="1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227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227" fontId="4" fillId="0" borderId="0" xfId="42" applyNumberFormat="1" applyFont="1" applyFill="1" applyBorder="1" applyAlignment="1">
      <alignment/>
    </xf>
    <xf numFmtId="227" fontId="4" fillId="0" borderId="0" xfId="42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left"/>
    </xf>
    <xf numFmtId="227" fontId="7" fillId="0" borderId="0" xfId="0" applyNumberFormat="1" applyFont="1" applyFill="1" applyBorder="1" applyAlignment="1">
      <alignment horizontal="right"/>
    </xf>
    <xf numFmtId="43" fontId="4" fillId="0" borderId="11" xfId="42" applyFont="1" applyFill="1" applyBorder="1" applyAlignment="1">
      <alignment horizontal="right"/>
    </xf>
    <xf numFmtId="223" fontId="4" fillId="0" borderId="11" xfId="0" applyNumberFormat="1" applyFont="1" applyFill="1" applyBorder="1" applyAlignment="1">
      <alignment horizontal="right"/>
    </xf>
    <xf numFmtId="227" fontId="4" fillId="0" borderId="11" xfId="42" applyNumberFormat="1" applyFont="1" applyFill="1" applyBorder="1" applyAlignment="1">
      <alignment horizontal="right"/>
    </xf>
    <xf numFmtId="223" fontId="7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view="pageBreakPreview" zoomScaleSheetLayoutView="100" workbookViewId="0" topLeftCell="A1">
      <selection activeCell="A13" sqref="A13"/>
    </sheetView>
  </sheetViews>
  <sheetFormatPr defaultColWidth="9.140625" defaultRowHeight="22.5" customHeight="1"/>
  <cols>
    <col min="1" max="1" width="34.00390625" style="86" customWidth="1"/>
    <col min="2" max="2" width="9.00390625" style="31" bestFit="1" customWidth="1"/>
    <col min="3" max="3" width="0.85546875" style="26" customWidth="1"/>
    <col min="4" max="4" width="15.421875" style="26" customWidth="1"/>
    <col min="5" max="5" width="0.85546875" style="26" customWidth="1"/>
    <col min="6" max="6" width="15.421875" style="26" customWidth="1"/>
    <col min="7" max="7" width="0.9921875" style="26" customWidth="1"/>
    <col min="8" max="8" width="15.421875" style="26" customWidth="1"/>
    <col min="9" max="9" width="0.85546875" style="26" customWidth="1"/>
    <col min="10" max="10" width="15.421875" style="26" customWidth="1"/>
    <col min="11" max="16384" width="9.140625" style="26" customWidth="1"/>
  </cols>
  <sheetData>
    <row r="1" ht="24" customHeight="1">
      <c r="A1" s="85" t="s">
        <v>0</v>
      </c>
    </row>
    <row r="2" ht="24" customHeight="1">
      <c r="A2" s="85" t="s">
        <v>163</v>
      </c>
    </row>
    <row r="3" ht="24" customHeight="1">
      <c r="A3" s="85" t="s">
        <v>233</v>
      </c>
    </row>
    <row r="4" spans="1:10" ht="24" customHeight="1">
      <c r="A4" s="53"/>
      <c r="J4" s="157" t="s">
        <v>155</v>
      </c>
    </row>
    <row r="5" spans="1:10" s="83" customFormat="1" ht="24" customHeight="1">
      <c r="A5" s="86"/>
      <c r="B5" s="42"/>
      <c r="C5" s="42"/>
      <c r="D5" s="276" t="s">
        <v>2</v>
      </c>
      <c r="E5" s="276"/>
      <c r="F5" s="276"/>
      <c r="G5" s="41"/>
      <c r="H5" s="276" t="s">
        <v>62</v>
      </c>
      <c r="I5" s="276"/>
      <c r="J5" s="276"/>
    </row>
    <row r="6" spans="1:10" ht="24" customHeight="1">
      <c r="A6" s="85" t="s">
        <v>1</v>
      </c>
      <c r="B6" s="42" t="s">
        <v>3</v>
      </c>
      <c r="C6" s="87"/>
      <c r="D6" s="220" t="s">
        <v>234</v>
      </c>
      <c r="E6" s="87"/>
      <c r="F6" s="88" t="s">
        <v>53</v>
      </c>
      <c r="G6" s="88"/>
      <c r="H6" s="220" t="s">
        <v>234</v>
      </c>
      <c r="I6" s="87"/>
      <c r="J6" s="88" t="s">
        <v>53</v>
      </c>
    </row>
    <row r="7" spans="2:10" ht="24" customHeight="1">
      <c r="B7" s="42"/>
      <c r="C7" s="87"/>
      <c r="D7" s="139">
        <v>2554</v>
      </c>
      <c r="E7" s="87"/>
      <c r="F7" s="150" t="s">
        <v>151</v>
      </c>
      <c r="G7" s="88"/>
      <c r="H7" s="139">
        <v>2554</v>
      </c>
      <c r="I7" s="87"/>
      <c r="J7" s="150" t="s">
        <v>151</v>
      </c>
    </row>
    <row r="8" spans="2:10" ht="24" customHeight="1">
      <c r="B8" s="42"/>
      <c r="D8" s="172" t="s">
        <v>257</v>
      </c>
      <c r="F8" s="172" t="s">
        <v>185</v>
      </c>
      <c r="G8" s="88"/>
      <c r="H8" s="172" t="s">
        <v>257</v>
      </c>
      <c r="J8" s="172" t="s">
        <v>185</v>
      </c>
    </row>
    <row r="9" spans="2:10" ht="24" customHeight="1">
      <c r="B9" s="42"/>
      <c r="C9" s="42"/>
      <c r="D9" s="277"/>
      <c r="E9" s="277"/>
      <c r="F9" s="277"/>
      <c r="G9" s="277"/>
      <c r="H9" s="277"/>
      <c r="I9" s="277"/>
      <c r="J9" s="277"/>
    </row>
    <row r="10" spans="1:10" ht="24" customHeight="1">
      <c r="A10" s="89" t="s">
        <v>4</v>
      </c>
      <c r="C10" s="27"/>
      <c r="D10" s="32"/>
      <c r="E10" s="32"/>
      <c r="F10" s="32"/>
      <c r="G10" s="32"/>
      <c r="H10" s="32"/>
      <c r="I10" s="32"/>
      <c r="J10" s="32"/>
    </row>
    <row r="11" spans="1:10" ht="24" customHeight="1">
      <c r="A11" s="86" t="s">
        <v>5</v>
      </c>
      <c r="C11" s="27"/>
      <c r="D11" s="51">
        <v>9489972</v>
      </c>
      <c r="E11" s="27"/>
      <c r="F11" s="69">
        <v>7761006</v>
      </c>
      <c r="G11" s="27"/>
      <c r="H11" s="69">
        <v>6007973</v>
      </c>
      <c r="I11" s="27"/>
      <c r="J11" s="69">
        <v>3785847</v>
      </c>
    </row>
    <row r="12" spans="1:10" ht="24" customHeight="1">
      <c r="A12" s="86" t="s">
        <v>37</v>
      </c>
      <c r="B12" s="31" t="s">
        <v>149</v>
      </c>
      <c r="C12" s="27"/>
      <c r="D12" s="51">
        <v>14757151</v>
      </c>
      <c r="E12" s="27"/>
      <c r="F12" s="69">
        <v>15384929</v>
      </c>
      <c r="G12" s="27"/>
      <c r="H12" s="156">
        <v>6362898</v>
      </c>
      <c r="I12" s="27"/>
      <c r="J12" s="156">
        <v>7766188</v>
      </c>
    </row>
    <row r="13" spans="1:10" ht="24" customHeight="1">
      <c r="A13" s="86" t="s">
        <v>61</v>
      </c>
      <c r="B13" s="31">
        <v>4</v>
      </c>
      <c r="C13" s="27"/>
      <c r="D13" s="137" t="s">
        <v>153</v>
      </c>
      <c r="E13" s="27"/>
      <c r="F13" s="137" t="s">
        <v>153</v>
      </c>
      <c r="G13" s="27"/>
      <c r="H13" s="69">
        <v>19110694</v>
      </c>
      <c r="I13" s="27"/>
      <c r="J13" s="69">
        <v>19518990</v>
      </c>
    </row>
    <row r="14" spans="1:10" ht="24" customHeight="1">
      <c r="A14" s="140" t="s">
        <v>47</v>
      </c>
      <c r="C14" s="27"/>
      <c r="D14" s="69"/>
      <c r="E14" s="27"/>
      <c r="F14" s="69"/>
      <c r="G14" s="27"/>
      <c r="H14" s="69"/>
      <c r="I14" s="27"/>
      <c r="J14" s="69"/>
    </row>
    <row r="15" spans="1:10" ht="24" customHeight="1">
      <c r="A15" s="140" t="s">
        <v>127</v>
      </c>
      <c r="B15" s="31">
        <v>4</v>
      </c>
      <c r="C15" s="27"/>
      <c r="D15" s="137" t="s">
        <v>153</v>
      </c>
      <c r="E15" s="27"/>
      <c r="F15" s="137" t="s">
        <v>153</v>
      </c>
      <c r="G15" s="27"/>
      <c r="H15" s="69">
        <v>1750835</v>
      </c>
      <c r="I15" s="27"/>
      <c r="J15" s="69">
        <v>1474770</v>
      </c>
    </row>
    <row r="16" spans="1:10" ht="24" customHeight="1">
      <c r="A16" s="72" t="s">
        <v>38</v>
      </c>
      <c r="B16" s="31">
        <v>4</v>
      </c>
      <c r="C16" s="27"/>
      <c r="D16" s="146">
        <v>35573200</v>
      </c>
      <c r="E16" s="27"/>
      <c r="F16" s="69">
        <v>33862996</v>
      </c>
      <c r="G16" s="27"/>
      <c r="H16" s="69">
        <v>8223821</v>
      </c>
      <c r="I16" s="27"/>
      <c r="J16" s="69">
        <v>7976891</v>
      </c>
    </row>
    <row r="17" spans="1:10" ht="24" customHeight="1">
      <c r="A17" s="72" t="s">
        <v>124</v>
      </c>
      <c r="B17" s="31">
        <v>4</v>
      </c>
      <c r="C17" s="27"/>
      <c r="D17" s="137" t="s">
        <v>153</v>
      </c>
      <c r="E17" s="27"/>
      <c r="F17" s="137" t="s">
        <v>153</v>
      </c>
      <c r="G17" s="27"/>
      <c r="H17" s="146">
        <v>2866042</v>
      </c>
      <c r="I17" s="27"/>
      <c r="J17" s="69">
        <v>1708442</v>
      </c>
    </row>
    <row r="18" spans="1:10" ht="24" customHeight="1">
      <c r="A18" s="72" t="s">
        <v>125</v>
      </c>
      <c r="C18" s="27"/>
      <c r="D18" s="51">
        <v>324413</v>
      </c>
      <c r="E18" s="27"/>
      <c r="F18" s="69">
        <v>458064</v>
      </c>
      <c r="G18" s="27"/>
      <c r="H18" s="137" t="s">
        <v>153</v>
      </c>
      <c r="I18" s="27"/>
      <c r="J18" s="137" t="s">
        <v>153</v>
      </c>
    </row>
    <row r="19" spans="1:10" ht="24" customHeight="1">
      <c r="A19" s="72" t="s">
        <v>126</v>
      </c>
      <c r="C19" s="27"/>
      <c r="D19" s="51">
        <v>381966</v>
      </c>
      <c r="E19" s="27"/>
      <c r="F19" s="69">
        <v>430281</v>
      </c>
      <c r="G19" s="27"/>
      <c r="H19" s="69">
        <v>119229</v>
      </c>
      <c r="I19" s="27"/>
      <c r="J19" s="69">
        <v>154118</v>
      </c>
    </row>
    <row r="20" spans="1:10" ht="24" customHeight="1">
      <c r="A20" s="72" t="s">
        <v>39</v>
      </c>
      <c r="B20" s="31">
        <v>4</v>
      </c>
      <c r="C20" s="27"/>
      <c r="D20" s="107">
        <v>1372034</v>
      </c>
      <c r="E20" s="27"/>
      <c r="F20" s="73">
        <v>1074150</v>
      </c>
      <c r="G20" s="27"/>
      <c r="H20" s="73">
        <v>155810</v>
      </c>
      <c r="I20" s="27"/>
      <c r="J20" s="73">
        <v>117106</v>
      </c>
    </row>
    <row r="21" spans="1:10" s="33" customFormat="1" ht="24" customHeight="1">
      <c r="A21" s="53" t="s">
        <v>6</v>
      </c>
      <c r="B21" s="34"/>
      <c r="C21" s="36"/>
      <c r="D21" s="44">
        <f>SUM(D10:D20)</f>
        <v>61898736</v>
      </c>
      <c r="E21" s="36"/>
      <c r="F21" s="44">
        <f>SUM(F11:F20)</f>
        <v>58971426</v>
      </c>
      <c r="G21" s="36"/>
      <c r="H21" s="44">
        <f>SUM(H11:H20)</f>
        <v>44597302</v>
      </c>
      <c r="I21" s="36"/>
      <c r="J21" s="44">
        <f>SUM(J11:J20)</f>
        <v>42502352</v>
      </c>
    </row>
    <row r="22" spans="1:10" s="33" customFormat="1" ht="24" customHeight="1">
      <c r="A22" s="53"/>
      <c r="B22" s="34"/>
      <c r="C22" s="36"/>
      <c r="D22" s="48"/>
      <c r="E22" s="36"/>
      <c r="F22" s="48"/>
      <c r="G22" s="36"/>
      <c r="H22" s="48"/>
      <c r="I22" s="36"/>
      <c r="J22" s="48"/>
    </row>
    <row r="23" ht="24" customHeight="1">
      <c r="A23" s="85" t="s">
        <v>0</v>
      </c>
    </row>
    <row r="24" ht="24" customHeight="1">
      <c r="A24" s="85" t="s">
        <v>163</v>
      </c>
    </row>
    <row r="25" ht="24" customHeight="1">
      <c r="A25" s="85" t="s">
        <v>233</v>
      </c>
    </row>
    <row r="26" spans="1:10" ht="24" customHeight="1">
      <c r="A26" s="53"/>
      <c r="J26" s="157" t="s">
        <v>155</v>
      </c>
    </row>
    <row r="27" spans="1:10" s="83" customFormat="1" ht="24" customHeight="1">
      <c r="A27" s="86"/>
      <c r="B27" s="42"/>
      <c r="C27" s="42"/>
      <c r="D27" s="276" t="s">
        <v>2</v>
      </c>
      <c r="E27" s="276"/>
      <c r="F27" s="276"/>
      <c r="G27" s="41"/>
      <c r="H27" s="276" t="s">
        <v>62</v>
      </c>
      <c r="I27" s="276"/>
      <c r="J27" s="276"/>
    </row>
    <row r="28" spans="1:10" ht="24" customHeight="1">
      <c r="A28" s="85" t="s">
        <v>140</v>
      </c>
      <c r="B28" s="42" t="s">
        <v>3</v>
      </c>
      <c r="C28" s="87"/>
      <c r="D28" s="220" t="s">
        <v>234</v>
      </c>
      <c r="E28" s="87"/>
      <c r="F28" s="88" t="s">
        <v>53</v>
      </c>
      <c r="G28" s="88"/>
      <c r="H28" s="220" t="s">
        <v>234</v>
      </c>
      <c r="I28" s="87"/>
      <c r="J28" s="88" t="s">
        <v>53</v>
      </c>
    </row>
    <row r="29" spans="2:10" ht="24" customHeight="1">
      <c r="B29" s="42"/>
      <c r="C29" s="87"/>
      <c r="D29" s="139">
        <v>2554</v>
      </c>
      <c r="E29" s="87"/>
      <c r="F29" s="150" t="s">
        <v>151</v>
      </c>
      <c r="G29" s="88"/>
      <c r="H29" s="139">
        <v>2554</v>
      </c>
      <c r="I29" s="87"/>
      <c r="J29" s="150" t="s">
        <v>151</v>
      </c>
    </row>
    <row r="30" spans="2:10" ht="24" customHeight="1">
      <c r="B30" s="42"/>
      <c r="D30" s="172" t="s">
        <v>257</v>
      </c>
      <c r="F30" s="172" t="s">
        <v>185</v>
      </c>
      <c r="G30" s="88"/>
      <c r="H30" s="172" t="s">
        <v>257</v>
      </c>
      <c r="J30" s="172" t="s">
        <v>185</v>
      </c>
    </row>
    <row r="31" spans="2:10" ht="24" customHeight="1">
      <c r="B31" s="42"/>
      <c r="C31" s="42"/>
      <c r="D31" s="277"/>
      <c r="E31" s="277"/>
      <c r="F31" s="277"/>
      <c r="G31" s="277"/>
      <c r="H31" s="277"/>
      <c r="I31" s="277"/>
      <c r="J31" s="277"/>
    </row>
    <row r="32" spans="1:10" ht="24" customHeight="1">
      <c r="A32" s="89" t="s">
        <v>7</v>
      </c>
      <c r="C32" s="27"/>
      <c r="D32" s="32"/>
      <c r="E32" s="32"/>
      <c r="F32" s="32"/>
      <c r="G32" s="32"/>
      <c r="H32" s="32"/>
      <c r="I32" s="32"/>
      <c r="J32" s="32"/>
    </row>
    <row r="33" spans="1:10" ht="24" customHeight="1">
      <c r="A33" s="140" t="s">
        <v>192</v>
      </c>
      <c r="B33" s="31">
        <v>6</v>
      </c>
      <c r="C33" s="27"/>
      <c r="D33" s="70">
        <v>1461098</v>
      </c>
      <c r="E33" s="32"/>
      <c r="F33" s="32">
        <v>1373940</v>
      </c>
      <c r="G33" s="32"/>
      <c r="H33" s="155" t="s">
        <v>154</v>
      </c>
      <c r="I33" s="32"/>
      <c r="J33" s="155" t="s">
        <v>154</v>
      </c>
    </row>
    <row r="34" spans="1:10" ht="24" customHeight="1">
      <c r="A34" s="86" t="s">
        <v>102</v>
      </c>
      <c r="B34" s="31">
        <v>7</v>
      </c>
      <c r="C34" s="27"/>
      <c r="D34" s="167" t="s">
        <v>154</v>
      </c>
      <c r="E34" s="27"/>
      <c r="F34" s="167" t="s">
        <v>154</v>
      </c>
      <c r="G34" s="27"/>
      <c r="H34" s="32">
        <v>20992381</v>
      </c>
      <c r="I34" s="27"/>
      <c r="J34" s="32">
        <v>21080396</v>
      </c>
    </row>
    <row r="35" spans="1:10" ht="24" customHeight="1">
      <c r="A35" s="86" t="s">
        <v>103</v>
      </c>
      <c r="B35" s="31">
        <v>8</v>
      </c>
      <c r="C35" s="27"/>
      <c r="D35" s="70">
        <v>18363980</v>
      </c>
      <c r="E35" s="27"/>
      <c r="F35" s="32">
        <v>14601277</v>
      </c>
      <c r="G35" s="27"/>
      <c r="H35" s="32">
        <v>783021</v>
      </c>
      <c r="I35" s="27"/>
      <c r="J35" s="32">
        <v>289941</v>
      </c>
    </row>
    <row r="36" spans="1:10" ht="24" customHeight="1">
      <c r="A36" s="159" t="s">
        <v>104</v>
      </c>
      <c r="B36" s="31">
        <v>9</v>
      </c>
      <c r="C36" s="27"/>
      <c r="D36" s="69">
        <v>1311933</v>
      </c>
      <c r="E36" s="27"/>
      <c r="F36" s="32">
        <v>844384</v>
      </c>
      <c r="G36" s="27"/>
      <c r="H36" s="32">
        <v>426907</v>
      </c>
      <c r="I36" s="27"/>
      <c r="J36" s="32">
        <f>143631</f>
        <v>143631</v>
      </c>
    </row>
    <row r="37" spans="1:10" ht="24" customHeight="1">
      <c r="A37" s="86" t="s">
        <v>47</v>
      </c>
      <c r="B37" s="31">
        <v>4</v>
      </c>
      <c r="C37" s="27"/>
      <c r="D37" s="167" t="s">
        <v>154</v>
      </c>
      <c r="E37" s="27"/>
      <c r="F37" s="167" t="s">
        <v>154</v>
      </c>
      <c r="G37" s="27"/>
      <c r="H37" s="32">
        <v>4992700</v>
      </c>
      <c r="I37" s="27"/>
      <c r="J37" s="32">
        <v>5904308</v>
      </c>
    </row>
    <row r="38" spans="1:10" ht="24" customHeight="1">
      <c r="A38" s="140" t="s">
        <v>186</v>
      </c>
      <c r="B38" s="31" t="s">
        <v>215</v>
      </c>
      <c r="C38" s="27"/>
      <c r="D38" s="69">
        <v>931289</v>
      </c>
      <c r="E38" s="27"/>
      <c r="F38" s="32">
        <f>1121331-227841</f>
        <v>893490</v>
      </c>
      <c r="G38" s="27"/>
      <c r="H38" s="32">
        <v>135975</v>
      </c>
      <c r="I38" s="27"/>
      <c r="J38" s="32">
        <f>98550-10221</f>
        <v>88329</v>
      </c>
    </row>
    <row r="39" spans="1:10" ht="24" customHeight="1">
      <c r="A39" s="86" t="s">
        <v>75</v>
      </c>
      <c r="B39" s="31" t="s">
        <v>150</v>
      </c>
      <c r="C39" s="90"/>
      <c r="D39" s="69">
        <v>48824643</v>
      </c>
      <c r="E39" s="90"/>
      <c r="F39" s="69">
        <v>47141680</v>
      </c>
      <c r="G39" s="90"/>
      <c r="H39" s="32">
        <v>18080299</v>
      </c>
      <c r="I39" s="90"/>
      <c r="J39" s="32">
        <v>17955630</v>
      </c>
    </row>
    <row r="40" spans="1:10" ht="24" customHeight="1">
      <c r="A40" s="140" t="s">
        <v>207</v>
      </c>
      <c r="C40" s="90"/>
      <c r="D40" s="69">
        <v>442200</v>
      </c>
      <c r="E40" s="90"/>
      <c r="F40" s="69">
        <v>441916</v>
      </c>
      <c r="G40" s="90"/>
      <c r="H40" s="155" t="s">
        <v>154</v>
      </c>
      <c r="I40" s="155"/>
      <c r="J40" s="155" t="s">
        <v>154</v>
      </c>
    </row>
    <row r="41" spans="1:10" ht="24" customHeight="1">
      <c r="A41" s="140" t="s">
        <v>216</v>
      </c>
      <c r="C41" s="27"/>
      <c r="D41" s="69">
        <v>425621</v>
      </c>
      <c r="E41" s="27"/>
      <c r="F41" s="69">
        <v>430514</v>
      </c>
      <c r="G41" s="27"/>
      <c r="H41" s="27">
        <v>49603</v>
      </c>
      <c r="I41" s="27"/>
      <c r="J41" s="32">
        <v>44839</v>
      </c>
    </row>
    <row r="42" spans="1:10" ht="24" customHeight="1">
      <c r="A42" s="86" t="s">
        <v>114</v>
      </c>
      <c r="C42" s="27"/>
      <c r="D42" s="69"/>
      <c r="E42" s="27"/>
      <c r="F42" s="69"/>
      <c r="G42" s="27"/>
      <c r="H42" s="27"/>
      <c r="I42" s="27"/>
      <c r="J42" s="69"/>
    </row>
    <row r="43" spans="1:10" s="45" customFormat="1" ht="24" customHeight="1">
      <c r="A43" s="72" t="s">
        <v>115</v>
      </c>
      <c r="B43" s="31"/>
      <c r="C43" s="69"/>
      <c r="D43" s="69">
        <v>112025</v>
      </c>
      <c r="E43" s="69"/>
      <c r="F43" s="69">
        <v>159818</v>
      </c>
      <c r="G43" s="69"/>
      <c r="H43" s="155" t="s">
        <v>154</v>
      </c>
      <c r="I43" s="27"/>
      <c r="J43" s="155" t="s">
        <v>154</v>
      </c>
    </row>
    <row r="44" spans="1:10" ht="24" customHeight="1">
      <c r="A44" s="86" t="s">
        <v>76</v>
      </c>
      <c r="C44" s="27"/>
      <c r="D44" s="69">
        <v>1803991</v>
      </c>
      <c r="E44" s="27"/>
      <c r="F44" s="69">
        <v>700497</v>
      </c>
      <c r="G44" s="27"/>
      <c r="H44" s="27">
        <v>575344</v>
      </c>
      <c r="I44" s="27"/>
      <c r="J44" s="69">
        <v>197238</v>
      </c>
    </row>
    <row r="45" spans="1:10" ht="24" customHeight="1">
      <c r="A45" s="86" t="s">
        <v>8</v>
      </c>
      <c r="C45" s="27"/>
      <c r="D45" s="73">
        <v>610227</v>
      </c>
      <c r="E45" s="27"/>
      <c r="F45" s="73">
        <v>533529</v>
      </c>
      <c r="G45" s="27"/>
      <c r="H45" s="29">
        <v>91637</v>
      </c>
      <c r="I45" s="27"/>
      <c r="J45" s="73">
        <f>55526+14265</f>
        <v>69791</v>
      </c>
    </row>
    <row r="46" spans="1:10" s="33" customFormat="1" ht="24" customHeight="1">
      <c r="A46" s="53" t="s">
        <v>44</v>
      </c>
      <c r="B46" s="34"/>
      <c r="C46" s="36"/>
      <c r="D46" s="44">
        <f>SUM(D33:D45)</f>
        <v>74287007</v>
      </c>
      <c r="E46" s="36"/>
      <c r="F46" s="44">
        <f>SUM(F33:F45)</f>
        <v>67121045</v>
      </c>
      <c r="G46" s="36"/>
      <c r="H46" s="44">
        <f>SUM(H33:H45)</f>
        <v>46127867</v>
      </c>
      <c r="I46" s="36"/>
      <c r="J46" s="44">
        <f>SUM(J33:J45)</f>
        <v>45774103</v>
      </c>
    </row>
    <row r="47" spans="1:10" s="33" customFormat="1" ht="24" customHeight="1">
      <c r="A47" s="53"/>
      <c r="B47" s="34"/>
      <c r="C47" s="36"/>
      <c r="D47" s="36"/>
      <c r="E47" s="36"/>
      <c r="F47" s="36"/>
      <c r="G47" s="36"/>
      <c r="H47" s="36"/>
      <c r="I47" s="36"/>
      <c r="J47" s="36"/>
    </row>
    <row r="48" spans="1:10" s="33" customFormat="1" ht="24" customHeight="1" thickBot="1">
      <c r="A48" s="53" t="s">
        <v>9</v>
      </c>
      <c r="B48" s="34"/>
      <c r="C48" s="36"/>
      <c r="D48" s="46">
        <f>+D46+D21</f>
        <v>136185743</v>
      </c>
      <c r="E48" s="36"/>
      <c r="F48" s="46">
        <f>+F46+F21</f>
        <v>126092471</v>
      </c>
      <c r="G48" s="36"/>
      <c r="H48" s="46">
        <f>+H46+H21</f>
        <v>90725169</v>
      </c>
      <c r="I48" s="36"/>
      <c r="J48" s="46">
        <f>+J46+J21</f>
        <v>88276455</v>
      </c>
    </row>
    <row r="49" spans="1:10" s="33" customFormat="1" ht="22.5" customHeight="1" thickTop="1">
      <c r="A49" s="53"/>
      <c r="B49" s="34"/>
      <c r="C49" s="36"/>
      <c r="D49" s="48"/>
      <c r="E49" s="36"/>
      <c r="F49" s="48"/>
      <c r="G49" s="36"/>
      <c r="H49" s="48"/>
      <c r="I49" s="36"/>
      <c r="J49" s="48"/>
    </row>
    <row r="50" ht="22.5" customHeight="1">
      <c r="A50" s="85" t="s">
        <v>0</v>
      </c>
    </row>
    <row r="51" ht="22.5" customHeight="1">
      <c r="A51" s="85" t="s">
        <v>163</v>
      </c>
    </row>
    <row r="52" ht="22.5" customHeight="1">
      <c r="A52" s="85" t="s">
        <v>233</v>
      </c>
    </row>
    <row r="53" spans="1:10" ht="24" customHeight="1">
      <c r="A53" s="53"/>
      <c r="J53" s="157" t="s">
        <v>155</v>
      </c>
    </row>
    <row r="54" spans="1:10" s="83" customFormat="1" ht="24" customHeight="1">
      <c r="A54" s="86"/>
      <c r="B54" s="42"/>
      <c r="C54" s="42"/>
      <c r="D54" s="276" t="s">
        <v>2</v>
      </c>
      <c r="E54" s="276"/>
      <c r="F54" s="276"/>
      <c r="G54" s="41"/>
      <c r="H54" s="276" t="s">
        <v>62</v>
      </c>
      <c r="I54" s="276"/>
      <c r="J54" s="276"/>
    </row>
    <row r="55" spans="1:10" ht="24" customHeight="1">
      <c r="A55" s="85" t="s">
        <v>10</v>
      </c>
      <c r="B55" s="42" t="s">
        <v>3</v>
      </c>
      <c r="C55" s="87"/>
      <c r="D55" s="220" t="s">
        <v>234</v>
      </c>
      <c r="E55" s="87"/>
      <c r="F55" s="88" t="s">
        <v>53</v>
      </c>
      <c r="G55" s="88"/>
      <c r="H55" s="220" t="s">
        <v>234</v>
      </c>
      <c r="I55" s="87"/>
      <c r="J55" s="88" t="s">
        <v>53</v>
      </c>
    </row>
    <row r="56" spans="2:10" ht="24" customHeight="1">
      <c r="B56" s="42"/>
      <c r="C56" s="87"/>
      <c r="D56" s="139">
        <v>2554</v>
      </c>
      <c r="E56" s="87"/>
      <c r="F56" s="150" t="s">
        <v>151</v>
      </c>
      <c r="G56" s="88"/>
      <c r="H56" s="139">
        <v>2554</v>
      </c>
      <c r="I56" s="87"/>
      <c r="J56" s="150" t="s">
        <v>151</v>
      </c>
    </row>
    <row r="57" spans="2:10" ht="24" customHeight="1">
      <c r="B57" s="42"/>
      <c r="D57" s="172" t="s">
        <v>257</v>
      </c>
      <c r="F57" s="172" t="s">
        <v>185</v>
      </c>
      <c r="G57" s="88"/>
      <c r="H57" s="172" t="s">
        <v>257</v>
      </c>
      <c r="J57" s="172" t="s">
        <v>185</v>
      </c>
    </row>
    <row r="58" spans="2:10" ht="24" customHeight="1">
      <c r="B58" s="42"/>
      <c r="C58" s="42"/>
      <c r="D58" s="277"/>
      <c r="E58" s="277"/>
      <c r="F58" s="277"/>
      <c r="G58" s="277"/>
      <c r="H58" s="277"/>
      <c r="I58" s="277"/>
      <c r="J58" s="277"/>
    </row>
    <row r="59" spans="1:10" ht="24" customHeight="1">
      <c r="A59" s="89" t="s">
        <v>11</v>
      </c>
      <c r="B59" s="42"/>
      <c r="C59" s="27"/>
      <c r="D59" s="32"/>
      <c r="E59" s="32"/>
      <c r="F59" s="32"/>
      <c r="G59" s="32"/>
      <c r="H59" s="32"/>
      <c r="I59" s="32"/>
      <c r="J59" s="32"/>
    </row>
    <row r="60" spans="1:10" ht="24" customHeight="1">
      <c r="A60" s="86" t="s">
        <v>48</v>
      </c>
      <c r="C60" s="84"/>
      <c r="D60" s="84"/>
      <c r="E60" s="84"/>
      <c r="F60" s="84"/>
      <c r="G60" s="84"/>
      <c r="H60" s="84"/>
      <c r="I60" s="84"/>
      <c r="J60" s="84"/>
    </row>
    <row r="61" spans="1:10" ht="24" customHeight="1">
      <c r="A61" s="86" t="s">
        <v>63</v>
      </c>
      <c r="C61" s="27"/>
      <c r="D61" s="187">
        <v>11448166</v>
      </c>
      <c r="E61" s="27"/>
      <c r="F61" s="69">
        <v>10050702</v>
      </c>
      <c r="G61" s="27"/>
      <c r="H61" s="27">
        <v>7029</v>
      </c>
      <c r="I61" s="27"/>
      <c r="J61" s="69">
        <v>5836</v>
      </c>
    </row>
    <row r="62" spans="1:10" ht="24" customHeight="1">
      <c r="A62" s="86" t="s">
        <v>12</v>
      </c>
      <c r="B62" s="31" t="s">
        <v>202</v>
      </c>
      <c r="C62" s="27"/>
      <c r="D62" s="69">
        <v>10343814</v>
      </c>
      <c r="E62" s="27"/>
      <c r="F62" s="69">
        <v>9706929</v>
      </c>
      <c r="G62" s="27"/>
      <c r="H62" s="27">
        <v>3223326</v>
      </c>
      <c r="I62" s="27"/>
      <c r="J62" s="69">
        <v>3137309</v>
      </c>
    </row>
    <row r="63" spans="1:10" ht="24" customHeight="1">
      <c r="A63" s="86" t="s">
        <v>77</v>
      </c>
      <c r="B63" s="31">
        <v>4</v>
      </c>
      <c r="C63" s="27"/>
      <c r="D63" s="155">
        <v>0</v>
      </c>
      <c r="E63" s="27"/>
      <c r="F63" s="155" t="s">
        <v>154</v>
      </c>
      <c r="G63" s="27"/>
      <c r="H63" s="27">
        <v>100000</v>
      </c>
      <c r="I63" s="27"/>
      <c r="J63" s="69">
        <v>49000</v>
      </c>
    </row>
    <row r="64" spans="1:10" ht="24" customHeight="1">
      <c r="A64" s="86" t="s">
        <v>13</v>
      </c>
      <c r="C64" s="27"/>
      <c r="D64" s="45"/>
      <c r="E64" s="27"/>
      <c r="F64" s="45"/>
      <c r="G64" s="27"/>
      <c r="H64" s="27"/>
      <c r="I64" s="27"/>
      <c r="J64" s="148"/>
    </row>
    <row r="65" spans="1:10" ht="24" customHeight="1">
      <c r="A65" s="86" t="s">
        <v>64</v>
      </c>
      <c r="C65" s="27"/>
      <c r="D65" s="69">
        <v>8400146</v>
      </c>
      <c r="E65" s="27"/>
      <c r="F65" s="69">
        <v>8088134</v>
      </c>
      <c r="G65" s="27"/>
      <c r="H65" s="27">
        <v>7800000</v>
      </c>
      <c r="I65" s="27"/>
      <c r="J65" s="69">
        <v>7600000</v>
      </c>
    </row>
    <row r="66" spans="1:10" ht="24" customHeight="1">
      <c r="A66" s="86" t="s">
        <v>78</v>
      </c>
      <c r="C66" s="27"/>
      <c r="D66" s="69">
        <v>1889243</v>
      </c>
      <c r="E66" s="27"/>
      <c r="F66" s="69">
        <v>1873053</v>
      </c>
      <c r="G66" s="27"/>
      <c r="H66" s="27">
        <v>404784</v>
      </c>
      <c r="I66" s="27"/>
      <c r="J66" s="69">
        <v>559268</v>
      </c>
    </row>
    <row r="67" spans="1:10" ht="24" customHeight="1">
      <c r="A67" s="86" t="s">
        <v>65</v>
      </c>
      <c r="C67" s="27"/>
      <c r="D67" s="69">
        <v>1662469</v>
      </c>
      <c r="E67" s="27"/>
      <c r="F67" s="69">
        <v>1203304</v>
      </c>
      <c r="G67" s="27"/>
      <c r="H67" s="137" t="s">
        <v>154</v>
      </c>
      <c r="I67" s="27"/>
      <c r="J67" s="137" t="s">
        <v>154</v>
      </c>
    </row>
    <row r="68" spans="1:10" ht="24" customHeight="1">
      <c r="A68" s="86" t="s">
        <v>14</v>
      </c>
      <c r="B68" s="31" t="s">
        <v>86</v>
      </c>
      <c r="C68" s="27"/>
      <c r="D68" s="73">
        <v>2933163</v>
      </c>
      <c r="E68" s="27"/>
      <c r="F68" s="73">
        <v>1904477</v>
      </c>
      <c r="G68" s="27"/>
      <c r="H68" s="185">
        <v>989993</v>
      </c>
      <c r="I68" s="27"/>
      <c r="J68" s="73">
        <v>700735</v>
      </c>
    </row>
    <row r="69" spans="1:10" s="33" customFormat="1" ht="24" customHeight="1">
      <c r="A69" s="53" t="s">
        <v>15</v>
      </c>
      <c r="B69" s="34"/>
      <c r="C69" s="36"/>
      <c r="D69" s="44">
        <f>SUM(D61:D68)</f>
        <v>36677001</v>
      </c>
      <c r="E69" s="36"/>
      <c r="F69" s="44">
        <f>SUM(F61:F68)</f>
        <v>32826599</v>
      </c>
      <c r="G69" s="36"/>
      <c r="H69" s="44">
        <f>SUM(H61:H68)</f>
        <v>12525132</v>
      </c>
      <c r="I69" s="36"/>
      <c r="J69" s="44">
        <f>SUM(J61:J68)</f>
        <v>12052148</v>
      </c>
    </row>
    <row r="70" spans="3:10" ht="24" customHeight="1">
      <c r="C70" s="27"/>
      <c r="D70" s="27"/>
      <c r="E70" s="27"/>
      <c r="F70" s="27"/>
      <c r="G70" s="27"/>
      <c r="H70" s="27"/>
      <c r="I70" s="27"/>
      <c r="J70" s="27"/>
    </row>
    <row r="71" spans="1:10" ht="24" customHeight="1">
      <c r="A71" s="89" t="s">
        <v>16</v>
      </c>
      <c r="C71" s="27"/>
      <c r="D71" s="27"/>
      <c r="E71" s="27"/>
      <c r="F71" s="27"/>
      <c r="G71" s="27"/>
      <c r="H71" s="27"/>
      <c r="I71" s="27"/>
      <c r="J71" s="27"/>
    </row>
    <row r="72" spans="1:10" ht="24" customHeight="1">
      <c r="A72" s="86" t="s">
        <v>49</v>
      </c>
      <c r="C72" s="27"/>
      <c r="D72" s="51">
        <v>28694920</v>
      </c>
      <c r="E72" s="27"/>
      <c r="F72" s="69">
        <v>28510544</v>
      </c>
      <c r="G72" s="27"/>
      <c r="H72" s="90">
        <v>27100000</v>
      </c>
      <c r="I72" s="27"/>
      <c r="J72" s="69">
        <v>27700000</v>
      </c>
    </row>
    <row r="73" spans="1:10" ht="24" customHeight="1">
      <c r="A73" s="86" t="s">
        <v>90</v>
      </c>
      <c r="C73" s="32"/>
      <c r="D73" s="188">
        <v>65528</v>
      </c>
      <c r="E73" s="32"/>
      <c r="F73" s="188">
        <f>65495-1015</f>
        <v>64480</v>
      </c>
      <c r="G73" s="32"/>
      <c r="H73" s="195" t="s">
        <v>154</v>
      </c>
      <c r="I73" s="70"/>
      <c r="J73" s="195" t="s">
        <v>154</v>
      </c>
    </row>
    <row r="74" spans="1:10" ht="24" customHeight="1">
      <c r="A74" s="86" t="s">
        <v>79</v>
      </c>
      <c r="C74" s="32"/>
      <c r="D74" s="104">
        <v>2612716</v>
      </c>
      <c r="E74" s="32"/>
      <c r="F74" s="70">
        <f>2670485-68352</f>
        <v>2602133</v>
      </c>
      <c r="G74" s="32"/>
      <c r="H74" s="32">
        <v>292754</v>
      </c>
      <c r="I74" s="32"/>
      <c r="J74" s="70">
        <f>287893-3066</f>
        <v>284827</v>
      </c>
    </row>
    <row r="75" spans="1:10" ht="24" customHeight="1">
      <c r="A75" s="140" t="s">
        <v>226</v>
      </c>
      <c r="C75" s="32"/>
      <c r="D75" s="104"/>
      <c r="E75" s="32"/>
      <c r="F75" s="188"/>
      <c r="G75" s="32"/>
      <c r="H75" s="32"/>
      <c r="I75" s="32"/>
      <c r="J75" s="188"/>
    </row>
    <row r="76" spans="1:10" ht="24" customHeight="1">
      <c r="A76" s="140" t="s">
        <v>225</v>
      </c>
      <c r="B76" s="31" t="s">
        <v>217</v>
      </c>
      <c r="C76" s="32"/>
      <c r="D76" s="103">
        <v>4604858</v>
      </c>
      <c r="E76" s="32"/>
      <c r="F76" s="185">
        <v>1145147</v>
      </c>
      <c r="G76" s="32"/>
      <c r="H76" s="29">
        <v>1417052</v>
      </c>
      <c r="I76" s="32"/>
      <c r="J76" s="185">
        <v>128355</v>
      </c>
    </row>
    <row r="77" spans="1:10" s="33" customFormat="1" ht="24" customHeight="1">
      <c r="A77" s="53" t="s">
        <v>17</v>
      </c>
      <c r="B77" s="34"/>
      <c r="C77" s="36"/>
      <c r="D77" s="91">
        <f>SUM(D72:D76)</f>
        <v>35978022</v>
      </c>
      <c r="E77" s="36"/>
      <c r="F77" s="91">
        <f>SUM(F72:F76)</f>
        <v>32322304</v>
      </c>
      <c r="G77" s="36"/>
      <c r="H77" s="91">
        <f>SUM(H72:H76)</f>
        <v>28809806</v>
      </c>
      <c r="I77" s="91">
        <f>SUM(I72:I75)</f>
        <v>0</v>
      </c>
      <c r="J77" s="91">
        <f>SUM(J72:J76)</f>
        <v>28113182</v>
      </c>
    </row>
    <row r="78" spans="1:10" s="33" customFormat="1" ht="24" customHeight="1">
      <c r="A78" s="53"/>
      <c r="B78" s="34"/>
      <c r="C78" s="36"/>
      <c r="D78" s="36"/>
      <c r="E78" s="36"/>
      <c r="F78" s="36"/>
      <c r="G78" s="36"/>
      <c r="H78" s="36"/>
      <c r="I78" s="36"/>
      <c r="J78" s="36"/>
    </row>
    <row r="79" spans="1:10" s="33" customFormat="1" ht="24" customHeight="1">
      <c r="A79" s="53" t="s">
        <v>18</v>
      </c>
      <c r="B79" s="34"/>
      <c r="C79" s="36"/>
      <c r="D79" s="91">
        <f>SUM(D69+D77)</f>
        <v>72655023</v>
      </c>
      <c r="E79" s="36"/>
      <c r="F79" s="91">
        <f>SUM(F69+F77)</f>
        <v>65148903</v>
      </c>
      <c r="G79" s="36"/>
      <c r="H79" s="91">
        <f>+H77+H69</f>
        <v>41334938</v>
      </c>
      <c r="I79" s="36"/>
      <c r="J79" s="91">
        <f>+J77+J69</f>
        <v>40165330</v>
      </c>
    </row>
    <row r="80" spans="1:10" ht="22.5" customHeight="1">
      <c r="A80" s="53"/>
      <c r="C80" s="84"/>
      <c r="D80" s="92"/>
      <c r="E80" s="84"/>
      <c r="F80" s="92"/>
      <c r="G80" s="84"/>
      <c r="H80" s="92"/>
      <c r="I80" s="84"/>
      <c r="J80" s="92"/>
    </row>
    <row r="81" spans="1:10" ht="22.5" customHeight="1">
      <c r="A81" s="85" t="s">
        <v>0</v>
      </c>
      <c r="B81" s="93"/>
      <c r="C81" s="74"/>
      <c r="D81" s="74"/>
      <c r="E81" s="74"/>
      <c r="F81" s="74"/>
      <c r="G81" s="74"/>
      <c r="H81" s="74"/>
      <c r="I81" s="74"/>
      <c r="J81" s="74"/>
    </row>
    <row r="82" spans="1:10" ht="22.5" customHeight="1">
      <c r="A82" s="85" t="s">
        <v>163</v>
      </c>
      <c r="B82" s="93"/>
      <c r="C82" s="74"/>
      <c r="D82" s="74"/>
      <c r="E82" s="74"/>
      <c r="F82" s="74"/>
      <c r="G82" s="74"/>
      <c r="H82" s="74"/>
      <c r="I82" s="74"/>
      <c r="J82" s="74"/>
    </row>
    <row r="83" spans="1:10" ht="23.25" customHeight="1">
      <c r="A83" s="85" t="s">
        <v>233</v>
      </c>
      <c r="B83" s="93"/>
      <c r="C83" s="74"/>
      <c r="D83" s="74"/>
      <c r="E83" s="74"/>
      <c r="F83" s="74"/>
      <c r="G83" s="74"/>
      <c r="H83" s="74"/>
      <c r="I83" s="74"/>
      <c r="J83" s="74"/>
    </row>
    <row r="84" spans="1:10" ht="24" customHeight="1">
      <c r="A84" s="53"/>
      <c r="J84" s="157" t="s">
        <v>155</v>
      </c>
    </row>
    <row r="85" spans="1:10" s="83" customFormat="1" ht="24" customHeight="1">
      <c r="A85" s="86"/>
      <c r="B85" s="42"/>
      <c r="C85" s="42"/>
      <c r="D85" s="276" t="s">
        <v>2</v>
      </c>
      <c r="E85" s="276"/>
      <c r="F85" s="276"/>
      <c r="G85" s="41"/>
      <c r="H85" s="276" t="s">
        <v>62</v>
      </c>
      <c r="I85" s="276"/>
      <c r="J85" s="276"/>
    </row>
    <row r="86" spans="1:10" ht="24" customHeight="1">
      <c r="A86" s="85" t="s">
        <v>141</v>
      </c>
      <c r="B86" s="42" t="s">
        <v>3</v>
      </c>
      <c r="C86" s="87"/>
      <c r="D86" s="220" t="s">
        <v>234</v>
      </c>
      <c r="E86" s="87"/>
      <c r="F86" s="88" t="s">
        <v>53</v>
      </c>
      <c r="G86" s="88"/>
      <c r="H86" s="220" t="s">
        <v>234</v>
      </c>
      <c r="I86" s="87"/>
      <c r="J86" s="88" t="s">
        <v>53</v>
      </c>
    </row>
    <row r="87" spans="2:10" ht="24" customHeight="1">
      <c r="B87" s="42"/>
      <c r="C87" s="87"/>
      <c r="D87" s="139">
        <v>2554</v>
      </c>
      <c r="E87" s="87"/>
      <c r="F87" s="150" t="s">
        <v>151</v>
      </c>
      <c r="G87" s="88"/>
      <c r="H87" s="139">
        <v>2554</v>
      </c>
      <c r="I87" s="87"/>
      <c r="J87" s="150" t="s">
        <v>151</v>
      </c>
    </row>
    <row r="88" spans="2:10" ht="24" customHeight="1">
      <c r="B88" s="42"/>
      <c r="D88" s="172" t="s">
        <v>257</v>
      </c>
      <c r="F88" s="172" t="s">
        <v>185</v>
      </c>
      <c r="G88" s="88"/>
      <c r="H88" s="172" t="s">
        <v>257</v>
      </c>
      <c r="J88" s="172" t="s">
        <v>185</v>
      </c>
    </row>
    <row r="89" spans="2:10" ht="24" customHeight="1">
      <c r="B89" s="42"/>
      <c r="C89" s="42"/>
      <c r="D89" s="277"/>
      <c r="E89" s="277"/>
      <c r="F89" s="277"/>
      <c r="G89" s="277"/>
      <c r="H89" s="277"/>
      <c r="I89" s="277"/>
      <c r="J89" s="277"/>
    </row>
    <row r="90" spans="1:10" ht="24" customHeight="1">
      <c r="A90" s="89" t="s">
        <v>19</v>
      </c>
      <c r="B90" s="42"/>
      <c r="C90" s="84"/>
      <c r="D90" s="67"/>
      <c r="E90" s="67"/>
      <c r="F90" s="67"/>
      <c r="G90" s="67"/>
      <c r="H90" s="67"/>
      <c r="I90" s="67"/>
      <c r="J90" s="67"/>
    </row>
    <row r="91" spans="1:10" ht="24" customHeight="1">
      <c r="A91" s="66" t="s">
        <v>31</v>
      </c>
      <c r="B91" s="42"/>
      <c r="C91" s="67"/>
      <c r="D91" s="67"/>
      <c r="E91" s="67"/>
      <c r="F91" s="67"/>
      <c r="G91" s="67"/>
      <c r="H91" s="67"/>
      <c r="I91" s="67"/>
      <c r="J91" s="67"/>
    </row>
    <row r="92" spans="1:10" ht="24" customHeight="1" thickBot="1">
      <c r="A92" s="52" t="s">
        <v>66</v>
      </c>
      <c r="B92" s="42"/>
      <c r="C92" s="32"/>
      <c r="D92" s="68">
        <v>8206664</v>
      </c>
      <c r="E92" s="32"/>
      <c r="F92" s="68">
        <v>8206664</v>
      </c>
      <c r="G92" s="32"/>
      <c r="H92" s="68">
        <v>8206664</v>
      </c>
      <c r="I92" s="32"/>
      <c r="J92" s="68">
        <v>8206664</v>
      </c>
    </row>
    <row r="93" spans="1:10" ht="24" customHeight="1" thickTop="1">
      <c r="A93" s="52" t="s">
        <v>67</v>
      </c>
      <c r="B93" s="42"/>
      <c r="C93" s="32"/>
      <c r="D93" s="69">
        <v>7519938</v>
      </c>
      <c r="E93" s="32"/>
      <c r="F93" s="69">
        <v>7519938</v>
      </c>
      <c r="G93" s="32"/>
      <c r="H93" s="69">
        <v>7519938</v>
      </c>
      <c r="I93" s="32"/>
      <c r="J93" s="69">
        <v>7519938</v>
      </c>
    </row>
    <row r="94" spans="1:10" ht="24" customHeight="1">
      <c r="A94" s="54" t="s">
        <v>92</v>
      </c>
      <c r="C94" s="55"/>
      <c r="D94" s="55">
        <v>-2855124</v>
      </c>
      <c r="E94" s="55"/>
      <c r="F94" s="55">
        <v>-2855124</v>
      </c>
      <c r="G94" s="55"/>
      <c r="H94" s="55">
        <v>-1628825</v>
      </c>
      <c r="I94" s="55"/>
      <c r="J94" s="55">
        <v>-1628825</v>
      </c>
    </row>
    <row r="95" spans="1:10" ht="24" customHeight="1">
      <c r="A95" s="66" t="s">
        <v>111</v>
      </c>
      <c r="C95" s="55"/>
      <c r="D95" s="210"/>
      <c r="E95" s="55"/>
      <c r="F95" s="70"/>
      <c r="G95" s="55"/>
      <c r="H95" s="71"/>
      <c r="I95" s="55"/>
      <c r="J95" s="71"/>
    </row>
    <row r="96" spans="1:10" ht="24" customHeight="1">
      <c r="A96" s="65" t="s">
        <v>112</v>
      </c>
      <c r="B96" s="42"/>
      <c r="C96" s="32"/>
      <c r="D96" s="69">
        <v>16436492</v>
      </c>
      <c r="E96" s="32"/>
      <c r="F96" s="69">
        <v>16436492</v>
      </c>
      <c r="G96" s="32"/>
      <c r="H96" s="69">
        <v>16478865</v>
      </c>
      <c r="I96" s="32"/>
      <c r="J96" s="69">
        <v>16478865</v>
      </c>
    </row>
    <row r="97" spans="1:10" ht="24" customHeight="1">
      <c r="A97" s="52" t="s">
        <v>22</v>
      </c>
      <c r="B97" s="42"/>
      <c r="C97" s="32"/>
      <c r="D97" s="187"/>
      <c r="E97" s="32"/>
      <c r="F97" s="69"/>
      <c r="G97" s="32"/>
      <c r="H97" s="69"/>
      <c r="I97" s="32"/>
      <c r="J97" s="69"/>
    </row>
    <row r="98" spans="1:10" ht="24" customHeight="1">
      <c r="A98" s="52" t="s">
        <v>80</v>
      </c>
      <c r="B98" s="42"/>
      <c r="C98" s="32"/>
      <c r="D98" s="187"/>
      <c r="E98" s="32"/>
      <c r="F98" s="69"/>
      <c r="G98" s="32"/>
      <c r="H98" s="69"/>
      <c r="I98" s="32"/>
      <c r="J98" s="69"/>
    </row>
    <row r="99" spans="1:10" ht="24" customHeight="1">
      <c r="A99" s="52" t="s">
        <v>105</v>
      </c>
      <c r="B99" s="42"/>
      <c r="C99" s="32"/>
      <c r="D99" s="69">
        <v>820666</v>
      </c>
      <c r="E99" s="32"/>
      <c r="F99" s="69">
        <v>820666</v>
      </c>
      <c r="G99" s="32"/>
      <c r="H99" s="69">
        <v>820666</v>
      </c>
      <c r="I99" s="32"/>
      <c r="J99" s="69">
        <v>820666</v>
      </c>
    </row>
    <row r="100" spans="1:10" ht="24" customHeight="1">
      <c r="A100" s="52" t="s">
        <v>93</v>
      </c>
      <c r="B100" s="42"/>
      <c r="C100" s="32"/>
      <c r="D100" s="69">
        <v>1628825</v>
      </c>
      <c r="E100" s="32"/>
      <c r="F100" s="69">
        <v>1628825</v>
      </c>
      <c r="G100" s="32"/>
      <c r="H100" s="69">
        <v>1628825</v>
      </c>
      <c r="I100" s="32"/>
      <c r="J100" s="69">
        <v>1628825</v>
      </c>
    </row>
    <row r="101" spans="1:10" ht="24" customHeight="1">
      <c r="A101" s="52" t="s">
        <v>68</v>
      </c>
      <c r="B101" s="42"/>
      <c r="C101" s="32"/>
      <c r="D101" s="187">
        <v>37054038</v>
      </c>
      <c r="E101" s="32"/>
      <c r="F101" s="70">
        <v>34582386</v>
      </c>
      <c r="G101" s="32"/>
      <c r="H101" s="32">
        <v>23976959</v>
      </c>
      <c r="I101" s="32"/>
      <c r="J101" s="70">
        <v>22698182</v>
      </c>
    </row>
    <row r="102" spans="1:11" ht="24" customHeight="1">
      <c r="A102" s="174" t="s">
        <v>175</v>
      </c>
      <c r="B102" s="42"/>
      <c r="C102" s="32"/>
      <c r="D102" s="73">
        <v>10274</v>
      </c>
      <c r="E102" s="32"/>
      <c r="F102" s="73">
        <f>'SH 12'!W17</f>
        <v>-277307</v>
      </c>
      <c r="G102" s="32"/>
      <c r="H102" s="29">
        <v>593803</v>
      </c>
      <c r="I102" s="32"/>
      <c r="J102" s="73">
        <f>'SH 13'!S26</f>
        <v>593474</v>
      </c>
      <c r="K102" s="118"/>
    </row>
    <row r="103" spans="1:10" s="33" customFormat="1" ht="24" customHeight="1">
      <c r="A103" s="53" t="s">
        <v>204</v>
      </c>
      <c r="B103" s="34"/>
      <c r="C103" s="36"/>
      <c r="D103" s="36">
        <f>SUM(D93:D102)</f>
        <v>60615109</v>
      </c>
      <c r="E103" s="36"/>
      <c r="F103" s="36">
        <f>SUM(F93:F102)</f>
        <v>57855876</v>
      </c>
      <c r="G103" s="36"/>
      <c r="H103" s="36">
        <f>SUM(H93:H102)</f>
        <v>49390231</v>
      </c>
      <c r="I103" s="36"/>
      <c r="J103" s="36">
        <f>SUM(J93:J102)</f>
        <v>48111125</v>
      </c>
    </row>
    <row r="104" spans="1:10" ht="24" customHeight="1">
      <c r="A104" s="86" t="s">
        <v>164</v>
      </c>
      <c r="C104" s="32"/>
      <c r="D104" s="73">
        <v>2915611</v>
      </c>
      <c r="E104" s="32"/>
      <c r="F104" s="73">
        <f>'SH 12'!AA17</f>
        <v>3087692</v>
      </c>
      <c r="G104" s="32"/>
      <c r="H104" s="138" t="s">
        <v>153</v>
      </c>
      <c r="I104" s="27"/>
      <c r="J104" s="138" t="s">
        <v>153</v>
      </c>
    </row>
    <row r="105" spans="1:10" s="33" customFormat="1" ht="24" customHeight="1">
      <c r="A105" s="53" t="s">
        <v>205</v>
      </c>
      <c r="B105" s="31"/>
      <c r="C105" s="48"/>
      <c r="D105" s="44">
        <f>SUM(D103:D104)</f>
        <v>63530720</v>
      </c>
      <c r="E105" s="48"/>
      <c r="F105" s="44">
        <f>SUM(F103:F104)</f>
        <v>60943568</v>
      </c>
      <c r="G105" s="48"/>
      <c r="H105" s="44">
        <f>SUM(H103:H104)</f>
        <v>49390231</v>
      </c>
      <c r="I105" s="48"/>
      <c r="J105" s="44">
        <f>SUM(J103:J104)</f>
        <v>48111125</v>
      </c>
    </row>
    <row r="106" spans="1:10" ht="24" customHeight="1">
      <c r="A106" s="53"/>
      <c r="C106" s="27"/>
      <c r="D106" s="27"/>
      <c r="E106" s="27"/>
      <c r="F106" s="27"/>
      <c r="G106" s="27"/>
      <c r="H106" s="27"/>
      <c r="I106" s="27"/>
      <c r="J106" s="27"/>
    </row>
    <row r="107" spans="1:11" ht="24" customHeight="1" thickBot="1">
      <c r="A107" s="53" t="s">
        <v>206</v>
      </c>
      <c r="C107" s="36"/>
      <c r="D107" s="46">
        <f>SUM(D79+D105)</f>
        <v>136185743</v>
      </c>
      <c r="E107" s="36"/>
      <c r="F107" s="46">
        <f>SUM(F79+F105)</f>
        <v>126092471</v>
      </c>
      <c r="G107" s="36"/>
      <c r="H107" s="46">
        <f>SUM(H79+H105)</f>
        <v>90725169</v>
      </c>
      <c r="I107" s="36"/>
      <c r="J107" s="46">
        <f>SUM(J79+J105)</f>
        <v>88276455</v>
      </c>
      <c r="K107" s="27"/>
    </row>
    <row r="108" spans="1:10" ht="22.5" customHeight="1" thickTop="1">
      <c r="A108" s="53"/>
      <c r="C108" s="95"/>
      <c r="D108" s="94"/>
      <c r="E108" s="95"/>
      <c r="F108" s="94"/>
      <c r="G108" s="95"/>
      <c r="H108" s="94"/>
      <c r="I108" s="95"/>
      <c r="J108" s="94"/>
    </row>
    <row r="109" spans="1:10" ht="24" customHeight="1">
      <c r="A109" s="85" t="s">
        <v>0</v>
      </c>
      <c r="B109" s="93"/>
      <c r="C109" s="74"/>
      <c r="D109" s="74"/>
      <c r="E109" s="74"/>
      <c r="F109" s="74"/>
      <c r="G109" s="74"/>
      <c r="H109" s="278"/>
      <c r="I109" s="278"/>
      <c r="J109" s="278"/>
    </row>
    <row r="110" spans="1:10" ht="24" customHeight="1">
      <c r="A110" s="85" t="s">
        <v>52</v>
      </c>
      <c r="B110" s="93"/>
      <c r="C110" s="74"/>
      <c r="D110" s="74"/>
      <c r="E110" s="74"/>
      <c r="F110" s="74"/>
      <c r="G110" s="74"/>
      <c r="H110" s="278"/>
      <c r="I110" s="278"/>
      <c r="J110" s="278"/>
    </row>
    <row r="111" spans="1:10" ht="24.75" customHeight="1">
      <c r="A111" s="37" t="s">
        <v>258</v>
      </c>
      <c r="B111" s="37"/>
      <c r="C111" s="74"/>
      <c r="D111" s="74"/>
      <c r="E111" s="74"/>
      <c r="F111" s="74"/>
      <c r="G111" s="74"/>
      <c r="H111" s="74"/>
      <c r="I111" s="74"/>
      <c r="J111" s="74"/>
    </row>
    <row r="112" spans="1:10" ht="24.75" customHeight="1">
      <c r="A112" s="37"/>
      <c r="B112" s="37"/>
      <c r="C112" s="74"/>
      <c r="D112" s="74"/>
      <c r="E112" s="74"/>
      <c r="F112" s="74"/>
      <c r="G112" s="74"/>
      <c r="H112" s="74"/>
      <c r="I112" s="74"/>
      <c r="J112" s="157" t="s">
        <v>155</v>
      </c>
    </row>
    <row r="113" spans="1:10" s="83" customFormat="1" ht="22.5" customHeight="1">
      <c r="A113" s="65"/>
      <c r="B113" s="42"/>
      <c r="C113" s="42"/>
      <c r="D113" s="276" t="s">
        <v>2</v>
      </c>
      <c r="E113" s="276"/>
      <c r="F113" s="276"/>
      <c r="G113" s="41"/>
      <c r="H113" s="276" t="s">
        <v>62</v>
      </c>
      <c r="I113" s="276"/>
      <c r="J113" s="276"/>
    </row>
    <row r="114" spans="1:10" ht="21" customHeight="1">
      <c r="A114" s="96"/>
      <c r="B114" s="42" t="s">
        <v>3</v>
      </c>
      <c r="C114" s="87"/>
      <c r="D114" s="88">
        <v>2554</v>
      </c>
      <c r="E114" s="87"/>
      <c r="F114" s="150" t="s">
        <v>151</v>
      </c>
      <c r="G114" s="88"/>
      <c r="H114" s="88">
        <v>2554</v>
      </c>
      <c r="I114" s="87"/>
      <c r="J114" s="150" t="s">
        <v>151</v>
      </c>
    </row>
    <row r="115" spans="2:10" ht="21" customHeight="1">
      <c r="B115" s="42"/>
      <c r="C115" s="42"/>
      <c r="D115" s="172"/>
      <c r="E115" s="49"/>
      <c r="F115" s="172" t="s">
        <v>185</v>
      </c>
      <c r="G115" s="88"/>
      <c r="H115" s="172"/>
      <c r="I115" s="49"/>
      <c r="J115" s="172" t="s">
        <v>185</v>
      </c>
    </row>
    <row r="116" spans="2:10" ht="16.5" customHeight="1">
      <c r="B116" s="42"/>
      <c r="C116" s="42"/>
      <c r="D116" s="173"/>
      <c r="E116" s="49"/>
      <c r="F116" s="173"/>
      <c r="G116" s="88"/>
      <c r="H116" s="173"/>
      <c r="I116" s="49"/>
      <c r="J116" s="173"/>
    </row>
    <row r="117" spans="1:10" ht="21.75" customHeight="1">
      <c r="A117" s="89" t="s">
        <v>23</v>
      </c>
      <c r="B117" s="31">
        <v>4</v>
      </c>
      <c r="C117" s="27"/>
      <c r="D117" s="32"/>
      <c r="E117" s="32"/>
      <c r="F117" s="32"/>
      <c r="G117" s="32"/>
      <c r="H117" s="32"/>
      <c r="I117" s="32"/>
      <c r="J117" s="32"/>
    </row>
    <row r="118" spans="1:10" ht="21.75" customHeight="1">
      <c r="A118" s="86" t="s">
        <v>81</v>
      </c>
      <c r="C118" s="27"/>
      <c r="D118" s="98">
        <v>53229968</v>
      </c>
      <c r="E118" s="27"/>
      <c r="F118" s="98">
        <v>47857940</v>
      </c>
      <c r="G118" s="27"/>
      <c r="H118" s="27">
        <v>16931831</v>
      </c>
      <c r="I118" s="27"/>
      <c r="J118" s="51">
        <v>14851087</v>
      </c>
    </row>
    <row r="119" spans="1:10" ht="24" customHeight="1">
      <c r="A119" s="140" t="s">
        <v>51</v>
      </c>
      <c r="C119" s="27"/>
      <c r="D119" s="98">
        <v>62924</v>
      </c>
      <c r="E119" s="27"/>
      <c r="F119" s="98">
        <v>31507</v>
      </c>
      <c r="G119" s="27"/>
      <c r="H119" s="125">
        <v>441055</v>
      </c>
      <c r="I119" s="27"/>
      <c r="J119" s="69">
        <v>314434</v>
      </c>
    </row>
    <row r="120" spans="1:10" ht="24" customHeight="1">
      <c r="A120" s="140" t="s">
        <v>235</v>
      </c>
      <c r="C120" s="27"/>
      <c r="D120" s="98">
        <v>23682</v>
      </c>
      <c r="E120" s="27"/>
      <c r="F120" s="98">
        <v>26128</v>
      </c>
      <c r="G120" s="27"/>
      <c r="H120" s="125">
        <v>2878747</v>
      </c>
      <c r="I120" s="27"/>
      <c r="J120" s="69">
        <v>3215605</v>
      </c>
    </row>
    <row r="121" spans="1:10" ht="21.75" customHeight="1">
      <c r="A121" s="86" t="s">
        <v>82</v>
      </c>
      <c r="C121" s="126"/>
      <c r="D121" s="167" t="s">
        <v>20</v>
      </c>
      <c r="E121" s="126"/>
      <c r="F121" s="98">
        <v>247266</v>
      </c>
      <c r="G121" s="27"/>
      <c r="H121" s="27">
        <v>2624</v>
      </c>
      <c r="I121" s="27"/>
      <c r="J121" s="51">
        <v>112161</v>
      </c>
    </row>
    <row r="122" spans="1:10" ht="21.75" customHeight="1">
      <c r="A122" s="140" t="s">
        <v>213</v>
      </c>
      <c r="C122" s="126"/>
      <c r="D122" s="167" t="s">
        <v>20</v>
      </c>
      <c r="E122" s="126"/>
      <c r="F122" s="167" t="s">
        <v>20</v>
      </c>
      <c r="G122" s="27"/>
      <c r="H122" s="167">
        <v>6496</v>
      </c>
      <c r="I122" s="27"/>
      <c r="J122" s="155" t="s">
        <v>20</v>
      </c>
    </row>
    <row r="123" spans="1:10" ht="21.75" customHeight="1">
      <c r="A123" s="86" t="s">
        <v>24</v>
      </c>
      <c r="C123" s="27"/>
      <c r="D123" s="98">
        <v>221788</v>
      </c>
      <c r="E123" s="27"/>
      <c r="F123" s="98">
        <v>327379</v>
      </c>
      <c r="G123" s="27"/>
      <c r="H123" s="108">
        <v>26176</v>
      </c>
      <c r="I123" s="27"/>
      <c r="J123" s="51">
        <v>47663</v>
      </c>
    </row>
    <row r="124" spans="1:10" s="33" customFormat="1" ht="21.75" customHeight="1">
      <c r="A124" s="53" t="s">
        <v>25</v>
      </c>
      <c r="B124" s="34"/>
      <c r="C124" s="36"/>
      <c r="D124" s="35">
        <f>SUM(D118:D123)</f>
        <v>53538362</v>
      </c>
      <c r="E124" s="36"/>
      <c r="F124" s="35">
        <f>SUM(F118:F123)</f>
        <v>48490220</v>
      </c>
      <c r="G124" s="36"/>
      <c r="H124" s="35">
        <f>SUM(H118:H123)</f>
        <v>20286929</v>
      </c>
      <c r="I124" s="36"/>
      <c r="J124" s="99">
        <f>SUM(J118:J123)</f>
        <v>18540950</v>
      </c>
    </row>
    <row r="125" spans="1:10" ht="16.5" customHeight="1">
      <c r="A125" s="275"/>
      <c r="B125" s="275"/>
      <c r="C125" s="27"/>
      <c r="D125" s="27"/>
      <c r="E125" s="27"/>
      <c r="F125" s="27"/>
      <c r="G125" s="27"/>
      <c r="H125" s="27"/>
      <c r="I125" s="27"/>
      <c r="J125" s="45"/>
    </row>
    <row r="126" spans="1:10" ht="21.75" customHeight="1">
      <c r="A126" s="89" t="s">
        <v>26</v>
      </c>
      <c r="B126" s="31">
        <v>4</v>
      </c>
      <c r="C126" s="27"/>
      <c r="D126" s="27"/>
      <c r="E126" s="27"/>
      <c r="F126" s="27"/>
      <c r="G126" s="27"/>
      <c r="H126" s="27"/>
      <c r="I126" s="27"/>
      <c r="J126" s="98"/>
    </row>
    <row r="127" spans="1:10" ht="21.75" customHeight="1">
      <c r="A127" s="86" t="s">
        <v>83</v>
      </c>
      <c r="C127" s="27"/>
      <c r="D127" s="98">
        <v>43578273</v>
      </c>
      <c r="E127" s="27"/>
      <c r="F127" s="98">
        <v>39710055</v>
      </c>
      <c r="G127" s="27"/>
      <c r="H127" s="27">
        <v>14104129</v>
      </c>
      <c r="I127" s="27"/>
      <c r="J127" s="51">
        <v>12715400</v>
      </c>
    </row>
    <row r="128" spans="1:10" ht="21.75" customHeight="1">
      <c r="A128" s="86" t="s">
        <v>94</v>
      </c>
      <c r="C128" s="27"/>
      <c r="D128" s="98">
        <v>1541498</v>
      </c>
      <c r="E128" s="27"/>
      <c r="F128" s="98">
        <v>1318466</v>
      </c>
      <c r="G128" s="27"/>
      <c r="H128" s="27">
        <v>133373</v>
      </c>
      <c r="I128" s="27"/>
      <c r="J128" s="51">
        <v>93250</v>
      </c>
    </row>
    <row r="129" spans="1:10" ht="21.75" customHeight="1">
      <c r="A129" s="86" t="s">
        <v>95</v>
      </c>
      <c r="C129" s="27"/>
      <c r="D129" s="160">
        <v>2749889</v>
      </c>
      <c r="E129" s="27"/>
      <c r="F129" s="98">
        <v>2416893</v>
      </c>
      <c r="G129" s="27"/>
      <c r="H129" s="27">
        <v>882236</v>
      </c>
      <c r="I129" s="27"/>
      <c r="J129" s="51">
        <v>661094</v>
      </c>
    </row>
    <row r="130" spans="1:10" ht="21.75" customHeight="1" hidden="1">
      <c r="A130" s="65" t="s">
        <v>236</v>
      </c>
      <c r="C130" s="27"/>
      <c r="D130" s="160"/>
      <c r="E130" s="27"/>
      <c r="F130" s="195" t="s">
        <v>20</v>
      </c>
      <c r="G130" s="27"/>
      <c r="H130" s="27"/>
      <c r="I130" s="27"/>
      <c r="J130" s="195" t="s">
        <v>20</v>
      </c>
    </row>
    <row r="131" spans="1:10" ht="21.75" customHeight="1">
      <c r="A131" s="140" t="s">
        <v>228</v>
      </c>
      <c r="C131" s="27"/>
      <c r="D131" s="160">
        <v>152835</v>
      </c>
      <c r="E131" s="27"/>
      <c r="F131" s="188">
        <v>198454</v>
      </c>
      <c r="G131" s="32"/>
      <c r="H131" s="32">
        <v>66761</v>
      </c>
      <c r="I131" s="32"/>
      <c r="J131" s="104">
        <v>74514</v>
      </c>
    </row>
    <row r="132" spans="1:10" ht="21.75" customHeight="1">
      <c r="A132" s="65" t="s">
        <v>237</v>
      </c>
      <c r="C132" s="27"/>
      <c r="D132" s="160">
        <v>30157</v>
      </c>
      <c r="E132" s="27"/>
      <c r="F132" s="195" t="s">
        <v>20</v>
      </c>
      <c r="G132" s="32"/>
      <c r="H132" s="195" t="s">
        <v>20</v>
      </c>
      <c r="I132" s="32"/>
      <c r="J132" s="195" t="s">
        <v>20</v>
      </c>
    </row>
    <row r="133" spans="1:10" ht="21.75" customHeight="1">
      <c r="A133" s="140" t="s">
        <v>96</v>
      </c>
      <c r="B133" s="26"/>
      <c r="D133" s="161">
        <v>673494</v>
      </c>
      <c r="F133" s="100">
        <v>499368</v>
      </c>
      <c r="H133" s="161">
        <v>484359</v>
      </c>
      <c r="I133" s="49"/>
      <c r="J133" s="103">
        <v>338875</v>
      </c>
    </row>
    <row r="134" spans="1:10" s="33" customFormat="1" ht="21.75" customHeight="1">
      <c r="A134" s="53" t="s">
        <v>27</v>
      </c>
      <c r="B134" s="34"/>
      <c r="C134" s="36"/>
      <c r="D134" s="44">
        <f>SUM(D127:D133)</f>
        <v>48726146</v>
      </c>
      <c r="E134" s="36"/>
      <c r="F134" s="44">
        <f>SUM(F127:F133)</f>
        <v>44143236</v>
      </c>
      <c r="G134" s="36"/>
      <c r="H134" s="44">
        <f>SUM(H127:H133)</f>
        <v>15670858</v>
      </c>
      <c r="I134" s="36"/>
      <c r="J134" s="44">
        <f>SUM(J127:J133)</f>
        <v>13883133</v>
      </c>
    </row>
    <row r="135" spans="1:10" ht="16.5" customHeight="1">
      <c r="A135" s="275"/>
      <c r="B135" s="275"/>
      <c r="C135" s="27"/>
      <c r="D135" s="27"/>
      <c r="E135" s="27"/>
      <c r="F135" s="27"/>
      <c r="G135" s="27"/>
      <c r="H135" s="27"/>
      <c r="I135" s="27"/>
      <c r="J135" s="45"/>
    </row>
    <row r="136" spans="1:10" ht="21.75" customHeight="1">
      <c r="A136" s="86" t="s">
        <v>116</v>
      </c>
      <c r="C136" s="27"/>
      <c r="D136" s="100">
        <v>1138892</v>
      </c>
      <c r="E136" s="27"/>
      <c r="F136" s="100">
        <v>665648</v>
      </c>
      <c r="G136" s="27"/>
      <c r="H136" s="136" t="s">
        <v>20</v>
      </c>
      <c r="I136" s="27"/>
      <c r="J136" s="136" t="s">
        <v>20</v>
      </c>
    </row>
    <row r="137" spans="1:10" ht="21.75" customHeight="1">
      <c r="A137" s="53" t="s">
        <v>256</v>
      </c>
      <c r="C137" s="27"/>
      <c r="D137" s="36">
        <f>D124-D134+D136</f>
        <v>5951108</v>
      </c>
      <c r="E137" s="27"/>
      <c r="F137" s="36">
        <f>F124-F134+F136</f>
        <v>5012632</v>
      </c>
      <c r="G137" s="36"/>
      <c r="H137" s="36">
        <f>H124-H134</f>
        <v>4616071</v>
      </c>
      <c r="I137" s="36"/>
      <c r="J137" s="95">
        <f>SUM(J124-J134)</f>
        <v>4657817</v>
      </c>
    </row>
    <row r="138" spans="1:10" ht="21.75" customHeight="1">
      <c r="A138" s="140" t="s">
        <v>255</v>
      </c>
      <c r="C138" s="27"/>
      <c r="D138" s="73">
        <v>1041591</v>
      </c>
      <c r="E138" s="27"/>
      <c r="F138" s="73">
        <v>970670</v>
      </c>
      <c r="G138" s="27"/>
      <c r="H138" s="152">
        <v>2151</v>
      </c>
      <c r="I138" s="27"/>
      <c r="J138" s="141">
        <v>219492</v>
      </c>
    </row>
    <row r="139" spans="1:10" ht="21.75" customHeight="1" thickBot="1">
      <c r="A139" s="53" t="s">
        <v>89</v>
      </c>
      <c r="C139" s="36"/>
      <c r="D139" s="46">
        <f>D137-D138</f>
        <v>4909517</v>
      </c>
      <c r="E139" s="36"/>
      <c r="F139" s="46">
        <f>F137-F138</f>
        <v>4041962</v>
      </c>
      <c r="G139" s="36"/>
      <c r="H139" s="46">
        <f>H137-H138</f>
        <v>4613920</v>
      </c>
      <c r="I139" s="36"/>
      <c r="J139" s="46">
        <f>J137-J138</f>
        <v>4438325</v>
      </c>
    </row>
    <row r="140" spans="1:10" ht="16.5" customHeight="1" thickTop="1">
      <c r="A140" s="53"/>
      <c r="C140" s="36"/>
      <c r="D140" s="48"/>
      <c r="E140" s="36"/>
      <c r="F140" s="48"/>
      <c r="G140" s="36"/>
      <c r="H140" s="48"/>
      <c r="I140" s="36"/>
      <c r="J140" s="45"/>
    </row>
    <row r="141" spans="1:10" ht="21.75" customHeight="1">
      <c r="A141" s="53" t="s">
        <v>110</v>
      </c>
      <c r="C141" s="27"/>
      <c r="D141" s="27"/>
      <c r="E141" s="27"/>
      <c r="F141" s="27"/>
      <c r="G141" s="27"/>
      <c r="H141" s="27"/>
      <c r="I141" s="27"/>
      <c r="J141" s="98"/>
    </row>
    <row r="142" spans="1:10" ht="21.75" customHeight="1">
      <c r="A142" s="140" t="s">
        <v>165</v>
      </c>
      <c r="C142" s="27"/>
      <c r="D142" s="51">
        <v>4869329</v>
      </c>
      <c r="E142" s="27"/>
      <c r="F142" s="51">
        <v>4002600</v>
      </c>
      <c r="G142" s="27"/>
      <c r="H142" s="108">
        <f>H139</f>
        <v>4613920</v>
      </c>
      <c r="I142" s="27"/>
      <c r="J142" s="51">
        <v>4438325</v>
      </c>
    </row>
    <row r="143" spans="1:10" ht="21.75" customHeight="1">
      <c r="A143" s="140" t="s">
        <v>166</v>
      </c>
      <c r="C143" s="27"/>
      <c r="D143" s="189">
        <v>40188</v>
      </c>
      <c r="E143" s="27"/>
      <c r="F143" s="103">
        <v>39362</v>
      </c>
      <c r="G143" s="27"/>
      <c r="H143" s="138" t="s">
        <v>20</v>
      </c>
      <c r="I143" s="27"/>
      <c r="J143" s="138" t="s">
        <v>20</v>
      </c>
    </row>
    <row r="144" spans="1:10" ht="21.75" customHeight="1" thickBot="1">
      <c r="A144" s="53" t="s">
        <v>89</v>
      </c>
      <c r="C144" s="48"/>
      <c r="D144" s="47">
        <f>SUM(D142:D143)</f>
        <v>4909517</v>
      </c>
      <c r="E144" s="48"/>
      <c r="F144" s="47">
        <f>SUM(F142:F143)</f>
        <v>4041962</v>
      </c>
      <c r="G144" s="48"/>
      <c r="H144" s="47">
        <f>SUM(H142:H143)</f>
        <v>4613920</v>
      </c>
      <c r="I144" s="48"/>
      <c r="J144" s="101">
        <f>SUM(J142:J143)</f>
        <v>4438325</v>
      </c>
    </row>
    <row r="145" spans="1:10" ht="16.5" customHeight="1" thickTop="1">
      <c r="A145" s="53"/>
      <c r="C145" s="36"/>
      <c r="D145" s="48"/>
      <c r="E145" s="36"/>
      <c r="F145" s="48"/>
      <c r="G145" s="36"/>
      <c r="H145" s="48"/>
      <c r="I145" s="36"/>
      <c r="J145" s="45"/>
    </row>
    <row r="146" spans="1:10" ht="27" customHeight="1" thickBot="1">
      <c r="A146" s="53" t="s">
        <v>139</v>
      </c>
      <c r="B146" s="31">
        <v>15</v>
      </c>
      <c r="C146" s="27"/>
      <c r="D146" s="102">
        <v>0.73</v>
      </c>
      <c r="E146" s="27"/>
      <c r="F146" s="102">
        <v>0.61</v>
      </c>
      <c r="G146" s="27"/>
      <c r="H146" s="127">
        <v>0.65</v>
      </c>
      <c r="I146" s="27"/>
      <c r="J146" s="127">
        <v>0.63</v>
      </c>
    </row>
    <row r="147" spans="1:10" ht="22.5" thickTop="1">
      <c r="A147" s="275"/>
      <c r="B147" s="275"/>
      <c r="C147" s="84"/>
      <c r="D147" s="67"/>
      <c r="E147" s="67"/>
      <c r="F147" s="67"/>
      <c r="G147" s="67"/>
      <c r="H147" s="67"/>
      <c r="I147" s="67"/>
      <c r="J147" s="162"/>
    </row>
    <row r="148" spans="1:10" ht="21">
      <c r="A148" s="217"/>
      <c r="B148" s="217"/>
      <c r="C148" s="84"/>
      <c r="D148" s="67"/>
      <c r="E148" s="67"/>
      <c r="F148" s="67"/>
      <c r="G148" s="67"/>
      <c r="H148" s="67"/>
      <c r="I148" s="67"/>
      <c r="J148" s="162"/>
    </row>
    <row r="149" spans="1:10" ht="24" customHeight="1">
      <c r="A149" s="85" t="s">
        <v>0</v>
      </c>
      <c r="B149" s="93"/>
      <c r="C149" s="74"/>
      <c r="D149" s="74"/>
      <c r="E149" s="74"/>
      <c r="F149" s="74"/>
      <c r="G149" s="74"/>
      <c r="H149" s="278"/>
      <c r="I149" s="278"/>
      <c r="J149" s="278"/>
    </row>
    <row r="150" spans="1:10" ht="24" customHeight="1">
      <c r="A150" s="85" t="s">
        <v>167</v>
      </c>
      <c r="B150" s="93"/>
      <c r="C150" s="74"/>
      <c r="D150" s="74"/>
      <c r="E150" s="74"/>
      <c r="F150" s="74"/>
      <c r="G150" s="74"/>
      <c r="H150" s="278"/>
      <c r="I150" s="278"/>
      <c r="J150" s="278"/>
    </row>
    <row r="151" spans="1:10" ht="24.75" customHeight="1">
      <c r="A151" s="37" t="s">
        <v>258</v>
      </c>
      <c r="B151" s="37"/>
      <c r="C151" s="74"/>
      <c r="D151" s="74"/>
      <c r="E151" s="74"/>
      <c r="F151" s="74"/>
      <c r="G151" s="74"/>
      <c r="H151" s="74"/>
      <c r="I151" s="74"/>
      <c r="J151" s="74"/>
    </row>
    <row r="152" spans="1:10" ht="24.75" customHeight="1">
      <c r="A152" s="37"/>
      <c r="B152" s="37"/>
      <c r="C152" s="74"/>
      <c r="D152" s="74"/>
      <c r="E152" s="74"/>
      <c r="F152" s="74"/>
      <c r="G152" s="74"/>
      <c r="H152" s="74"/>
      <c r="I152" s="74"/>
      <c r="J152" s="157" t="s">
        <v>155</v>
      </c>
    </row>
    <row r="153" spans="1:10" s="83" customFormat="1" ht="22.5" customHeight="1">
      <c r="A153" s="65"/>
      <c r="B153" s="42"/>
      <c r="C153" s="42"/>
      <c r="D153" s="276" t="s">
        <v>2</v>
      </c>
      <c r="E153" s="276"/>
      <c r="F153" s="276"/>
      <c r="G153" s="41"/>
      <c r="H153" s="276" t="s">
        <v>62</v>
      </c>
      <c r="I153" s="276"/>
      <c r="J153" s="276"/>
    </row>
    <row r="154" spans="1:10" ht="21" customHeight="1">
      <c r="A154" s="96"/>
      <c r="B154" s="42" t="s">
        <v>3</v>
      </c>
      <c r="C154" s="87"/>
      <c r="D154" s="88">
        <v>2554</v>
      </c>
      <c r="E154" s="87"/>
      <c r="F154" s="150" t="s">
        <v>151</v>
      </c>
      <c r="G154" s="88"/>
      <c r="H154" s="88">
        <v>2554</v>
      </c>
      <c r="I154" s="87"/>
      <c r="J154" s="150" t="s">
        <v>151</v>
      </c>
    </row>
    <row r="155" spans="4:10" ht="22.5" customHeight="1">
      <c r="D155" s="172"/>
      <c r="E155" s="49"/>
      <c r="F155" s="172" t="s">
        <v>185</v>
      </c>
      <c r="G155" s="88"/>
      <c r="H155" s="172"/>
      <c r="I155" s="49"/>
      <c r="J155" s="172" t="s">
        <v>185</v>
      </c>
    </row>
    <row r="157" spans="1:10" ht="22.5" customHeight="1">
      <c r="A157" s="53" t="s">
        <v>89</v>
      </c>
      <c r="D157" s="36">
        <f>D144</f>
        <v>4909517</v>
      </c>
      <c r="E157" s="33"/>
      <c r="F157" s="36">
        <f>F144</f>
        <v>4041962</v>
      </c>
      <c r="G157" s="33"/>
      <c r="H157" s="36">
        <f>H144</f>
        <v>4613920</v>
      </c>
      <c r="I157" s="33"/>
      <c r="J157" s="36">
        <f>J144</f>
        <v>4438325</v>
      </c>
    </row>
    <row r="159" ht="22.5" customHeight="1">
      <c r="A159" s="53" t="s">
        <v>168</v>
      </c>
    </row>
    <row r="160" ht="22.5" customHeight="1" hidden="1"/>
    <row r="161" spans="1:10" ht="22.5" customHeight="1">
      <c r="A161" s="140" t="s">
        <v>169</v>
      </c>
      <c r="D161" s="155" t="s">
        <v>20</v>
      </c>
      <c r="F161" s="167">
        <v>41</v>
      </c>
      <c r="H161" s="155" t="s">
        <v>20</v>
      </c>
      <c r="J161" s="155" t="s">
        <v>20</v>
      </c>
    </row>
    <row r="162" spans="1:10" ht="22.5" customHeight="1">
      <c r="A162" s="140" t="s">
        <v>172</v>
      </c>
      <c r="D162" s="155" t="s">
        <v>20</v>
      </c>
      <c r="F162" s="167">
        <v>-480992</v>
      </c>
      <c r="H162" s="155" t="s">
        <v>20</v>
      </c>
      <c r="J162" s="155" t="s">
        <v>20</v>
      </c>
    </row>
    <row r="163" spans="1:4" ht="22.5" customHeight="1">
      <c r="A163" s="140" t="s">
        <v>170</v>
      </c>
      <c r="D163" s="125"/>
    </row>
    <row r="164" spans="1:10" ht="22.5" customHeight="1">
      <c r="A164" s="140" t="s">
        <v>171</v>
      </c>
      <c r="D164" s="125">
        <v>56528</v>
      </c>
      <c r="F164" s="125">
        <v>44455</v>
      </c>
      <c r="H164" s="155" t="s">
        <v>20</v>
      </c>
      <c r="J164" s="155" t="s">
        <v>20</v>
      </c>
    </row>
    <row r="165" spans="1:10" ht="23.25" customHeight="1">
      <c r="A165" s="140" t="s">
        <v>101</v>
      </c>
      <c r="D165" s="125">
        <v>331479</v>
      </c>
      <c r="F165" s="125">
        <v>-246302</v>
      </c>
      <c r="H165" s="155" t="s">
        <v>20</v>
      </c>
      <c r="J165" s="155" t="s">
        <v>20</v>
      </c>
    </row>
    <row r="166" spans="1:10" ht="23.25" customHeight="1">
      <c r="A166" s="53" t="s">
        <v>168</v>
      </c>
      <c r="D166" s="265"/>
      <c r="E166" s="49"/>
      <c r="F166" s="265"/>
      <c r="G166" s="49"/>
      <c r="H166" s="266"/>
      <c r="I166" s="49"/>
      <c r="J166" s="266"/>
    </row>
    <row r="167" spans="1:10" ht="23.25" customHeight="1">
      <c r="A167" s="53" t="s">
        <v>268</v>
      </c>
      <c r="D167" s="267">
        <v>388007</v>
      </c>
      <c r="E167" s="49"/>
      <c r="F167" s="267">
        <v>-682798</v>
      </c>
      <c r="G167" s="49"/>
      <c r="H167" s="165" t="s">
        <v>20</v>
      </c>
      <c r="I167" s="49"/>
      <c r="J167" s="165" t="s">
        <v>20</v>
      </c>
    </row>
    <row r="168" spans="1:10" ht="22.5" customHeight="1">
      <c r="A168" s="140" t="s">
        <v>272</v>
      </c>
      <c r="D168" s="161">
        <v>17372</v>
      </c>
      <c r="F168" s="161">
        <v>13085</v>
      </c>
      <c r="H168" s="151" t="s">
        <v>20</v>
      </c>
      <c r="J168" s="151" t="s">
        <v>20</v>
      </c>
    </row>
    <row r="169" ht="22.5" customHeight="1">
      <c r="A169" s="53" t="s">
        <v>229</v>
      </c>
    </row>
    <row r="170" spans="1:10" ht="22.5" customHeight="1">
      <c r="A170" s="53" t="s">
        <v>261</v>
      </c>
      <c r="D170" s="177">
        <f>SUM(D161:D165)-D168</f>
        <v>370635</v>
      </c>
      <c r="E170" s="33"/>
      <c r="F170" s="177">
        <f>SUM(F161:F165)-F168</f>
        <v>-695883</v>
      </c>
      <c r="G170" s="33"/>
      <c r="H170" s="151" t="s">
        <v>20</v>
      </c>
      <c r="I170" s="33"/>
      <c r="J170" s="151" t="s">
        <v>20</v>
      </c>
    </row>
    <row r="171" spans="1:10" ht="22.5" customHeight="1" thickBot="1">
      <c r="A171" s="53" t="s">
        <v>174</v>
      </c>
      <c r="B171" s="34"/>
      <c r="C171" s="33"/>
      <c r="D171" s="175">
        <f>D157+D170</f>
        <v>5280152</v>
      </c>
      <c r="E171" s="176"/>
      <c r="F171" s="175">
        <f>F157+F170</f>
        <v>3346079</v>
      </c>
      <c r="G171" s="176"/>
      <c r="H171" s="175">
        <f>H157</f>
        <v>4613920</v>
      </c>
      <c r="I171" s="176"/>
      <c r="J171" s="175">
        <f>J157</f>
        <v>4438325</v>
      </c>
    </row>
    <row r="172" ht="22.5" customHeight="1" thickTop="1"/>
    <row r="173" ht="22.5" customHeight="1">
      <c r="A173" s="53" t="s">
        <v>173</v>
      </c>
    </row>
    <row r="174" spans="1:10" ht="22.5" customHeight="1">
      <c r="A174" s="140" t="s">
        <v>165</v>
      </c>
      <c r="D174" s="118">
        <f>D171-D175</f>
        <v>5158490</v>
      </c>
      <c r="F174" s="125">
        <v>3330222</v>
      </c>
      <c r="H174" s="118">
        <f>H171</f>
        <v>4613920</v>
      </c>
      <c r="J174" s="118">
        <f>J171</f>
        <v>4438325</v>
      </c>
    </row>
    <row r="175" spans="1:10" ht="22.5" customHeight="1">
      <c r="A175" s="140" t="s">
        <v>166</v>
      </c>
      <c r="D175" s="125">
        <v>121662</v>
      </c>
      <c r="F175" s="125">
        <v>15857</v>
      </c>
      <c r="H175" s="151" t="s">
        <v>20</v>
      </c>
      <c r="J175" s="151" t="s">
        <v>20</v>
      </c>
    </row>
    <row r="176" spans="1:10" ht="22.5" customHeight="1" thickBot="1">
      <c r="A176" s="53" t="s">
        <v>174</v>
      </c>
      <c r="D176" s="190">
        <f>SUM(D174:D175)</f>
        <v>5280152</v>
      </c>
      <c r="E176" s="33"/>
      <c r="F176" s="190">
        <f>SUM(F174:F175)</f>
        <v>3346079</v>
      </c>
      <c r="G176" s="33"/>
      <c r="H176" s="190">
        <f>SUM(H174:H175)</f>
        <v>4613920</v>
      </c>
      <c r="I176" s="33"/>
      <c r="J176" s="190">
        <f>SUM(J174:J175)</f>
        <v>4438325</v>
      </c>
    </row>
    <row r="177" ht="22.5" customHeight="1" thickTop="1"/>
    <row r="178" spans="1:10" ht="24" customHeight="1">
      <c r="A178" s="85" t="s">
        <v>0</v>
      </c>
      <c r="B178" s="93"/>
      <c r="C178" s="74"/>
      <c r="D178" s="74"/>
      <c r="E178" s="74"/>
      <c r="F178" s="74"/>
      <c r="G178" s="74"/>
      <c r="H178" s="278"/>
      <c r="I178" s="278"/>
      <c r="J178" s="278"/>
    </row>
    <row r="179" spans="1:10" ht="24" customHeight="1">
      <c r="A179" s="85" t="s">
        <v>52</v>
      </c>
      <c r="B179" s="93"/>
      <c r="C179" s="74"/>
      <c r="D179" s="74"/>
      <c r="E179" s="74"/>
      <c r="F179" s="74"/>
      <c r="G179" s="74"/>
      <c r="H179" s="278"/>
      <c r="I179" s="278"/>
      <c r="J179" s="278"/>
    </row>
    <row r="180" spans="1:10" ht="24.75" customHeight="1">
      <c r="A180" s="37" t="s">
        <v>259</v>
      </c>
      <c r="B180" s="37"/>
      <c r="C180" s="74"/>
      <c r="D180" s="74"/>
      <c r="E180" s="74"/>
      <c r="F180" s="74"/>
      <c r="G180" s="74"/>
      <c r="H180" s="74"/>
      <c r="I180" s="74"/>
      <c r="J180" s="74"/>
    </row>
    <row r="181" spans="1:10" ht="24.75" customHeight="1">
      <c r="A181" s="37"/>
      <c r="B181" s="37"/>
      <c r="C181" s="74"/>
      <c r="D181" s="74"/>
      <c r="E181" s="74"/>
      <c r="F181" s="74"/>
      <c r="G181" s="74"/>
      <c r="H181" s="74"/>
      <c r="I181" s="74"/>
      <c r="J181" s="157" t="s">
        <v>155</v>
      </c>
    </row>
    <row r="182" spans="1:10" s="83" customFormat="1" ht="22.5" customHeight="1">
      <c r="A182" s="65"/>
      <c r="B182" s="42"/>
      <c r="C182" s="42"/>
      <c r="D182" s="276" t="s">
        <v>2</v>
      </c>
      <c r="E182" s="276"/>
      <c r="F182" s="276"/>
      <c r="G182" s="41"/>
      <c r="H182" s="276" t="s">
        <v>62</v>
      </c>
      <c r="I182" s="276"/>
      <c r="J182" s="276"/>
    </row>
    <row r="183" spans="1:10" ht="21" customHeight="1">
      <c r="A183" s="96"/>
      <c r="B183" s="42" t="s">
        <v>3</v>
      </c>
      <c r="C183" s="87"/>
      <c r="D183" s="88">
        <v>2554</v>
      </c>
      <c r="E183" s="87"/>
      <c r="F183" s="150" t="s">
        <v>151</v>
      </c>
      <c r="G183" s="88"/>
      <c r="H183" s="88">
        <v>2554</v>
      </c>
      <c r="I183" s="87"/>
      <c r="J183" s="150" t="s">
        <v>151</v>
      </c>
    </row>
    <row r="184" spans="2:10" ht="21" customHeight="1">
      <c r="B184" s="42"/>
      <c r="C184" s="42"/>
      <c r="D184" s="172"/>
      <c r="E184" s="49"/>
      <c r="F184" s="172" t="s">
        <v>185</v>
      </c>
      <c r="G184" s="88"/>
      <c r="H184" s="172"/>
      <c r="I184" s="49"/>
      <c r="J184" s="172" t="s">
        <v>185</v>
      </c>
    </row>
    <row r="185" spans="2:10" ht="16.5" customHeight="1">
      <c r="B185" s="42"/>
      <c r="C185" s="42"/>
      <c r="D185" s="173"/>
      <c r="E185" s="49"/>
      <c r="F185" s="173"/>
      <c r="G185" s="88"/>
      <c r="H185" s="173"/>
      <c r="I185" s="49"/>
      <c r="J185" s="173"/>
    </row>
    <row r="186" spans="1:10" ht="21.75" customHeight="1">
      <c r="A186" s="89" t="s">
        <v>23</v>
      </c>
      <c r="B186" s="31">
        <v>4</v>
      </c>
      <c r="C186" s="27"/>
      <c r="D186" s="32"/>
      <c r="E186" s="32"/>
      <c r="F186" s="32"/>
      <c r="G186" s="32"/>
      <c r="H186" s="32"/>
      <c r="I186" s="32"/>
      <c r="J186" s="32"/>
    </row>
    <row r="187" spans="1:10" ht="21.75" customHeight="1">
      <c r="A187" s="86" t="s">
        <v>81</v>
      </c>
      <c r="C187" s="27"/>
      <c r="D187" s="98">
        <v>98974153</v>
      </c>
      <c r="E187" s="27"/>
      <c r="F187" s="69">
        <v>91470885</v>
      </c>
      <c r="G187" s="27"/>
      <c r="H187" s="27">
        <v>30581741</v>
      </c>
      <c r="I187" s="27"/>
      <c r="J187" s="98">
        <v>28187688</v>
      </c>
    </row>
    <row r="188" spans="1:10" ht="24" customHeight="1">
      <c r="A188" s="140" t="s">
        <v>51</v>
      </c>
      <c r="C188" s="27"/>
      <c r="D188" s="98">
        <v>97679</v>
      </c>
      <c r="E188" s="27"/>
      <c r="F188" s="69">
        <v>60543</v>
      </c>
      <c r="G188" s="27"/>
      <c r="H188" s="125">
        <v>878923</v>
      </c>
      <c r="I188" s="27"/>
      <c r="J188" s="98">
        <v>620862</v>
      </c>
    </row>
    <row r="189" spans="1:10" ht="24" customHeight="1">
      <c r="A189" s="140" t="s">
        <v>235</v>
      </c>
      <c r="C189" s="27"/>
      <c r="D189" s="98">
        <v>23682</v>
      </c>
      <c r="E189" s="27"/>
      <c r="F189" s="69">
        <v>26128</v>
      </c>
      <c r="G189" s="27"/>
      <c r="H189" s="125">
        <v>2878747</v>
      </c>
      <c r="I189" s="27"/>
      <c r="J189" s="98">
        <v>3215605</v>
      </c>
    </row>
    <row r="190" spans="1:10" ht="21.75" customHeight="1">
      <c r="A190" s="86" t="s">
        <v>82</v>
      </c>
      <c r="C190" s="126"/>
      <c r="D190" s="167" t="s">
        <v>20</v>
      </c>
      <c r="E190" s="126"/>
      <c r="F190" s="69">
        <v>549579</v>
      </c>
      <c r="G190" s="27"/>
      <c r="H190" s="27">
        <v>17347</v>
      </c>
      <c r="I190" s="27"/>
      <c r="J190" s="98">
        <v>155688</v>
      </c>
    </row>
    <row r="191" spans="1:10" ht="21.75" customHeight="1">
      <c r="A191" s="140" t="s">
        <v>201</v>
      </c>
      <c r="C191" s="126"/>
      <c r="D191" s="167">
        <v>692816</v>
      </c>
      <c r="E191" s="126"/>
      <c r="F191" s="167" t="s">
        <v>20</v>
      </c>
      <c r="G191" s="27"/>
      <c r="H191" s="167" t="s">
        <v>20</v>
      </c>
      <c r="I191" s="27"/>
      <c r="J191" s="155" t="s">
        <v>20</v>
      </c>
    </row>
    <row r="192" spans="1:10" ht="21.75" customHeight="1">
      <c r="A192" s="140" t="s">
        <v>213</v>
      </c>
      <c r="C192" s="126"/>
      <c r="D192" s="167" t="s">
        <v>20</v>
      </c>
      <c r="E192" s="126"/>
      <c r="F192" s="167" t="s">
        <v>20</v>
      </c>
      <c r="G192" s="27"/>
      <c r="H192" s="167">
        <v>162096</v>
      </c>
      <c r="I192" s="27"/>
      <c r="J192" s="155" t="s">
        <v>20</v>
      </c>
    </row>
    <row r="193" spans="1:10" ht="21.75" customHeight="1">
      <c r="A193" s="86" t="s">
        <v>24</v>
      </c>
      <c r="C193" s="27"/>
      <c r="D193" s="98">
        <v>497988</v>
      </c>
      <c r="E193" s="27"/>
      <c r="F193" s="69">
        <v>588653</v>
      </c>
      <c r="G193" s="27"/>
      <c r="H193" s="108">
        <v>92030</v>
      </c>
      <c r="I193" s="27"/>
      <c r="J193" s="98">
        <v>129766</v>
      </c>
    </row>
    <row r="194" spans="1:10" s="33" customFormat="1" ht="21.75" customHeight="1">
      <c r="A194" s="53" t="s">
        <v>25</v>
      </c>
      <c r="B194" s="34"/>
      <c r="C194" s="36"/>
      <c r="D194" s="35">
        <v>100286318</v>
      </c>
      <c r="E194" s="36"/>
      <c r="F194" s="35">
        <v>92695788</v>
      </c>
      <c r="G194" s="36"/>
      <c r="H194" s="35">
        <f>SUM(H187:H193)</f>
        <v>34610884</v>
      </c>
      <c r="I194" s="36"/>
      <c r="J194" s="99">
        <v>32309609</v>
      </c>
    </row>
    <row r="195" spans="1:10" ht="16.5" customHeight="1">
      <c r="A195" s="275"/>
      <c r="B195" s="275"/>
      <c r="C195" s="27"/>
      <c r="D195" s="27"/>
      <c r="E195" s="27"/>
      <c r="F195" s="27"/>
      <c r="G195" s="27"/>
      <c r="H195" s="27"/>
      <c r="I195" s="27"/>
      <c r="J195" s="45"/>
    </row>
    <row r="196" spans="1:10" ht="21.75" customHeight="1">
      <c r="A196" s="89" t="s">
        <v>26</v>
      </c>
      <c r="B196" s="31">
        <v>4</v>
      </c>
      <c r="C196" s="27"/>
      <c r="D196" s="27"/>
      <c r="E196" s="27"/>
      <c r="F196" s="27"/>
      <c r="G196" s="27"/>
      <c r="H196" s="27"/>
      <c r="I196" s="27"/>
      <c r="J196" s="98"/>
    </row>
    <row r="197" spans="1:10" ht="21.75" customHeight="1">
      <c r="A197" s="86" t="s">
        <v>83</v>
      </c>
      <c r="C197" s="27"/>
      <c r="D197" s="98">
        <v>81935388</v>
      </c>
      <c r="E197" s="27"/>
      <c r="F197" s="69">
        <v>75712713</v>
      </c>
      <c r="G197" s="27"/>
      <c r="H197" s="27">
        <v>25542745</v>
      </c>
      <c r="I197" s="27"/>
      <c r="J197" s="98">
        <v>24324279</v>
      </c>
    </row>
    <row r="198" spans="1:10" ht="21.75" customHeight="1">
      <c r="A198" s="86" t="s">
        <v>94</v>
      </c>
      <c r="C198" s="27"/>
      <c r="D198" s="98">
        <v>3528163</v>
      </c>
      <c r="E198" s="27"/>
      <c r="F198" s="69">
        <v>3176156</v>
      </c>
      <c r="G198" s="27"/>
      <c r="H198" s="27">
        <v>431632</v>
      </c>
      <c r="I198" s="27"/>
      <c r="J198" s="98">
        <v>423376</v>
      </c>
    </row>
    <row r="199" spans="1:10" ht="21.75" customHeight="1">
      <c r="A199" s="86" t="s">
        <v>95</v>
      </c>
      <c r="C199" s="27"/>
      <c r="D199" s="160">
        <v>5187872</v>
      </c>
      <c r="E199" s="27"/>
      <c r="F199" s="69">
        <v>4626423</v>
      </c>
      <c r="G199" s="27"/>
      <c r="H199" s="27">
        <v>1627855</v>
      </c>
      <c r="I199" s="27"/>
      <c r="J199" s="98">
        <v>1283346</v>
      </c>
    </row>
    <row r="200" spans="1:10" ht="21.75" customHeight="1" hidden="1">
      <c r="A200" s="65" t="s">
        <v>236</v>
      </c>
      <c r="C200" s="27"/>
      <c r="D200" s="160"/>
      <c r="E200" s="27"/>
      <c r="F200" s="195" t="s">
        <v>20</v>
      </c>
      <c r="G200" s="27"/>
      <c r="H200" s="27"/>
      <c r="I200" s="27"/>
      <c r="J200" s="195" t="s">
        <v>20</v>
      </c>
    </row>
    <row r="201" spans="1:10" ht="21.75" customHeight="1">
      <c r="A201" s="140" t="s">
        <v>228</v>
      </c>
      <c r="C201" s="27"/>
      <c r="D201" s="160">
        <v>309180</v>
      </c>
      <c r="E201" s="27"/>
      <c r="F201" s="70">
        <v>373118</v>
      </c>
      <c r="G201" s="27"/>
      <c r="H201" s="27">
        <v>133121</v>
      </c>
      <c r="I201" s="27"/>
      <c r="J201" s="98">
        <v>151571</v>
      </c>
    </row>
    <row r="202" spans="1:10" ht="21.75" customHeight="1">
      <c r="A202" s="65" t="s">
        <v>237</v>
      </c>
      <c r="C202" s="27"/>
      <c r="D202" s="160">
        <v>7093</v>
      </c>
      <c r="E202" s="27"/>
      <c r="F202" s="195" t="s">
        <v>20</v>
      </c>
      <c r="G202" s="27"/>
      <c r="H202" s="195" t="s">
        <v>20</v>
      </c>
      <c r="I202" s="27"/>
      <c r="J202" s="195" t="s">
        <v>20</v>
      </c>
    </row>
    <row r="203" spans="1:10" ht="21.75" customHeight="1">
      <c r="A203" s="140" t="s">
        <v>96</v>
      </c>
      <c r="B203" s="26"/>
      <c r="D203" s="161">
        <v>1077825</v>
      </c>
      <c r="F203" s="100">
        <v>946956</v>
      </c>
      <c r="H203" s="161">
        <v>875621</v>
      </c>
      <c r="I203" s="49"/>
      <c r="J203" s="100">
        <v>713026</v>
      </c>
    </row>
    <row r="204" spans="1:10" s="33" customFormat="1" ht="21.75" customHeight="1">
      <c r="A204" s="53" t="s">
        <v>27</v>
      </c>
      <c r="B204" s="34"/>
      <c r="C204" s="36"/>
      <c r="D204" s="44">
        <v>92045521</v>
      </c>
      <c r="E204" s="36"/>
      <c r="F204" s="44">
        <v>84835366</v>
      </c>
      <c r="G204" s="36"/>
      <c r="H204" s="44">
        <f>SUM(H197:H203)</f>
        <v>28610974</v>
      </c>
      <c r="I204" s="36"/>
      <c r="J204" s="44">
        <v>26895598</v>
      </c>
    </row>
    <row r="205" spans="1:10" ht="16.5" customHeight="1">
      <c r="A205" s="275"/>
      <c r="B205" s="275"/>
      <c r="C205" s="27"/>
      <c r="D205" s="27"/>
      <c r="E205" s="27"/>
      <c r="F205" s="27"/>
      <c r="G205" s="27"/>
      <c r="H205" s="27"/>
      <c r="I205" s="27"/>
      <c r="J205" s="45"/>
    </row>
    <row r="206" spans="1:10" ht="21.75" customHeight="1">
      <c r="A206" s="86" t="s">
        <v>116</v>
      </c>
      <c r="B206" s="31">
        <v>8</v>
      </c>
      <c r="C206" s="27"/>
      <c r="D206" s="100">
        <v>1852606</v>
      </c>
      <c r="E206" s="27"/>
      <c r="F206" s="100">
        <v>1265488</v>
      </c>
      <c r="G206" s="27"/>
      <c r="H206" s="136" t="s">
        <v>20</v>
      </c>
      <c r="I206" s="27"/>
      <c r="J206" s="136" t="s">
        <v>20</v>
      </c>
    </row>
    <row r="207" spans="1:10" ht="21.75" customHeight="1">
      <c r="A207" s="53" t="s">
        <v>214</v>
      </c>
      <c r="C207" s="27"/>
      <c r="D207" s="36">
        <v>10093403</v>
      </c>
      <c r="E207" s="27"/>
      <c r="F207" s="36">
        <v>9125910</v>
      </c>
      <c r="G207" s="36"/>
      <c r="H207" s="36">
        <v>5999910</v>
      </c>
      <c r="I207" s="36"/>
      <c r="J207" s="95">
        <v>5414011</v>
      </c>
    </row>
    <row r="208" spans="1:10" ht="21.75" customHeight="1">
      <c r="A208" s="140" t="s">
        <v>182</v>
      </c>
      <c r="C208" s="27"/>
      <c r="D208" s="73">
        <v>1665063</v>
      </c>
      <c r="E208" s="27"/>
      <c r="F208" s="73">
        <v>1790110</v>
      </c>
      <c r="G208" s="27"/>
      <c r="H208" s="152">
        <v>-2427</v>
      </c>
      <c r="I208" s="27"/>
      <c r="J208" s="141">
        <v>352287</v>
      </c>
    </row>
    <row r="209" spans="1:10" ht="21.75" customHeight="1" thickBot="1">
      <c r="A209" s="53" t="s">
        <v>89</v>
      </c>
      <c r="C209" s="36"/>
      <c r="D209" s="46">
        <v>8428340</v>
      </c>
      <c r="E209" s="36"/>
      <c r="F209" s="46">
        <v>7335800</v>
      </c>
      <c r="G209" s="36"/>
      <c r="H209" s="46">
        <v>6002337</v>
      </c>
      <c r="I209" s="36"/>
      <c r="J209" s="46">
        <v>5061724</v>
      </c>
    </row>
    <row r="210" spans="1:10" ht="16.5" customHeight="1" thickTop="1">
      <c r="A210" s="53"/>
      <c r="C210" s="36"/>
      <c r="D210" s="48"/>
      <c r="E210" s="36"/>
      <c r="F210" s="48"/>
      <c r="G210" s="36"/>
      <c r="H210" s="48"/>
      <c r="I210" s="36"/>
      <c r="J210" s="45"/>
    </row>
    <row r="211" spans="1:10" ht="21.75" customHeight="1">
      <c r="A211" s="53" t="s">
        <v>110</v>
      </c>
      <c r="C211" s="27"/>
      <c r="D211" s="27"/>
      <c r="E211" s="27"/>
      <c r="F211" s="27"/>
      <c r="G211" s="27"/>
      <c r="H211" s="27"/>
      <c r="I211" s="27"/>
      <c r="J211" s="98"/>
    </row>
    <row r="212" spans="1:10" ht="21.75" customHeight="1">
      <c r="A212" s="140" t="s">
        <v>165</v>
      </c>
      <c r="C212" s="27"/>
      <c r="D212" s="51">
        <v>8348150</v>
      </c>
      <c r="E212" s="27"/>
      <c r="F212" s="51">
        <v>7227027</v>
      </c>
      <c r="G212" s="27"/>
      <c r="H212" s="108">
        <v>6002337</v>
      </c>
      <c r="I212" s="27"/>
      <c r="J212" s="51">
        <v>5061724</v>
      </c>
    </row>
    <row r="213" spans="1:10" ht="21.75" customHeight="1">
      <c r="A213" s="140" t="s">
        <v>166</v>
      </c>
      <c r="C213" s="27"/>
      <c r="D213" s="189">
        <v>80190</v>
      </c>
      <c r="E213" s="27"/>
      <c r="F213" s="103">
        <v>108773</v>
      </c>
      <c r="G213" s="27"/>
      <c r="H213" s="138" t="s">
        <v>20</v>
      </c>
      <c r="I213" s="27"/>
      <c r="J213" s="138" t="s">
        <v>20</v>
      </c>
    </row>
    <row r="214" spans="1:10" ht="21.75" customHeight="1" thickBot="1">
      <c r="A214" s="53" t="s">
        <v>89</v>
      </c>
      <c r="C214" s="48"/>
      <c r="D214" s="47">
        <v>8428340</v>
      </c>
      <c r="E214" s="48"/>
      <c r="F214" s="47">
        <v>7335800</v>
      </c>
      <c r="G214" s="48"/>
      <c r="H214" s="47">
        <v>6002337</v>
      </c>
      <c r="I214" s="48"/>
      <c r="J214" s="101">
        <v>5061724</v>
      </c>
    </row>
    <row r="215" spans="1:10" ht="16.5" customHeight="1" thickTop="1">
      <c r="A215" s="53"/>
      <c r="C215" s="36"/>
      <c r="D215" s="48"/>
      <c r="E215" s="36"/>
      <c r="F215" s="48"/>
      <c r="G215" s="36"/>
      <c r="H215" s="48"/>
      <c r="I215" s="36"/>
      <c r="J215" s="45"/>
    </row>
    <row r="216" spans="1:10" ht="27" customHeight="1" thickBot="1">
      <c r="A216" s="53" t="s">
        <v>139</v>
      </c>
      <c r="B216" s="31">
        <v>15</v>
      </c>
      <c r="C216" s="27"/>
      <c r="D216" s="102">
        <v>1.25</v>
      </c>
      <c r="E216" s="27"/>
      <c r="F216" s="102">
        <v>1.09</v>
      </c>
      <c r="G216" s="27"/>
      <c r="H216" s="127">
        <v>0.85</v>
      </c>
      <c r="I216" s="27"/>
      <c r="J216" s="127">
        <v>0.72</v>
      </c>
    </row>
    <row r="217" ht="22.5" customHeight="1" thickTop="1"/>
    <row r="218" spans="1:10" ht="24" customHeight="1">
      <c r="A218" s="85" t="s">
        <v>0</v>
      </c>
      <c r="B218" s="93"/>
      <c r="C218" s="74"/>
      <c r="D218" s="74"/>
      <c r="E218" s="74"/>
      <c r="F218" s="74"/>
      <c r="G218" s="74"/>
      <c r="H218" s="278"/>
      <c r="I218" s="278"/>
      <c r="J218" s="278"/>
    </row>
    <row r="219" spans="1:10" ht="24" customHeight="1">
      <c r="A219" s="85" t="s">
        <v>167</v>
      </c>
      <c r="B219" s="93"/>
      <c r="C219" s="74"/>
      <c r="D219" s="74"/>
      <c r="E219" s="74"/>
      <c r="F219" s="74"/>
      <c r="G219" s="74"/>
      <c r="H219" s="278"/>
      <c r="I219" s="278"/>
      <c r="J219" s="278"/>
    </row>
    <row r="220" spans="1:10" ht="24.75" customHeight="1">
      <c r="A220" s="37" t="s">
        <v>259</v>
      </c>
      <c r="B220" s="37"/>
      <c r="C220" s="74"/>
      <c r="D220" s="74"/>
      <c r="E220" s="74"/>
      <c r="F220" s="74"/>
      <c r="G220" s="74"/>
      <c r="H220" s="74"/>
      <c r="I220" s="74"/>
      <c r="J220" s="74"/>
    </row>
    <row r="221" spans="1:10" ht="24.75" customHeight="1">
      <c r="A221" s="37"/>
      <c r="B221" s="37"/>
      <c r="C221" s="74"/>
      <c r="D221" s="74"/>
      <c r="E221" s="74"/>
      <c r="F221" s="74"/>
      <c r="G221" s="74"/>
      <c r="H221" s="74"/>
      <c r="I221" s="74"/>
      <c r="J221" s="157" t="s">
        <v>155</v>
      </c>
    </row>
    <row r="222" spans="1:10" s="83" customFormat="1" ht="22.5" customHeight="1">
      <c r="A222" s="65"/>
      <c r="B222" s="42"/>
      <c r="C222" s="42"/>
      <c r="D222" s="276" t="s">
        <v>2</v>
      </c>
      <c r="E222" s="276"/>
      <c r="F222" s="276"/>
      <c r="G222" s="41"/>
      <c r="H222" s="276" t="s">
        <v>62</v>
      </c>
      <c r="I222" s="276"/>
      <c r="J222" s="276"/>
    </row>
    <row r="223" spans="1:10" ht="21" customHeight="1">
      <c r="A223" s="96"/>
      <c r="B223" s="42" t="s">
        <v>3</v>
      </c>
      <c r="C223" s="87"/>
      <c r="D223" s="88">
        <v>2554</v>
      </c>
      <c r="E223" s="87"/>
      <c r="F223" s="150" t="s">
        <v>151</v>
      </c>
      <c r="G223" s="88"/>
      <c r="H223" s="88">
        <v>2554</v>
      </c>
      <c r="I223" s="87"/>
      <c r="J223" s="150" t="s">
        <v>151</v>
      </c>
    </row>
    <row r="224" spans="4:10" ht="22.5" customHeight="1">
      <c r="D224" s="172"/>
      <c r="E224" s="49"/>
      <c r="F224" s="172" t="s">
        <v>185</v>
      </c>
      <c r="G224" s="88"/>
      <c r="H224" s="172"/>
      <c r="I224" s="49"/>
      <c r="J224" s="172" t="s">
        <v>185</v>
      </c>
    </row>
    <row r="226" spans="1:10" ht="22.5" customHeight="1">
      <c r="A226" s="53" t="s">
        <v>89</v>
      </c>
      <c r="D226" s="36">
        <f>D209</f>
        <v>8428340</v>
      </c>
      <c r="E226" s="33"/>
      <c r="F226" s="36">
        <f>F209</f>
        <v>7335800</v>
      </c>
      <c r="G226" s="33"/>
      <c r="H226" s="36">
        <f>H209</f>
        <v>6002337</v>
      </c>
      <c r="I226" s="33"/>
      <c r="J226" s="36">
        <f>J209</f>
        <v>5061724</v>
      </c>
    </row>
    <row r="228" ht="22.5" customHeight="1">
      <c r="A228" s="53" t="s">
        <v>168</v>
      </c>
    </row>
    <row r="229" ht="22.5" customHeight="1" hidden="1"/>
    <row r="230" spans="1:10" ht="22.5" customHeight="1">
      <c r="A230" s="140" t="s">
        <v>169</v>
      </c>
      <c r="D230" s="167">
        <v>-12646</v>
      </c>
      <c r="F230" s="167">
        <v>41</v>
      </c>
      <c r="H230" s="26">
        <v>470</v>
      </c>
      <c r="J230" s="155" t="s">
        <v>20</v>
      </c>
    </row>
    <row r="231" spans="1:10" ht="22.5" customHeight="1">
      <c r="A231" s="140" t="s">
        <v>172</v>
      </c>
      <c r="D231" s="125">
        <v>-5768</v>
      </c>
      <c r="F231" s="167">
        <v>-480992</v>
      </c>
      <c r="H231" s="155" t="s">
        <v>20</v>
      </c>
      <c r="J231" s="155" t="s">
        <v>20</v>
      </c>
    </row>
    <row r="232" spans="1:4" ht="22.5" customHeight="1">
      <c r="A232" s="140" t="s">
        <v>170</v>
      </c>
      <c r="D232" s="125"/>
    </row>
    <row r="233" spans="1:10" ht="22.5" customHeight="1">
      <c r="A233" s="140" t="s">
        <v>171</v>
      </c>
      <c r="D233" s="125">
        <v>-146015</v>
      </c>
      <c r="F233" s="125">
        <v>65266</v>
      </c>
      <c r="H233" s="155" t="s">
        <v>20</v>
      </c>
      <c r="J233" s="155" t="s">
        <v>20</v>
      </c>
    </row>
    <row r="234" spans="1:10" ht="23.25" customHeight="1">
      <c r="A234" s="140" t="s">
        <v>101</v>
      </c>
      <c r="D234" s="125">
        <v>474693</v>
      </c>
      <c r="F234" s="125">
        <v>-639399</v>
      </c>
      <c r="H234" s="155" t="s">
        <v>20</v>
      </c>
      <c r="J234" s="155" t="s">
        <v>20</v>
      </c>
    </row>
    <row r="235" spans="1:10" ht="23.25" customHeight="1">
      <c r="A235" s="53" t="s">
        <v>168</v>
      </c>
      <c r="D235" s="265"/>
      <c r="E235" s="49"/>
      <c r="F235" s="265"/>
      <c r="G235" s="49"/>
      <c r="H235" s="266"/>
      <c r="I235" s="49"/>
      <c r="J235" s="266"/>
    </row>
    <row r="236" spans="1:10" ht="23.25" customHeight="1">
      <c r="A236" s="53" t="s">
        <v>263</v>
      </c>
      <c r="D236" s="267">
        <v>310264</v>
      </c>
      <c r="E236" s="49"/>
      <c r="F236" s="267">
        <v>-1055084</v>
      </c>
      <c r="G236" s="49"/>
      <c r="H236" s="268">
        <v>470</v>
      </c>
      <c r="I236" s="49"/>
      <c r="J236" s="165" t="s">
        <v>20</v>
      </c>
    </row>
    <row r="237" spans="1:10" ht="22.5" customHeight="1">
      <c r="A237" s="140" t="s">
        <v>184</v>
      </c>
      <c r="D237" s="161">
        <v>-38213</v>
      </c>
      <c r="F237" s="161">
        <v>16207</v>
      </c>
      <c r="H237" s="161">
        <v>141</v>
      </c>
      <c r="J237" s="151" t="s">
        <v>20</v>
      </c>
    </row>
    <row r="238" ht="22.5" customHeight="1">
      <c r="A238" s="53" t="s">
        <v>229</v>
      </c>
    </row>
    <row r="239" spans="1:10" ht="22.5" customHeight="1">
      <c r="A239" s="53" t="s">
        <v>232</v>
      </c>
      <c r="D239" s="177">
        <f>SUM(D230:D234)-D237</f>
        <v>348477</v>
      </c>
      <c r="E239" s="33"/>
      <c r="F239" s="177">
        <f>SUM(F230:F234)-F237</f>
        <v>-1071291</v>
      </c>
      <c r="G239" s="33"/>
      <c r="H239" s="177">
        <f>SUM(H230:H234)-H237</f>
        <v>329</v>
      </c>
      <c r="I239" s="33"/>
      <c r="J239" s="193" t="s">
        <v>20</v>
      </c>
    </row>
    <row r="240" spans="1:10" ht="22.5" customHeight="1" thickBot="1">
      <c r="A240" s="53" t="s">
        <v>174</v>
      </c>
      <c r="B240" s="34"/>
      <c r="C240" s="33"/>
      <c r="D240" s="175">
        <f>D226+D239</f>
        <v>8776817</v>
      </c>
      <c r="E240" s="176"/>
      <c r="F240" s="175">
        <f>F226+F239</f>
        <v>6264509</v>
      </c>
      <c r="G240" s="176"/>
      <c r="H240" s="175">
        <f>H226+H239</f>
        <v>6002666</v>
      </c>
      <c r="I240" s="176"/>
      <c r="J240" s="175">
        <f>J226</f>
        <v>5061724</v>
      </c>
    </row>
    <row r="241" ht="22.5" customHeight="1" thickTop="1"/>
    <row r="242" ht="22.5" customHeight="1">
      <c r="A242" s="53" t="s">
        <v>173</v>
      </c>
    </row>
    <row r="243" spans="1:10" ht="22.5" customHeight="1">
      <c r="A243" s="140" t="s">
        <v>165</v>
      </c>
      <c r="D243" s="118">
        <f>D240-D244</f>
        <v>8600457</v>
      </c>
      <c r="F243" s="125">
        <f>F240-F244</f>
        <v>6243563</v>
      </c>
      <c r="H243" s="118">
        <f>H240</f>
        <v>6002666</v>
      </c>
      <c r="J243" s="118">
        <f>J240</f>
        <v>5061724</v>
      </c>
    </row>
    <row r="244" spans="1:10" ht="22.5" customHeight="1">
      <c r="A244" s="140" t="s">
        <v>166</v>
      </c>
      <c r="D244" s="125">
        <v>176360</v>
      </c>
      <c r="F244" s="125">
        <v>20946</v>
      </c>
      <c r="H244" s="151" t="s">
        <v>20</v>
      </c>
      <c r="J244" s="151" t="s">
        <v>20</v>
      </c>
    </row>
    <row r="245" spans="1:10" ht="22.5" customHeight="1" thickBot="1">
      <c r="A245" s="53" t="s">
        <v>174</v>
      </c>
      <c r="D245" s="190">
        <f>SUM(D243:D244)</f>
        <v>8776817</v>
      </c>
      <c r="E245" s="33"/>
      <c r="F245" s="190">
        <f>SUM(F243:F244)</f>
        <v>6264509</v>
      </c>
      <c r="G245" s="33"/>
      <c r="H245" s="190">
        <f>SUM(H243:H244)</f>
        <v>6002666</v>
      </c>
      <c r="I245" s="33"/>
      <c r="J245" s="190">
        <f>SUM(J243:J244)</f>
        <v>5061724</v>
      </c>
    </row>
    <row r="246" ht="22.5" customHeight="1" thickTop="1"/>
  </sheetData>
  <sheetProtection password="8851" sheet="1"/>
  <mergeCells count="33">
    <mergeCell ref="A147:B147"/>
    <mergeCell ref="H109:J109"/>
    <mergeCell ref="H110:J110"/>
    <mergeCell ref="D113:F113"/>
    <mergeCell ref="H113:J113"/>
    <mergeCell ref="A125:B125"/>
    <mergeCell ref="A135:B135"/>
    <mergeCell ref="D31:J31"/>
    <mergeCell ref="H219:J219"/>
    <mergeCell ref="H149:J149"/>
    <mergeCell ref="H150:J150"/>
    <mergeCell ref="D153:F153"/>
    <mergeCell ref="D58:J58"/>
    <mergeCell ref="A195:B195"/>
    <mergeCell ref="D222:F222"/>
    <mergeCell ref="H222:J222"/>
    <mergeCell ref="H218:J218"/>
    <mergeCell ref="D182:F182"/>
    <mergeCell ref="H182:J182"/>
    <mergeCell ref="H54:J54"/>
    <mergeCell ref="D54:F54"/>
    <mergeCell ref="H178:J178"/>
    <mergeCell ref="H179:J179"/>
    <mergeCell ref="A205:B205"/>
    <mergeCell ref="D5:F5"/>
    <mergeCell ref="D89:J89"/>
    <mergeCell ref="D85:F85"/>
    <mergeCell ref="H85:J85"/>
    <mergeCell ref="H5:J5"/>
    <mergeCell ref="D9:J9"/>
    <mergeCell ref="D27:F27"/>
    <mergeCell ref="H27:J27"/>
    <mergeCell ref="H153:J153"/>
  </mergeCells>
  <printOptions/>
  <pageMargins left="0.8" right="0.4" top="0.48" bottom="0.5" header="0.5" footer="0.5"/>
  <pageSetup firstPageNumber="3" useFirstPageNumber="1" horizontalDpi="600" verticalDpi="600" orientation="portrait" paperSize="9" scale="91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7" manualBreakCount="7">
    <brk id="22" max="9" man="1"/>
    <brk id="49" max="255" man="1"/>
    <brk id="80" max="255" man="1"/>
    <brk id="108" max="9" man="1"/>
    <brk id="148" max="9" man="1"/>
    <brk id="177" max="9" man="1"/>
    <brk id="2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="78" zoomScaleNormal="78" zoomScaleSheetLayoutView="75" zoomScalePageLayoutView="0" workbookViewId="0" topLeftCell="A1">
      <selection activeCell="IV24" sqref="IV24"/>
    </sheetView>
  </sheetViews>
  <sheetFormatPr defaultColWidth="9.00390625" defaultRowHeight="21" customHeight="1"/>
  <cols>
    <col min="1" max="1" width="35.28125" style="59" customWidth="1"/>
    <col min="2" max="2" width="9.421875" style="59" customWidth="1"/>
    <col min="3" max="3" width="14.140625" style="59" customWidth="1"/>
    <col min="4" max="4" width="0.71875" style="59" customWidth="1"/>
    <col min="5" max="5" width="14.140625" style="59" customWidth="1"/>
    <col min="6" max="6" width="0.71875" style="59" customWidth="1"/>
    <col min="7" max="7" width="14.140625" style="59" customWidth="1"/>
    <col min="8" max="8" width="0.85546875" style="59" customWidth="1"/>
    <col min="9" max="9" width="14.140625" style="59" customWidth="1"/>
    <col min="10" max="10" width="0.85546875" style="59" customWidth="1"/>
    <col min="11" max="11" width="14.140625" style="59" customWidth="1"/>
    <col min="12" max="12" width="0.85546875" style="59" customWidth="1"/>
    <col min="13" max="13" width="14.140625" style="59" customWidth="1"/>
    <col min="14" max="14" width="0.85546875" style="59" customWidth="1"/>
    <col min="15" max="15" width="14.140625" style="59" customWidth="1"/>
    <col min="16" max="16" width="0.71875" style="59" customWidth="1"/>
    <col min="17" max="17" width="14.140625" style="59" customWidth="1"/>
    <col min="18" max="18" width="0.71875" style="59" customWidth="1"/>
    <col min="19" max="19" width="14.140625" style="59" customWidth="1"/>
    <col min="20" max="20" width="0.71875" style="59" customWidth="1"/>
    <col min="21" max="21" width="14.140625" style="59" customWidth="1"/>
    <col min="22" max="22" width="0.5625" style="59" customWidth="1"/>
    <col min="23" max="23" width="14.140625" style="59" customWidth="1"/>
    <col min="24" max="24" width="0.71875" style="59" customWidth="1"/>
    <col min="25" max="25" width="14.140625" style="59" customWidth="1"/>
    <col min="26" max="26" width="0.5625" style="59" customWidth="1"/>
    <col min="27" max="27" width="14.140625" style="59" customWidth="1"/>
    <col min="28" max="28" width="0.5625" style="59" customWidth="1"/>
    <col min="29" max="29" width="14.140625" style="59" customWidth="1"/>
    <col min="30" max="16384" width="9.00390625" style="59" customWidth="1"/>
  </cols>
  <sheetData>
    <row r="1" spans="1:28" ht="24.75" customHeight="1">
      <c r="A1" s="119" t="s">
        <v>0</v>
      </c>
      <c r="B1" s="119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  <c r="P1" s="58"/>
      <c r="Q1" s="57"/>
      <c r="R1" s="58"/>
      <c r="S1" s="57"/>
      <c r="T1" s="58"/>
      <c r="U1" s="57"/>
      <c r="V1" s="57"/>
      <c r="W1" s="57"/>
      <c r="X1" s="57"/>
      <c r="Y1" s="58"/>
      <c r="Z1" s="58"/>
      <c r="AA1" s="57"/>
      <c r="AB1" s="58"/>
    </row>
    <row r="2" spans="1:28" ht="24.75" customHeight="1">
      <c r="A2" s="119" t="s">
        <v>87</v>
      </c>
      <c r="B2" s="119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/>
      <c r="P2" s="58"/>
      <c r="Q2" s="57"/>
      <c r="R2" s="58"/>
      <c r="S2" s="57"/>
      <c r="T2" s="58"/>
      <c r="U2" s="57"/>
      <c r="V2" s="57"/>
      <c r="W2" s="57"/>
      <c r="X2" s="57"/>
      <c r="Y2" s="58"/>
      <c r="Z2" s="58"/>
      <c r="AA2" s="57"/>
      <c r="AB2" s="58"/>
    </row>
    <row r="3" spans="1:29" s="5" customFormat="1" ht="24.75" customHeight="1">
      <c r="A3" s="120" t="s">
        <v>259</v>
      </c>
      <c r="B3" s="120"/>
      <c r="C3" s="4"/>
      <c r="D3" s="50"/>
      <c r="E3" s="21"/>
      <c r="F3" s="21"/>
      <c r="G3" s="23"/>
      <c r="H3" s="21"/>
      <c r="I3" s="21"/>
      <c r="J3" s="21"/>
      <c r="K3" s="21"/>
      <c r="L3" s="21"/>
      <c r="M3" s="21"/>
      <c r="N3" s="21"/>
      <c r="O3" s="21"/>
      <c r="P3" s="21"/>
      <c r="Q3" s="56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3.25" customHeight="1">
      <c r="A4" s="119"/>
      <c r="B4" s="11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57" t="s">
        <v>155</v>
      </c>
    </row>
    <row r="5" spans="1:29" ht="23.25" customHeight="1">
      <c r="A5" s="119"/>
      <c r="B5" s="119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</row>
    <row r="6" spans="1:29" ht="21.75" customHeight="1">
      <c r="A6" s="121"/>
      <c r="B6" s="121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281" t="s">
        <v>175</v>
      </c>
      <c r="P6" s="281"/>
      <c r="Q6" s="281"/>
      <c r="R6" s="281"/>
      <c r="S6" s="281"/>
      <c r="T6" s="281"/>
      <c r="U6" s="281"/>
      <c r="V6" s="281"/>
      <c r="W6" s="281"/>
      <c r="X6" s="163"/>
      <c r="Y6" s="163"/>
      <c r="Z6" s="163"/>
      <c r="AA6" s="163"/>
      <c r="AB6" s="163"/>
      <c r="AC6" s="163"/>
    </row>
    <row r="7" spans="1:29" ht="21.75" customHeight="1">
      <c r="A7" s="122"/>
      <c r="B7" s="122"/>
      <c r="C7" s="88"/>
      <c r="D7" s="26"/>
      <c r="E7" s="26"/>
      <c r="F7" s="26"/>
      <c r="G7" s="77"/>
      <c r="H7" s="77"/>
      <c r="I7" s="77"/>
      <c r="J7" s="77"/>
      <c r="K7" s="77"/>
      <c r="L7" s="77"/>
      <c r="M7" s="77"/>
      <c r="N7" s="77"/>
      <c r="O7" s="115"/>
      <c r="P7" s="77"/>
      <c r="Q7" s="77"/>
      <c r="R7" s="115"/>
      <c r="S7" s="115" t="s">
        <v>113</v>
      </c>
      <c r="T7" s="77"/>
      <c r="U7" s="77"/>
      <c r="V7" s="77"/>
      <c r="W7" s="88" t="s">
        <v>176</v>
      </c>
      <c r="X7" s="49"/>
      <c r="Y7" s="117"/>
      <c r="Z7" s="77"/>
      <c r="AA7" s="77" t="s">
        <v>45</v>
      </c>
      <c r="AB7" s="115"/>
      <c r="AC7" s="118"/>
    </row>
    <row r="8" spans="1:29" ht="21.75" customHeight="1">
      <c r="A8" s="122"/>
      <c r="B8" s="122"/>
      <c r="C8" s="88" t="s">
        <v>31</v>
      </c>
      <c r="D8" s="26"/>
      <c r="E8" s="26"/>
      <c r="F8" s="26"/>
      <c r="G8" s="77"/>
      <c r="H8" s="77"/>
      <c r="I8" s="77"/>
      <c r="J8" s="77"/>
      <c r="K8" s="77"/>
      <c r="L8" s="77"/>
      <c r="M8" s="116" t="s">
        <v>22</v>
      </c>
      <c r="N8" s="77"/>
      <c r="O8" s="115" t="s">
        <v>98</v>
      </c>
      <c r="P8" s="77"/>
      <c r="Q8" s="77" t="s">
        <v>21</v>
      </c>
      <c r="R8" s="115"/>
      <c r="S8" s="115" t="s">
        <v>136</v>
      </c>
      <c r="T8" s="77"/>
      <c r="U8" s="77" t="s">
        <v>98</v>
      </c>
      <c r="V8" s="77"/>
      <c r="W8" s="88" t="s">
        <v>177</v>
      </c>
      <c r="X8" s="49"/>
      <c r="Y8" s="117" t="s">
        <v>70</v>
      </c>
      <c r="Z8" s="77"/>
      <c r="AA8" s="77" t="s">
        <v>179</v>
      </c>
      <c r="AB8" s="115"/>
      <c r="AC8" s="118"/>
    </row>
    <row r="9" spans="1:29" ht="21.75" customHeight="1">
      <c r="A9" s="122"/>
      <c r="B9" s="122"/>
      <c r="C9" s="8" t="s">
        <v>32</v>
      </c>
      <c r="D9" s="77"/>
      <c r="E9" s="77" t="s">
        <v>133</v>
      </c>
      <c r="F9" s="77"/>
      <c r="G9" s="77" t="s">
        <v>28</v>
      </c>
      <c r="H9" s="77"/>
      <c r="I9" s="77" t="s">
        <v>106</v>
      </c>
      <c r="J9" s="77"/>
      <c r="K9" s="77" t="s">
        <v>54</v>
      </c>
      <c r="L9" s="77"/>
      <c r="M9" s="77" t="s">
        <v>57</v>
      </c>
      <c r="N9" s="77"/>
      <c r="O9" s="115" t="s">
        <v>69</v>
      </c>
      <c r="P9" s="77"/>
      <c r="Q9" s="77" t="s">
        <v>29</v>
      </c>
      <c r="R9" s="115"/>
      <c r="S9" s="115" t="s">
        <v>135</v>
      </c>
      <c r="T9" s="77"/>
      <c r="U9" s="77" t="s">
        <v>58</v>
      </c>
      <c r="V9" s="77"/>
      <c r="W9" s="77" t="s">
        <v>178</v>
      </c>
      <c r="X9" s="77"/>
      <c r="Y9" s="115" t="s">
        <v>46</v>
      </c>
      <c r="Z9" s="77"/>
      <c r="AA9" s="77" t="s">
        <v>180</v>
      </c>
      <c r="AB9" s="115"/>
      <c r="AC9" s="77" t="s">
        <v>70</v>
      </c>
    </row>
    <row r="10" spans="1:29" ht="21.75" customHeight="1">
      <c r="A10" s="123"/>
      <c r="B10" s="12" t="s">
        <v>3</v>
      </c>
      <c r="C10" s="129" t="s">
        <v>34</v>
      </c>
      <c r="D10" s="77"/>
      <c r="E10" s="131" t="s">
        <v>132</v>
      </c>
      <c r="F10" s="77"/>
      <c r="G10" s="131" t="s">
        <v>97</v>
      </c>
      <c r="H10" s="77"/>
      <c r="I10" s="131" t="s">
        <v>55</v>
      </c>
      <c r="J10" s="77"/>
      <c r="K10" s="128" t="s">
        <v>99</v>
      </c>
      <c r="L10" s="77"/>
      <c r="M10" s="131" t="s">
        <v>56</v>
      </c>
      <c r="N10" s="77"/>
      <c r="O10" s="132" t="s">
        <v>1</v>
      </c>
      <c r="P10" s="77"/>
      <c r="Q10" s="131" t="s">
        <v>30</v>
      </c>
      <c r="R10" s="115"/>
      <c r="S10" s="132" t="s">
        <v>134</v>
      </c>
      <c r="T10" s="77"/>
      <c r="U10" s="131" t="s">
        <v>33</v>
      </c>
      <c r="V10" s="77"/>
      <c r="W10" s="131" t="s">
        <v>19</v>
      </c>
      <c r="X10" s="77"/>
      <c r="Y10" s="132" t="s">
        <v>91</v>
      </c>
      <c r="Z10" s="77"/>
      <c r="AA10" s="131" t="s">
        <v>181</v>
      </c>
      <c r="AB10" s="115"/>
      <c r="AC10" s="131" t="s">
        <v>46</v>
      </c>
    </row>
    <row r="11" spans="1:29" ht="11.25" customHeight="1">
      <c r="A11" s="123"/>
      <c r="B11" s="123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</row>
    <row r="12" spans="1:29" ht="21.75" customHeight="1">
      <c r="A12" s="78" t="s">
        <v>128</v>
      </c>
      <c r="B12" s="12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21.75" customHeight="1">
      <c r="A13" s="78" t="s">
        <v>183</v>
      </c>
      <c r="B13" s="123"/>
      <c r="C13" s="61">
        <v>7519938</v>
      </c>
      <c r="D13" s="61"/>
      <c r="E13" s="61">
        <v>-2855124</v>
      </c>
      <c r="F13" s="61"/>
      <c r="G13" s="61">
        <v>16436492</v>
      </c>
      <c r="H13" s="61"/>
      <c r="I13" s="61">
        <v>820666</v>
      </c>
      <c r="J13" s="61"/>
      <c r="K13" s="61">
        <v>1628825</v>
      </c>
      <c r="L13" s="61"/>
      <c r="M13" s="61">
        <v>26764462</v>
      </c>
      <c r="N13" s="61"/>
      <c r="O13" s="61">
        <v>2332088</v>
      </c>
      <c r="P13" s="61"/>
      <c r="Q13" s="61">
        <v>1467052</v>
      </c>
      <c r="R13" s="61"/>
      <c r="S13" s="61">
        <v>-668000</v>
      </c>
      <c r="T13" s="61"/>
      <c r="U13" s="61">
        <v>-1561873</v>
      </c>
      <c r="V13" s="61"/>
      <c r="W13" s="61">
        <f>SUM(O13:U13)</f>
        <v>1569267</v>
      </c>
      <c r="X13" s="61"/>
      <c r="Y13" s="114">
        <f>C13+E13+G13+I13+K13+M13+W13</f>
        <v>51884526</v>
      </c>
      <c r="Z13" s="61"/>
      <c r="AA13" s="61">
        <v>3094665</v>
      </c>
      <c r="AB13" s="61"/>
      <c r="AC13" s="61">
        <f>SUM(Y13:AA13)</f>
        <v>54979191</v>
      </c>
    </row>
    <row r="14" spans="1:29" ht="21.75" customHeight="1">
      <c r="A14" s="168" t="s">
        <v>193</v>
      </c>
      <c r="B14" s="1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21.75" customHeight="1">
      <c r="A15" s="168" t="s">
        <v>218</v>
      </c>
      <c r="B15" s="205" t="s">
        <v>198</v>
      </c>
      <c r="C15" s="206" t="s">
        <v>20</v>
      </c>
      <c r="D15" s="12"/>
      <c r="E15" s="206" t="s">
        <v>20</v>
      </c>
      <c r="F15" s="12"/>
      <c r="G15" s="206" t="s">
        <v>20</v>
      </c>
      <c r="H15" s="12"/>
      <c r="I15" s="206" t="s">
        <v>20</v>
      </c>
      <c r="J15" s="12"/>
      <c r="K15" s="206" t="s">
        <v>20</v>
      </c>
      <c r="L15" s="12"/>
      <c r="M15" s="206" t="s">
        <v>20</v>
      </c>
      <c r="N15" s="12"/>
      <c r="O15" s="207">
        <v>-159413</v>
      </c>
      <c r="P15" s="12"/>
      <c r="Q15" s="206" t="s">
        <v>20</v>
      </c>
      <c r="R15" s="12"/>
      <c r="S15" s="206" t="s">
        <v>20</v>
      </c>
      <c r="T15" s="12"/>
      <c r="U15" s="206" t="s">
        <v>20</v>
      </c>
      <c r="V15" s="12"/>
      <c r="W15" s="207">
        <f>SUM(O15:U15)</f>
        <v>-159413</v>
      </c>
      <c r="X15" s="12"/>
      <c r="Y15" s="208">
        <f>W15</f>
        <v>-159413</v>
      </c>
      <c r="Z15" s="12"/>
      <c r="AA15" s="207">
        <v>-76</v>
      </c>
      <c r="AB15" s="12"/>
      <c r="AC15" s="208">
        <f>SUM(Y15:AA15)</f>
        <v>-159489</v>
      </c>
    </row>
    <row r="16" spans="1:29" ht="21.75" customHeight="1">
      <c r="A16" s="124" t="s">
        <v>128</v>
      </c>
      <c r="B16" s="1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21.75" customHeight="1">
      <c r="A17" s="196" t="s">
        <v>191</v>
      </c>
      <c r="B17" s="124"/>
      <c r="C17" s="61">
        <f>SUM(C13:C16)</f>
        <v>7519938</v>
      </c>
      <c r="D17" s="61"/>
      <c r="E17" s="61">
        <f>SUM(E13:E16)</f>
        <v>-2855124</v>
      </c>
      <c r="F17" s="61"/>
      <c r="G17" s="61">
        <f>SUM(G13:G16)</f>
        <v>16436492</v>
      </c>
      <c r="H17" s="61"/>
      <c r="I17" s="61">
        <f>SUM(I13:I16)</f>
        <v>820666</v>
      </c>
      <c r="J17" s="61"/>
      <c r="K17" s="61">
        <f>SUM(K13:K16)</f>
        <v>1628825</v>
      </c>
      <c r="L17" s="61"/>
      <c r="M17" s="61">
        <f>SUM(M13:M16)</f>
        <v>26764462</v>
      </c>
      <c r="N17" s="61"/>
      <c r="O17" s="61">
        <f>SUM(O13:O16)</f>
        <v>2172675</v>
      </c>
      <c r="P17" s="61"/>
      <c r="Q17" s="61">
        <f>SUM(Q13:Q16)</f>
        <v>1467052</v>
      </c>
      <c r="R17" s="61"/>
      <c r="S17" s="61">
        <f>SUM(S13:S16)</f>
        <v>-668000</v>
      </c>
      <c r="T17" s="61"/>
      <c r="U17" s="61">
        <f>SUM(U13:U16)</f>
        <v>-1561873</v>
      </c>
      <c r="V17" s="61"/>
      <c r="W17" s="61">
        <f>SUM(W13:W16)</f>
        <v>1409854</v>
      </c>
      <c r="X17" s="61"/>
      <c r="Y17" s="61">
        <f>SUM(Y13:Y16)</f>
        <v>51725113</v>
      </c>
      <c r="Z17" s="61"/>
      <c r="AA17" s="61">
        <f>SUM(AA13:AA16)</f>
        <v>3094589</v>
      </c>
      <c r="AB17" s="61"/>
      <c r="AC17" s="61">
        <f>SUM(AC13:AC16)</f>
        <v>54819702</v>
      </c>
    </row>
    <row r="18" spans="1:29" ht="21.75" customHeight="1">
      <c r="A18" s="10" t="s">
        <v>254</v>
      </c>
      <c r="B18" s="12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114"/>
      <c r="Z18" s="61"/>
      <c r="AA18" s="61"/>
      <c r="AB18" s="61"/>
      <c r="AC18" s="61"/>
    </row>
    <row r="19" spans="1:29" ht="21.75" customHeight="1">
      <c r="A19" s="10" t="s">
        <v>197</v>
      </c>
      <c r="B19" s="124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114"/>
      <c r="Z19" s="61"/>
      <c r="AA19" s="61"/>
      <c r="AB19" s="61"/>
      <c r="AC19" s="61"/>
    </row>
    <row r="20" spans="1:29" ht="21.75" customHeight="1">
      <c r="A20" s="258" t="s">
        <v>276</v>
      </c>
      <c r="B20" s="124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114"/>
      <c r="Z20" s="61"/>
      <c r="AA20" s="61"/>
      <c r="AB20" s="61"/>
      <c r="AC20" s="61"/>
    </row>
    <row r="21" spans="1:29" s="26" customFormat="1" ht="22.5" customHeight="1">
      <c r="A21" s="9" t="s">
        <v>195</v>
      </c>
      <c r="B21" s="81"/>
      <c r="C21" s="135"/>
      <c r="D21" s="82"/>
      <c r="E21" s="135"/>
      <c r="F21" s="135"/>
      <c r="G21" s="135"/>
      <c r="H21" s="82"/>
      <c r="I21" s="135"/>
      <c r="J21" s="135"/>
      <c r="K21" s="105"/>
      <c r="L21" s="82"/>
      <c r="M21" s="105"/>
      <c r="N21" s="82"/>
      <c r="O21" s="135"/>
      <c r="P21" s="76"/>
      <c r="Q21" s="135"/>
      <c r="R21" s="48"/>
      <c r="S21" s="135"/>
      <c r="T21" s="48"/>
      <c r="U21" s="135"/>
      <c r="V21" s="82"/>
      <c r="W21" s="135"/>
      <c r="X21" s="76"/>
      <c r="Y21" s="135"/>
      <c r="Z21" s="82"/>
      <c r="AA21" s="135"/>
      <c r="AB21" s="82"/>
      <c r="AC21" s="135"/>
    </row>
    <row r="22" spans="1:29" s="26" customFormat="1" ht="22.5" customHeight="1">
      <c r="A22" s="9" t="s">
        <v>196</v>
      </c>
      <c r="B22" s="81"/>
      <c r="C22" s="135" t="s">
        <v>20</v>
      </c>
      <c r="D22" s="192"/>
      <c r="E22" s="135" t="s">
        <v>20</v>
      </c>
      <c r="F22" s="135"/>
      <c r="G22" s="135" t="s">
        <v>20</v>
      </c>
      <c r="H22" s="192"/>
      <c r="I22" s="135" t="s">
        <v>20</v>
      </c>
      <c r="J22" s="135"/>
      <c r="K22" s="135" t="s">
        <v>20</v>
      </c>
      <c r="L22" s="192"/>
      <c r="M22" s="142">
        <v>-3328058</v>
      </c>
      <c r="N22" s="192"/>
      <c r="O22" s="135" t="s">
        <v>20</v>
      </c>
      <c r="P22" s="192"/>
      <c r="Q22" s="135" t="s">
        <v>20</v>
      </c>
      <c r="R22" s="165"/>
      <c r="S22" s="135" t="s">
        <v>20</v>
      </c>
      <c r="T22" s="165"/>
      <c r="U22" s="135" t="s">
        <v>20</v>
      </c>
      <c r="V22" s="192"/>
      <c r="W22" s="135" t="s">
        <v>20</v>
      </c>
      <c r="X22" s="135"/>
      <c r="Y22" s="142">
        <f>M22</f>
        <v>-3328058</v>
      </c>
      <c r="Z22" s="82"/>
      <c r="AA22" s="142">
        <v>-206385</v>
      </c>
      <c r="AB22" s="82"/>
      <c r="AC22" s="105">
        <f>SUM(Y22:AA22)</f>
        <v>-3534443</v>
      </c>
    </row>
    <row r="23" spans="1:29" ht="21.75" customHeight="1">
      <c r="A23" s="258" t="s">
        <v>277</v>
      </c>
      <c r="B23" s="124"/>
      <c r="C23" s="184" t="s">
        <v>20</v>
      </c>
      <c r="D23" s="218"/>
      <c r="E23" s="184" t="s">
        <v>20</v>
      </c>
      <c r="F23" s="145"/>
      <c r="G23" s="184" t="s">
        <v>20</v>
      </c>
      <c r="H23" s="218"/>
      <c r="I23" s="184" t="s">
        <v>20</v>
      </c>
      <c r="J23" s="145"/>
      <c r="K23" s="184" t="s">
        <v>20</v>
      </c>
      <c r="L23" s="218"/>
      <c r="M23" s="257">
        <v>-3328058</v>
      </c>
      <c r="N23" s="218"/>
      <c r="O23" s="184" t="s">
        <v>20</v>
      </c>
      <c r="P23" s="218"/>
      <c r="Q23" s="184" t="s">
        <v>20</v>
      </c>
      <c r="R23" s="165"/>
      <c r="S23" s="184" t="s">
        <v>20</v>
      </c>
      <c r="T23" s="165"/>
      <c r="U23" s="184" t="s">
        <v>20</v>
      </c>
      <c r="V23" s="218"/>
      <c r="W23" s="184" t="s">
        <v>20</v>
      </c>
      <c r="X23" s="145"/>
      <c r="Y23" s="257">
        <f>M23</f>
        <v>-3328058</v>
      </c>
      <c r="Z23" s="197"/>
      <c r="AA23" s="257">
        <v>-206385</v>
      </c>
      <c r="AB23" s="197"/>
      <c r="AC23" s="274">
        <f>SUM(Y23:AA23)</f>
        <v>-3534443</v>
      </c>
    </row>
    <row r="24" spans="1:29" ht="21.75" customHeight="1">
      <c r="A24" s="200" t="s">
        <v>194</v>
      </c>
      <c r="B24" s="124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114"/>
      <c r="Z24" s="61"/>
      <c r="AA24" s="61"/>
      <c r="AB24" s="61"/>
      <c r="AC24" s="61"/>
    </row>
    <row r="25" spans="1:29" ht="21.75" customHeight="1">
      <c r="A25" s="200" t="s">
        <v>210</v>
      </c>
      <c r="B25" s="12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114"/>
      <c r="Z25" s="61"/>
      <c r="AA25" s="61"/>
      <c r="AB25" s="61"/>
      <c r="AC25" s="61"/>
    </row>
    <row r="26" spans="1:29" s="26" customFormat="1" ht="22.5" customHeight="1">
      <c r="A26" s="9" t="s">
        <v>219</v>
      </c>
      <c r="B26" s="81"/>
      <c r="C26" s="135"/>
      <c r="D26" s="192"/>
      <c r="E26" s="135"/>
      <c r="F26" s="135"/>
      <c r="G26" s="135"/>
      <c r="H26" s="192"/>
      <c r="I26" s="135"/>
      <c r="J26" s="135"/>
      <c r="K26" s="135"/>
      <c r="L26" s="192"/>
      <c r="M26" s="135"/>
      <c r="N26" s="192"/>
      <c r="O26" s="135"/>
      <c r="P26" s="192"/>
      <c r="Q26" s="135"/>
      <c r="R26" s="165"/>
      <c r="S26" s="135"/>
      <c r="T26" s="165"/>
      <c r="U26" s="135"/>
      <c r="V26" s="192"/>
      <c r="W26" s="135"/>
      <c r="X26" s="135"/>
      <c r="Y26" s="135"/>
      <c r="Z26" s="82"/>
      <c r="AA26" s="105"/>
      <c r="AB26" s="82"/>
      <c r="AC26" s="105"/>
    </row>
    <row r="27" spans="1:29" s="26" customFormat="1" ht="22.5" customHeight="1">
      <c r="A27" s="9" t="s">
        <v>220</v>
      </c>
      <c r="B27" s="81"/>
      <c r="C27" s="134" t="s">
        <v>20</v>
      </c>
      <c r="D27" s="192"/>
      <c r="E27" s="134" t="s">
        <v>20</v>
      </c>
      <c r="F27" s="135"/>
      <c r="G27" s="134" t="s">
        <v>20</v>
      </c>
      <c r="H27" s="192"/>
      <c r="I27" s="134" t="s">
        <v>20</v>
      </c>
      <c r="J27" s="135"/>
      <c r="K27" s="134" t="s">
        <v>20</v>
      </c>
      <c r="L27" s="192"/>
      <c r="M27" s="134" t="s">
        <v>20</v>
      </c>
      <c r="N27" s="192"/>
      <c r="O27" s="134" t="s">
        <v>20</v>
      </c>
      <c r="P27" s="192"/>
      <c r="Q27" s="134" t="s">
        <v>20</v>
      </c>
      <c r="R27" s="165"/>
      <c r="S27" s="134" t="s">
        <v>20</v>
      </c>
      <c r="T27" s="165"/>
      <c r="U27" s="134" t="s">
        <v>20</v>
      </c>
      <c r="V27" s="192"/>
      <c r="W27" s="134" t="s">
        <v>20</v>
      </c>
      <c r="X27" s="135"/>
      <c r="Y27" s="134" t="s">
        <v>20</v>
      </c>
      <c r="Z27" s="82"/>
      <c r="AA27" s="158">
        <v>-23635</v>
      </c>
      <c r="AB27" s="82"/>
      <c r="AC27" s="97">
        <f>SUM(Y27:AA27)</f>
        <v>-23635</v>
      </c>
    </row>
    <row r="28" spans="1:29" s="26" customFormat="1" ht="22.5" customHeight="1">
      <c r="A28" s="199" t="s">
        <v>231</v>
      </c>
      <c r="B28" s="81"/>
      <c r="C28" s="135"/>
      <c r="D28" s="82"/>
      <c r="E28" s="135"/>
      <c r="F28" s="135"/>
      <c r="G28" s="135"/>
      <c r="H28" s="82"/>
      <c r="I28" s="135"/>
      <c r="J28" s="135"/>
      <c r="K28" s="135"/>
      <c r="L28" s="82"/>
      <c r="M28" s="135"/>
      <c r="N28" s="82"/>
      <c r="O28" s="135"/>
      <c r="P28" s="82"/>
      <c r="Q28" s="135"/>
      <c r="R28" s="48"/>
      <c r="S28" s="135"/>
      <c r="T28" s="48"/>
      <c r="U28" s="135"/>
      <c r="V28" s="82"/>
      <c r="W28" s="135"/>
      <c r="X28" s="76"/>
      <c r="Y28" s="135"/>
      <c r="Z28" s="82"/>
      <c r="AA28" s="105"/>
      <c r="AB28" s="82"/>
      <c r="AC28" s="105"/>
    </row>
    <row r="29" spans="1:29" s="26" customFormat="1" ht="22.5" customHeight="1">
      <c r="A29" s="199" t="s">
        <v>210</v>
      </c>
      <c r="B29" s="81"/>
      <c r="C29" s="169" t="s">
        <v>20</v>
      </c>
      <c r="D29" s="218"/>
      <c r="E29" s="169" t="s">
        <v>20</v>
      </c>
      <c r="F29" s="145"/>
      <c r="G29" s="169" t="s">
        <v>20</v>
      </c>
      <c r="H29" s="218"/>
      <c r="I29" s="169" t="s">
        <v>20</v>
      </c>
      <c r="J29" s="145"/>
      <c r="K29" s="169" t="s">
        <v>20</v>
      </c>
      <c r="L29" s="218"/>
      <c r="M29" s="169" t="s">
        <v>20</v>
      </c>
      <c r="N29" s="218"/>
      <c r="O29" s="169" t="s">
        <v>20</v>
      </c>
      <c r="P29" s="218"/>
      <c r="Q29" s="169" t="s">
        <v>20</v>
      </c>
      <c r="R29" s="165"/>
      <c r="S29" s="169" t="s">
        <v>20</v>
      </c>
      <c r="T29" s="165"/>
      <c r="U29" s="169" t="s">
        <v>20</v>
      </c>
      <c r="V29" s="218"/>
      <c r="W29" s="169" t="s">
        <v>20</v>
      </c>
      <c r="X29" s="145"/>
      <c r="Y29" s="179" t="str">
        <f>M29</f>
        <v>-</v>
      </c>
      <c r="Z29" s="197"/>
      <c r="AA29" s="198">
        <f>SUM(AA25:AA27)</f>
        <v>-23635</v>
      </c>
      <c r="AB29" s="197"/>
      <c r="AC29" s="198">
        <f>SUM(AC25:AC27)</f>
        <v>-23635</v>
      </c>
    </row>
    <row r="30" spans="1:29" s="26" customFormat="1" ht="22.5" customHeight="1">
      <c r="A30" s="10" t="s">
        <v>212</v>
      </c>
      <c r="B30" s="81"/>
      <c r="C30" s="135"/>
      <c r="D30" s="76"/>
      <c r="E30" s="135"/>
      <c r="F30" s="135"/>
      <c r="G30" s="135"/>
      <c r="H30" s="76"/>
      <c r="I30" s="135"/>
      <c r="J30" s="135"/>
      <c r="K30" s="135"/>
      <c r="L30" s="76"/>
      <c r="M30" s="142"/>
      <c r="N30" s="76"/>
      <c r="O30" s="135"/>
      <c r="P30" s="76"/>
      <c r="Q30" s="135"/>
      <c r="R30" s="48"/>
      <c r="S30" s="135"/>
      <c r="T30" s="48"/>
      <c r="U30" s="135"/>
      <c r="V30" s="76"/>
      <c r="W30" s="135"/>
      <c r="X30" s="76"/>
      <c r="Y30" s="142"/>
      <c r="Z30" s="76"/>
      <c r="AA30" s="105"/>
      <c r="AB30" s="76"/>
      <c r="AC30" s="105"/>
    </row>
    <row r="31" spans="1:29" s="33" customFormat="1" ht="22.5" customHeight="1">
      <c r="A31" s="10" t="s">
        <v>197</v>
      </c>
      <c r="B31" s="113"/>
      <c r="C31" s="169" t="s">
        <v>20</v>
      </c>
      <c r="D31" s="109"/>
      <c r="E31" s="169" t="s">
        <v>20</v>
      </c>
      <c r="F31" s="145"/>
      <c r="G31" s="169" t="s">
        <v>20</v>
      </c>
      <c r="H31" s="109"/>
      <c r="I31" s="169" t="s">
        <v>20</v>
      </c>
      <c r="J31" s="145"/>
      <c r="K31" s="169" t="s">
        <v>20</v>
      </c>
      <c r="L31" s="109"/>
      <c r="M31" s="179">
        <f>SUM(M23,M29)</f>
        <v>-3328058</v>
      </c>
      <c r="N31" s="109"/>
      <c r="O31" s="169" t="s">
        <v>20</v>
      </c>
      <c r="P31" s="109"/>
      <c r="Q31" s="169" t="s">
        <v>20</v>
      </c>
      <c r="R31" s="48"/>
      <c r="S31" s="169" t="s">
        <v>20</v>
      </c>
      <c r="T31" s="48"/>
      <c r="U31" s="169" t="s">
        <v>20</v>
      </c>
      <c r="V31" s="109"/>
      <c r="W31" s="169" t="s">
        <v>20</v>
      </c>
      <c r="X31" s="109"/>
      <c r="Y31" s="179">
        <f>SUM(Y23,Y29)</f>
        <v>-3328058</v>
      </c>
      <c r="Z31" s="109"/>
      <c r="AA31" s="179">
        <f>SUM(AA23,AA29)</f>
        <v>-230020</v>
      </c>
      <c r="AB31" s="109"/>
      <c r="AC31" s="179">
        <f>SUM(AC23,AC29)</f>
        <v>-3558078</v>
      </c>
    </row>
    <row r="32" spans="2:29" s="26" customFormat="1" ht="11.25" customHeight="1" hidden="1">
      <c r="B32" s="81"/>
      <c r="C32" s="135"/>
      <c r="D32" s="76"/>
      <c r="E32" s="135"/>
      <c r="F32" s="135"/>
      <c r="G32" s="135"/>
      <c r="H32" s="76"/>
      <c r="I32" s="135"/>
      <c r="J32" s="135"/>
      <c r="K32" s="135"/>
      <c r="L32" s="76"/>
      <c r="M32" s="135"/>
      <c r="N32" s="76"/>
      <c r="O32" s="135"/>
      <c r="P32" s="76"/>
      <c r="Q32" s="135"/>
      <c r="R32" s="48"/>
      <c r="S32" s="135"/>
      <c r="T32" s="48"/>
      <c r="U32" s="135"/>
      <c r="V32" s="76"/>
      <c r="W32" s="135"/>
      <c r="X32" s="76"/>
      <c r="Y32" s="135"/>
      <c r="Z32" s="76"/>
      <c r="AA32" s="105"/>
      <c r="AB32" s="76"/>
      <c r="AC32" s="105"/>
    </row>
    <row r="33" spans="1:29" s="26" customFormat="1" ht="22.5" customHeight="1">
      <c r="A33" s="10" t="s">
        <v>187</v>
      </c>
      <c r="B33" s="81"/>
      <c r="C33" s="135"/>
      <c r="D33" s="76"/>
      <c r="E33" s="135"/>
      <c r="F33" s="135"/>
      <c r="G33" s="135"/>
      <c r="H33" s="76"/>
      <c r="I33" s="135"/>
      <c r="J33" s="135"/>
      <c r="K33" s="135"/>
      <c r="L33" s="76"/>
      <c r="M33" s="135"/>
      <c r="N33" s="76"/>
      <c r="O33" s="135"/>
      <c r="P33" s="76"/>
      <c r="Q33" s="135"/>
      <c r="R33" s="48"/>
      <c r="S33" s="135"/>
      <c r="T33" s="48"/>
      <c r="U33" s="135"/>
      <c r="V33" s="76"/>
      <c r="W33" s="135"/>
      <c r="X33" s="76"/>
      <c r="Y33" s="135"/>
      <c r="Z33" s="76"/>
      <c r="AA33" s="105"/>
      <c r="AB33" s="76"/>
      <c r="AC33" s="105"/>
    </row>
    <row r="34" spans="1:29" s="26" customFormat="1" ht="22.5" customHeight="1">
      <c r="A34" s="9" t="s">
        <v>188</v>
      </c>
      <c r="B34" s="81"/>
      <c r="C34" s="135" t="s">
        <v>20</v>
      </c>
      <c r="D34" s="135"/>
      <c r="E34" s="135" t="s">
        <v>20</v>
      </c>
      <c r="F34" s="135"/>
      <c r="G34" s="135" t="s">
        <v>20</v>
      </c>
      <c r="H34" s="135"/>
      <c r="I34" s="135" t="s">
        <v>20</v>
      </c>
      <c r="J34" s="135"/>
      <c r="K34" s="135" t="s">
        <v>20</v>
      </c>
      <c r="L34" s="76"/>
      <c r="M34" s="142">
        <v>7227027</v>
      </c>
      <c r="N34" s="76"/>
      <c r="O34" s="135" t="s">
        <v>20</v>
      </c>
      <c r="P34" s="135"/>
      <c r="Q34" s="135" t="s">
        <v>20</v>
      </c>
      <c r="R34" s="165"/>
      <c r="S34" s="135" t="s">
        <v>20</v>
      </c>
      <c r="T34" s="165"/>
      <c r="U34" s="135" t="s">
        <v>20</v>
      </c>
      <c r="V34" s="135"/>
      <c r="W34" s="135" t="s">
        <v>20</v>
      </c>
      <c r="X34" s="76"/>
      <c r="Y34" s="142">
        <f>M34</f>
        <v>7227027</v>
      </c>
      <c r="Z34" s="76"/>
      <c r="AA34" s="142">
        <v>108773</v>
      </c>
      <c r="AB34" s="76"/>
      <c r="AC34" s="105">
        <f>SUM(Y34:AA34)</f>
        <v>7335800</v>
      </c>
    </row>
    <row r="35" spans="1:29" s="26" customFormat="1" ht="22.5" customHeight="1">
      <c r="A35" s="9" t="s">
        <v>189</v>
      </c>
      <c r="B35" s="81"/>
      <c r="C35" s="134" t="s">
        <v>20</v>
      </c>
      <c r="D35" s="135"/>
      <c r="E35" s="134" t="s">
        <v>20</v>
      </c>
      <c r="F35" s="135"/>
      <c r="G35" s="134" t="s">
        <v>20</v>
      </c>
      <c r="H35" s="135"/>
      <c r="I35" s="134" t="s">
        <v>20</v>
      </c>
      <c r="J35" s="135"/>
      <c r="K35" s="134" t="s">
        <v>20</v>
      </c>
      <c r="L35" s="135"/>
      <c r="M35" s="134" t="s">
        <v>20</v>
      </c>
      <c r="N35" s="135"/>
      <c r="O35" s="158">
        <v>41</v>
      </c>
      <c r="P35" s="135"/>
      <c r="Q35" s="158">
        <v>-469440</v>
      </c>
      <c r="R35" s="165"/>
      <c r="S35" s="158">
        <v>54293</v>
      </c>
      <c r="T35" s="48"/>
      <c r="U35" s="158">
        <v>-568358</v>
      </c>
      <c r="V35" s="76"/>
      <c r="W35" s="158">
        <f>SUM(O35:U35)</f>
        <v>-983464</v>
      </c>
      <c r="X35" s="76"/>
      <c r="Y35" s="158">
        <f>W35</f>
        <v>-983464</v>
      </c>
      <c r="Z35" s="76"/>
      <c r="AA35" s="158">
        <v>-87827</v>
      </c>
      <c r="AB35" s="76"/>
      <c r="AC35" s="158">
        <f>SUM(Y35:AA35)</f>
        <v>-1071291</v>
      </c>
    </row>
    <row r="36" spans="1:29" s="26" customFormat="1" ht="22.5" customHeight="1">
      <c r="A36" s="10" t="s">
        <v>190</v>
      </c>
      <c r="B36" s="81"/>
      <c r="C36" s="169" t="s">
        <v>20</v>
      </c>
      <c r="D36" s="145"/>
      <c r="E36" s="169" t="s">
        <v>20</v>
      </c>
      <c r="F36" s="145"/>
      <c r="G36" s="169" t="s">
        <v>20</v>
      </c>
      <c r="H36" s="145"/>
      <c r="I36" s="169" t="s">
        <v>20</v>
      </c>
      <c r="J36" s="145"/>
      <c r="K36" s="169" t="s">
        <v>20</v>
      </c>
      <c r="L36" s="109"/>
      <c r="M36" s="179">
        <f>SUM(M34:M35)</f>
        <v>7227027</v>
      </c>
      <c r="N36" s="180"/>
      <c r="O36" s="179">
        <f>SUM(O34:O35)</f>
        <v>41</v>
      </c>
      <c r="P36" s="145"/>
      <c r="Q36" s="179">
        <f>SUM(Q34:Q35)</f>
        <v>-469440</v>
      </c>
      <c r="R36" s="178"/>
      <c r="S36" s="179">
        <f>SUM(S34:S35)</f>
        <v>54293</v>
      </c>
      <c r="T36" s="178"/>
      <c r="U36" s="179">
        <f>SUM(U34:U35)</f>
        <v>-568358</v>
      </c>
      <c r="V36" s="180"/>
      <c r="W36" s="179">
        <f>SUM(W34:W35)</f>
        <v>-983464</v>
      </c>
      <c r="X36" s="180"/>
      <c r="Y36" s="179">
        <f>SUM(Y34:Y35)</f>
        <v>6243563</v>
      </c>
      <c r="Z36" s="180"/>
      <c r="AA36" s="179">
        <f>SUM(AA34:AA35)</f>
        <v>20946</v>
      </c>
      <c r="AB36" s="180"/>
      <c r="AC36" s="179">
        <f>SUM(AC34:AC35)</f>
        <v>6264509</v>
      </c>
    </row>
    <row r="37" spans="1:29" s="26" customFormat="1" ht="11.25" customHeight="1">
      <c r="A37" s="10"/>
      <c r="B37" s="81"/>
      <c r="C37" s="135"/>
      <c r="D37" s="76"/>
      <c r="E37" s="135"/>
      <c r="F37" s="135"/>
      <c r="G37" s="135"/>
      <c r="H37" s="76"/>
      <c r="I37" s="135"/>
      <c r="J37" s="135"/>
      <c r="K37" s="135"/>
      <c r="L37" s="76"/>
      <c r="M37" s="135"/>
      <c r="N37" s="76"/>
      <c r="O37" s="135"/>
      <c r="P37" s="76"/>
      <c r="Q37" s="135"/>
      <c r="R37" s="48"/>
      <c r="S37" s="135"/>
      <c r="T37" s="48"/>
      <c r="U37" s="135"/>
      <c r="V37" s="76"/>
      <c r="W37" s="135"/>
      <c r="X37" s="76"/>
      <c r="Y37" s="135"/>
      <c r="Z37" s="76"/>
      <c r="AA37" s="105"/>
      <c r="AB37" s="76"/>
      <c r="AC37" s="105"/>
    </row>
    <row r="38" spans="1:29" ht="21.75" customHeight="1" thickBot="1">
      <c r="A38" s="221" t="s">
        <v>238</v>
      </c>
      <c r="B38" s="221"/>
      <c r="C38" s="111">
        <f>C17</f>
        <v>7519938</v>
      </c>
      <c r="D38" s="112"/>
      <c r="E38" s="111">
        <f>E17</f>
        <v>-2855124</v>
      </c>
      <c r="F38" s="110"/>
      <c r="G38" s="111">
        <f>G17</f>
        <v>16436492</v>
      </c>
      <c r="H38" s="112"/>
      <c r="I38" s="111">
        <f>I17</f>
        <v>820666</v>
      </c>
      <c r="J38" s="110"/>
      <c r="K38" s="111">
        <f>K17</f>
        <v>1628825</v>
      </c>
      <c r="L38" s="112"/>
      <c r="M38" s="111">
        <f>M17+M36+M31</f>
        <v>30663431</v>
      </c>
      <c r="N38" s="112"/>
      <c r="O38" s="111">
        <f>O17+O36</f>
        <v>2172716</v>
      </c>
      <c r="P38" s="112"/>
      <c r="Q38" s="111">
        <f>Q17+Q36</f>
        <v>997612</v>
      </c>
      <c r="R38" s="112"/>
      <c r="S38" s="111">
        <f>S17+S36</f>
        <v>-613707</v>
      </c>
      <c r="T38" s="112"/>
      <c r="U38" s="111">
        <f>U17+U36</f>
        <v>-2130231</v>
      </c>
      <c r="V38" s="112"/>
      <c r="W38" s="111">
        <f>W17+W36</f>
        <v>426390</v>
      </c>
      <c r="X38" s="112"/>
      <c r="Y38" s="111">
        <f>Y17+Y36+Y31</f>
        <v>54640618</v>
      </c>
      <c r="Z38" s="112"/>
      <c r="AA38" s="111">
        <f>AA17+AA36+AA31</f>
        <v>2885515</v>
      </c>
      <c r="AB38" s="112"/>
      <c r="AC38" s="111">
        <f>AC17+AC36+AC31</f>
        <v>57526133</v>
      </c>
    </row>
    <row r="39" ht="21" customHeight="1" thickTop="1"/>
  </sheetData>
  <sheetProtection password="8851" sheet="1"/>
  <mergeCells count="3">
    <mergeCell ref="C11:AC11"/>
    <mergeCell ref="C5:AC5"/>
    <mergeCell ref="O6:W6"/>
  </mergeCells>
  <printOptions/>
  <pageMargins left="0.78" right="0.3" top="0.48" bottom="0.5" header="0.5" footer="0.5"/>
  <pageSetup firstPageNumber="11" useFirstPageNumber="1" fitToHeight="1" fitToWidth="1" horizontalDpi="600" verticalDpi="600" orientation="landscape" paperSize="9" scale="61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SheetLayoutView="100" zoomScalePageLayoutView="0" workbookViewId="0" topLeftCell="A1">
      <selection activeCell="G22" sqref="G22"/>
    </sheetView>
  </sheetViews>
  <sheetFormatPr defaultColWidth="9.00390625" defaultRowHeight="21" customHeight="1"/>
  <cols>
    <col min="1" max="1" width="35.00390625" style="59" customWidth="1"/>
    <col min="2" max="2" width="9.421875" style="59" customWidth="1"/>
    <col min="3" max="3" width="14.140625" style="59" customWidth="1"/>
    <col min="4" max="4" width="0.71875" style="59" customWidth="1"/>
    <col min="5" max="5" width="14.140625" style="59" customWidth="1"/>
    <col min="6" max="6" width="0.71875" style="59" customWidth="1"/>
    <col min="7" max="7" width="14.140625" style="59" customWidth="1"/>
    <col min="8" max="8" width="0.85546875" style="59" customWidth="1"/>
    <col min="9" max="9" width="14.140625" style="59" customWidth="1"/>
    <col min="10" max="10" width="0.85546875" style="59" customWidth="1"/>
    <col min="11" max="11" width="14.140625" style="59" customWidth="1"/>
    <col min="12" max="12" width="0.85546875" style="59" customWidth="1"/>
    <col min="13" max="13" width="14.140625" style="59" customWidth="1"/>
    <col min="14" max="14" width="0.85546875" style="59" customWidth="1"/>
    <col min="15" max="15" width="14.140625" style="59" customWidth="1"/>
    <col min="16" max="16" width="0.71875" style="59" customWidth="1"/>
    <col min="17" max="17" width="14.140625" style="59" customWidth="1"/>
    <col min="18" max="18" width="0.71875" style="59" customWidth="1"/>
    <col min="19" max="19" width="14.140625" style="59" customWidth="1"/>
    <col min="20" max="20" width="0.71875" style="59" customWidth="1"/>
    <col min="21" max="21" width="14.140625" style="59" customWidth="1"/>
    <col min="22" max="22" width="0.5625" style="59" customWidth="1"/>
    <col min="23" max="23" width="14.140625" style="59" customWidth="1"/>
    <col min="24" max="24" width="0.71875" style="59" customWidth="1"/>
    <col min="25" max="25" width="14.140625" style="59" customWidth="1"/>
    <col min="26" max="26" width="0.5625" style="59" customWidth="1"/>
    <col min="27" max="27" width="14.140625" style="59" customWidth="1"/>
    <col min="28" max="28" width="0.5625" style="59" customWidth="1"/>
    <col min="29" max="29" width="14.140625" style="59" customWidth="1"/>
    <col min="30" max="16384" width="9.00390625" style="59" customWidth="1"/>
  </cols>
  <sheetData>
    <row r="1" spans="1:28" ht="24.75" customHeight="1">
      <c r="A1" s="233" t="s">
        <v>0</v>
      </c>
      <c r="B1" s="119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  <c r="P1" s="58"/>
      <c r="Q1" s="57"/>
      <c r="R1" s="58"/>
      <c r="S1" s="57"/>
      <c r="T1" s="58"/>
      <c r="U1" s="57"/>
      <c r="V1" s="57"/>
      <c r="W1" s="57"/>
      <c r="X1" s="57"/>
      <c r="Y1" s="58"/>
      <c r="Z1" s="58"/>
      <c r="AA1" s="57"/>
      <c r="AB1" s="58"/>
    </row>
    <row r="2" spans="1:28" ht="24.75" customHeight="1">
      <c r="A2" s="233" t="s">
        <v>87</v>
      </c>
      <c r="B2" s="119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/>
      <c r="P2" s="58"/>
      <c r="Q2" s="57"/>
      <c r="R2" s="58"/>
      <c r="S2" s="57"/>
      <c r="T2" s="58"/>
      <c r="U2" s="57"/>
      <c r="V2" s="57"/>
      <c r="W2" s="57"/>
      <c r="X2" s="57"/>
      <c r="Y2" s="58"/>
      <c r="Z2" s="58"/>
      <c r="AA2" s="57"/>
      <c r="AB2" s="58"/>
    </row>
    <row r="3" spans="1:29" s="5" customFormat="1" ht="24.75" customHeight="1">
      <c r="A3" s="232" t="s">
        <v>259</v>
      </c>
      <c r="B3" s="120"/>
      <c r="C3" s="4"/>
      <c r="D3" s="50"/>
      <c r="E3" s="21"/>
      <c r="F3" s="21"/>
      <c r="G3" s="23"/>
      <c r="H3" s="21"/>
      <c r="I3" s="21"/>
      <c r="J3" s="21"/>
      <c r="K3" s="21"/>
      <c r="L3" s="21"/>
      <c r="M3" s="21"/>
      <c r="N3" s="21"/>
      <c r="O3" s="21"/>
      <c r="P3" s="21"/>
      <c r="Q3" s="56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1.75" customHeight="1">
      <c r="A4" s="119"/>
      <c r="B4" s="11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57" t="s">
        <v>155</v>
      </c>
    </row>
    <row r="5" spans="1:29" ht="21.75" customHeight="1">
      <c r="A5" s="119"/>
      <c r="B5" s="119"/>
      <c r="C5" s="280" t="s">
        <v>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</row>
    <row r="6" spans="1:29" ht="21.75" customHeight="1">
      <c r="A6" s="121"/>
      <c r="B6" s="121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281" t="s">
        <v>175</v>
      </c>
      <c r="P6" s="281"/>
      <c r="Q6" s="281"/>
      <c r="R6" s="281"/>
      <c r="S6" s="281"/>
      <c r="T6" s="281"/>
      <c r="U6" s="281"/>
      <c r="V6" s="281"/>
      <c r="W6" s="281"/>
      <c r="X6" s="163"/>
      <c r="Y6" s="163"/>
      <c r="Z6" s="163"/>
      <c r="AA6" s="163"/>
      <c r="AB6" s="163"/>
      <c r="AC6" s="163"/>
    </row>
    <row r="7" spans="1:29" ht="21.75" customHeight="1">
      <c r="A7" s="122"/>
      <c r="B7" s="122"/>
      <c r="C7" s="88"/>
      <c r="D7" s="26"/>
      <c r="E7" s="26"/>
      <c r="F7" s="26"/>
      <c r="G7" s="77"/>
      <c r="H7" s="77"/>
      <c r="I7" s="77"/>
      <c r="J7" s="77"/>
      <c r="K7" s="77"/>
      <c r="L7" s="77"/>
      <c r="M7" s="77"/>
      <c r="N7" s="77"/>
      <c r="O7" s="115"/>
      <c r="P7" s="77"/>
      <c r="Q7" s="77"/>
      <c r="R7" s="115"/>
      <c r="S7" s="115" t="s">
        <v>113</v>
      </c>
      <c r="T7" s="77"/>
      <c r="U7" s="77"/>
      <c r="V7" s="77"/>
      <c r="W7" s="88" t="s">
        <v>176</v>
      </c>
      <c r="X7" s="49"/>
      <c r="Y7" s="117"/>
      <c r="Z7" s="77"/>
      <c r="AA7" s="77" t="s">
        <v>45</v>
      </c>
      <c r="AB7" s="115"/>
      <c r="AC7" s="118"/>
    </row>
    <row r="8" spans="1:29" ht="21.75" customHeight="1">
      <c r="A8" s="122"/>
      <c r="B8" s="122"/>
      <c r="C8" s="88" t="s">
        <v>31</v>
      </c>
      <c r="D8" s="26"/>
      <c r="E8" s="26"/>
      <c r="F8" s="26"/>
      <c r="G8" s="77"/>
      <c r="H8" s="77"/>
      <c r="I8" s="77"/>
      <c r="J8" s="77"/>
      <c r="K8" s="77"/>
      <c r="L8" s="77"/>
      <c r="M8" s="116" t="s">
        <v>22</v>
      </c>
      <c r="N8" s="77"/>
      <c r="O8" s="115" t="s">
        <v>98</v>
      </c>
      <c r="P8" s="77"/>
      <c r="Q8" s="77" t="s">
        <v>21</v>
      </c>
      <c r="R8" s="115"/>
      <c r="S8" s="115" t="s">
        <v>136</v>
      </c>
      <c r="T8" s="77"/>
      <c r="U8" s="77" t="s">
        <v>98</v>
      </c>
      <c r="V8" s="77"/>
      <c r="W8" s="88" t="s">
        <v>177</v>
      </c>
      <c r="X8" s="49"/>
      <c r="Y8" s="117" t="s">
        <v>70</v>
      </c>
      <c r="Z8" s="77"/>
      <c r="AA8" s="77" t="s">
        <v>179</v>
      </c>
      <c r="AB8" s="115"/>
      <c r="AC8" s="118"/>
    </row>
    <row r="9" spans="1:29" ht="21.75" customHeight="1">
      <c r="A9" s="122"/>
      <c r="B9" s="122"/>
      <c r="C9" s="8" t="s">
        <v>32</v>
      </c>
      <c r="D9" s="77"/>
      <c r="E9" s="77" t="s">
        <v>133</v>
      </c>
      <c r="F9" s="77"/>
      <c r="G9" s="77" t="s">
        <v>28</v>
      </c>
      <c r="H9" s="77"/>
      <c r="I9" s="77" t="s">
        <v>106</v>
      </c>
      <c r="J9" s="77"/>
      <c r="K9" s="77" t="s">
        <v>54</v>
      </c>
      <c r="L9" s="77"/>
      <c r="M9" s="77" t="s">
        <v>57</v>
      </c>
      <c r="N9" s="77"/>
      <c r="O9" s="115" t="s">
        <v>69</v>
      </c>
      <c r="P9" s="77"/>
      <c r="Q9" s="77" t="s">
        <v>29</v>
      </c>
      <c r="R9" s="115"/>
      <c r="S9" s="115" t="s">
        <v>135</v>
      </c>
      <c r="T9" s="77"/>
      <c r="U9" s="77" t="s">
        <v>58</v>
      </c>
      <c r="V9" s="77"/>
      <c r="W9" s="77" t="s">
        <v>178</v>
      </c>
      <c r="X9" s="77"/>
      <c r="Y9" s="115" t="s">
        <v>46</v>
      </c>
      <c r="Z9" s="77"/>
      <c r="AA9" s="77" t="s">
        <v>180</v>
      </c>
      <c r="AB9" s="115"/>
      <c r="AC9" s="77" t="s">
        <v>70</v>
      </c>
    </row>
    <row r="10" spans="1:29" ht="21.75" customHeight="1">
      <c r="A10" s="123"/>
      <c r="B10" s="12" t="s">
        <v>3</v>
      </c>
      <c r="C10" s="129" t="s">
        <v>34</v>
      </c>
      <c r="D10" s="77"/>
      <c r="E10" s="131" t="s">
        <v>132</v>
      </c>
      <c r="F10" s="77"/>
      <c r="G10" s="131" t="s">
        <v>97</v>
      </c>
      <c r="H10" s="77"/>
      <c r="I10" s="131" t="s">
        <v>55</v>
      </c>
      <c r="J10" s="77"/>
      <c r="K10" s="128" t="s">
        <v>99</v>
      </c>
      <c r="L10" s="77"/>
      <c r="M10" s="131" t="s">
        <v>56</v>
      </c>
      <c r="N10" s="77"/>
      <c r="O10" s="132" t="s">
        <v>1</v>
      </c>
      <c r="P10" s="77"/>
      <c r="Q10" s="131" t="s">
        <v>30</v>
      </c>
      <c r="R10" s="115"/>
      <c r="S10" s="132" t="s">
        <v>134</v>
      </c>
      <c r="T10" s="77"/>
      <c r="U10" s="131" t="s">
        <v>33</v>
      </c>
      <c r="V10" s="77"/>
      <c r="W10" s="131" t="s">
        <v>19</v>
      </c>
      <c r="X10" s="77"/>
      <c r="Y10" s="132" t="s">
        <v>91</v>
      </c>
      <c r="Z10" s="77"/>
      <c r="AA10" s="131" t="s">
        <v>181</v>
      </c>
      <c r="AB10" s="115"/>
      <c r="AC10" s="131" t="s">
        <v>46</v>
      </c>
    </row>
    <row r="11" spans="1:29" ht="6" customHeight="1">
      <c r="A11" s="123"/>
      <c r="B11" s="123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</row>
    <row r="12" spans="1:29" ht="20.25" customHeight="1">
      <c r="A12" s="78" t="s">
        <v>260</v>
      </c>
      <c r="B12" s="12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20.25" customHeight="1">
      <c r="A13" s="78" t="s">
        <v>183</v>
      </c>
      <c r="B13" s="123"/>
      <c r="C13" s="209">
        <v>7519938</v>
      </c>
      <c r="D13" s="209"/>
      <c r="E13" s="209">
        <v>-2855124</v>
      </c>
      <c r="F13" s="209"/>
      <c r="G13" s="209">
        <v>16436492</v>
      </c>
      <c r="H13" s="209"/>
      <c r="I13" s="209">
        <v>820666</v>
      </c>
      <c r="J13" s="209"/>
      <c r="K13" s="209">
        <v>1628825</v>
      </c>
      <c r="L13" s="209"/>
      <c r="M13" s="209">
        <v>34582386</v>
      </c>
      <c r="N13" s="209"/>
      <c r="O13" s="209">
        <v>2332129</v>
      </c>
      <c r="P13" s="209"/>
      <c r="Q13" s="209">
        <v>304724</v>
      </c>
      <c r="R13" s="209"/>
      <c r="S13" s="209">
        <v>-112931</v>
      </c>
      <c r="T13" s="209"/>
      <c r="U13" s="209">
        <v>-2641816</v>
      </c>
      <c r="V13" s="209"/>
      <c r="W13" s="209">
        <v>-117894</v>
      </c>
      <c r="X13" s="209"/>
      <c r="Y13" s="209">
        <v>58015289</v>
      </c>
      <c r="Z13" s="209"/>
      <c r="AA13" s="209">
        <v>3087768</v>
      </c>
      <c r="AB13" s="209"/>
      <c r="AC13" s="209">
        <v>61103057</v>
      </c>
    </row>
    <row r="14" spans="1:29" ht="20.25" customHeight="1">
      <c r="A14" s="168" t="s">
        <v>193</v>
      </c>
      <c r="B14" s="1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20.25" customHeight="1">
      <c r="A15" s="168" t="s">
        <v>218</v>
      </c>
      <c r="B15" s="201" t="s">
        <v>198</v>
      </c>
      <c r="C15" s="193" t="s">
        <v>20</v>
      </c>
      <c r="D15" s="12"/>
      <c r="E15" s="193" t="s">
        <v>20</v>
      </c>
      <c r="F15" s="12"/>
      <c r="G15" s="193" t="s">
        <v>20</v>
      </c>
      <c r="H15" s="12"/>
      <c r="I15" s="193" t="s">
        <v>20</v>
      </c>
      <c r="J15" s="12"/>
      <c r="K15" s="193" t="s">
        <v>20</v>
      </c>
      <c r="L15" s="12"/>
      <c r="M15" s="193" t="s">
        <v>20</v>
      </c>
      <c r="N15" s="12"/>
      <c r="O15" s="207">
        <v>-159413</v>
      </c>
      <c r="P15" s="12"/>
      <c r="Q15" s="193" t="s">
        <v>20</v>
      </c>
      <c r="R15" s="12"/>
      <c r="S15" s="193" t="s">
        <v>20</v>
      </c>
      <c r="T15" s="12"/>
      <c r="U15" s="193" t="s">
        <v>20</v>
      </c>
      <c r="V15" s="12"/>
      <c r="W15" s="185">
        <f>SUM(O15:U15)</f>
        <v>-159413</v>
      </c>
      <c r="X15" s="12"/>
      <c r="Y15" s="185">
        <f>SUM(W15)</f>
        <v>-159413</v>
      </c>
      <c r="Z15" s="12"/>
      <c r="AA15" s="207">
        <v>-76</v>
      </c>
      <c r="AB15" s="12"/>
      <c r="AC15" s="185">
        <f>SUM(Y15:AA15)</f>
        <v>-159489</v>
      </c>
    </row>
    <row r="16" spans="1:29" ht="20.25" customHeight="1">
      <c r="A16" s="78" t="s">
        <v>260</v>
      </c>
      <c r="B16" s="20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20.25" customHeight="1">
      <c r="A17" s="78" t="s">
        <v>203</v>
      </c>
      <c r="B17" s="124"/>
      <c r="C17" s="61">
        <f>SUM(C13:C16)</f>
        <v>7519938</v>
      </c>
      <c r="D17" s="61"/>
      <c r="E17" s="61">
        <f>SUM(E13:E16)</f>
        <v>-2855124</v>
      </c>
      <c r="F17" s="61"/>
      <c r="G17" s="61">
        <f>SUM(G13:G16)</f>
        <v>16436492</v>
      </c>
      <c r="H17" s="61"/>
      <c r="I17" s="61">
        <f>SUM(I13:I16)</f>
        <v>820666</v>
      </c>
      <c r="J17" s="61"/>
      <c r="K17" s="61">
        <f>SUM(K13:K16)</f>
        <v>1628825</v>
      </c>
      <c r="L17" s="61"/>
      <c r="M17" s="61">
        <f>SUM(M13:M16)</f>
        <v>34582386</v>
      </c>
      <c r="N17" s="61"/>
      <c r="O17" s="61">
        <f>SUM(O13:O16)</f>
        <v>2172716</v>
      </c>
      <c r="P17" s="61"/>
      <c r="Q17" s="61">
        <f>SUM(Q13:Q16)</f>
        <v>304724</v>
      </c>
      <c r="R17" s="61"/>
      <c r="S17" s="61">
        <f>SUM(S13:S16)</f>
        <v>-112931</v>
      </c>
      <c r="T17" s="61"/>
      <c r="U17" s="61">
        <f>SUM(U13:U16)</f>
        <v>-2641816</v>
      </c>
      <c r="V17" s="61"/>
      <c r="W17" s="61">
        <f>SUM(W13:W16)</f>
        <v>-277307</v>
      </c>
      <c r="X17" s="61"/>
      <c r="Y17" s="61">
        <f>SUM(Y13:Y16)</f>
        <v>57855876</v>
      </c>
      <c r="Z17" s="61"/>
      <c r="AA17" s="61">
        <f>SUM(AA13:AA16)</f>
        <v>3087692</v>
      </c>
      <c r="AB17" s="61"/>
      <c r="AC17" s="61">
        <f>SUM(AC13:AC16)</f>
        <v>60943568</v>
      </c>
    </row>
    <row r="18" spans="1:29" ht="20.25" customHeight="1">
      <c r="A18" s="168" t="s">
        <v>193</v>
      </c>
      <c r="B18" s="12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114"/>
      <c r="Z18" s="61"/>
      <c r="AA18" s="61"/>
      <c r="AB18" s="61"/>
      <c r="AC18" s="61"/>
    </row>
    <row r="19" spans="1:29" ht="20.25" customHeight="1">
      <c r="A19" s="168" t="s">
        <v>218</v>
      </c>
      <c r="B19" s="201" t="s">
        <v>198</v>
      </c>
      <c r="C19" s="193" t="s">
        <v>20</v>
      </c>
      <c r="D19" s="61"/>
      <c r="E19" s="193" t="s">
        <v>20</v>
      </c>
      <c r="F19" s="61"/>
      <c r="G19" s="193" t="s">
        <v>20</v>
      </c>
      <c r="H19" s="61"/>
      <c r="I19" s="193" t="s">
        <v>20</v>
      </c>
      <c r="J19" s="61"/>
      <c r="K19" s="193" t="s">
        <v>20</v>
      </c>
      <c r="L19" s="61"/>
      <c r="M19" s="185">
        <v>-2215634</v>
      </c>
      <c r="N19" s="61"/>
      <c r="O19" s="193" t="s">
        <v>20</v>
      </c>
      <c r="P19" s="61"/>
      <c r="Q19" s="193" t="s">
        <v>20</v>
      </c>
      <c r="R19" s="61"/>
      <c r="S19" s="193" t="s">
        <v>20</v>
      </c>
      <c r="T19" s="61"/>
      <c r="U19" s="185">
        <v>35274</v>
      </c>
      <c r="V19" s="61"/>
      <c r="W19" s="185">
        <f>SUM(O19:U19)</f>
        <v>35274</v>
      </c>
      <c r="X19" s="61"/>
      <c r="Y19" s="185">
        <f>M19+W19</f>
        <v>-2180360</v>
      </c>
      <c r="Z19" s="61"/>
      <c r="AA19" s="185">
        <v>-126364</v>
      </c>
      <c r="AB19" s="61"/>
      <c r="AC19" s="194">
        <f>SUM(Y19:AA19)</f>
        <v>-2306724</v>
      </c>
    </row>
    <row r="20" spans="1:29" ht="20.25" customHeight="1">
      <c r="A20" s="78" t="s">
        <v>152</v>
      </c>
      <c r="B20" s="201"/>
      <c r="C20" s="165"/>
      <c r="D20" s="61"/>
      <c r="E20" s="165"/>
      <c r="F20" s="61"/>
      <c r="G20" s="165"/>
      <c r="H20" s="61"/>
      <c r="I20" s="165"/>
      <c r="J20" s="61"/>
      <c r="K20" s="165"/>
      <c r="L20" s="61"/>
      <c r="M20" s="188"/>
      <c r="N20" s="61"/>
      <c r="O20" s="165"/>
      <c r="P20" s="61"/>
      <c r="Q20" s="165"/>
      <c r="R20" s="61"/>
      <c r="S20" s="165"/>
      <c r="T20" s="61"/>
      <c r="U20" s="165"/>
      <c r="V20" s="61"/>
      <c r="W20" s="165"/>
      <c r="X20" s="61"/>
      <c r="Y20" s="188"/>
      <c r="Z20" s="61"/>
      <c r="AA20" s="165"/>
      <c r="AB20" s="61"/>
      <c r="AC20" s="202"/>
    </row>
    <row r="21" spans="1:29" s="196" customFormat="1" ht="20.25" customHeight="1">
      <c r="A21" s="203" t="s">
        <v>191</v>
      </c>
      <c r="B21" s="124"/>
      <c r="C21" s="61">
        <f>SUM(C17:C19)</f>
        <v>7519938</v>
      </c>
      <c r="D21" s="61"/>
      <c r="E21" s="61">
        <f>SUM(E17:E19)</f>
        <v>-2855124</v>
      </c>
      <c r="F21" s="61"/>
      <c r="G21" s="61">
        <f>SUM(G17:G19)</f>
        <v>16436492</v>
      </c>
      <c r="H21" s="61"/>
      <c r="I21" s="61">
        <f>SUM(I17:I19)</f>
        <v>820666</v>
      </c>
      <c r="J21" s="61"/>
      <c r="K21" s="61">
        <f>SUM(K17:K19)</f>
        <v>1628825</v>
      </c>
      <c r="L21" s="61"/>
      <c r="M21" s="61">
        <f>SUM(M17:M19)</f>
        <v>32366752</v>
      </c>
      <c r="N21" s="61"/>
      <c r="O21" s="61">
        <f>SUM(O17:O19)</f>
        <v>2172716</v>
      </c>
      <c r="P21" s="61"/>
      <c r="Q21" s="61">
        <f>SUM(Q17:Q19)</f>
        <v>304724</v>
      </c>
      <c r="R21" s="61"/>
      <c r="S21" s="61">
        <f>SUM(S17:S19)</f>
        <v>-112931</v>
      </c>
      <c r="T21" s="61"/>
      <c r="U21" s="61">
        <f>SUM(U17:U19)</f>
        <v>-2606542</v>
      </c>
      <c r="V21" s="61"/>
      <c r="W21" s="61">
        <f>SUM(W17:W19)</f>
        <v>-242033</v>
      </c>
      <c r="X21" s="61"/>
      <c r="Y21" s="61">
        <f>SUM(Y17:Y19)</f>
        <v>55675516</v>
      </c>
      <c r="Z21" s="61"/>
      <c r="AA21" s="61">
        <f>SUM(AA17:AA19)</f>
        <v>2961328</v>
      </c>
      <c r="AB21" s="61"/>
      <c r="AC21" s="61">
        <f>SUM(AC17:AC19)</f>
        <v>58636844</v>
      </c>
    </row>
    <row r="22" spans="1:29" ht="20.25" customHeight="1">
      <c r="A22" s="196" t="s">
        <v>209</v>
      </c>
      <c r="B22" s="12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ht="20.25" customHeight="1">
      <c r="A23" s="196" t="s">
        <v>197</v>
      </c>
      <c r="B23" s="124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ht="20.25" customHeight="1">
      <c r="A24" s="258" t="s">
        <v>276</v>
      </c>
      <c r="B24" s="124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ht="20.25" customHeight="1">
      <c r="A25" s="9" t="s">
        <v>195</v>
      </c>
      <c r="B25" s="12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114"/>
      <c r="Z25" s="61"/>
      <c r="AA25" s="61"/>
      <c r="AB25" s="61"/>
      <c r="AC25" s="61"/>
    </row>
    <row r="26" spans="1:29" ht="20.25" customHeight="1">
      <c r="A26" s="9" t="s">
        <v>196</v>
      </c>
      <c r="B26" s="124"/>
      <c r="C26" s="165" t="s">
        <v>20</v>
      </c>
      <c r="D26" s="61"/>
      <c r="E26" s="165" t="s">
        <v>20</v>
      </c>
      <c r="F26" s="61"/>
      <c r="G26" s="165" t="s">
        <v>20</v>
      </c>
      <c r="H26" s="61"/>
      <c r="I26" s="165" t="s">
        <v>20</v>
      </c>
      <c r="J26" s="61"/>
      <c r="K26" s="165" t="s">
        <v>20</v>
      </c>
      <c r="L26" s="61"/>
      <c r="M26" s="202">
        <v>-3660864</v>
      </c>
      <c r="N26" s="61"/>
      <c r="O26" s="165" t="s">
        <v>20</v>
      </c>
      <c r="P26" s="61"/>
      <c r="Q26" s="165" t="s">
        <v>20</v>
      </c>
      <c r="R26" s="61"/>
      <c r="S26" s="165" t="s">
        <v>20</v>
      </c>
      <c r="T26" s="61"/>
      <c r="U26" s="165" t="s">
        <v>20</v>
      </c>
      <c r="V26" s="61"/>
      <c r="W26" s="165" t="s">
        <v>20</v>
      </c>
      <c r="X26" s="61"/>
      <c r="Y26" s="188">
        <f>M26</f>
        <v>-3660864</v>
      </c>
      <c r="Z26" s="61"/>
      <c r="AA26" s="202">
        <v>-203645</v>
      </c>
      <c r="AB26" s="61"/>
      <c r="AC26" s="202">
        <f>SUM(Y26:AA26)</f>
        <v>-3864509</v>
      </c>
    </row>
    <row r="27" spans="1:29" ht="20.25" customHeight="1">
      <c r="A27" s="258" t="s">
        <v>277</v>
      </c>
      <c r="B27" s="124"/>
      <c r="C27" s="271" t="s">
        <v>20</v>
      </c>
      <c r="D27" s="61"/>
      <c r="E27" s="271" t="s">
        <v>20</v>
      </c>
      <c r="F27" s="61"/>
      <c r="G27" s="271" t="s">
        <v>20</v>
      </c>
      <c r="H27" s="61"/>
      <c r="I27" s="271" t="s">
        <v>20</v>
      </c>
      <c r="J27" s="61"/>
      <c r="K27" s="271" t="s">
        <v>20</v>
      </c>
      <c r="L27" s="61"/>
      <c r="M27" s="272">
        <v>-3660864</v>
      </c>
      <c r="N27" s="61"/>
      <c r="O27" s="271" t="s">
        <v>20</v>
      </c>
      <c r="P27" s="61"/>
      <c r="Q27" s="271" t="s">
        <v>20</v>
      </c>
      <c r="R27" s="61"/>
      <c r="S27" s="271" t="s">
        <v>20</v>
      </c>
      <c r="T27" s="61"/>
      <c r="U27" s="271" t="s">
        <v>20</v>
      </c>
      <c r="V27" s="61"/>
      <c r="W27" s="271" t="s">
        <v>20</v>
      </c>
      <c r="X27" s="61"/>
      <c r="Y27" s="273">
        <f>M27</f>
        <v>-3660864</v>
      </c>
      <c r="Z27" s="61"/>
      <c r="AA27" s="272">
        <v>-203645</v>
      </c>
      <c r="AB27" s="61"/>
      <c r="AC27" s="272">
        <f>SUM(Y27:AA27)</f>
        <v>-3864509</v>
      </c>
    </row>
    <row r="28" spans="1:29" ht="20.25" customHeight="1">
      <c r="A28" s="200" t="s">
        <v>194</v>
      </c>
      <c r="B28" s="12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114"/>
      <c r="Z28" s="61"/>
      <c r="AA28" s="61"/>
      <c r="AB28" s="61"/>
      <c r="AC28" s="61"/>
    </row>
    <row r="29" spans="1:29" ht="20.25" customHeight="1">
      <c r="A29" s="200" t="s">
        <v>210</v>
      </c>
      <c r="B29" s="124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14"/>
      <c r="Z29" s="61"/>
      <c r="AA29" s="61"/>
      <c r="AB29" s="61"/>
      <c r="AC29" s="61"/>
    </row>
    <row r="30" spans="1:29" s="26" customFormat="1" ht="20.25" customHeight="1">
      <c r="A30" s="9" t="s">
        <v>219</v>
      </c>
      <c r="B30" s="81"/>
      <c r="C30" s="135"/>
      <c r="D30" s="192"/>
      <c r="E30" s="135"/>
      <c r="F30" s="135"/>
      <c r="G30" s="135"/>
      <c r="H30" s="192"/>
      <c r="I30" s="135"/>
      <c r="J30" s="135"/>
      <c r="K30" s="135"/>
      <c r="L30" s="192"/>
      <c r="M30" s="135"/>
      <c r="N30" s="192"/>
      <c r="O30" s="135"/>
      <c r="P30" s="192"/>
      <c r="Q30" s="135"/>
      <c r="R30" s="165"/>
      <c r="S30" s="135"/>
      <c r="T30" s="165"/>
      <c r="U30" s="135"/>
      <c r="V30" s="192"/>
      <c r="W30" s="135"/>
      <c r="X30" s="135"/>
      <c r="Y30" s="135"/>
      <c r="Z30" s="82"/>
      <c r="AA30" s="105"/>
      <c r="AB30" s="82"/>
      <c r="AC30" s="105"/>
    </row>
    <row r="31" spans="1:29" s="148" customFormat="1" ht="20.25" customHeight="1">
      <c r="A31" s="9" t="s">
        <v>220</v>
      </c>
      <c r="B31" s="81"/>
      <c r="C31" s="134" t="s">
        <v>20</v>
      </c>
      <c r="D31" s="192"/>
      <c r="E31" s="134" t="s">
        <v>20</v>
      </c>
      <c r="F31" s="135"/>
      <c r="G31" s="134" t="s">
        <v>20</v>
      </c>
      <c r="H31" s="192"/>
      <c r="I31" s="134" t="s">
        <v>20</v>
      </c>
      <c r="J31" s="135"/>
      <c r="K31" s="134" t="s">
        <v>20</v>
      </c>
      <c r="L31" s="192"/>
      <c r="M31" s="134" t="s">
        <v>20</v>
      </c>
      <c r="N31" s="192"/>
      <c r="O31" s="134" t="s">
        <v>20</v>
      </c>
      <c r="P31" s="192"/>
      <c r="Q31" s="134" t="s">
        <v>20</v>
      </c>
      <c r="R31" s="195"/>
      <c r="S31" s="134" t="s">
        <v>20</v>
      </c>
      <c r="T31" s="195"/>
      <c r="U31" s="134" t="s">
        <v>20</v>
      </c>
      <c r="V31" s="192"/>
      <c r="W31" s="134" t="s">
        <v>20</v>
      </c>
      <c r="X31" s="135"/>
      <c r="Y31" s="134" t="s">
        <v>20</v>
      </c>
      <c r="Z31" s="82"/>
      <c r="AA31" s="158">
        <v>-18432</v>
      </c>
      <c r="AB31" s="227"/>
      <c r="AC31" s="222">
        <f>SUM(Y31:AA31)</f>
        <v>-18432</v>
      </c>
    </row>
    <row r="32" spans="1:29" s="33" customFormat="1" ht="20.25" customHeight="1">
      <c r="A32" s="199" t="s">
        <v>231</v>
      </c>
      <c r="B32" s="113"/>
      <c r="C32" s="145"/>
      <c r="D32" s="197"/>
      <c r="E32" s="145"/>
      <c r="F32" s="145"/>
      <c r="G32" s="145"/>
      <c r="H32" s="197"/>
      <c r="I32" s="145"/>
      <c r="J32" s="145"/>
      <c r="K32" s="145"/>
      <c r="L32" s="197"/>
      <c r="M32" s="145"/>
      <c r="N32" s="197"/>
      <c r="O32" s="145"/>
      <c r="P32" s="197"/>
      <c r="Q32" s="145"/>
      <c r="R32" s="48"/>
      <c r="S32" s="145"/>
      <c r="T32" s="48"/>
      <c r="U32" s="145"/>
      <c r="V32" s="197"/>
      <c r="W32" s="145"/>
      <c r="X32" s="109"/>
      <c r="Y32" s="145"/>
      <c r="Z32" s="197"/>
      <c r="AA32" s="110"/>
      <c r="AB32" s="112"/>
      <c r="AC32" s="223"/>
    </row>
    <row r="33" spans="1:29" s="33" customFormat="1" ht="20.25" customHeight="1">
      <c r="A33" s="199" t="s">
        <v>210</v>
      </c>
      <c r="B33" s="113"/>
      <c r="C33" s="169" t="s">
        <v>20</v>
      </c>
      <c r="D33" s="197"/>
      <c r="E33" s="169" t="s">
        <v>20</v>
      </c>
      <c r="F33" s="145"/>
      <c r="G33" s="169" t="s">
        <v>20</v>
      </c>
      <c r="H33" s="197"/>
      <c r="I33" s="169" t="s">
        <v>20</v>
      </c>
      <c r="J33" s="145"/>
      <c r="K33" s="169" t="s">
        <v>20</v>
      </c>
      <c r="L33" s="197"/>
      <c r="M33" s="169" t="s">
        <v>20</v>
      </c>
      <c r="N33" s="197"/>
      <c r="O33" s="169" t="s">
        <v>20</v>
      </c>
      <c r="P33" s="197"/>
      <c r="Q33" s="169" t="s">
        <v>20</v>
      </c>
      <c r="R33" s="48"/>
      <c r="S33" s="169" t="s">
        <v>20</v>
      </c>
      <c r="T33" s="48"/>
      <c r="U33" s="169" t="s">
        <v>20</v>
      </c>
      <c r="V33" s="197"/>
      <c r="W33" s="169" t="s">
        <v>20</v>
      </c>
      <c r="X33" s="109"/>
      <c r="Y33" s="169" t="s">
        <v>20</v>
      </c>
      <c r="Z33" s="197"/>
      <c r="AA33" s="198">
        <f>SUM(AA30:AA31)</f>
        <v>-18432</v>
      </c>
      <c r="AB33" s="112"/>
      <c r="AC33" s="224">
        <f>SUM(Y33:AA33)</f>
        <v>-18432</v>
      </c>
    </row>
    <row r="34" spans="1:29" s="26" customFormat="1" ht="20.25" customHeight="1">
      <c r="A34" s="10" t="s">
        <v>212</v>
      </c>
      <c r="B34" s="81"/>
      <c r="C34" s="135"/>
      <c r="D34" s="82"/>
      <c r="E34" s="135"/>
      <c r="F34" s="135"/>
      <c r="G34" s="135"/>
      <c r="H34" s="82"/>
      <c r="I34" s="135"/>
      <c r="J34" s="135"/>
      <c r="K34" s="135"/>
      <c r="L34" s="82"/>
      <c r="M34" s="135"/>
      <c r="N34" s="82"/>
      <c r="O34" s="135"/>
      <c r="P34" s="82"/>
      <c r="Q34" s="135"/>
      <c r="R34" s="48"/>
      <c r="S34" s="135"/>
      <c r="T34" s="48"/>
      <c r="U34" s="135"/>
      <c r="V34" s="82"/>
      <c r="W34" s="135"/>
      <c r="X34" s="76"/>
      <c r="Y34" s="135"/>
      <c r="Z34" s="82"/>
      <c r="AA34" s="105"/>
      <c r="AB34" s="227"/>
      <c r="AC34" s="105"/>
    </row>
    <row r="35" spans="1:29" s="33" customFormat="1" ht="20.25" customHeight="1">
      <c r="A35" s="10" t="s">
        <v>197</v>
      </c>
      <c r="B35" s="113"/>
      <c r="C35" s="169" t="s">
        <v>20</v>
      </c>
      <c r="D35" s="197"/>
      <c r="E35" s="169" t="s">
        <v>20</v>
      </c>
      <c r="F35" s="145"/>
      <c r="G35" s="169" t="s">
        <v>20</v>
      </c>
      <c r="H35" s="197"/>
      <c r="I35" s="169" t="s">
        <v>20</v>
      </c>
      <c r="J35" s="145"/>
      <c r="K35" s="169" t="s">
        <v>20</v>
      </c>
      <c r="L35" s="197"/>
      <c r="M35" s="263">
        <f>SUM(M27:M31)</f>
        <v>-3660864</v>
      </c>
      <c r="N35" s="197"/>
      <c r="O35" s="169" t="s">
        <v>20</v>
      </c>
      <c r="P35" s="197"/>
      <c r="Q35" s="169" t="s">
        <v>20</v>
      </c>
      <c r="R35" s="48"/>
      <c r="S35" s="169" t="s">
        <v>20</v>
      </c>
      <c r="T35" s="48"/>
      <c r="U35" s="169" t="s">
        <v>20</v>
      </c>
      <c r="V35" s="197"/>
      <c r="W35" s="169" t="s">
        <v>20</v>
      </c>
      <c r="X35" s="109"/>
      <c r="Y35" s="263">
        <f>SUM(Y27:Y31)</f>
        <v>-3660864</v>
      </c>
      <c r="Z35" s="197"/>
      <c r="AA35" s="263">
        <f>SUM(AA27:AA31)</f>
        <v>-222077</v>
      </c>
      <c r="AB35" s="228"/>
      <c r="AC35" s="263">
        <f>SUM(AC27:AC31)</f>
        <v>-3882941</v>
      </c>
    </row>
    <row r="36" spans="1:29" s="33" customFormat="1" ht="6" customHeight="1">
      <c r="A36" s="10"/>
      <c r="B36" s="113"/>
      <c r="C36" s="145"/>
      <c r="D36" s="197"/>
      <c r="E36" s="145"/>
      <c r="F36" s="145"/>
      <c r="G36" s="145"/>
      <c r="H36" s="197"/>
      <c r="I36" s="145"/>
      <c r="J36" s="145"/>
      <c r="K36" s="145"/>
      <c r="L36" s="197"/>
      <c r="M36" s="164"/>
      <c r="N36" s="197"/>
      <c r="O36" s="145"/>
      <c r="P36" s="197"/>
      <c r="Q36" s="145"/>
      <c r="R36" s="48"/>
      <c r="S36" s="145"/>
      <c r="T36" s="48"/>
      <c r="U36" s="145"/>
      <c r="V36" s="197"/>
      <c r="W36" s="145"/>
      <c r="X36" s="109"/>
      <c r="Y36" s="164"/>
      <c r="Z36" s="197"/>
      <c r="AA36" s="270"/>
      <c r="AB36" s="228"/>
      <c r="AC36" s="223"/>
    </row>
    <row r="37" spans="1:29" s="26" customFormat="1" ht="20.25" customHeight="1">
      <c r="A37" s="10" t="s">
        <v>187</v>
      </c>
      <c r="B37" s="81"/>
      <c r="C37" s="135"/>
      <c r="D37" s="76"/>
      <c r="E37" s="135"/>
      <c r="F37" s="135"/>
      <c r="G37" s="135"/>
      <c r="H37" s="76"/>
      <c r="I37" s="135"/>
      <c r="J37" s="135"/>
      <c r="K37" s="135"/>
      <c r="L37" s="76"/>
      <c r="M37" s="135"/>
      <c r="N37" s="76"/>
      <c r="O37" s="135"/>
      <c r="P37" s="76"/>
      <c r="Q37" s="135"/>
      <c r="R37" s="48"/>
      <c r="S37" s="135"/>
      <c r="T37" s="48"/>
      <c r="U37" s="135"/>
      <c r="V37" s="76"/>
      <c r="W37" s="135"/>
      <c r="X37" s="76"/>
      <c r="Y37" s="135"/>
      <c r="Z37" s="76"/>
      <c r="AA37" s="225"/>
      <c r="AB37" s="226"/>
      <c r="AC37" s="225"/>
    </row>
    <row r="38" spans="1:29" s="26" customFormat="1" ht="20.25" customHeight="1">
      <c r="A38" s="9" t="s">
        <v>188</v>
      </c>
      <c r="B38" s="81"/>
      <c r="C38" s="135" t="s">
        <v>20</v>
      </c>
      <c r="D38" s="76"/>
      <c r="E38" s="135" t="s">
        <v>20</v>
      </c>
      <c r="F38" s="135"/>
      <c r="G38" s="135" t="s">
        <v>20</v>
      </c>
      <c r="H38" s="76"/>
      <c r="I38" s="135" t="s">
        <v>20</v>
      </c>
      <c r="J38" s="135"/>
      <c r="K38" s="135" t="s">
        <v>20</v>
      </c>
      <c r="L38" s="76"/>
      <c r="M38" s="142">
        <v>8348150</v>
      </c>
      <c r="N38" s="76"/>
      <c r="O38" s="135" t="s">
        <v>20</v>
      </c>
      <c r="P38" s="76"/>
      <c r="Q38" s="135" t="s">
        <v>20</v>
      </c>
      <c r="R38" s="48"/>
      <c r="S38" s="135" t="s">
        <v>20</v>
      </c>
      <c r="T38" s="48"/>
      <c r="U38" s="135" t="s">
        <v>20</v>
      </c>
      <c r="V38" s="76"/>
      <c r="W38" s="135" t="s">
        <v>20</v>
      </c>
      <c r="X38" s="76"/>
      <c r="Y38" s="142">
        <v>8348150</v>
      </c>
      <c r="Z38" s="76"/>
      <c r="AA38" s="142">
        <v>80190</v>
      </c>
      <c r="AB38" s="226"/>
      <c r="AC38" s="264">
        <f>SUM(Y38:AA38)</f>
        <v>8428340</v>
      </c>
    </row>
    <row r="39" spans="1:29" s="26" customFormat="1" ht="20.25" customHeight="1">
      <c r="A39" s="9" t="s">
        <v>189</v>
      </c>
      <c r="B39" s="81"/>
      <c r="C39" s="134" t="s">
        <v>20</v>
      </c>
      <c r="D39" s="76"/>
      <c r="E39" s="134" t="s">
        <v>20</v>
      </c>
      <c r="F39" s="135"/>
      <c r="G39" s="134" t="s">
        <v>20</v>
      </c>
      <c r="H39" s="76"/>
      <c r="I39" s="134" t="s">
        <v>20</v>
      </c>
      <c r="J39" s="135"/>
      <c r="K39" s="134" t="s">
        <v>20</v>
      </c>
      <c r="L39" s="76"/>
      <c r="M39" s="134" t="s">
        <v>20</v>
      </c>
      <c r="N39" s="76"/>
      <c r="O39" s="158">
        <f>O42-O21</f>
        <v>-8852</v>
      </c>
      <c r="P39" s="76"/>
      <c r="Q39" s="158">
        <f>Q42-Q21</f>
        <v>-5768</v>
      </c>
      <c r="R39" s="48"/>
      <c r="S39" s="158">
        <f>S42-S21</f>
        <v>-92856</v>
      </c>
      <c r="T39" s="135"/>
      <c r="U39" s="158">
        <f>U42-U21</f>
        <v>359783</v>
      </c>
      <c r="V39" s="76"/>
      <c r="W39" s="222">
        <f>SUM(O39:U39)</f>
        <v>252307</v>
      </c>
      <c r="X39" s="76"/>
      <c r="Y39" s="222">
        <f>W39</f>
        <v>252307</v>
      </c>
      <c r="Z39" s="76"/>
      <c r="AA39" s="158">
        <v>96170</v>
      </c>
      <c r="AB39" s="76"/>
      <c r="AC39" s="222">
        <f>SUM(Y39:AA39)</f>
        <v>348477</v>
      </c>
    </row>
    <row r="40" spans="1:29" s="33" customFormat="1" ht="20.25" customHeight="1">
      <c r="A40" s="10" t="s">
        <v>190</v>
      </c>
      <c r="B40" s="113"/>
      <c r="C40" s="169" t="s">
        <v>20</v>
      </c>
      <c r="D40" s="109"/>
      <c r="E40" s="169" t="s">
        <v>20</v>
      </c>
      <c r="F40" s="145"/>
      <c r="G40" s="169" t="s">
        <v>20</v>
      </c>
      <c r="H40" s="109"/>
      <c r="I40" s="169" t="s">
        <v>20</v>
      </c>
      <c r="J40" s="145"/>
      <c r="K40" s="169" t="s">
        <v>20</v>
      </c>
      <c r="L40" s="109"/>
      <c r="M40" s="224">
        <f>SUM(M38:M39)</f>
        <v>8348150</v>
      </c>
      <c r="N40" s="223"/>
      <c r="O40" s="224">
        <f>SUM(O38:O39)</f>
        <v>-8852</v>
      </c>
      <c r="P40" s="223"/>
      <c r="Q40" s="224">
        <f>SUM(Q38:Q39)</f>
        <v>-5768</v>
      </c>
      <c r="R40" s="223"/>
      <c r="S40" s="224">
        <f>SUM(S38:S39)</f>
        <v>-92856</v>
      </c>
      <c r="T40" s="223"/>
      <c r="U40" s="224">
        <f>SUM(U38:U39)</f>
        <v>359783</v>
      </c>
      <c r="V40" s="223"/>
      <c r="W40" s="229">
        <f>SUM(W38:W39)</f>
        <v>252307</v>
      </c>
      <c r="X40" s="223"/>
      <c r="Y40" s="224">
        <f>SUM(Y38:Y39)</f>
        <v>8600457</v>
      </c>
      <c r="Z40" s="180"/>
      <c r="AA40" s="224">
        <f>SUM(AA38:AA39)</f>
        <v>176360</v>
      </c>
      <c r="AB40" s="180"/>
      <c r="AC40" s="224">
        <f>SUM(AC38:AC39)</f>
        <v>8776817</v>
      </c>
    </row>
    <row r="41" spans="1:29" s="26" customFormat="1" ht="6" customHeight="1">
      <c r="A41" s="10"/>
      <c r="B41" s="81"/>
      <c r="C41" s="135"/>
      <c r="D41" s="76"/>
      <c r="E41" s="135"/>
      <c r="F41" s="135"/>
      <c r="G41" s="135"/>
      <c r="H41" s="76"/>
      <c r="I41" s="135"/>
      <c r="J41" s="135"/>
      <c r="K41" s="135"/>
      <c r="L41" s="76"/>
      <c r="M41" s="135"/>
      <c r="N41" s="76"/>
      <c r="O41" s="135"/>
      <c r="P41" s="76"/>
      <c r="Q41" s="135"/>
      <c r="R41" s="48"/>
      <c r="S41" s="135"/>
      <c r="T41" s="48"/>
      <c r="U41" s="135"/>
      <c r="V41" s="76"/>
      <c r="W41" s="135"/>
      <c r="X41" s="76"/>
      <c r="Y41" s="135"/>
      <c r="Z41" s="76"/>
      <c r="AA41" s="105"/>
      <c r="AB41" s="76"/>
      <c r="AC41" s="105"/>
    </row>
    <row r="42" spans="1:29" ht="21" customHeight="1" thickBot="1">
      <c r="A42" s="124" t="s">
        <v>239</v>
      </c>
      <c r="B42" s="124"/>
      <c r="C42" s="111">
        <f>C17</f>
        <v>7519938</v>
      </c>
      <c r="D42" s="112"/>
      <c r="E42" s="111">
        <f>E17</f>
        <v>-2855124</v>
      </c>
      <c r="F42" s="110"/>
      <c r="G42" s="111">
        <f>G17</f>
        <v>16436492</v>
      </c>
      <c r="H42" s="112"/>
      <c r="I42" s="111">
        <f>I17</f>
        <v>820666</v>
      </c>
      <c r="J42" s="110"/>
      <c r="K42" s="111">
        <f>K17</f>
        <v>1628825</v>
      </c>
      <c r="L42" s="112"/>
      <c r="M42" s="111">
        <f>M21+M35+M40</f>
        <v>37054038</v>
      </c>
      <c r="N42" s="112"/>
      <c r="O42" s="111">
        <v>2163864</v>
      </c>
      <c r="P42" s="112"/>
      <c r="Q42" s="211">
        <v>298956</v>
      </c>
      <c r="R42" s="212"/>
      <c r="S42" s="211">
        <v>-205787</v>
      </c>
      <c r="T42" s="212"/>
      <c r="U42" s="211">
        <v>-2246759</v>
      </c>
      <c r="V42" s="112"/>
      <c r="W42" s="111">
        <f>SUM(O42:U42)</f>
        <v>10274</v>
      </c>
      <c r="X42" s="112"/>
      <c r="Y42" s="111">
        <f>C42+E42+G42+I42+K42+M42+W42</f>
        <v>60615109</v>
      </c>
      <c r="Z42" s="112"/>
      <c r="AA42" s="111">
        <f>AA21+AA35+AA40</f>
        <v>2915611</v>
      </c>
      <c r="AB42" s="112"/>
      <c r="AC42" s="111">
        <f>Y42+AA42</f>
        <v>63530720</v>
      </c>
    </row>
    <row r="43" ht="21" customHeight="1" thickTop="1"/>
  </sheetData>
  <sheetProtection password="8851" sheet="1"/>
  <mergeCells count="3">
    <mergeCell ref="C5:AC5"/>
    <mergeCell ref="O6:W6"/>
    <mergeCell ref="C11:AC11"/>
  </mergeCells>
  <printOptions/>
  <pageMargins left="0.78" right="0.3" top="0.48" bottom="0.42" header="0.5" footer="0.5"/>
  <pageSetup firstPageNumber="12" useFirstPageNumber="1" horizontalDpi="600" verticalDpi="600" orientation="landscape" paperSize="9" scale="60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SheetLayoutView="90" workbookViewId="0" topLeftCell="A1">
      <selection activeCell="E18" sqref="E18"/>
    </sheetView>
  </sheetViews>
  <sheetFormatPr defaultColWidth="9.140625" defaultRowHeight="22.5" customHeight="1"/>
  <cols>
    <col min="1" max="1" width="38.28125" style="5" customWidth="1"/>
    <col min="2" max="2" width="8.57421875" style="5" customWidth="1"/>
    <col min="3" max="3" width="17.28125" style="5" customWidth="1"/>
    <col min="4" max="4" width="2.140625" style="5" customWidth="1"/>
    <col min="5" max="5" width="17.28125" style="5" customWidth="1"/>
    <col min="6" max="6" width="2.140625" style="5" customWidth="1"/>
    <col min="7" max="7" width="17.28125" style="5" customWidth="1"/>
    <col min="8" max="8" width="2.140625" style="5" customWidth="1"/>
    <col min="9" max="9" width="17.28125" style="5" customWidth="1"/>
    <col min="10" max="10" width="2.140625" style="5" customWidth="1"/>
    <col min="11" max="11" width="17.28125" style="5" customWidth="1"/>
    <col min="12" max="12" width="2.140625" style="5" customWidth="1"/>
    <col min="13" max="13" width="17.28125" style="5" customWidth="1"/>
    <col min="14" max="14" width="2.140625" style="5" customWidth="1"/>
    <col min="15" max="15" width="17.28125" style="5" customWidth="1"/>
    <col min="16" max="16" width="2.140625" style="5" customWidth="1"/>
    <col min="17" max="17" width="17.28125" style="5" customWidth="1"/>
    <col min="18" max="18" width="2.140625" style="5" customWidth="1"/>
    <col min="19" max="19" width="17.28125" style="5" customWidth="1"/>
    <col min="20" max="20" width="2.140625" style="5" customWidth="1"/>
    <col min="21" max="21" width="17.28125" style="5" customWidth="1"/>
    <col min="22" max="16384" width="9.140625" style="5" customWidth="1"/>
  </cols>
  <sheetData>
    <row r="1" spans="1:20" ht="24.75" customHeight="1">
      <c r="A1" s="234" t="s">
        <v>142</v>
      </c>
      <c r="B1" s="4"/>
      <c r="C1" s="23"/>
      <c r="D1" s="4"/>
      <c r="F1" s="4"/>
      <c r="H1" s="4"/>
      <c r="I1" s="4"/>
      <c r="J1" s="4"/>
      <c r="K1" s="4"/>
      <c r="L1" s="4"/>
      <c r="M1" s="4"/>
      <c r="N1" s="4"/>
      <c r="P1" s="4"/>
      <c r="T1" s="4"/>
    </row>
    <row r="2" spans="1:20" ht="24.75" customHeight="1">
      <c r="A2" s="234" t="s">
        <v>87</v>
      </c>
      <c r="B2" s="4"/>
      <c r="C2" s="23"/>
      <c r="D2" s="4"/>
      <c r="F2" s="4"/>
      <c r="H2" s="4"/>
      <c r="I2" s="4"/>
      <c r="J2" s="4"/>
      <c r="K2" s="4"/>
      <c r="L2" s="4"/>
      <c r="M2" s="4"/>
      <c r="N2" s="4"/>
      <c r="P2" s="4"/>
      <c r="T2" s="4"/>
    </row>
    <row r="3" spans="1:20" ht="24.75" customHeight="1">
      <c r="A3" s="232" t="s">
        <v>259</v>
      </c>
      <c r="B3" s="120"/>
      <c r="C3" s="23"/>
      <c r="D3" s="4"/>
      <c r="F3" s="4"/>
      <c r="H3" s="4"/>
      <c r="I3" s="4"/>
      <c r="J3" s="4"/>
      <c r="K3" s="4"/>
      <c r="L3" s="4"/>
      <c r="M3" s="4"/>
      <c r="N3" s="4"/>
      <c r="P3" s="4"/>
      <c r="T3" s="4"/>
    </row>
    <row r="4" spans="1:21" ht="21.75" customHeight="1">
      <c r="A4" s="24"/>
      <c r="B4" s="24"/>
      <c r="C4" s="23"/>
      <c r="D4" s="24"/>
      <c r="E4" s="20"/>
      <c r="F4" s="24"/>
      <c r="G4" s="20"/>
      <c r="H4" s="24"/>
      <c r="I4" s="24"/>
      <c r="J4" s="24"/>
      <c r="K4" s="24"/>
      <c r="L4" s="24"/>
      <c r="M4" s="24"/>
      <c r="N4" s="24"/>
      <c r="O4" s="20"/>
      <c r="P4" s="24"/>
      <c r="Q4" s="20"/>
      <c r="R4" s="20"/>
      <c r="S4" s="20"/>
      <c r="T4" s="24"/>
      <c r="U4" s="157" t="s">
        <v>155</v>
      </c>
    </row>
    <row r="5" spans="1:21" ht="21.75" customHeight="1">
      <c r="A5" s="7"/>
      <c r="B5" s="7"/>
      <c r="C5" s="280" t="s">
        <v>62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21.7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81" t="s">
        <v>175</v>
      </c>
      <c r="P6" s="281"/>
      <c r="Q6" s="281"/>
      <c r="R6" s="281"/>
      <c r="S6" s="281"/>
      <c r="T6" s="6"/>
      <c r="U6" s="118"/>
    </row>
    <row r="7" spans="1:21" ht="21.7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2" t="s">
        <v>113</v>
      </c>
      <c r="R7" s="6"/>
      <c r="S7" s="173" t="s">
        <v>176</v>
      </c>
      <c r="T7" s="6"/>
      <c r="U7" s="118"/>
    </row>
    <row r="8" spans="1:21" ht="21.75" customHeight="1">
      <c r="A8" s="8"/>
      <c r="B8" s="8"/>
      <c r="C8" s="8" t="s">
        <v>31</v>
      </c>
      <c r="D8" s="8"/>
      <c r="E8" s="8"/>
      <c r="F8" s="8"/>
      <c r="G8" s="8"/>
      <c r="H8" s="6"/>
      <c r="I8" s="6"/>
      <c r="J8" s="6"/>
      <c r="K8" s="6"/>
      <c r="L8" s="6"/>
      <c r="M8" s="25" t="s">
        <v>22</v>
      </c>
      <c r="N8" s="6"/>
      <c r="O8" s="62" t="s">
        <v>98</v>
      </c>
      <c r="P8" s="62"/>
      <c r="Q8" s="62" t="s">
        <v>136</v>
      </c>
      <c r="R8" s="62"/>
      <c r="S8" s="88" t="s">
        <v>177</v>
      </c>
      <c r="T8" s="8"/>
      <c r="U8" s="118"/>
    </row>
    <row r="9" spans="1:21" ht="21.75" customHeight="1">
      <c r="A9" s="8"/>
      <c r="B9" s="8"/>
      <c r="C9" s="8" t="s">
        <v>32</v>
      </c>
      <c r="D9" s="8"/>
      <c r="E9" s="62" t="s">
        <v>133</v>
      </c>
      <c r="F9" s="8"/>
      <c r="G9" s="8" t="s">
        <v>28</v>
      </c>
      <c r="H9" s="8"/>
      <c r="I9" s="8" t="s">
        <v>106</v>
      </c>
      <c r="J9" s="8"/>
      <c r="K9" s="60" t="s">
        <v>54</v>
      </c>
      <c r="L9" s="8"/>
      <c r="M9" s="8" t="s">
        <v>57</v>
      </c>
      <c r="N9" s="8"/>
      <c r="O9" s="62" t="s">
        <v>69</v>
      </c>
      <c r="P9" s="62"/>
      <c r="Q9" s="215" t="s">
        <v>135</v>
      </c>
      <c r="R9" s="62"/>
      <c r="S9" s="77" t="s">
        <v>178</v>
      </c>
      <c r="T9" s="8"/>
      <c r="U9" s="77" t="s">
        <v>70</v>
      </c>
    </row>
    <row r="10" spans="1:21" ht="21.75" customHeight="1">
      <c r="A10" s="11"/>
      <c r="B10" s="12" t="s">
        <v>3</v>
      </c>
      <c r="C10" s="129" t="s">
        <v>34</v>
      </c>
      <c r="D10" s="11"/>
      <c r="E10" s="130" t="s">
        <v>137</v>
      </c>
      <c r="F10" s="11"/>
      <c r="G10" s="129" t="s">
        <v>100</v>
      </c>
      <c r="H10" s="11"/>
      <c r="I10" s="129" t="s">
        <v>55</v>
      </c>
      <c r="J10" s="11"/>
      <c r="K10" s="130" t="s">
        <v>99</v>
      </c>
      <c r="L10" s="11"/>
      <c r="M10" s="129" t="s">
        <v>56</v>
      </c>
      <c r="N10" s="11"/>
      <c r="O10" s="130" t="s">
        <v>1</v>
      </c>
      <c r="P10" s="62"/>
      <c r="Q10" s="216" t="s">
        <v>134</v>
      </c>
      <c r="R10" s="60"/>
      <c r="S10" s="131" t="s">
        <v>19</v>
      </c>
      <c r="T10" s="11"/>
      <c r="U10" s="131" t="s">
        <v>46</v>
      </c>
    </row>
    <row r="11" spans="1:21" ht="21.75" customHeight="1">
      <c r="A11" s="11"/>
      <c r="B11" s="11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</row>
    <row r="12" spans="1:21" ht="21.75" customHeight="1">
      <c r="A12" s="10" t="s">
        <v>128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1.75" customHeight="1">
      <c r="A13" s="10" t="s">
        <v>183</v>
      </c>
      <c r="B13" s="11"/>
      <c r="C13" s="79">
        <v>7519938</v>
      </c>
      <c r="D13" s="79"/>
      <c r="E13" s="80">
        <v>-1628825</v>
      </c>
      <c r="F13" s="79"/>
      <c r="G13" s="79">
        <v>16478865</v>
      </c>
      <c r="H13" s="79"/>
      <c r="I13" s="79">
        <v>820666</v>
      </c>
      <c r="J13" s="79"/>
      <c r="K13" s="79">
        <v>1628825</v>
      </c>
      <c r="L13" s="79"/>
      <c r="M13" s="79">
        <v>19221255</v>
      </c>
      <c r="N13" s="79"/>
      <c r="O13" s="79">
        <v>600629</v>
      </c>
      <c r="P13" s="79"/>
      <c r="Q13" s="145" t="s">
        <v>20</v>
      </c>
      <c r="R13" s="145"/>
      <c r="S13" s="164">
        <f>SUM(O13:R13)</f>
        <v>600629</v>
      </c>
      <c r="T13" s="79"/>
      <c r="U13" s="79">
        <f>C13+E13+G13+I13+K13+M13+S13</f>
        <v>44641353</v>
      </c>
    </row>
    <row r="14" spans="1:21" ht="21.75" customHeight="1">
      <c r="A14" s="168" t="s">
        <v>193</v>
      </c>
      <c r="B14" s="11"/>
      <c r="C14" s="79"/>
      <c r="D14" s="79"/>
      <c r="E14" s="80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45"/>
      <c r="R14" s="145"/>
      <c r="S14" s="164"/>
      <c r="T14" s="79"/>
      <c r="U14" s="79"/>
    </row>
    <row r="15" spans="1:21" ht="21.75" customHeight="1">
      <c r="A15" s="168" t="s">
        <v>218</v>
      </c>
      <c r="B15" s="12">
        <v>3</v>
      </c>
      <c r="C15" s="191" t="s">
        <v>20</v>
      </c>
      <c r="D15" s="8"/>
      <c r="E15" s="191" t="s">
        <v>20</v>
      </c>
      <c r="F15" s="8"/>
      <c r="G15" s="191" t="s">
        <v>20</v>
      </c>
      <c r="H15" s="8"/>
      <c r="I15" s="191" t="s">
        <v>20</v>
      </c>
      <c r="J15" s="8"/>
      <c r="K15" s="191" t="s">
        <v>20</v>
      </c>
      <c r="L15" s="8"/>
      <c r="M15" s="191" t="s">
        <v>20</v>
      </c>
      <c r="N15" s="8"/>
      <c r="O15" s="207">
        <v>-7155</v>
      </c>
      <c r="P15" s="8"/>
      <c r="Q15" s="191" t="s">
        <v>20</v>
      </c>
      <c r="R15" s="8"/>
      <c r="S15" s="207">
        <f>SUM(O15:R15)</f>
        <v>-7155</v>
      </c>
      <c r="T15" s="8"/>
      <c r="U15" s="208">
        <f>S15</f>
        <v>-7155</v>
      </c>
    </row>
    <row r="16" spans="1:21" ht="21.75" customHeight="1">
      <c r="A16" s="10" t="s">
        <v>128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1.75" customHeight="1">
      <c r="A17" s="10" t="s">
        <v>191</v>
      </c>
      <c r="B17" s="10"/>
      <c r="C17" s="79">
        <v>7519938</v>
      </c>
      <c r="D17" s="79"/>
      <c r="E17" s="80">
        <v>-1628825</v>
      </c>
      <c r="F17" s="79"/>
      <c r="G17" s="79">
        <v>16478865</v>
      </c>
      <c r="H17" s="79"/>
      <c r="I17" s="79">
        <v>820666</v>
      </c>
      <c r="J17" s="79"/>
      <c r="K17" s="79">
        <v>1628825</v>
      </c>
      <c r="L17" s="79"/>
      <c r="M17" s="79">
        <v>19221255</v>
      </c>
      <c r="N17" s="79"/>
      <c r="O17" s="79">
        <f>SUM(O13:O15)</f>
        <v>593474</v>
      </c>
      <c r="P17" s="79"/>
      <c r="Q17" s="145" t="s">
        <v>156</v>
      </c>
      <c r="R17" s="145"/>
      <c r="S17" s="164">
        <f>SUM(O17:R17)</f>
        <v>593474</v>
      </c>
      <c r="T17" s="79"/>
      <c r="U17" s="79">
        <f>C17+E17+G17+I17+K17+M17+S17</f>
        <v>44634198</v>
      </c>
    </row>
    <row r="18" spans="1:21" ht="21.75" customHeight="1">
      <c r="A18" s="10" t="s">
        <v>254</v>
      </c>
      <c r="B18" s="10"/>
      <c r="C18" s="79"/>
      <c r="D18" s="79"/>
      <c r="E18" s="80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45"/>
      <c r="R18" s="145"/>
      <c r="S18" s="164"/>
      <c r="T18" s="79"/>
      <c r="U18" s="79"/>
    </row>
    <row r="19" spans="1:21" ht="21.75" customHeight="1">
      <c r="A19" s="10" t="s">
        <v>197</v>
      </c>
      <c r="B19" s="10"/>
      <c r="C19" s="79"/>
      <c r="D19" s="79"/>
      <c r="E19" s="80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45"/>
      <c r="R19" s="145"/>
      <c r="S19" s="164"/>
      <c r="T19" s="79"/>
      <c r="U19" s="79"/>
    </row>
    <row r="20" spans="1:21" s="75" customFormat="1" ht="21.75" customHeight="1">
      <c r="A20" s="258" t="s">
        <v>276</v>
      </c>
      <c r="B20" s="78"/>
      <c r="C20" s="79"/>
      <c r="D20" s="79"/>
      <c r="E20" s="8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45"/>
      <c r="R20" s="145"/>
      <c r="S20" s="164"/>
      <c r="T20" s="79"/>
      <c r="U20" s="79"/>
    </row>
    <row r="21" spans="1:21" s="75" customFormat="1" ht="21.75" customHeight="1">
      <c r="A21" s="168" t="s">
        <v>264</v>
      </c>
      <c r="B21" s="204">
        <v>16</v>
      </c>
      <c r="C21" s="134" t="s">
        <v>20</v>
      </c>
      <c r="D21" s="149"/>
      <c r="E21" s="134" t="s">
        <v>20</v>
      </c>
      <c r="F21" s="149"/>
      <c r="G21" s="134" t="s">
        <v>20</v>
      </c>
      <c r="H21" s="149"/>
      <c r="I21" s="134" t="s">
        <v>20</v>
      </c>
      <c r="J21" s="149"/>
      <c r="K21" s="134" t="s">
        <v>20</v>
      </c>
      <c r="L21" s="149"/>
      <c r="M21" s="194">
        <v>-3524469</v>
      </c>
      <c r="N21" s="149"/>
      <c r="O21" s="134" t="s">
        <v>20</v>
      </c>
      <c r="P21" s="149"/>
      <c r="Q21" s="134" t="s">
        <v>20</v>
      </c>
      <c r="R21" s="135"/>
      <c r="S21" s="134" t="s">
        <v>20</v>
      </c>
      <c r="T21" s="79"/>
      <c r="U21" s="194">
        <f>M21</f>
        <v>-3524469</v>
      </c>
    </row>
    <row r="22" spans="1:21" s="75" customFormat="1" ht="21.75" customHeight="1">
      <c r="A22" s="258" t="s">
        <v>277</v>
      </c>
      <c r="B22" s="204"/>
      <c r="C22" s="169" t="s">
        <v>20</v>
      </c>
      <c r="D22" s="79"/>
      <c r="E22" s="169" t="s">
        <v>20</v>
      </c>
      <c r="F22" s="79"/>
      <c r="G22" s="169" t="s">
        <v>20</v>
      </c>
      <c r="H22" s="79"/>
      <c r="I22" s="169" t="s">
        <v>20</v>
      </c>
      <c r="J22" s="79"/>
      <c r="K22" s="169" t="s">
        <v>20</v>
      </c>
      <c r="L22" s="79"/>
      <c r="M22" s="91">
        <f>SUM(M21:M21)</f>
        <v>-3524469</v>
      </c>
      <c r="N22" s="79"/>
      <c r="O22" s="169" t="s">
        <v>20</v>
      </c>
      <c r="P22" s="79"/>
      <c r="Q22" s="169" t="s">
        <v>20</v>
      </c>
      <c r="R22" s="145"/>
      <c r="S22" s="169" t="s">
        <v>20</v>
      </c>
      <c r="T22" s="79"/>
      <c r="U22" s="91">
        <f>M22</f>
        <v>-3524469</v>
      </c>
    </row>
    <row r="23" spans="1:21" s="75" customFormat="1" ht="21.75" customHeight="1">
      <c r="A23" s="78" t="s">
        <v>253</v>
      </c>
      <c r="B23" s="204"/>
      <c r="C23" s="135"/>
      <c r="D23" s="202"/>
      <c r="E23" s="135"/>
      <c r="F23" s="202"/>
      <c r="G23" s="135"/>
      <c r="H23" s="202"/>
      <c r="I23" s="135"/>
      <c r="J23" s="202"/>
      <c r="K23" s="135"/>
      <c r="L23" s="202"/>
      <c r="M23" s="202"/>
      <c r="N23" s="202"/>
      <c r="O23" s="135"/>
      <c r="P23" s="202"/>
      <c r="Q23" s="135"/>
      <c r="R23" s="135"/>
      <c r="S23" s="135"/>
      <c r="T23" s="61"/>
      <c r="U23" s="202"/>
    </row>
    <row r="24" spans="1:21" s="75" customFormat="1" ht="21.75" customHeight="1">
      <c r="A24" s="78" t="s">
        <v>197</v>
      </c>
      <c r="B24" s="204"/>
      <c r="C24" s="169" t="s">
        <v>20</v>
      </c>
      <c r="D24" s="61"/>
      <c r="E24" s="169" t="s">
        <v>20</v>
      </c>
      <c r="F24" s="61"/>
      <c r="G24" s="169" t="s">
        <v>20</v>
      </c>
      <c r="H24" s="61"/>
      <c r="I24" s="169" t="s">
        <v>20</v>
      </c>
      <c r="J24" s="61"/>
      <c r="K24" s="169" t="s">
        <v>20</v>
      </c>
      <c r="L24" s="61"/>
      <c r="M24" s="179">
        <f>SUM(M21:M21)</f>
        <v>-3524469</v>
      </c>
      <c r="N24" s="61"/>
      <c r="O24" s="169" t="s">
        <v>20</v>
      </c>
      <c r="P24" s="61"/>
      <c r="Q24" s="169" t="s">
        <v>20</v>
      </c>
      <c r="R24" s="145"/>
      <c r="S24" s="169" t="s">
        <v>20</v>
      </c>
      <c r="T24" s="61"/>
      <c r="U24" s="179">
        <f>M24</f>
        <v>-3524469</v>
      </c>
    </row>
    <row r="25" spans="1:21" s="75" customFormat="1" ht="21.75" customHeight="1">
      <c r="A25" s="168" t="s">
        <v>89</v>
      </c>
      <c r="B25" s="78"/>
      <c r="C25" s="259" t="s">
        <v>20</v>
      </c>
      <c r="D25" s="149"/>
      <c r="E25" s="259" t="s">
        <v>20</v>
      </c>
      <c r="F25" s="149"/>
      <c r="G25" s="259" t="s">
        <v>20</v>
      </c>
      <c r="H25" s="149"/>
      <c r="I25" s="259" t="s">
        <v>20</v>
      </c>
      <c r="J25" s="135"/>
      <c r="K25" s="259" t="s">
        <v>20</v>
      </c>
      <c r="L25" s="79"/>
      <c r="M25" s="260">
        <v>5061724</v>
      </c>
      <c r="N25" s="79"/>
      <c r="O25" s="259" t="s">
        <v>20</v>
      </c>
      <c r="P25" s="149"/>
      <c r="Q25" s="259" t="s">
        <v>20</v>
      </c>
      <c r="R25" s="135"/>
      <c r="S25" s="259" t="s">
        <v>20</v>
      </c>
      <c r="T25" s="79"/>
      <c r="U25" s="261">
        <f>M25</f>
        <v>5061724</v>
      </c>
    </row>
    <row r="26" spans="1:21" s="75" customFormat="1" ht="21.75" customHeight="1" thickBot="1">
      <c r="A26" s="78" t="s">
        <v>238</v>
      </c>
      <c r="B26" s="78"/>
      <c r="C26" s="181">
        <f>C17</f>
        <v>7519938</v>
      </c>
      <c r="D26" s="79"/>
      <c r="E26" s="181">
        <f>E17</f>
        <v>-1628825</v>
      </c>
      <c r="F26" s="61"/>
      <c r="G26" s="181">
        <f>G17</f>
        <v>16478865</v>
      </c>
      <c r="H26" s="79"/>
      <c r="I26" s="181">
        <f>I17</f>
        <v>820666</v>
      </c>
      <c r="J26" s="79"/>
      <c r="K26" s="181">
        <f>K17</f>
        <v>1628825</v>
      </c>
      <c r="L26" s="79"/>
      <c r="M26" s="181">
        <f>M17+M24+M25</f>
        <v>20758510</v>
      </c>
      <c r="N26" s="79"/>
      <c r="O26" s="181">
        <f>O17</f>
        <v>593474</v>
      </c>
      <c r="P26" s="51"/>
      <c r="Q26" s="182" t="s">
        <v>20</v>
      </c>
      <c r="R26" s="165"/>
      <c r="S26" s="181">
        <f>S17</f>
        <v>593474</v>
      </c>
      <c r="T26" s="61"/>
      <c r="U26" s="181">
        <f>U17+U24+U25</f>
        <v>46171453</v>
      </c>
    </row>
    <row r="27" spans="1:21" s="235" customFormat="1" ht="21.75" customHeight="1" hidden="1" thickTop="1">
      <c r="A27" s="235" t="s">
        <v>89</v>
      </c>
      <c r="B27" s="236"/>
      <c r="C27" s="237" t="s">
        <v>20</v>
      </c>
      <c r="D27" s="238"/>
      <c r="E27" s="237" t="s">
        <v>20</v>
      </c>
      <c r="F27" s="238"/>
      <c r="G27" s="237" t="s">
        <v>20</v>
      </c>
      <c r="H27" s="238"/>
      <c r="I27" s="237" t="s">
        <v>20</v>
      </c>
      <c r="J27" s="238"/>
      <c r="K27" s="237" t="s">
        <v>20</v>
      </c>
      <c r="L27" s="238"/>
      <c r="M27" s="239">
        <v>5061724</v>
      </c>
      <c r="N27" s="238"/>
      <c r="O27" s="237" t="s">
        <v>20</v>
      </c>
      <c r="P27" s="240"/>
      <c r="Q27" s="237" t="s">
        <v>20</v>
      </c>
      <c r="R27" s="241"/>
      <c r="S27" s="237" t="s">
        <v>20</v>
      </c>
      <c r="T27" s="238"/>
      <c r="U27" s="242">
        <f>SUM(C27:T27)</f>
        <v>5061724</v>
      </c>
    </row>
    <row r="28" spans="1:21" s="243" customFormat="1" ht="21.75" customHeight="1" hidden="1">
      <c r="A28" s="243" t="s">
        <v>240</v>
      </c>
      <c r="B28" s="244"/>
      <c r="C28" s="245" t="s">
        <v>20</v>
      </c>
      <c r="D28" s="246"/>
      <c r="E28" s="245" t="s">
        <v>20</v>
      </c>
      <c r="F28" s="246"/>
      <c r="G28" s="245" t="s">
        <v>20</v>
      </c>
      <c r="H28" s="246"/>
      <c r="I28" s="245" t="s">
        <v>20</v>
      </c>
      <c r="J28" s="246"/>
      <c r="K28" s="245" t="s">
        <v>20</v>
      </c>
      <c r="L28" s="246"/>
      <c r="M28" s="247">
        <f>SUM(M27)</f>
        <v>5061724</v>
      </c>
      <c r="N28" s="246"/>
      <c r="O28" s="245" t="s">
        <v>20</v>
      </c>
      <c r="P28" s="248"/>
      <c r="Q28" s="245" t="s">
        <v>20</v>
      </c>
      <c r="R28" s="245"/>
      <c r="S28" s="245" t="s">
        <v>20</v>
      </c>
      <c r="T28" s="246"/>
      <c r="U28" s="249">
        <f>SUM(C28:S28)</f>
        <v>5061724</v>
      </c>
    </row>
    <row r="29" spans="1:21" s="235" customFormat="1" ht="21.75" customHeight="1" hidden="1">
      <c r="A29" s="235" t="s">
        <v>241</v>
      </c>
      <c r="B29" s="236"/>
      <c r="C29" s="237" t="s">
        <v>20</v>
      </c>
      <c r="D29" s="238"/>
      <c r="E29" s="237" t="s">
        <v>20</v>
      </c>
      <c r="F29" s="238"/>
      <c r="G29" s="237" t="s">
        <v>20</v>
      </c>
      <c r="H29" s="238"/>
      <c r="I29" s="237" t="s">
        <v>20</v>
      </c>
      <c r="J29" s="238"/>
      <c r="K29" s="237" t="s">
        <v>20</v>
      </c>
      <c r="L29" s="238"/>
      <c r="M29" s="250">
        <v>-3524469</v>
      </c>
      <c r="N29" s="238"/>
      <c r="O29" s="237" t="s">
        <v>20</v>
      </c>
      <c r="P29" s="240"/>
      <c r="Q29" s="237" t="s">
        <v>20</v>
      </c>
      <c r="R29" s="241"/>
      <c r="S29" s="237" t="s">
        <v>20</v>
      </c>
      <c r="T29" s="238"/>
      <c r="U29" s="251">
        <f>SUM(C29:S29)</f>
        <v>-3524469</v>
      </c>
    </row>
    <row r="30" spans="1:21" s="243" customFormat="1" ht="21.75" customHeight="1" hidden="1" thickBot="1">
      <c r="A30" s="252" t="s">
        <v>238</v>
      </c>
      <c r="B30" s="244"/>
      <c r="C30" s="253">
        <f>C17</f>
        <v>7519938</v>
      </c>
      <c r="D30" s="244"/>
      <c r="E30" s="253">
        <f>E17</f>
        <v>-1628825</v>
      </c>
      <c r="F30" s="244"/>
      <c r="G30" s="253">
        <f>G17</f>
        <v>16478865</v>
      </c>
      <c r="H30" s="244"/>
      <c r="I30" s="253">
        <f>I17</f>
        <v>820666</v>
      </c>
      <c r="J30" s="244"/>
      <c r="K30" s="253">
        <f>K17</f>
        <v>1628825</v>
      </c>
      <c r="L30" s="244"/>
      <c r="M30" s="254">
        <f>M13+M28+M29</f>
        <v>20758510</v>
      </c>
      <c r="N30" s="244"/>
      <c r="O30" s="253">
        <f>O17</f>
        <v>593474</v>
      </c>
      <c r="P30" s="244"/>
      <c r="Q30" s="255" t="s">
        <v>20</v>
      </c>
      <c r="R30" s="245"/>
      <c r="S30" s="253">
        <f>SUM(O30:Q30)</f>
        <v>593474</v>
      </c>
      <c r="T30" s="244"/>
      <c r="U30" s="256">
        <f>C30+E30+G30+I30+K30+M30+S30</f>
        <v>46171453</v>
      </c>
    </row>
    <row r="31" spans="1:21" s="17" customFormat="1" ht="21.75" customHeight="1" thickTop="1">
      <c r="A31" s="5"/>
      <c r="B31" s="5"/>
      <c r="C31" s="5"/>
      <c r="D31" s="5"/>
      <c r="E31" s="5"/>
      <c r="F31" s="5"/>
      <c r="G31" s="5"/>
      <c r="H31" s="5"/>
      <c r="I31" s="5"/>
      <c r="J31" s="5"/>
      <c r="K31" s="75"/>
      <c r="L31" s="5"/>
      <c r="M31" s="5"/>
      <c r="N31" s="5"/>
      <c r="O31" s="5"/>
      <c r="P31" s="5"/>
      <c r="Q31" s="5"/>
      <c r="R31" s="5"/>
      <c r="S31" s="166"/>
      <c r="T31" s="5"/>
      <c r="U31" s="5"/>
    </row>
  </sheetData>
  <sheetProtection password="8851" sheet="1"/>
  <mergeCells count="3">
    <mergeCell ref="C5:U5"/>
    <mergeCell ref="O6:S6"/>
    <mergeCell ref="C11:U11"/>
  </mergeCells>
  <printOptions/>
  <pageMargins left="0.82" right="0.3" top="0.48" bottom="0.5" header="0.5" footer="0"/>
  <pageSetup firstPageNumber="13" useFirstPageNumber="1" fitToWidth="2" horizontalDpi="600" verticalDpi="600" orientation="landscape" paperSize="9" scale="63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3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="90" zoomScaleSheetLayoutView="90" workbookViewId="0" topLeftCell="A1">
      <selection activeCell="X5" sqref="X5"/>
    </sheetView>
  </sheetViews>
  <sheetFormatPr defaultColWidth="9.140625" defaultRowHeight="22.5" customHeight="1"/>
  <cols>
    <col min="1" max="1" width="38.28125" style="5" customWidth="1"/>
    <col min="2" max="2" width="8.57421875" style="5" customWidth="1"/>
    <col min="3" max="3" width="17.28125" style="5" customWidth="1"/>
    <col min="4" max="4" width="2.140625" style="5" customWidth="1"/>
    <col min="5" max="5" width="17.28125" style="5" customWidth="1"/>
    <col min="6" max="6" width="2.140625" style="5" customWidth="1"/>
    <col min="7" max="7" width="17.28125" style="5" customWidth="1"/>
    <col min="8" max="8" width="2.140625" style="5" customWidth="1"/>
    <col min="9" max="9" width="17.28125" style="5" customWidth="1"/>
    <col min="10" max="10" width="2.140625" style="5" customWidth="1"/>
    <col min="11" max="11" width="17.28125" style="5" customWidth="1"/>
    <col min="12" max="12" width="2.140625" style="5" customWidth="1"/>
    <col min="13" max="13" width="17.28125" style="5" customWidth="1"/>
    <col min="14" max="14" width="2.140625" style="5" customWidth="1"/>
    <col min="15" max="15" width="17.28125" style="5" customWidth="1"/>
    <col min="16" max="16" width="2.140625" style="5" customWidth="1"/>
    <col min="17" max="17" width="17.28125" style="5" customWidth="1"/>
    <col min="18" max="18" width="2.140625" style="5" customWidth="1"/>
    <col min="19" max="19" width="17.28125" style="5" customWidth="1"/>
    <col min="20" max="20" width="2.140625" style="5" customWidth="1"/>
    <col min="21" max="21" width="17.28125" style="5" customWidth="1"/>
    <col min="22" max="16384" width="9.140625" style="5" customWidth="1"/>
  </cols>
  <sheetData>
    <row r="1" spans="1:20" ht="24.75" customHeight="1">
      <c r="A1" s="234" t="s">
        <v>142</v>
      </c>
      <c r="B1" s="4"/>
      <c r="C1" s="23"/>
      <c r="D1" s="4"/>
      <c r="F1" s="4"/>
      <c r="H1" s="4"/>
      <c r="I1" s="4"/>
      <c r="J1" s="4"/>
      <c r="K1" s="4"/>
      <c r="L1" s="4"/>
      <c r="M1" s="4"/>
      <c r="N1" s="4"/>
      <c r="P1" s="4"/>
      <c r="T1" s="4"/>
    </row>
    <row r="2" spans="1:20" ht="24.75" customHeight="1">
      <c r="A2" s="234" t="s">
        <v>87</v>
      </c>
      <c r="B2" s="4"/>
      <c r="C2" s="23"/>
      <c r="D2" s="4"/>
      <c r="F2" s="4"/>
      <c r="H2" s="4"/>
      <c r="I2" s="4"/>
      <c r="J2" s="4"/>
      <c r="K2" s="4"/>
      <c r="L2" s="4"/>
      <c r="M2" s="4"/>
      <c r="N2" s="4"/>
      <c r="P2" s="4"/>
      <c r="T2" s="4"/>
    </row>
    <row r="3" spans="1:20" ht="24.75" customHeight="1">
      <c r="A3" s="232" t="s">
        <v>259</v>
      </c>
      <c r="B3" s="120"/>
      <c r="C3" s="23"/>
      <c r="D3" s="4"/>
      <c r="F3" s="4"/>
      <c r="H3" s="4"/>
      <c r="I3" s="4"/>
      <c r="J3" s="4"/>
      <c r="K3" s="4"/>
      <c r="L3" s="4"/>
      <c r="M3" s="4"/>
      <c r="N3" s="4"/>
      <c r="P3" s="4"/>
      <c r="T3" s="4"/>
    </row>
    <row r="4" spans="1:21" ht="21.75" customHeight="1">
      <c r="A4" s="24"/>
      <c r="B4" s="24"/>
      <c r="C4" s="23"/>
      <c r="D4" s="24"/>
      <c r="E4" s="20"/>
      <c r="F4" s="24"/>
      <c r="G4" s="20"/>
      <c r="H4" s="24"/>
      <c r="I4" s="24"/>
      <c r="J4" s="24"/>
      <c r="K4" s="24"/>
      <c r="L4" s="24"/>
      <c r="M4" s="24"/>
      <c r="N4" s="24"/>
      <c r="O4" s="20"/>
      <c r="P4" s="24"/>
      <c r="Q4" s="20"/>
      <c r="R4" s="20"/>
      <c r="S4" s="20"/>
      <c r="T4" s="24"/>
      <c r="U4" s="157" t="s">
        <v>155</v>
      </c>
    </row>
    <row r="5" spans="1:21" ht="21.75" customHeight="1">
      <c r="A5" s="7"/>
      <c r="B5" s="7"/>
      <c r="C5" s="280" t="s">
        <v>62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21.7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81" t="s">
        <v>175</v>
      </c>
      <c r="P6" s="281"/>
      <c r="Q6" s="281"/>
      <c r="R6" s="281"/>
      <c r="S6" s="281"/>
      <c r="T6" s="6"/>
      <c r="U6" s="118"/>
    </row>
    <row r="7" spans="1:21" ht="21.7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2" t="s">
        <v>113</v>
      </c>
      <c r="R7" s="6"/>
      <c r="S7" s="173" t="s">
        <v>176</v>
      </c>
      <c r="T7" s="6"/>
      <c r="U7" s="118"/>
    </row>
    <row r="8" spans="1:21" ht="21.75" customHeight="1">
      <c r="A8" s="8"/>
      <c r="B8" s="8"/>
      <c r="C8" s="8" t="s">
        <v>31</v>
      </c>
      <c r="D8" s="8"/>
      <c r="E8" s="8"/>
      <c r="F8" s="8"/>
      <c r="G8" s="8"/>
      <c r="H8" s="6"/>
      <c r="I8" s="6"/>
      <c r="J8" s="6"/>
      <c r="K8" s="6"/>
      <c r="L8" s="6"/>
      <c r="M8" s="25" t="s">
        <v>22</v>
      </c>
      <c r="N8" s="6"/>
      <c r="O8" s="62" t="s">
        <v>98</v>
      </c>
      <c r="P8" s="62"/>
      <c r="Q8" s="62" t="s">
        <v>136</v>
      </c>
      <c r="R8" s="62"/>
      <c r="S8" s="88" t="s">
        <v>177</v>
      </c>
      <c r="T8" s="8"/>
      <c r="U8" s="118"/>
    </row>
    <row r="9" spans="1:21" ht="21.75" customHeight="1">
      <c r="A9" s="8"/>
      <c r="B9" s="8"/>
      <c r="C9" s="8" t="s">
        <v>32</v>
      </c>
      <c r="D9" s="8"/>
      <c r="E9" s="62" t="s">
        <v>133</v>
      </c>
      <c r="F9" s="8"/>
      <c r="G9" s="8" t="s">
        <v>28</v>
      </c>
      <c r="H9" s="8"/>
      <c r="I9" s="8" t="s">
        <v>106</v>
      </c>
      <c r="J9" s="8"/>
      <c r="K9" s="60" t="s">
        <v>54</v>
      </c>
      <c r="L9" s="8"/>
      <c r="M9" s="8" t="s">
        <v>57</v>
      </c>
      <c r="N9" s="8"/>
      <c r="O9" s="62" t="s">
        <v>69</v>
      </c>
      <c r="P9" s="62"/>
      <c r="Q9" s="215" t="s">
        <v>135</v>
      </c>
      <c r="R9" s="62"/>
      <c r="S9" s="77" t="s">
        <v>178</v>
      </c>
      <c r="T9" s="8"/>
      <c r="U9" s="77" t="s">
        <v>70</v>
      </c>
    </row>
    <row r="10" spans="1:21" ht="21.75" customHeight="1">
      <c r="A10" s="11"/>
      <c r="B10" s="12" t="s">
        <v>3</v>
      </c>
      <c r="C10" s="129" t="s">
        <v>34</v>
      </c>
      <c r="D10" s="11"/>
      <c r="E10" s="130" t="s">
        <v>137</v>
      </c>
      <c r="F10" s="11"/>
      <c r="G10" s="129" t="s">
        <v>100</v>
      </c>
      <c r="H10" s="11"/>
      <c r="I10" s="129" t="s">
        <v>55</v>
      </c>
      <c r="J10" s="11"/>
      <c r="K10" s="130" t="s">
        <v>99</v>
      </c>
      <c r="L10" s="11"/>
      <c r="M10" s="129" t="s">
        <v>56</v>
      </c>
      <c r="N10" s="11"/>
      <c r="O10" s="130" t="s">
        <v>1</v>
      </c>
      <c r="P10" s="62"/>
      <c r="Q10" s="216" t="s">
        <v>134</v>
      </c>
      <c r="R10" s="60"/>
      <c r="S10" s="131" t="s">
        <v>19</v>
      </c>
      <c r="T10" s="11"/>
      <c r="U10" s="131" t="s">
        <v>46</v>
      </c>
    </row>
    <row r="11" spans="1:21" ht="21.75" customHeight="1">
      <c r="A11" s="11"/>
      <c r="B11" s="11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</row>
    <row r="12" spans="1:21" s="17" customFormat="1" ht="21.75" customHeight="1">
      <c r="A12" s="78" t="s">
        <v>152</v>
      </c>
      <c r="B12" s="5"/>
      <c r="C12" s="5"/>
      <c r="D12" s="5"/>
      <c r="E12" s="5"/>
      <c r="F12" s="5"/>
      <c r="G12" s="5"/>
      <c r="H12" s="5"/>
      <c r="I12" s="5"/>
      <c r="J12" s="5"/>
      <c r="K12" s="75"/>
      <c r="L12" s="5"/>
      <c r="M12" s="5"/>
      <c r="N12" s="5"/>
      <c r="O12" s="5"/>
      <c r="P12" s="5"/>
      <c r="Q12" s="5"/>
      <c r="R12" s="5"/>
      <c r="S12" s="166"/>
      <c r="T12" s="5"/>
      <c r="U12" s="5"/>
    </row>
    <row r="13" spans="1:21" s="17" customFormat="1" ht="21.75" customHeight="1">
      <c r="A13" s="78" t="s">
        <v>183</v>
      </c>
      <c r="B13" s="5"/>
      <c r="C13" s="213">
        <v>7519938</v>
      </c>
      <c r="D13" s="213"/>
      <c r="E13" s="213">
        <v>-1628825</v>
      </c>
      <c r="F13" s="213"/>
      <c r="G13" s="213">
        <v>16478865</v>
      </c>
      <c r="H13" s="213"/>
      <c r="I13" s="213">
        <v>820666</v>
      </c>
      <c r="J13" s="213"/>
      <c r="K13" s="176">
        <v>1628825</v>
      </c>
      <c r="L13" s="213"/>
      <c r="M13" s="213">
        <v>22698182</v>
      </c>
      <c r="N13" s="213"/>
      <c r="O13" s="213">
        <v>600629</v>
      </c>
      <c r="P13" s="213"/>
      <c r="Q13" s="219" t="s">
        <v>156</v>
      </c>
      <c r="R13" s="213"/>
      <c r="S13" s="213">
        <f>SUM(O13:Q13)</f>
        <v>600629</v>
      </c>
      <c r="T13" s="213"/>
      <c r="U13" s="213">
        <f>C13+E13+G13+I13+K13+M13+S13</f>
        <v>48118280</v>
      </c>
    </row>
    <row r="14" spans="1:21" s="17" customFormat="1" ht="21.75" customHeight="1">
      <c r="A14" s="168" t="s">
        <v>193</v>
      </c>
      <c r="B14" s="5"/>
      <c r="C14" s="5"/>
      <c r="D14" s="5"/>
      <c r="E14" s="5"/>
      <c r="F14" s="5"/>
      <c r="G14" s="5"/>
      <c r="H14" s="5"/>
      <c r="I14" s="5"/>
      <c r="J14" s="5"/>
      <c r="K14" s="75"/>
      <c r="L14" s="5"/>
      <c r="M14" s="5"/>
      <c r="N14" s="5"/>
      <c r="O14" s="5"/>
      <c r="P14" s="5"/>
      <c r="Q14" s="5"/>
      <c r="R14" s="5"/>
      <c r="S14" s="166"/>
      <c r="T14" s="5"/>
      <c r="U14" s="5"/>
    </row>
    <row r="15" spans="1:21" s="17" customFormat="1" ht="21.75" customHeight="1">
      <c r="A15" s="168" t="s">
        <v>218</v>
      </c>
      <c r="B15" s="12">
        <v>3</v>
      </c>
      <c r="C15" s="191" t="s">
        <v>20</v>
      </c>
      <c r="D15" s="5"/>
      <c r="E15" s="191" t="s">
        <v>20</v>
      </c>
      <c r="F15" s="5"/>
      <c r="G15" s="191" t="s">
        <v>20</v>
      </c>
      <c r="H15" s="5"/>
      <c r="I15" s="191" t="s">
        <v>20</v>
      </c>
      <c r="J15" s="5"/>
      <c r="K15" s="191" t="s">
        <v>20</v>
      </c>
      <c r="L15" s="5"/>
      <c r="M15" s="191" t="s">
        <v>20</v>
      </c>
      <c r="N15" s="5"/>
      <c r="O15" s="207">
        <v>-7155</v>
      </c>
      <c r="P15" s="5"/>
      <c r="Q15" s="191" t="s">
        <v>20</v>
      </c>
      <c r="R15" s="5"/>
      <c r="S15" s="207">
        <f>SUM(O15:Q15)</f>
        <v>-7155</v>
      </c>
      <c r="T15" s="5"/>
      <c r="U15" s="207">
        <f>SUM(S15)</f>
        <v>-7155</v>
      </c>
    </row>
    <row r="16" spans="1:2" s="75" customFormat="1" ht="21.75" customHeight="1">
      <c r="A16" s="78" t="s">
        <v>152</v>
      </c>
      <c r="B16" s="78"/>
    </row>
    <row r="17" spans="1:21" s="75" customFormat="1" ht="21.75" customHeight="1">
      <c r="A17" s="78" t="s">
        <v>203</v>
      </c>
      <c r="B17" s="78"/>
      <c r="C17" s="79">
        <f>SUM(C13:C15)</f>
        <v>7519938</v>
      </c>
      <c r="D17" s="79"/>
      <c r="E17" s="79">
        <f>SUM(E13:E15)</f>
        <v>-1628825</v>
      </c>
      <c r="F17" s="79"/>
      <c r="G17" s="79">
        <f>SUM(G13:G15)</f>
        <v>16478865</v>
      </c>
      <c r="H17" s="79"/>
      <c r="I17" s="79">
        <f>SUM(I13:I15)</f>
        <v>820666</v>
      </c>
      <c r="J17" s="79"/>
      <c r="K17" s="79">
        <f>SUM(K13:K15)</f>
        <v>1628825</v>
      </c>
      <c r="L17" s="79"/>
      <c r="M17" s="79">
        <f>SUM(M13:M15)</f>
        <v>22698182</v>
      </c>
      <c r="N17" s="79"/>
      <c r="O17" s="79">
        <f>SUM(O13:O15)</f>
        <v>593474</v>
      </c>
      <c r="P17" s="79"/>
      <c r="Q17" s="145" t="s">
        <v>156</v>
      </c>
      <c r="R17" s="145"/>
      <c r="S17" s="79">
        <f>SUM(S13:S15)</f>
        <v>593474</v>
      </c>
      <c r="T17" s="79"/>
      <c r="U17" s="79">
        <f>C17+E17+G17+I17+K17+M17+S17</f>
        <v>48111125</v>
      </c>
    </row>
    <row r="18" spans="1:21" s="75" customFormat="1" ht="21.75" customHeight="1">
      <c r="A18" s="168" t="s">
        <v>193</v>
      </c>
      <c r="B18" s="78"/>
      <c r="C18" s="79"/>
      <c r="D18" s="79"/>
      <c r="E18" s="80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45"/>
      <c r="R18" s="145"/>
      <c r="S18" s="164"/>
      <c r="T18" s="79"/>
      <c r="U18" s="79"/>
    </row>
    <row r="19" spans="1:21" s="75" customFormat="1" ht="21.75" customHeight="1">
      <c r="A19" s="168" t="s">
        <v>218</v>
      </c>
      <c r="B19" s="12">
        <v>3</v>
      </c>
      <c r="C19" s="134" t="s">
        <v>20</v>
      </c>
      <c r="D19" s="79"/>
      <c r="E19" s="134" t="s">
        <v>20</v>
      </c>
      <c r="F19" s="79"/>
      <c r="G19" s="134" t="s">
        <v>20</v>
      </c>
      <c r="H19" s="79"/>
      <c r="I19" s="134" t="s">
        <v>20</v>
      </c>
      <c r="J19" s="79"/>
      <c r="K19" s="134" t="s">
        <v>20</v>
      </c>
      <c r="L19" s="79"/>
      <c r="M19" s="158">
        <f>-858418+11775</f>
        <v>-846643</v>
      </c>
      <c r="N19" s="79"/>
      <c r="O19" s="134" t="s">
        <v>20</v>
      </c>
      <c r="P19" s="79"/>
      <c r="Q19" s="134" t="s">
        <v>20</v>
      </c>
      <c r="R19" s="145"/>
      <c r="S19" s="134" t="s">
        <v>20</v>
      </c>
      <c r="T19" s="79"/>
      <c r="U19" s="97">
        <f>SUM(C19:T19)</f>
        <v>-846643</v>
      </c>
    </row>
    <row r="20" spans="1:21" s="75" customFormat="1" ht="21.75" customHeight="1">
      <c r="A20" s="78" t="s">
        <v>152</v>
      </c>
      <c r="B20" s="204"/>
      <c r="C20" s="135"/>
      <c r="D20" s="61"/>
      <c r="E20" s="135"/>
      <c r="F20" s="61"/>
      <c r="G20" s="135"/>
      <c r="H20" s="61"/>
      <c r="I20" s="135"/>
      <c r="J20" s="61"/>
      <c r="K20" s="135"/>
      <c r="L20" s="61"/>
      <c r="M20" s="142"/>
      <c r="N20" s="61"/>
      <c r="O20" s="135"/>
      <c r="P20" s="61"/>
      <c r="Q20" s="135"/>
      <c r="R20" s="145"/>
      <c r="S20" s="135"/>
      <c r="T20" s="61"/>
      <c r="U20" s="105"/>
    </row>
    <row r="21" spans="1:21" s="75" customFormat="1" ht="21.75" customHeight="1">
      <c r="A21" s="78" t="s">
        <v>191</v>
      </c>
      <c r="B21" s="78"/>
      <c r="C21" s="91">
        <f>SUM(C17:C19)</f>
        <v>7519938</v>
      </c>
      <c r="D21" s="61"/>
      <c r="E21" s="91">
        <f>SUM(E17:E19)</f>
        <v>-1628825</v>
      </c>
      <c r="F21" s="61"/>
      <c r="G21" s="91">
        <f>SUM(G17:G19)</f>
        <v>16478865</v>
      </c>
      <c r="H21" s="61"/>
      <c r="I21" s="91">
        <f>SUM(I17:I19)</f>
        <v>820666</v>
      </c>
      <c r="J21" s="61"/>
      <c r="K21" s="91">
        <f>SUM(K17:K19)</f>
        <v>1628825</v>
      </c>
      <c r="L21" s="61"/>
      <c r="M21" s="91">
        <f>SUM(M17:M19)</f>
        <v>21851539</v>
      </c>
      <c r="N21" s="61"/>
      <c r="O21" s="91">
        <f>SUM(O17:O19)</f>
        <v>593474</v>
      </c>
      <c r="P21" s="61"/>
      <c r="Q21" s="169" t="s">
        <v>156</v>
      </c>
      <c r="R21" s="145"/>
      <c r="S21" s="91">
        <f>SUM(S17:S19)</f>
        <v>593474</v>
      </c>
      <c r="T21" s="61"/>
      <c r="U21" s="91">
        <f>SUM(U17:U19)</f>
        <v>47264482</v>
      </c>
    </row>
    <row r="22" spans="1:21" s="75" customFormat="1" ht="21.75" customHeight="1" hidden="1">
      <c r="A22" s="168"/>
      <c r="B22" s="78"/>
      <c r="C22" s="79"/>
      <c r="D22" s="79"/>
      <c r="E22" s="80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45"/>
      <c r="R22" s="145"/>
      <c r="S22" s="164"/>
      <c r="T22" s="79"/>
      <c r="U22" s="79"/>
    </row>
    <row r="23" spans="1:21" s="75" customFormat="1" ht="21.75" customHeight="1">
      <c r="A23" s="78" t="s">
        <v>254</v>
      </c>
      <c r="B23" s="78"/>
      <c r="C23" s="79"/>
      <c r="D23" s="79"/>
      <c r="E23" s="80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45"/>
      <c r="R23" s="145"/>
      <c r="S23" s="164"/>
      <c r="T23" s="79"/>
      <c r="U23" s="79"/>
    </row>
    <row r="24" spans="1:21" s="75" customFormat="1" ht="21.75" customHeight="1">
      <c r="A24" s="78" t="s">
        <v>197</v>
      </c>
      <c r="B24" s="78"/>
      <c r="C24" s="79"/>
      <c r="D24" s="79"/>
      <c r="E24" s="80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45"/>
      <c r="R24" s="145"/>
      <c r="S24" s="164"/>
      <c r="T24" s="79"/>
      <c r="U24" s="79"/>
    </row>
    <row r="25" spans="1:21" s="75" customFormat="1" ht="21.75" customHeight="1">
      <c r="A25" s="258" t="s">
        <v>276</v>
      </c>
      <c r="B25" s="78"/>
      <c r="C25" s="79"/>
      <c r="D25" s="79"/>
      <c r="E25" s="80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145"/>
      <c r="R25" s="145"/>
      <c r="S25" s="164"/>
      <c r="T25" s="79"/>
      <c r="U25" s="79"/>
    </row>
    <row r="26" spans="1:21" s="75" customFormat="1" ht="21.75" customHeight="1">
      <c r="A26" s="168" t="s">
        <v>264</v>
      </c>
      <c r="B26" s="204">
        <v>16</v>
      </c>
      <c r="C26" s="134" t="s">
        <v>20</v>
      </c>
      <c r="D26" s="149"/>
      <c r="E26" s="134" t="s">
        <v>20</v>
      </c>
      <c r="F26" s="149"/>
      <c r="G26" s="134" t="s">
        <v>20</v>
      </c>
      <c r="H26" s="149"/>
      <c r="I26" s="134" t="s">
        <v>20</v>
      </c>
      <c r="J26" s="149"/>
      <c r="K26" s="134" t="s">
        <v>20</v>
      </c>
      <c r="L26" s="149"/>
      <c r="M26" s="194">
        <v>-3876917</v>
      </c>
      <c r="N26" s="149"/>
      <c r="O26" s="134" t="s">
        <v>20</v>
      </c>
      <c r="P26" s="149"/>
      <c r="Q26" s="134" t="s">
        <v>20</v>
      </c>
      <c r="R26" s="135"/>
      <c r="S26" s="134" t="s">
        <v>20</v>
      </c>
      <c r="T26" s="79"/>
      <c r="U26" s="194">
        <f>M26</f>
        <v>-3876917</v>
      </c>
    </row>
    <row r="27" spans="1:21" s="75" customFormat="1" ht="21.75" customHeight="1">
      <c r="A27" s="258" t="s">
        <v>277</v>
      </c>
      <c r="B27" s="204"/>
      <c r="C27" s="169" t="s">
        <v>20</v>
      </c>
      <c r="D27" s="79"/>
      <c r="E27" s="169" t="s">
        <v>20</v>
      </c>
      <c r="F27" s="79"/>
      <c r="G27" s="169" t="s">
        <v>20</v>
      </c>
      <c r="H27" s="79"/>
      <c r="I27" s="169" t="s">
        <v>20</v>
      </c>
      <c r="J27" s="79"/>
      <c r="K27" s="169" t="s">
        <v>20</v>
      </c>
      <c r="L27" s="79"/>
      <c r="M27" s="91">
        <v>-3876917</v>
      </c>
      <c r="N27" s="79"/>
      <c r="O27" s="169" t="s">
        <v>20</v>
      </c>
      <c r="P27" s="79"/>
      <c r="Q27" s="169" t="s">
        <v>20</v>
      </c>
      <c r="R27" s="145"/>
      <c r="S27" s="169" t="s">
        <v>20</v>
      </c>
      <c r="T27" s="79"/>
      <c r="U27" s="91">
        <f>M27</f>
        <v>-3876917</v>
      </c>
    </row>
    <row r="28" spans="1:21" s="75" customFormat="1" ht="21.75" customHeight="1">
      <c r="A28" s="78" t="s">
        <v>253</v>
      </c>
      <c r="B28" s="204"/>
      <c r="C28" s="61"/>
      <c r="D28" s="79"/>
      <c r="E28" s="183"/>
      <c r="F28" s="79"/>
      <c r="G28" s="61"/>
      <c r="H28" s="79"/>
      <c r="I28" s="61"/>
      <c r="J28" s="79"/>
      <c r="K28" s="61"/>
      <c r="L28" s="79"/>
      <c r="M28" s="61"/>
      <c r="N28" s="79"/>
      <c r="O28" s="61"/>
      <c r="P28" s="79"/>
      <c r="Q28" s="145"/>
      <c r="R28" s="145"/>
      <c r="S28" s="164"/>
      <c r="T28" s="79"/>
      <c r="U28" s="61"/>
    </row>
    <row r="29" spans="1:21" s="75" customFormat="1" ht="21.75" customHeight="1">
      <c r="A29" s="78" t="s">
        <v>197</v>
      </c>
      <c r="B29" s="204"/>
      <c r="C29" s="169" t="s">
        <v>20</v>
      </c>
      <c r="D29" s="79"/>
      <c r="E29" s="169" t="s">
        <v>20</v>
      </c>
      <c r="F29" s="79"/>
      <c r="G29" s="169" t="s">
        <v>20</v>
      </c>
      <c r="H29" s="79"/>
      <c r="I29" s="169" t="s">
        <v>20</v>
      </c>
      <c r="J29" s="79"/>
      <c r="K29" s="169" t="s">
        <v>20</v>
      </c>
      <c r="L29" s="79"/>
      <c r="M29" s="179">
        <f>SUM(M26:M26)</f>
        <v>-3876917</v>
      </c>
      <c r="N29" s="79"/>
      <c r="O29" s="169" t="s">
        <v>20</v>
      </c>
      <c r="P29" s="79"/>
      <c r="Q29" s="169" t="s">
        <v>20</v>
      </c>
      <c r="R29" s="145"/>
      <c r="S29" s="169" t="s">
        <v>20</v>
      </c>
      <c r="T29" s="79"/>
      <c r="U29" s="179">
        <f>M29</f>
        <v>-3876917</v>
      </c>
    </row>
    <row r="30" spans="1:21" s="75" customFormat="1" ht="21.75" customHeight="1">
      <c r="A30" s="78" t="s">
        <v>187</v>
      </c>
      <c r="B30" s="78"/>
      <c r="C30" s="79"/>
      <c r="D30" s="79"/>
      <c r="E30" s="80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45"/>
      <c r="R30" s="145"/>
      <c r="S30" s="164"/>
      <c r="T30" s="79"/>
      <c r="U30" s="79"/>
    </row>
    <row r="31" spans="1:21" s="75" customFormat="1" ht="21.75" customHeight="1">
      <c r="A31" s="168" t="s">
        <v>188</v>
      </c>
      <c r="B31" s="78"/>
      <c r="C31" s="135" t="s">
        <v>20</v>
      </c>
      <c r="D31" s="149"/>
      <c r="E31" s="135" t="s">
        <v>20</v>
      </c>
      <c r="F31" s="149"/>
      <c r="G31" s="135" t="s">
        <v>20</v>
      </c>
      <c r="H31" s="149"/>
      <c r="I31" s="135" t="s">
        <v>20</v>
      </c>
      <c r="J31" s="135"/>
      <c r="K31" s="135" t="s">
        <v>20</v>
      </c>
      <c r="L31" s="79"/>
      <c r="M31" s="142">
        <v>6002337</v>
      </c>
      <c r="N31" s="79"/>
      <c r="O31" s="135" t="s">
        <v>20</v>
      </c>
      <c r="P31" s="149"/>
      <c r="Q31" s="135" t="s">
        <v>20</v>
      </c>
      <c r="R31" s="135"/>
      <c r="S31" s="135" t="s">
        <v>20</v>
      </c>
      <c r="T31" s="79"/>
      <c r="U31" s="149">
        <f>M31</f>
        <v>6002337</v>
      </c>
    </row>
    <row r="32" spans="1:21" s="75" customFormat="1" ht="21.75" customHeight="1">
      <c r="A32" s="168" t="s">
        <v>189</v>
      </c>
      <c r="B32" s="78"/>
      <c r="C32" s="134" t="s">
        <v>20</v>
      </c>
      <c r="D32" s="79"/>
      <c r="E32" s="134" t="s">
        <v>20</v>
      </c>
      <c r="F32" s="79"/>
      <c r="G32" s="134" t="s">
        <v>20</v>
      </c>
      <c r="H32" s="79"/>
      <c r="I32" s="134" t="s">
        <v>20</v>
      </c>
      <c r="J32" s="79"/>
      <c r="K32" s="134" t="s">
        <v>20</v>
      </c>
      <c r="L32" s="79"/>
      <c r="M32" s="134" t="s">
        <v>20</v>
      </c>
      <c r="N32" s="79"/>
      <c r="O32" s="142">
        <v>329</v>
      </c>
      <c r="P32" s="79"/>
      <c r="Q32" s="134" t="s">
        <v>20</v>
      </c>
      <c r="R32" s="145"/>
      <c r="S32" s="158">
        <f>O32</f>
        <v>329</v>
      </c>
      <c r="T32" s="79"/>
      <c r="U32" s="149">
        <f>S32</f>
        <v>329</v>
      </c>
    </row>
    <row r="33" spans="1:21" s="75" customFormat="1" ht="21.75" customHeight="1">
      <c r="A33" s="78" t="s">
        <v>190</v>
      </c>
      <c r="B33" s="78"/>
      <c r="C33" s="169" t="s">
        <v>20</v>
      </c>
      <c r="D33" s="79"/>
      <c r="E33" s="169" t="s">
        <v>20</v>
      </c>
      <c r="F33" s="79"/>
      <c r="G33" s="169" t="s">
        <v>20</v>
      </c>
      <c r="H33" s="79"/>
      <c r="I33" s="169" t="s">
        <v>20</v>
      </c>
      <c r="J33" s="79"/>
      <c r="K33" s="169" t="s">
        <v>20</v>
      </c>
      <c r="L33" s="79"/>
      <c r="M33" s="179">
        <f>SUM(M31:M32)</f>
        <v>6002337</v>
      </c>
      <c r="N33" s="79"/>
      <c r="O33" s="257">
        <f>SUM(O32)</f>
        <v>329</v>
      </c>
      <c r="P33" s="79"/>
      <c r="Q33" s="184" t="s">
        <v>156</v>
      </c>
      <c r="R33" s="145"/>
      <c r="S33" s="257">
        <f>O33</f>
        <v>329</v>
      </c>
      <c r="T33" s="79"/>
      <c r="U33" s="230">
        <f>SUM(M33,S33)</f>
        <v>6002666</v>
      </c>
    </row>
    <row r="34" spans="1:21" s="75" customFormat="1" ht="21.75" customHeight="1">
      <c r="A34" s="78"/>
      <c r="B34" s="78"/>
      <c r="C34" s="145"/>
      <c r="D34" s="79"/>
      <c r="E34" s="145"/>
      <c r="F34" s="79"/>
      <c r="G34" s="145"/>
      <c r="H34" s="79"/>
      <c r="I34" s="145"/>
      <c r="J34" s="79"/>
      <c r="K34" s="145"/>
      <c r="L34" s="79"/>
      <c r="M34" s="164"/>
      <c r="N34" s="79"/>
      <c r="O34" s="164"/>
      <c r="P34" s="79"/>
      <c r="Q34" s="145"/>
      <c r="R34" s="145"/>
      <c r="S34" s="164"/>
      <c r="T34" s="79"/>
      <c r="U34" s="262"/>
    </row>
    <row r="35" spans="1:21" s="75" customFormat="1" ht="21.75" customHeight="1" thickBot="1">
      <c r="A35" s="78" t="s">
        <v>239</v>
      </c>
      <c r="B35" s="78"/>
      <c r="C35" s="181">
        <f>C21</f>
        <v>7519938</v>
      </c>
      <c r="D35" s="79"/>
      <c r="E35" s="181">
        <f>E21</f>
        <v>-1628825</v>
      </c>
      <c r="F35" s="61"/>
      <c r="G35" s="181">
        <f>G21</f>
        <v>16478865</v>
      </c>
      <c r="H35" s="79"/>
      <c r="I35" s="181">
        <f>I21</f>
        <v>820666</v>
      </c>
      <c r="J35" s="79"/>
      <c r="K35" s="181">
        <f>K21</f>
        <v>1628825</v>
      </c>
      <c r="L35" s="79"/>
      <c r="M35" s="181">
        <f>M21+M33+M29</f>
        <v>23976959</v>
      </c>
      <c r="N35" s="79"/>
      <c r="O35" s="181">
        <f>O21+O33</f>
        <v>593803</v>
      </c>
      <c r="P35" s="51"/>
      <c r="Q35" s="182" t="s">
        <v>20</v>
      </c>
      <c r="R35" s="165"/>
      <c r="S35" s="181">
        <f>O35</f>
        <v>593803</v>
      </c>
      <c r="T35" s="61"/>
      <c r="U35" s="181">
        <f>U21+U33+U29</f>
        <v>49390231</v>
      </c>
    </row>
    <row r="36" ht="22.5" customHeight="1" thickTop="1"/>
  </sheetData>
  <sheetProtection password="8851" sheet="1"/>
  <mergeCells count="3">
    <mergeCell ref="C5:U5"/>
    <mergeCell ref="C11:U11"/>
    <mergeCell ref="O6:S6"/>
  </mergeCells>
  <printOptions/>
  <pageMargins left="0.82" right="0.3" top="0.48" bottom="0.5" header="0.5" footer="0"/>
  <pageSetup firstPageNumber="14" useFirstPageNumber="1" fitToWidth="2" horizontalDpi="600" verticalDpi="600" orientation="landscape" paperSize="9" scale="63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23.25" customHeight="1"/>
  <cols>
    <col min="1" max="1" width="5.140625" style="17" customWidth="1"/>
    <col min="2" max="2" width="37.140625" style="17" customWidth="1"/>
    <col min="3" max="3" width="8.00390625" style="13" customWidth="1"/>
    <col min="4" max="4" width="0.85546875" style="17" customWidth="1"/>
    <col min="5" max="5" width="12.140625" style="26" customWidth="1"/>
    <col min="6" max="6" width="0.85546875" style="17" customWidth="1"/>
    <col min="7" max="7" width="12.140625" style="26" customWidth="1"/>
    <col min="8" max="8" width="0.85546875" style="26" customWidth="1"/>
    <col min="9" max="9" width="12.140625" style="26" customWidth="1"/>
    <col min="10" max="10" width="0.85546875" style="26" customWidth="1"/>
    <col min="11" max="11" width="12.57421875" style="26" customWidth="1"/>
    <col min="12" max="16384" width="9.140625" style="17" customWidth="1"/>
  </cols>
  <sheetData>
    <row r="1" spans="1:11" ht="21.75" customHeight="1">
      <c r="A1" s="1" t="s">
        <v>0</v>
      </c>
      <c r="B1" s="1"/>
      <c r="C1" s="30"/>
      <c r="D1" s="1"/>
      <c r="I1" s="275"/>
      <c r="J1" s="275"/>
      <c r="K1" s="275"/>
    </row>
    <row r="2" spans="1:11" ht="21.75" customHeight="1">
      <c r="A2" s="1" t="s">
        <v>35</v>
      </c>
      <c r="B2" s="1"/>
      <c r="C2" s="30"/>
      <c r="D2" s="1"/>
      <c r="I2" s="275"/>
      <c r="J2" s="275"/>
      <c r="K2" s="275"/>
    </row>
    <row r="3" spans="1:4" ht="21.75" customHeight="1">
      <c r="A3" s="4" t="s">
        <v>259</v>
      </c>
      <c r="B3" s="4"/>
      <c r="C3" s="22"/>
      <c r="D3" s="4"/>
    </row>
    <row r="4" spans="1:4" ht="7.5" customHeight="1">
      <c r="A4" s="285"/>
      <c r="B4" s="285"/>
      <c r="C4" s="2"/>
      <c r="D4" s="2"/>
    </row>
    <row r="5" spans="1:11" ht="21" customHeight="1">
      <c r="A5" s="154"/>
      <c r="B5" s="154"/>
      <c r="C5" s="2"/>
      <c r="D5" s="2"/>
      <c r="K5" s="157" t="s">
        <v>155</v>
      </c>
    </row>
    <row r="6" spans="1:11" s="3" customFormat="1" ht="21" customHeight="1">
      <c r="A6" s="283"/>
      <c r="B6" s="283"/>
      <c r="C6" s="17"/>
      <c r="D6" s="17"/>
      <c r="E6" s="280" t="s">
        <v>2</v>
      </c>
      <c r="F6" s="280"/>
      <c r="G6" s="280"/>
      <c r="H6" s="41"/>
      <c r="I6" s="276" t="s">
        <v>62</v>
      </c>
      <c r="J6" s="276"/>
      <c r="K6" s="276"/>
    </row>
    <row r="7" spans="1:11" ht="21" customHeight="1">
      <c r="A7" s="282"/>
      <c r="B7" s="282"/>
      <c r="C7" s="13" t="s">
        <v>3</v>
      </c>
      <c r="D7" s="3"/>
      <c r="E7" s="88">
        <v>2554</v>
      </c>
      <c r="F7" s="18"/>
      <c r="G7" s="88">
        <v>2553</v>
      </c>
      <c r="H7" s="88"/>
      <c r="I7" s="88">
        <v>2554</v>
      </c>
      <c r="J7" s="18"/>
      <c r="K7" s="88">
        <v>2553</v>
      </c>
    </row>
    <row r="8" spans="1:11" ht="21" customHeight="1">
      <c r="A8" s="214"/>
      <c r="B8" s="214"/>
      <c r="D8" s="3"/>
      <c r="E8" s="128"/>
      <c r="F8" s="18"/>
      <c r="G8" s="172" t="s">
        <v>185</v>
      </c>
      <c r="H8" s="88"/>
      <c r="I8" s="128"/>
      <c r="J8" s="18"/>
      <c r="K8" s="172" t="s">
        <v>185</v>
      </c>
    </row>
    <row r="9" spans="1:11" ht="21" customHeight="1">
      <c r="A9" s="283"/>
      <c r="B9" s="283"/>
      <c r="C9" s="17"/>
      <c r="E9" s="284"/>
      <c r="F9" s="284"/>
      <c r="G9" s="284"/>
      <c r="H9" s="284"/>
      <c r="I9" s="284"/>
      <c r="J9" s="284"/>
      <c r="K9" s="284"/>
    </row>
    <row r="10" spans="1:11" ht="21" customHeight="1">
      <c r="A10" s="15" t="s">
        <v>36</v>
      </c>
      <c r="B10" s="15"/>
      <c r="C10" s="16"/>
      <c r="D10" s="15"/>
      <c r="E10" s="32"/>
      <c r="F10" s="133"/>
      <c r="G10" s="32"/>
      <c r="H10" s="32"/>
      <c r="I10" s="32"/>
      <c r="J10" s="32"/>
      <c r="K10" s="32"/>
    </row>
    <row r="11" spans="1:11" ht="21" customHeight="1">
      <c r="A11" s="147" t="s">
        <v>89</v>
      </c>
      <c r="B11" s="147"/>
      <c r="E11" s="51">
        <v>8428340</v>
      </c>
      <c r="F11" s="27"/>
      <c r="G11" s="51">
        <v>7335800</v>
      </c>
      <c r="H11" s="27"/>
      <c r="I11" s="51">
        <v>6002337</v>
      </c>
      <c r="J11" s="27"/>
      <c r="K11" s="51">
        <v>5061724</v>
      </c>
    </row>
    <row r="12" spans="1:11" ht="21" customHeight="1">
      <c r="A12" s="14" t="s">
        <v>50</v>
      </c>
      <c r="B12" s="14"/>
      <c r="D12" s="14"/>
      <c r="E12" s="51"/>
      <c r="F12" s="27"/>
      <c r="G12" s="51"/>
      <c r="H12" s="27"/>
      <c r="I12" s="27"/>
      <c r="J12" s="27"/>
      <c r="K12" s="51"/>
    </row>
    <row r="13" spans="1:11" ht="21" customHeight="1">
      <c r="A13" s="147" t="s">
        <v>129</v>
      </c>
      <c r="B13" s="147"/>
      <c r="E13" s="51">
        <v>2285591</v>
      </c>
      <c r="F13" s="27"/>
      <c r="G13" s="51">
        <v>2333008</v>
      </c>
      <c r="H13" s="27"/>
      <c r="I13" s="27">
        <v>994423</v>
      </c>
      <c r="J13" s="27"/>
      <c r="K13" s="231">
        <v>1007172</v>
      </c>
    </row>
    <row r="14" spans="1:11" ht="21" customHeight="1">
      <c r="A14" s="147" t="s">
        <v>130</v>
      </c>
      <c r="B14" s="147"/>
      <c r="E14" s="51">
        <v>38957</v>
      </c>
      <c r="F14" s="27"/>
      <c r="G14" s="51">
        <v>37172</v>
      </c>
      <c r="H14" s="27"/>
      <c r="I14" s="27">
        <v>3501</v>
      </c>
      <c r="J14" s="27"/>
      <c r="K14" s="231">
        <v>2616</v>
      </c>
    </row>
    <row r="15" spans="1:11" ht="21" customHeight="1">
      <c r="A15" s="5" t="s">
        <v>157</v>
      </c>
      <c r="B15" s="147"/>
      <c r="E15" s="51"/>
      <c r="G15" s="20"/>
      <c r="I15" s="153"/>
      <c r="K15" s="20"/>
    </row>
    <row r="16" spans="1:11" ht="21" customHeight="1">
      <c r="A16" s="5" t="s">
        <v>158</v>
      </c>
      <c r="B16" s="147"/>
      <c r="E16" s="51">
        <v>-42021</v>
      </c>
      <c r="F16" s="27"/>
      <c r="G16" s="51">
        <v>16062</v>
      </c>
      <c r="I16" s="153">
        <v>-1883</v>
      </c>
      <c r="K16" s="51">
        <v>11458</v>
      </c>
    </row>
    <row r="17" spans="1:11" ht="21" customHeight="1">
      <c r="A17" s="5" t="s">
        <v>199</v>
      </c>
      <c r="B17" s="147"/>
      <c r="G17" s="17"/>
      <c r="H17" s="17"/>
      <c r="I17" s="17"/>
      <c r="J17" s="17"/>
      <c r="K17" s="20"/>
    </row>
    <row r="18" spans="1:11" ht="21" customHeight="1">
      <c r="A18" s="5" t="s">
        <v>200</v>
      </c>
      <c r="B18" s="147"/>
      <c r="E18" s="51">
        <v>97967</v>
      </c>
      <c r="F18" s="27"/>
      <c r="G18" s="51">
        <v>12989</v>
      </c>
      <c r="H18" s="27"/>
      <c r="I18" s="27">
        <v>574</v>
      </c>
      <c r="J18" s="27"/>
      <c r="K18" s="51">
        <v>2066</v>
      </c>
    </row>
    <row r="19" spans="1:11" ht="21" customHeight="1">
      <c r="A19" s="147" t="s">
        <v>51</v>
      </c>
      <c r="B19" s="147"/>
      <c r="E19" s="51">
        <v>-97679</v>
      </c>
      <c r="F19" s="27"/>
      <c r="G19" s="51">
        <v>-60543</v>
      </c>
      <c r="H19" s="27"/>
      <c r="I19" s="27">
        <v>-878923</v>
      </c>
      <c r="J19" s="27"/>
      <c r="K19" s="51">
        <v>-620862</v>
      </c>
    </row>
    <row r="20" spans="1:11" ht="21" customHeight="1">
      <c r="A20" s="5" t="s">
        <v>235</v>
      </c>
      <c r="B20" s="147"/>
      <c r="E20" s="51">
        <v>-23682</v>
      </c>
      <c r="F20" s="27"/>
      <c r="G20" s="51">
        <v>-26128</v>
      </c>
      <c r="H20" s="27"/>
      <c r="I20" s="27">
        <v>-2878747</v>
      </c>
      <c r="J20" s="27"/>
      <c r="K20" s="51">
        <v>-3215605</v>
      </c>
    </row>
    <row r="21" spans="1:11" ht="21" customHeight="1">
      <c r="A21" s="147" t="s">
        <v>96</v>
      </c>
      <c r="B21" s="147"/>
      <c r="E21" s="51">
        <v>1077825</v>
      </c>
      <c r="F21" s="27"/>
      <c r="G21" s="51">
        <v>946956</v>
      </c>
      <c r="H21" s="27"/>
      <c r="I21" s="27">
        <v>875621</v>
      </c>
      <c r="J21" s="27"/>
      <c r="K21" s="51">
        <v>713026</v>
      </c>
    </row>
    <row r="22" spans="1:11" ht="21" customHeight="1">
      <c r="A22" s="5" t="s">
        <v>201</v>
      </c>
      <c r="B22" s="147"/>
      <c r="E22" s="51">
        <v>-692816</v>
      </c>
      <c r="F22" s="27"/>
      <c r="G22" s="137" t="s">
        <v>20</v>
      </c>
      <c r="H22" s="27"/>
      <c r="I22" s="137" t="s">
        <v>20</v>
      </c>
      <c r="J22" s="27"/>
      <c r="K22" s="137" t="s">
        <v>20</v>
      </c>
    </row>
    <row r="23" spans="1:11" ht="21" customHeight="1">
      <c r="A23" s="5" t="s">
        <v>227</v>
      </c>
      <c r="B23" s="147"/>
      <c r="E23" s="146">
        <v>244117</v>
      </c>
      <c r="F23" s="125"/>
      <c r="G23" s="51">
        <v>48002</v>
      </c>
      <c r="H23" s="125"/>
      <c r="I23" s="146">
        <v>74160</v>
      </c>
      <c r="J23" s="125"/>
      <c r="K23" s="137" t="s">
        <v>20</v>
      </c>
    </row>
    <row r="24" spans="1:11" ht="21" customHeight="1">
      <c r="A24" s="75" t="s">
        <v>248</v>
      </c>
      <c r="B24" s="45"/>
      <c r="E24" s="137" t="s">
        <v>20</v>
      </c>
      <c r="F24" s="27"/>
      <c r="G24" s="137" t="s">
        <v>20</v>
      </c>
      <c r="H24" s="27"/>
      <c r="I24" s="51">
        <v>-162096</v>
      </c>
      <c r="J24" s="27"/>
      <c r="K24" s="146">
        <v>19727</v>
      </c>
    </row>
    <row r="25" spans="1:11" ht="21" customHeight="1">
      <c r="A25" s="75" t="s">
        <v>242</v>
      </c>
      <c r="B25" s="45"/>
      <c r="E25" s="137" t="s">
        <v>20</v>
      </c>
      <c r="F25" s="27"/>
      <c r="G25" s="137" t="s">
        <v>20</v>
      </c>
      <c r="H25" s="27"/>
      <c r="I25" s="137" t="s">
        <v>20</v>
      </c>
      <c r="J25" s="27"/>
      <c r="K25" s="146">
        <v>360</v>
      </c>
    </row>
    <row r="26" spans="1:11" ht="21" customHeight="1">
      <c r="A26" s="5" t="s">
        <v>159</v>
      </c>
      <c r="B26" s="147"/>
      <c r="E26" s="51"/>
      <c r="F26" s="27"/>
      <c r="G26" s="51"/>
      <c r="H26" s="27"/>
      <c r="I26" s="27"/>
      <c r="J26" s="27"/>
      <c r="K26" s="51"/>
    </row>
    <row r="27" spans="1:11" ht="21" customHeight="1">
      <c r="A27" s="5" t="s">
        <v>160</v>
      </c>
      <c r="B27" s="147"/>
      <c r="E27" s="51">
        <v>-3898</v>
      </c>
      <c r="F27" s="27"/>
      <c r="G27" s="51">
        <v>4848</v>
      </c>
      <c r="H27" s="27"/>
      <c r="I27" s="171">
        <v>3487</v>
      </c>
      <c r="J27" s="27"/>
      <c r="K27" s="51">
        <v>-17021</v>
      </c>
    </row>
    <row r="28" spans="1:11" ht="21" customHeight="1">
      <c r="A28" s="5" t="s">
        <v>71</v>
      </c>
      <c r="B28" s="147"/>
      <c r="E28" s="51">
        <v>17562</v>
      </c>
      <c r="F28" s="27"/>
      <c r="G28" s="51">
        <v>6717</v>
      </c>
      <c r="H28" s="27"/>
      <c r="I28" s="27">
        <v>8868</v>
      </c>
      <c r="J28" s="27"/>
      <c r="K28" s="51">
        <v>4790</v>
      </c>
    </row>
    <row r="29" spans="1:11" ht="21" customHeight="1">
      <c r="A29" s="170" t="s">
        <v>275</v>
      </c>
      <c r="B29" s="147"/>
      <c r="E29" s="51"/>
      <c r="F29" s="27"/>
      <c r="G29" s="51"/>
      <c r="H29" s="27"/>
      <c r="I29" s="27"/>
      <c r="J29" s="27"/>
      <c r="K29" s="51"/>
    </row>
    <row r="30" spans="1:11" ht="21" customHeight="1">
      <c r="A30" s="170" t="s">
        <v>224</v>
      </c>
      <c r="B30" s="147"/>
      <c r="E30" s="51">
        <v>-21983</v>
      </c>
      <c r="F30" s="27"/>
      <c r="G30" s="137" t="s">
        <v>20</v>
      </c>
      <c r="H30" s="27"/>
      <c r="I30" s="146">
        <v>-13139</v>
      </c>
      <c r="J30" s="27"/>
      <c r="K30" s="137" t="s">
        <v>20</v>
      </c>
    </row>
    <row r="31" spans="1:11" ht="21" customHeight="1">
      <c r="A31" s="5" t="s">
        <v>161</v>
      </c>
      <c r="B31" s="147"/>
      <c r="E31" s="51"/>
      <c r="F31" s="27"/>
      <c r="G31" s="51"/>
      <c r="H31" s="27"/>
      <c r="I31" s="27"/>
      <c r="J31" s="27"/>
      <c r="K31" s="51"/>
    </row>
    <row r="32" spans="1:11" ht="21" customHeight="1">
      <c r="A32" s="5" t="s">
        <v>162</v>
      </c>
      <c r="B32" s="147"/>
      <c r="E32" s="51">
        <v>-35666</v>
      </c>
      <c r="F32" s="27"/>
      <c r="G32" s="51">
        <v>-106888</v>
      </c>
      <c r="H32" s="27"/>
      <c r="I32" s="27">
        <v>-18383</v>
      </c>
      <c r="J32" s="27"/>
      <c r="K32" s="51">
        <v>16678</v>
      </c>
    </row>
    <row r="33" spans="1:11" ht="21" customHeight="1">
      <c r="A33" s="147" t="s">
        <v>119</v>
      </c>
      <c r="B33" s="147"/>
      <c r="C33" s="31">
        <v>8</v>
      </c>
      <c r="E33" s="51">
        <v>-1852606</v>
      </c>
      <c r="F33" s="27"/>
      <c r="G33" s="51">
        <v>-1265488</v>
      </c>
      <c r="H33" s="51"/>
      <c r="I33" s="137" t="s">
        <v>20</v>
      </c>
      <c r="J33" s="27"/>
      <c r="K33" s="137" t="s">
        <v>20</v>
      </c>
    </row>
    <row r="34" spans="1:11" ht="21" customHeight="1">
      <c r="A34" s="5" t="s">
        <v>184</v>
      </c>
      <c r="B34" s="148"/>
      <c r="E34" s="103">
        <v>1665063</v>
      </c>
      <c r="F34" s="27"/>
      <c r="G34" s="103">
        <v>1790110</v>
      </c>
      <c r="H34" s="27"/>
      <c r="I34" s="29">
        <v>-2427</v>
      </c>
      <c r="J34" s="27"/>
      <c r="K34" s="103">
        <v>352287</v>
      </c>
    </row>
    <row r="35" spans="1:11" ht="21" customHeight="1">
      <c r="A35" s="147"/>
      <c r="B35" s="147"/>
      <c r="D35" s="20"/>
      <c r="E35" s="27">
        <f>SUM(E11:E34)</f>
        <v>11085071</v>
      </c>
      <c r="F35" s="19"/>
      <c r="G35" s="27">
        <f>SUM(G11:G34)</f>
        <v>11072617</v>
      </c>
      <c r="H35" s="27"/>
      <c r="I35" s="27">
        <f>SUM(I11:I34)</f>
        <v>4007373</v>
      </c>
      <c r="J35" s="27"/>
      <c r="K35" s="27">
        <f>SUM(K11:K34)</f>
        <v>3338416</v>
      </c>
    </row>
    <row r="36" spans="1:11" ht="23.25" customHeight="1">
      <c r="A36" s="1" t="s">
        <v>0</v>
      </c>
      <c r="B36" s="1"/>
      <c r="C36" s="30"/>
      <c r="D36" s="1"/>
      <c r="I36" s="275"/>
      <c r="J36" s="275"/>
      <c r="K36" s="275"/>
    </row>
    <row r="37" spans="1:11" ht="23.25" customHeight="1">
      <c r="A37" s="1" t="s">
        <v>35</v>
      </c>
      <c r="B37" s="1"/>
      <c r="C37" s="30"/>
      <c r="D37" s="1"/>
      <c r="I37" s="275"/>
      <c r="J37" s="275"/>
      <c r="K37" s="275"/>
    </row>
    <row r="38" spans="1:4" ht="23.25" customHeight="1">
      <c r="A38" s="4" t="s">
        <v>259</v>
      </c>
      <c r="B38" s="4"/>
      <c r="C38" s="22"/>
      <c r="D38" s="4"/>
    </row>
    <row r="39" spans="1:4" ht="7.5" customHeight="1">
      <c r="A39" s="4"/>
      <c r="B39" s="4"/>
      <c r="C39" s="22"/>
      <c r="D39" s="4"/>
    </row>
    <row r="40" spans="1:11" ht="18" customHeight="1">
      <c r="A40" s="2"/>
      <c r="B40" s="2"/>
      <c r="C40" s="16"/>
      <c r="D40" s="2"/>
      <c r="K40" s="157" t="s">
        <v>155</v>
      </c>
    </row>
    <row r="41" spans="1:11" s="3" customFormat="1" ht="23.25" customHeight="1">
      <c r="A41" s="17"/>
      <c r="B41" s="17"/>
      <c r="C41" s="13"/>
      <c r="D41" s="17"/>
      <c r="E41" s="280" t="s">
        <v>2</v>
      </c>
      <c r="F41" s="280"/>
      <c r="G41" s="280"/>
      <c r="H41" s="41"/>
      <c r="I41" s="276" t="s">
        <v>62</v>
      </c>
      <c r="J41" s="276"/>
      <c r="K41" s="276"/>
    </row>
    <row r="42" spans="1:11" ht="23.25" customHeight="1">
      <c r="A42" s="3"/>
      <c r="B42" s="3"/>
      <c r="C42" s="13" t="s">
        <v>3</v>
      </c>
      <c r="D42" s="3"/>
      <c r="E42" s="88">
        <v>2554</v>
      </c>
      <c r="F42" s="18"/>
      <c r="G42" s="88">
        <v>2553</v>
      </c>
      <c r="H42" s="88"/>
      <c r="I42" s="88">
        <v>2554</v>
      </c>
      <c r="J42" s="18"/>
      <c r="K42" s="88">
        <v>2553</v>
      </c>
    </row>
    <row r="43" spans="1:11" ht="23.25" customHeight="1">
      <c r="A43" s="3"/>
      <c r="B43" s="3"/>
      <c r="D43" s="3"/>
      <c r="E43" s="128"/>
      <c r="F43" s="18"/>
      <c r="G43" s="172" t="s">
        <v>185</v>
      </c>
      <c r="H43" s="88"/>
      <c r="I43" s="128"/>
      <c r="J43" s="18"/>
      <c r="K43" s="172" t="s">
        <v>185</v>
      </c>
    </row>
    <row r="44" spans="1:11" ht="23.25" customHeight="1">
      <c r="A44" s="15" t="s">
        <v>221</v>
      </c>
      <c r="E44" s="284"/>
      <c r="F44" s="284"/>
      <c r="G44" s="284"/>
      <c r="H44" s="284"/>
      <c r="I44" s="284"/>
      <c r="J44" s="284"/>
      <c r="K44" s="284"/>
    </row>
    <row r="45" spans="1:11" ht="23.25" customHeight="1">
      <c r="A45" s="14" t="s">
        <v>74</v>
      </c>
      <c r="B45" s="14"/>
      <c r="D45" s="14"/>
      <c r="E45" s="32"/>
      <c r="F45" s="133"/>
      <c r="G45" s="32"/>
      <c r="H45" s="32"/>
      <c r="I45" s="32"/>
      <c r="J45" s="32"/>
      <c r="K45" s="32"/>
    </row>
    <row r="46" spans="1:11" ht="23.25" customHeight="1">
      <c r="A46" s="5" t="s">
        <v>37</v>
      </c>
      <c r="B46" s="26"/>
      <c r="C46" s="31"/>
      <c r="D46" s="26"/>
      <c r="E46" s="51">
        <v>980133</v>
      </c>
      <c r="F46" s="27"/>
      <c r="G46" s="51">
        <v>42764</v>
      </c>
      <c r="H46" s="27"/>
      <c r="I46" s="27">
        <v>1406952</v>
      </c>
      <c r="J46" s="27"/>
      <c r="K46" s="51">
        <v>704078</v>
      </c>
    </row>
    <row r="47" spans="1:11" ht="23.25" customHeight="1">
      <c r="A47" s="17" t="s">
        <v>38</v>
      </c>
      <c r="B47" s="26"/>
      <c r="C47" s="31"/>
      <c r="D47" s="26"/>
      <c r="E47" s="51">
        <v>-1592901</v>
      </c>
      <c r="F47" s="27"/>
      <c r="G47" s="51">
        <v>-5131363</v>
      </c>
      <c r="H47" s="27"/>
      <c r="I47" s="104">
        <v>-247504</v>
      </c>
      <c r="J47" s="27"/>
      <c r="K47" s="104">
        <v>-1665554</v>
      </c>
    </row>
    <row r="48" spans="1:11" ht="23.25" customHeight="1">
      <c r="A48" s="17" t="s">
        <v>39</v>
      </c>
      <c r="B48" s="26"/>
      <c r="C48" s="31"/>
      <c r="D48" s="26"/>
      <c r="E48" s="51">
        <v>-35358</v>
      </c>
      <c r="F48" s="27"/>
      <c r="G48" s="51">
        <v>334022</v>
      </c>
      <c r="H48" s="27"/>
      <c r="I48" s="108">
        <v>-22544</v>
      </c>
      <c r="J48" s="27"/>
      <c r="K48" s="51">
        <v>73480</v>
      </c>
    </row>
    <row r="49" spans="1:11" ht="23.25" customHeight="1">
      <c r="A49" s="17" t="s">
        <v>8</v>
      </c>
      <c r="B49" s="26"/>
      <c r="C49" s="31"/>
      <c r="D49" s="26"/>
      <c r="E49" s="51">
        <v>-12891</v>
      </c>
      <c r="F49" s="27"/>
      <c r="G49" s="51">
        <v>-167667</v>
      </c>
      <c r="H49" s="27"/>
      <c r="I49" s="27">
        <v>-21846</v>
      </c>
      <c r="J49" s="27"/>
      <c r="K49" s="51">
        <v>5930</v>
      </c>
    </row>
    <row r="50" spans="1:11" ht="23.25" customHeight="1">
      <c r="A50" s="17" t="s">
        <v>40</v>
      </c>
      <c r="B50" s="26"/>
      <c r="C50" s="31"/>
      <c r="D50" s="26"/>
      <c r="E50" s="51">
        <v>314681</v>
      </c>
      <c r="F50" s="27"/>
      <c r="G50" s="51">
        <v>426709</v>
      </c>
      <c r="H50" s="27"/>
      <c r="I50" s="27">
        <v>85917</v>
      </c>
      <c r="J50" s="27"/>
      <c r="K50" s="51">
        <v>137913</v>
      </c>
    </row>
    <row r="51" spans="1:11" ht="23.25" customHeight="1">
      <c r="A51" s="17" t="s">
        <v>14</v>
      </c>
      <c r="B51" s="26"/>
      <c r="C51" s="31"/>
      <c r="D51" s="26"/>
      <c r="E51" s="104">
        <v>780923</v>
      </c>
      <c r="F51" s="32"/>
      <c r="G51" s="104">
        <v>903521</v>
      </c>
      <c r="H51" s="32"/>
      <c r="I51" s="186">
        <v>88530</v>
      </c>
      <c r="J51" s="32"/>
      <c r="K51" s="104">
        <v>126313</v>
      </c>
    </row>
    <row r="52" spans="1:11" ht="23.25" customHeight="1">
      <c r="A52" s="5" t="s">
        <v>230</v>
      </c>
      <c r="B52" s="26"/>
      <c r="C52" s="31"/>
      <c r="D52" s="26"/>
      <c r="E52" s="104">
        <v>-31068</v>
      </c>
      <c r="F52" s="32"/>
      <c r="G52" s="137" t="s">
        <v>20</v>
      </c>
      <c r="H52" s="32"/>
      <c r="I52" s="137" t="s">
        <v>20</v>
      </c>
      <c r="J52" s="32"/>
      <c r="K52" s="137" t="s">
        <v>20</v>
      </c>
    </row>
    <row r="53" spans="1:11" ht="23.25" customHeight="1">
      <c r="A53" s="17" t="s">
        <v>72</v>
      </c>
      <c r="B53" s="26"/>
      <c r="C53" s="31"/>
      <c r="D53" s="26"/>
      <c r="E53" s="103">
        <v>-1374509</v>
      </c>
      <c r="F53" s="27"/>
      <c r="G53" s="103">
        <v>-971122</v>
      </c>
      <c r="H53" s="27"/>
      <c r="I53" s="64">
        <v>-18351</v>
      </c>
      <c r="J53" s="28"/>
      <c r="K53" s="107">
        <v>-21681</v>
      </c>
    </row>
    <row r="54" spans="1:11" ht="23.25" customHeight="1">
      <c r="A54" s="2" t="s">
        <v>121</v>
      </c>
      <c r="B54" s="33"/>
      <c r="C54" s="34"/>
      <c r="D54" s="33"/>
      <c r="E54" s="44">
        <f>SUM(E46:E53)+E35</f>
        <v>10114081</v>
      </c>
      <c r="F54" s="36"/>
      <c r="G54" s="44">
        <f>SUM(G46:G53)+G35</f>
        <v>6509481</v>
      </c>
      <c r="H54" s="27"/>
      <c r="I54" s="44">
        <f>SUM(I46:I53)+I35</f>
        <v>5278527</v>
      </c>
      <c r="J54" s="36"/>
      <c r="K54" s="44">
        <f>SUM(K46:K53)+K35</f>
        <v>2698895</v>
      </c>
    </row>
    <row r="55" spans="1:11" ht="9.75" customHeight="1">
      <c r="A55" s="2"/>
      <c r="B55" s="33"/>
      <c r="C55" s="34"/>
      <c r="D55" s="33"/>
      <c r="E55" s="48"/>
      <c r="F55" s="36"/>
      <c r="G55" s="48"/>
      <c r="H55" s="27"/>
      <c r="I55" s="48"/>
      <c r="J55" s="36"/>
      <c r="K55" s="48"/>
    </row>
    <row r="56" spans="1:11" ht="23.25" customHeight="1">
      <c r="A56" s="15" t="s">
        <v>41</v>
      </c>
      <c r="B56" s="43"/>
      <c r="C56" s="34"/>
      <c r="D56" s="43"/>
      <c r="E56" s="27"/>
      <c r="F56" s="27"/>
      <c r="G56" s="27"/>
      <c r="H56" s="27"/>
      <c r="I56" s="27"/>
      <c r="J56" s="27"/>
      <c r="K56" s="27"/>
    </row>
    <row r="57" spans="1:11" ht="23.25" customHeight="1">
      <c r="A57" s="17" t="s">
        <v>84</v>
      </c>
      <c r="B57" s="26"/>
      <c r="C57" s="31"/>
      <c r="D57" s="26"/>
      <c r="E57" s="104">
        <v>94257</v>
      </c>
      <c r="F57" s="32"/>
      <c r="G57" s="104">
        <v>58789</v>
      </c>
      <c r="H57" s="32"/>
      <c r="I57" s="32">
        <v>872782</v>
      </c>
      <c r="J57" s="32"/>
      <c r="K57" s="104">
        <v>639611</v>
      </c>
    </row>
    <row r="58" spans="1:11" ht="23.25" customHeight="1">
      <c r="A58" s="17" t="s">
        <v>131</v>
      </c>
      <c r="B58" s="26"/>
      <c r="C58" s="31"/>
      <c r="D58" s="26"/>
      <c r="E58" s="146">
        <v>1362504</v>
      </c>
      <c r="F58" s="27"/>
      <c r="G58" s="104">
        <v>1010916</v>
      </c>
      <c r="H58" s="32"/>
      <c r="I58" s="32">
        <v>1721147</v>
      </c>
      <c r="J58" s="32"/>
      <c r="K58" s="104">
        <v>4316659</v>
      </c>
    </row>
    <row r="59" spans="1:11" ht="23.25" customHeight="1">
      <c r="A59" s="5" t="s">
        <v>251</v>
      </c>
      <c r="B59" s="26"/>
      <c r="C59" s="31"/>
      <c r="D59" s="26"/>
      <c r="E59" s="137" t="s">
        <v>20</v>
      </c>
      <c r="F59" s="27"/>
      <c r="G59" s="137" t="s">
        <v>20</v>
      </c>
      <c r="H59" s="32"/>
      <c r="I59" s="146">
        <v>418342</v>
      </c>
      <c r="J59" s="32"/>
      <c r="K59" s="104">
        <v>-5933200</v>
      </c>
    </row>
    <row r="60" spans="1:11" ht="23.25" customHeight="1">
      <c r="A60" s="17" t="s">
        <v>107</v>
      </c>
      <c r="B60" s="26"/>
      <c r="C60" s="31"/>
      <c r="D60" s="26"/>
      <c r="E60" s="104">
        <v>-4001474</v>
      </c>
      <c r="F60" s="32"/>
      <c r="G60" s="104">
        <v>-1804208</v>
      </c>
      <c r="H60" s="32"/>
      <c r="I60" s="28">
        <v>-1104564</v>
      </c>
      <c r="J60" s="32"/>
      <c r="K60" s="63">
        <v>-543684</v>
      </c>
    </row>
    <row r="61" spans="1:11" ht="23.25" customHeight="1">
      <c r="A61" s="147" t="s">
        <v>274</v>
      </c>
      <c r="B61" s="26"/>
      <c r="C61" s="31"/>
      <c r="D61" s="26"/>
      <c r="E61" s="104">
        <v>776901</v>
      </c>
      <c r="F61" s="32"/>
      <c r="G61" s="137" t="s">
        <v>20</v>
      </c>
      <c r="H61" s="32"/>
      <c r="I61" s="137" t="s">
        <v>20</v>
      </c>
      <c r="J61" s="32"/>
      <c r="K61" s="137" t="s">
        <v>20</v>
      </c>
    </row>
    <row r="62" spans="1:11" ht="23.25" customHeight="1">
      <c r="A62" s="5" t="s">
        <v>249</v>
      </c>
      <c r="B62" s="26"/>
      <c r="C62" s="31"/>
      <c r="D62" s="26"/>
      <c r="E62" s="104"/>
      <c r="F62" s="32"/>
      <c r="G62" s="104"/>
      <c r="H62" s="32"/>
      <c r="I62" s="28"/>
      <c r="J62" s="32"/>
      <c r="K62" s="63"/>
    </row>
    <row r="63" spans="1:11" ht="23.25" customHeight="1">
      <c r="A63" s="170" t="s">
        <v>250</v>
      </c>
      <c r="B63" s="26"/>
      <c r="C63" s="31"/>
      <c r="D63" s="26"/>
      <c r="E63" s="137" t="s">
        <v>20</v>
      </c>
      <c r="F63" s="32"/>
      <c r="G63" s="104">
        <v>125201</v>
      </c>
      <c r="H63" s="32"/>
      <c r="I63" s="137" t="s">
        <v>20</v>
      </c>
      <c r="J63" s="32"/>
      <c r="K63" s="137" t="s">
        <v>20</v>
      </c>
    </row>
    <row r="64" spans="1:11" ht="23.25" customHeight="1">
      <c r="A64" s="5" t="s">
        <v>211</v>
      </c>
      <c r="B64" s="26"/>
      <c r="C64" s="31"/>
      <c r="D64" s="26"/>
      <c r="E64" s="146">
        <v>18988</v>
      </c>
      <c r="F64" s="32"/>
      <c r="G64" s="137" t="s">
        <v>20</v>
      </c>
      <c r="H64" s="32"/>
      <c r="I64" s="146">
        <v>10561</v>
      </c>
      <c r="J64" s="32"/>
      <c r="K64" s="137" t="s">
        <v>20</v>
      </c>
    </row>
    <row r="65" spans="1:11" ht="23.25" customHeight="1">
      <c r="A65" s="75" t="s">
        <v>108</v>
      </c>
      <c r="B65" s="26"/>
      <c r="C65" s="31"/>
      <c r="D65" s="26"/>
      <c r="E65" s="137" t="s">
        <v>20</v>
      </c>
      <c r="F65" s="27"/>
      <c r="G65" s="137" t="s">
        <v>20</v>
      </c>
      <c r="H65" s="27"/>
      <c r="I65" s="146">
        <v>685422</v>
      </c>
      <c r="J65" s="27"/>
      <c r="K65" s="104">
        <v>2304014</v>
      </c>
    </row>
    <row r="66" spans="1:11" ht="23.25" customHeight="1">
      <c r="A66" s="17" t="s">
        <v>85</v>
      </c>
      <c r="B66" s="26"/>
      <c r="C66" s="31"/>
      <c r="D66" s="26"/>
      <c r="E66" s="104">
        <v>-3692270</v>
      </c>
      <c r="F66" s="32"/>
      <c r="G66" s="104">
        <v>-2257151</v>
      </c>
      <c r="H66" s="32"/>
      <c r="I66" s="32">
        <v>-1185512</v>
      </c>
      <c r="J66" s="32"/>
      <c r="K66" s="104">
        <v>-585833</v>
      </c>
    </row>
    <row r="67" spans="1:11" ht="23.25" customHeight="1">
      <c r="A67" s="17" t="s">
        <v>88</v>
      </c>
      <c r="B67" s="26"/>
      <c r="C67" s="31"/>
      <c r="D67" s="26"/>
      <c r="E67" s="51">
        <v>30276</v>
      </c>
      <c r="F67" s="27"/>
      <c r="G67" s="104">
        <v>20375</v>
      </c>
      <c r="H67" s="27"/>
      <c r="I67" s="27">
        <v>5261</v>
      </c>
      <c r="J67" s="27"/>
      <c r="K67" s="51">
        <v>38120</v>
      </c>
    </row>
    <row r="68" spans="1:11" ht="23.25" customHeight="1">
      <c r="A68" s="5" t="s">
        <v>222</v>
      </c>
      <c r="B68" s="26"/>
      <c r="C68" s="31"/>
      <c r="D68" s="26"/>
      <c r="E68" s="51">
        <v>-33000</v>
      </c>
      <c r="F68" s="27"/>
      <c r="G68" s="104">
        <v>-18396</v>
      </c>
      <c r="H68" s="27"/>
      <c r="I68" s="27">
        <v>-4529</v>
      </c>
      <c r="J68" s="27"/>
      <c r="K68" s="51">
        <v>-3008</v>
      </c>
    </row>
    <row r="69" spans="1:11" ht="23.25" customHeight="1">
      <c r="A69" s="5" t="s">
        <v>223</v>
      </c>
      <c r="B69" s="26"/>
      <c r="C69" s="31"/>
      <c r="D69" s="26"/>
      <c r="E69" s="137" t="s">
        <v>20</v>
      </c>
      <c r="F69" s="27"/>
      <c r="G69" s="137" t="s">
        <v>20</v>
      </c>
      <c r="H69" s="27"/>
      <c r="I69" s="27">
        <v>578319</v>
      </c>
      <c r="J69" s="27"/>
      <c r="K69" s="51">
        <v>21848</v>
      </c>
    </row>
    <row r="70" spans="1:11" ht="23.25" customHeight="1">
      <c r="A70" s="33" t="s">
        <v>120</v>
      </c>
      <c r="B70" s="33"/>
      <c r="C70" s="34"/>
      <c r="D70" s="33"/>
      <c r="E70" s="35">
        <f>SUM(E57:E65,E66:E69)</f>
        <v>-5443818</v>
      </c>
      <c r="F70" s="36"/>
      <c r="G70" s="35">
        <f>SUM(G57:G65,G66:G69)</f>
        <v>-2864474</v>
      </c>
      <c r="H70" s="36"/>
      <c r="I70" s="35">
        <f>SUM(I57:I65,I66:I69)</f>
        <v>1997229</v>
      </c>
      <c r="J70" s="36"/>
      <c r="K70" s="35">
        <f>SUM(K57:K65,K66:K69)</f>
        <v>254527</v>
      </c>
    </row>
    <row r="71" spans="1:11" ht="23.25" customHeight="1">
      <c r="A71" s="37" t="s">
        <v>0</v>
      </c>
      <c r="B71" s="37"/>
      <c r="C71" s="38"/>
      <c r="D71" s="37"/>
      <c r="F71" s="26"/>
      <c r="I71" s="275"/>
      <c r="J71" s="275"/>
      <c r="K71" s="275"/>
    </row>
    <row r="72" spans="1:11" ht="23.25" customHeight="1">
      <c r="A72" s="37" t="s">
        <v>73</v>
      </c>
      <c r="B72" s="37"/>
      <c r="C72" s="38"/>
      <c r="D72" s="37"/>
      <c r="F72" s="26"/>
      <c r="I72" s="275"/>
      <c r="J72" s="275"/>
      <c r="K72" s="275"/>
    </row>
    <row r="73" spans="1:6" ht="23.25" customHeight="1">
      <c r="A73" s="4" t="s">
        <v>259</v>
      </c>
      <c r="B73" s="39"/>
      <c r="C73" s="40"/>
      <c r="D73" s="39"/>
      <c r="F73" s="26"/>
    </row>
    <row r="74" spans="1:6" ht="7.5" customHeight="1">
      <c r="A74" s="4"/>
      <c r="B74" s="39"/>
      <c r="C74" s="40"/>
      <c r="D74" s="39"/>
      <c r="F74" s="26"/>
    </row>
    <row r="75" spans="1:11" ht="23.25" customHeight="1">
      <c r="A75" s="4"/>
      <c r="B75" s="39"/>
      <c r="C75" s="40"/>
      <c r="D75" s="39"/>
      <c r="F75" s="26"/>
      <c r="K75" s="157" t="s">
        <v>155</v>
      </c>
    </row>
    <row r="76" spans="1:11" s="3" customFormat="1" ht="23.25" customHeight="1">
      <c r="A76" s="26"/>
      <c r="B76" s="26"/>
      <c r="C76" s="31"/>
      <c r="D76" s="26"/>
      <c r="E76" s="280" t="s">
        <v>2</v>
      </c>
      <c r="F76" s="280"/>
      <c r="G76" s="280"/>
      <c r="H76" s="41"/>
      <c r="I76" s="276" t="s">
        <v>62</v>
      </c>
      <c r="J76" s="276"/>
      <c r="K76" s="276"/>
    </row>
    <row r="77" spans="1:11" s="3" customFormat="1" ht="23.25" customHeight="1">
      <c r="A77" s="26"/>
      <c r="B77" s="26"/>
      <c r="C77" s="31" t="s">
        <v>3</v>
      </c>
      <c r="D77" s="26"/>
      <c r="E77" s="88">
        <v>2554</v>
      </c>
      <c r="F77" s="18"/>
      <c r="G77" s="88">
        <v>2553</v>
      </c>
      <c r="H77" s="88"/>
      <c r="I77" s="88">
        <v>2554</v>
      </c>
      <c r="J77" s="18"/>
      <c r="K77" s="88">
        <v>2553</v>
      </c>
    </row>
    <row r="78" spans="1:11" s="3" customFormat="1" ht="23.25" customHeight="1">
      <c r="A78" s="26"/>
      <c r="B78" s="26"/>
      <c r="C78" s="31"/>
      <c r="D78" s="26"/>
      <c r="E78" s="128"/>
      <c r="F78" s="18"/>
      <c r="G78" s="172" t="s">
        <v>185</v>
      </c>
      <c r="H78" s="88"/>
      <c r="I78" s="128"/>
      <c r="J78" s="18"/>
      <c r="K78" s="172" t="s">
        <v>185</v>
      </c>
    </row>
    <row r="79" spans="1:11" ht="23.25" customHeight="1">
      <c r="A79" s="43" t="s">
        <v>42</v>
      </c>
      <c r="B79" s="43"/>
      <c r="C79" s="34"/>
      <c r="D79" s="43"/>
      <c r="E79" s="32"/>
      <c r="F79" s="32"/>
      <c r="G79" s="32"/>
      <c r="H79" s="32"/>
      <c r="I79" s="32"/>
      <c r="J79" s="32"/>
      <c r="K79" s="32"/>
    </row>
    <row r="80" spans="1:11" ht="23.25" customHeight="1">
      <c r="A80" s="26" t="s">
        <v>109</v>
      </c>
      <c r="B80" s="26"/>
      <c r="C80" s="31"/>
      <c r="D80" s="26"/>
      <c r="E80" s="104">
        <v>-1119039</v>
      </c>
      <c r="F80" s="32"/>
      <c r="G80" s="104">
        <v>-882020</v>
      </c>
      <c r="H80" s="32"/>
      <c r="I80" s="32">
        <v>-826647</v>
      </c>
      <c r="J80" s="32"/>
      <c r="K80" s="104">
        <v>-730013</v>
      </c>
    </row>
    <row r="81" spans="1:11" s="26" customFormat="1" ht="23.25" customHeight="1">
      <c r="A81" s="75" t="s">
        <v>144</v>
      </c>
      <c r="C81" s="31"/>
      <c r="E81" s="51">
        <v>1332240</v>
      </c>
      <c r="F81" s="27"/>
      <c r="G81" s="51">
        <v>-1146457</v>
      </c>
      <c r="H81" s="27"/>
      <c r="I81" s="146">
        <v>-744</v>
      </c>
      <c r="J81" s="27"/>
      <c r="K81" s="104">
        <v>767</v>
      </c>
    </row>
    <row r="82" spans="1:11" ht="23.25" customHeight="1">
      <c r="A82" s="75" t="s">
        <v>252</v>
      </c>
      <c r="B82" s="26"/>
      <c r="C82" s="31"/>
      <c r="D82" s="26"/>
      <c r="E82" s="137" t="s">
        <v>20</v>
      </c>
      <c r="F82" s="32"/>
      <c r="G82" s="137" t="s">
        <v>20</v>
      </c>
      <c r="H82" s="32"/>
      <c r="I82" s="146">
        <v>51000</v>
      </c>
      <c r="J82" s="32"/>
      <c r="K82" s="51">
        <v>-21500</v>
      </c>
    </row>
    <row r="83" spans="1:11" ht="23.25" customHeight="1">
      <c r="A83" s="26" t="s">
        <v>138</v>
      </c>
      <c r="B83" s="26"/>
      <c r="C83" s="31"/>
      <c r="D83" s="26"/>
      <c r="E83" s="104">
        <v>-942</v>
      </c>
      <c r="F83" s="32"/>
      <c r="G83" s="104">
        <v>-2808</v>
      </c>
      <c r="H83" s="32"/>
      <c r="I83" s="137" t="s">
        <v>20</v>
      </c>
      <c r="J83" s="32"/>
      <c r="K83" s="137" t="s">
        <v>20</v>
      </c>
    </row>
    <row r="84" spans="1:11" s="26" customFormat="1" ht="23.25" customHeight="1">
      <c r="A84" s="26" t="s">
        <v>117</v>
      </c>
      <c r="C84" s="31"/>
      <c r="E84" s="146">
        <v>1159320</v>
      </c>
      <c r="F84" s="27"/>
      <c r="G84" s="51">
        <v>401219</v>
      </c>
      <c r="H84" s="27"/>
      <c r="I84" s="137" t="s">
        <v>20</v>
      </c>
      <c r="J84" s="27"/>
      <c r="K84" s="137" t="s">
        <v>20</v>
      </c>
    </row>
    <row r="85" spans="1:11" s="26" customFormat="1" ht="23.25" customHeight="1">
      <c r="A85" s="26" t="s">
        <v>118</v>
      </c>
      <c r="C85" s="31"/>
      <c r="E85" s="104">
        <v>-649871</v>
      </c>
      <c r="F85" s="32"/>
      <c r="G85" s="51">
        <v>-446318</v>
      </c>
      <c r="H85" s="32"/>
      <c r="I85" s="146">
        <v>-400000</v>
      </c>
      <c r="J85" s="32"/>
      <c r="K85" s="146">
        <v>-200000</v>
      </c>
    </row>
    <row r="86" spans="1:11" s="26" customFormat="1" ht="23.25" customHeight="1">
      <c r="A86" s="75" t="s">
        <v>143</v>
      </c>
      <c r="C86" s="31"/>
      <c r="E86" s="137" t="s">
        <v>20</v>
      </c>
      <c r="F86" s="32"/>
      <c r="G86" s="104">
        <v>1000000</v>
      </c>
      <c r="H86" s="32"/>
      <c r="I86" s="137" t="s">
        <v>20</v>
      </c>
      <c r="J86" s="32"/>
      <c r="K86" s="51">
        <v>1000000</v>
      </c>
    </row>
    <row r="87" spans="1:11" s="26" customFormat="1" ht="23.25" customHeight="1">
      <c r="A87" s="75" t="s">
        <v>243</v>
      </c>
      <c r="C87" s="31"/>
      <c r="E87" s="137" t="s">
        <v>20</v>
      </c>
      <c r="F87" s="32"/>
      <c r="G87" s="104">
        <v>-2000000</v>
      </c>
      <c r="H87" s="32"/>
      <c r="I87" s="137" t="s">
        <v>20</v>
      </c>
      <c r="J87" s="32"/>
      <c r="K87" s="104">
        <v>-2000000</v>
      </c>
    </row>
    <row r="88" spans="1:11" s="26" customFormat="1" ht="23.25" customHeight="1">
      <c r="A88" s="75" t="s">
        <v>271</v>
      </c>
      <c r="C88" s="31"/>
      <c r="E88" s="104">
        <v>44192</v>
      </c>
      <c r="F88" s="32"/>
      <c r="G88" s="104">
        <v>-60348</v>
      </c>
      <c r="H88" s="32"/>
      <c r="I88" s="27">
        <v>-3036</v>
      </c>
      <c r="J88" s="32"/>
      <c r="K88" s="51">
        <v>-4413</v>
      </c>
    </row>
    <row r="89" spans="1:11" s="26" customFormat="1" ht="23.25" customHeight="1">
      <c r="A89" s="45" t="s">
        <v>244</v>
      </c>
      <c r="C89" s="31"/>
      <c r="E89" s="104"/>
      <c r="F89" s="32"/>
      <c r="G89" s="104"/>
      <c r="H89" s="32"/>
      <c r="I89" s="27"/>
      <c r="J89" s="32"/>
      <c r="K89" s="51"/>
    </row>
    <row r="90" spans="1:11" s="26" customFormat="1" ht="23.25" customHeight="1">
      <c r="A90" s="75" t="s">
        <v>245</v>
      </c>
      <c r="C90" s="31"/>
      <c r="E90" s="137" t="s">
        <v>20</v>
      </c>
      <c r="F90" s="32"/>
      <c r="G90" s="104">
        <v>1</v>
      </c>
      <c r="H90" s="32"/>
      <c r="I90" s="137" t="s">
        <v>20</v>
      </c>
      <c r="J90" s="32"/>
      <c r="K90" s="137" t="s">
        <v>20</v>
      </c>
    </row>
    <row r="91" spans="1:3" s="26" customFormat="1" ht="23.25" customHeight="1">
      <c r="A91" s="75" t="s">
        <v>280</v>
      </c>
      <c r="C91" s="31"/>
    </row>
    <row r="92" spans="1:11" s="26" customFormat="1" ht="23.25" customHeight="1">
      <c r="A92" s="75" t="s">
        <v>166</v>
      </c>
      <c r="C92" s="31"/>
      <c r="E92" s="146">
        <v>-1</v>
      </c>
      <c r="F92" s="32"/>
      <c r="G92" s="137" t="s">
        <v>20</v>
      </c>
      <c r="H92" s="32"/>
      <c r="I92" s="137" t="s">
        <v>20</v>
      </c>
      <c r="J92" s="32"/>
      <c r="K92" s="137" t="s">
        <v>20</v>
      </c>
    </row>
    <row r="93" spans="1:11" s="26" customFormat="1" ht="23.25" customHeight="1">
      <c r="A93" s="75" t="s">
        <v>246</v>
      </c>
      <c r="C93" s="31"/>
      <c r="E93" s="104"/>
      <c r="F93" s="32"/>
      <c r="G93" s="104"/>
      <c r="H93" s="32"/>
      <c r="I93" s="27"/>
      <c r="J93" s="32"/>
      <c r="K93" s="51"/>
    </row>
    <row r="94" spans="1:11" s="26" customFormat="1" ht="23.25" customHeight="1">
      <c r="A94" s="75" t="s">
        <v>247</v>
      </c>
      <c r="C94" s="31"/>
      <c r="E94" s="104">
        <v>-3693091</v>
      </c>
      <c r="F94" s="32"/>
      <c r="G94" s="104">
        <v>-3326517</v>
      </c>
      <c r="H94" s="32"/>
      <c r="I94" s="104">
        <v>-3876141</v>
      </c>
      <c r="J94" s="32"/>
      <c r="K94" s="51">
        <v>-3522927</v>
      </c>
    </row>
    <row r="95" spans="1:11" s="26" customFormat="1" ht="23.25" customHeight="1">
      <c r="A95" s="75" t="s">
        <v>208</v>
      </c>
      <c r="C95" s="31"/>
      <c r="E95" s="185">
        <v>-23245</v>
      </c>
      <c r="F95" s="32"/>
      <c r="G95" s="143">
        <v>-68359</v>
      </c>
      <c r="H95" s="32"/>
      <c r="I95" s="138" t="s">
        <v>20</v>
      </c>
      <c r="J95" s="32"/>
      <c r="K95" s="138" t="s">
        <v>20</v>
      </c>
    </row>
    <row r="96" spans="1:11" ht="23.25" customHeight="1">
      <c r="A96" s="33" t="s">
        <v>262</v>
      </c>
      <c r="B96" s="33"/>
      <c r="C96" s="34"/>
      <c r="D96" s="33"/>
      <c r="E96" s="44">
        <f>SUM(E80:E95)</f>
        <v>-2950437</v>
      </c>
      <c r="F96" s="36"/>
      <c r="G96" s="44">
        <f>SUM(G80:G95)</f>
        <v>-6531607</v>
      </c>
      <c r="H96" s="36"/>
      <c r="I96" s="44">
        <f>SUM(I80:I95)</f>
        <v>-5055568</v>
      </c>
      <c r="J96" s="36"/>
      <c r="K96" s="44">
        <f>SUM(K80:K95)</f>
        <v>-5478086</v>
      </c>
    </row>
    <row r="98" spans="1:11" ht="23.25" customHeight="1">
      <c r="A98" s="33" t="s">
        <v>278</v>
      </c>
      <c r="B98" s="33"/>
      <c r="C98" s="34"/>
      <c r="D98" s="33"/>
      <c r="E98" s="17"/>
      <c r="G98" s="17"/>
      <c r="H98" s="17"/>
      <c r="I98" s="17"/>
      <c r="J98" s="17"/>
      <c r="K98" s="17"/>
    </row>
    <row r="99" spans="1:11" ht="23.25" customHeight="1">
      <c r="A99" s="33" t="s">
        <v>279</v>
      </c>
      <c r="B99" s="33"/>
      <c r="C99" s="34"/>
      <c r="D99" s="33"/>
      <c r="E99" s="36">
        <f>E96+E70+E54</f>
        <v>1719826</v>
      </c>
      <c r="F99" s="36"/>
      <c r="G99" s="36">
        <f>G96+G70+G54</f>
        <v>-2886600</v>
      </c>
      <c r="H99" s="36"/>
      <c r="I99" s="36">
        <f>I96+I70+I54</f>
        <v>2220188</v>
      </c>
      <c r="J99" s="36"/>
      <c r="K99" s="36">
        <f>K96+K70+K54</f>
        <v>-2524664</v>
      </c>
    </row>
    <row r="100" spans="1:11" ht="23.25" customHeight="1">
      <c r="A100" s="75" t="s">
        <v>59</v>
      </c>
      <c r="B100" s="26"/>
      <c r="C100" s="31"/>
      <c r="D100" s="26"/>
      <c r="E100" s="104">
        <v>7754662</v>
      </c>
      <c r="F100" s="32"/>
      <c r="G100" s="104">
        <v>10516115</v>
      </c>
      <c r="H100" s="32"/>
      <c r="I100" s="32">
        <v>3780756</v>
      </c>
      <c r="J100" s="32"/>
      <c r="K100" s="104">
        <v>7251039</v>
      </c>
    </row>
    <row r="101" spans="1:11" ht="23.25" customHeight="1">
      <c r="A101" s="45" t="s">
        <v>122</v>
      </c>
      <c r="B101" s="45"/>
      <c r="C101" s="31"/>
      <c r="D101" s="45"/>
      <c r="E101" s="104"/>
      <c r="F101" s="32"/>
      <c r="G101" s="32"/>
      <c r="H101" s="32"/>
      <c r="I101" s="32"/>
      <c r="J101" s="32"/>
      <c r="K101" s="32"/>
    </row>
    <row r="102" spans="1:11" ht="23.25" customHeight="1">
      <c r="A102" s="45" t="s">
        <v>123</v>
      </c>
      <c r="B102" s="45"/>
      <c r="C102" s="31"/>
      <c r="D102" s="45"/>
      <c r="E102" s="103">
        <v>3330</v>
      </c>
      <c r="F102" s="27"/>
      <c r="G102" s="103">
        <v>-67210</v>
      </c>
      <c r="H102" s="27"/>
      <c r="I102" s="138" t="s">
        <v>20</v>
      </c>
      <c r="J102" s="27"/>
      <c r="K102" s="138" t="s">
        <v>20</v>
      </c>
    </row>
    <row r="103" spans="1:11" ht="23.25" customHeight="1" thickBot="1">
      <c r="A103" s="33" t="s">
        <v>60</v>
      </c>
      <c r="B103" s="33"/>
      <c r="C103" s="34"/>
      <c r="D103" s="33"/>
      <c r="E103" s="46">
        <f>SUM(E99:E102)</f>
        <v>9477818</v>
      </c>
      <c r="F103" s="36"/>
      <c r="G103" s="46">
        <f>SUM(G99:G102)</f>
        <v>7562305</v>
      </c>
      <c r="H103" s="36"/>
      <c r="I103" s="46">
        <f>SUM(I99:I102)</f>
        <v>6000944</v>
      </c>
      <c r="J103" s="36"/>
      <c r="K103" s="46">
        <f>SUM(K99:K102)</f>
        <v>4726375</v>
      </c>
    </row>
    <row r="104" ht="23.25" customHeight="1" thickTop="1"/>
    <row r="105" spans="1:11" ht="23.25" customHeight="1">
      <c r="A105" s="37" t="s">
        <v>0</v>
      </c>
      <c r="B105" s="37"/>
      <c r="C105" s="38"/>
      <c r="D105" s="37"/>
      <c r="F105" s="26"/>
      <c r="I105" s="275"/>
      <c r="J105" s="275"/>
      <c r="K105" s="275"/>
    </row>
    <row r="106" spans="1:11" ht="23.25" customHeight="1">
      <c r="A106" s="37" t="s">
        <v>73</v>
      </c>
      <c r="B106" s="37"/>
      <c r="C106" s="38"/>
      <c r="D106" s="37"/>
      <c r="F106" s="26"/>
      <c r="I106" s="275"/>
      <c r="J106" s="275"/>
      <c r="K106" s="275"/>
    </row>
    <row r="107" spans="1:6" ht="23.25" customHeight="1">
      <c r="A107" s="4" t="s">
        <v>259</v>
      </c>
      <c r="B107" s="39"/>
      <c r="C107" s="40"/>
      <c r="D107" s="39"/>
      <c r="F107" s="26"/>
    </row>
    <row r="108" spans="1:6" ht="7.5" customHeight="1">
      <c r="A108" s="4"/>
      <c r="B108" s="39"/>
      <c r="C108" s="40"/>
      <c r="D108" s="39"/>
      <c r="F108" s="26"/>
    </row>
    <row r="109" spans="1:11" ht="23.25" customHeight="1">
      <c r="A109" s="4"/>
      <c r="B109" s="39"/>
      <c r="C109" s="40"/>
      <c r="D109" s="39"/>
      <c r="F109" s="26"/>
      <c r="K109" s="157" t="s">
        <v>155</v>
      </c>
    </row>
    <row r="110" spans="1:11" s="3" customFormat="1" ht="23.25" customHeight="1">
      <c r="A110" s="26"/>
      <c r="B110" s="26"/>
      <c r="C110" s="31"/>
      <c r="D110" s="26"/>
      <c r="E110" s="280" t="s">
        <v>2</v>
      </c>
      <c r="F110" s="280"/>
      <c r="G110" s="280"/>
      <c r="H110" s="41"/>
      <c r="I110" s="276" t="s">
        <v>62</v>
      </c>
      <c r="J110" s="276"/>
      <c r="K110" s="276"/>
    </row>
    <row r="111" spans="1:11" s="3" customFormat="1" ht="23.25" customHeight="1">
      <c r="A111" s="26"/>
      <c r="B111" s="26"/>
      <c r="C111" s="31" t="s">
        <v>3</v>
      </c>
      <c r="D111" s="26"/>
      <c r="E111" s="88">
        <v>2554</v>
      </c>
      <c r="F111" s="18"/>
      <c r="G111" s="88">
        <v>2553</v>
      </c>
      <c r="H111" s="88"/>
      <c r="I111" s="88">
        <v>2554</v>
      </c>
      <c r="J111" s="18"/>
      <c r="K111" s="88">
        <v>2553</v>
      </c>
    </row>
    <row r="112" spans="1:11" s="3" customFormat="1" ht="23.25" customHeight="1">
      <c r="A112" s="26"/>
      <c r="B112" s="26"/>
      <c r="C112" s="31"/>
      <c r="D112" s="26"/>
      <c r="E112" s="128"/>
      <c r="F112" s="18"/>
      <c r="G112" s="172" t="s">
        <v>185</v>
      </c>
      <c r="H112" s="88"/>
      <c r="I112" s="128"/>
      <c r="J112" s="18"/>
      <c r="K112" s="172" t="s">
        <v>185</v>
      </c>
    </row>
    <row r="113" spans="1:11" ht="23.25" customHeight="1">
      <c r="A113" s="26"/>
      <c r="B113" s="26"/>
      <c r="C113" s="31"/>
      <c r="D113" s="26"/>
      <c r="E113" s="284"/>
      <c r="F113" s="284"/>
      <c r="G113" s="284"/>
      <c r="H113" s="284"/>
      <c r="I113" s="284"/>
      <c r="J113" s="284"/>
      <c r="K113" s="284"/>
    </row>
    <row r="114" spans="1:11" ht="23.25" customHeight="1">
      <c r="A114" s="43" t="s">
        <v>43</v>
      </c>
      <c r="B114" s="43"/>
      <c r="C114" s="34"/>
      <c r="D114" s="43"/>
      <c r="E114" s="104"/>
      <c r="F114" s="32"/>
      <c r="G114" s="32"/>
      <c r="H114" s="32"/>
      <c r="I114" s="32"/>
      <c r="J114" s="32"/>
      <c r="K114" s="32"/>
    </row>
    <row r="115" spans="1:11" ht="23.25" customHeight="1">
      <c r="A115" s="269" t="s">
        <v>265</v>
      </c>
      <c r="B115" s="33" t="s">
        <v>145</v>
      </c>
      <c r="C115" s="34"/>
      <c r="D115" s="33"/>
      <c r="E115" s="51"/>
      <c r="F115" s="27"/>
      <c r="G115" s="27"/>
      <c r="H115" s="27"/>
      <c r="I115" s="27"/>
      <c r="J115" s="27"/>
      <c r="K115" s="27"/>
    </row>
    <row r="116" spans="2:11" ht="23.25" customHeight="1">
      <c r="B116" s="75" t="s">
        <v>146</v>
      </c>
      <c r="C116" s="31"/>
      <c r="D116" s="26"/>
      <c r="E116" s="51"/>
      <c r="F116" s="27"/>
      <c r="G116" s="27"/>
      <c r="H116" s="27"/>
      <c r="I116" s="27"/>
      <c r="J116" s="27"/>
      <c r="K116" s="27"/>
    </row>
    <row r="117" spans="2:11" ht="23.25" customHeight="1">
      <c r="B117" s="75" t="s">
        <v>5</v>
      </c>
      <c r="C117" s="31"/>
      <c r="D117" s="26"/>
      <c r="E117" s="51">
        <v>9489972</v>
      </c>
      <c r="F117" s="27"/>
      <c r="G117" s="51">
        <v>7572893</v>
      </c>
      <c r="H117" s="27"/>
      <c r="I117" s="106">
        <v>6007973</v>
      </c>
      <c r="J117" s="27"/>
      <c r="K117" s="144">
        <v>4731979</v>
      </c>
    </row>
    <row r="118" spans="2:11" ht="23.25" customHeight="1">
      <c r="B118" s="75" t="s">
        <v>147</v>
      </c>
      <c r="C118" s="31"/>
      <c r="D118" s="26"/>
      <c r="E118" s="103">
        <v>-12154</v>
      </c>
      <c r="F118" s="27"/>
      <c r="G118" s="103">
        <v>-10588</v>
      </c>
      <c r="H118" s="27"/>
      <c r="I118" s="29">
        <v>-7029</v>
      </c>
      <c r="J118" s="27"/>
      <c r="K118" s="103">
        <v>-5604</v>
      </c>
    </row>
    <row r="119" spans="2:11" ht="23.25" customHeight="1" thickBot="1">
      <c r="B119" s="33" t="s">
        <v>148</v>
      </c>
      <c r="C119" s="34"/>
      <c r="D119" s="33"/>
      <c r="E119" s="47">
        <f>E103</f>
        <v>9477818</v>
      </c>
      <c r="F119" s="36"/>
      <c r="G119" s="47">
        <f>SUM(G117:G118)</f>
        <v>7562305</v>
      </c>
      <c r="H119" s="36"/>
      <c r="I119" s="47">
        <f>SUM(I117:I118)</f>
        <v>6000944</v>
      </c>
      <c r="J119" s="36"/>
      <c r="K119" s="47">
        <f>SUM(K117:K118)</f>
        <v>4726375</v>
      </c>
    </row>
    <row r="120" ht="23.25" customHeight="1" thickTop="1"/>
    <row r="121" spans="1:2" ht="23.25" customHeight="1">
      <c r="A121" s="269" t="s">
        <v>267</v>
      </c>
      <c r="B121" s="33" t="s">
        <v>266</v>
      </c>
    </row>
    <row r="122" ht="23.25" customHeight="1">
      <c r="B122" s="5" t="s">
        <v>273</v>
      </c>
    </row>
    <row r="123" ht="23.25" customHeight="1">
      <c r="B123" s="5" t="s">
        <v>270</v>
      </c>
    </row>
    <row r="124" ht="23.25" customHeight="1">
      <c r="B124" s="5" t="s">
        <v>269</v>
      </c>
    </row>
  </sheetData>
  <sheetProtection password="8851" sheet="1"/>
  <mergeCells count="23">
    <mergeCell ref="E113:K113"/>
    <mergeCell ref="E76:G76"/>
    <mergeCell ref="I76:K76"/>
    <mergeCell ref="I105:K105"/>
    <mergeCell ref="I106:K106"/>
    <mergeCell ref="E110:G110"/>
    <mergeCell ref="I110:K110"/>
    <mergeCell ref="A4:B4"/>
    <mergeCell ref="A6:B6"/>
    <mergeCell ref="I1:K1"/>
    <mergeCell ref="I2:K2"/>
    <mergeCell ref="E6:G6"/>
    <mergeCell ref="I6:K6"/>
    <mergeCell ref="I71:K71"/>
    <mergeCell ref="I72:K72"/>
    <mergeCell ref="A7:B7"/>
    <mergeCell ref="A9:B9"/>
    <mergeCell ref="I36:K36"/>
    <mergeCell ref="I37:K37"/>
    <mergeCell ref="E9:K9"/>
    <mergeCell ref="E41:G41"/>
    <mergeCell ref="I41:K41"/>
    <mergeCell ref="E44:K44"/>
  </mergeCells>
  <printOptions/>
  <pageMargins left="0.8" right="0.8" top="0.48" bottom="0.5" header="0.5" footer="0.5"/>
  <pageSetup firstPageNumber="15" useFirstPageNumber="1" horizontalDpi="600" verticalDpi="600" orientation="portrait" paperSize="9" scale="90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5" max="10" man="1"/>
    <brk id="70" max="255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user</cp:lastModifiedBy>
  <cp:lastPrinted>2011-08-08T07:04:39Z</cp:lastPrinted>
  <dcterms:created xsi:type="dcterms:W3CDTF">2005-01-14T03:04:54Z</dcterms:created>
  <dcterms:modified xsi:type="dcterms:W3CDTF">2011-08-10T01:00:10Z</dcterms:modified>
  <cp:category/>
  <cp:version/>
  <cp:contentType/>
  <cp:contentStatus/>
</cp:coreProperties>
</file>