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8790" windowHeight="2985" tabRatio="672" activeTab="0"/>
  </bookViews>
  <sheets>
    <sheet name="BL" sheetId="1" r:id="rId1"/>
    <sheet name="SH 8" sheetId="2" r:id="rId2"/>
    <sheet name="SH 9" sheetId="3" r:id="rId3"/>
    <sheet name="SH 10" sheetId="4" r:id="rId4"/>
    <sheet name="SH 11" sheetId="5" r:id="rId5"/>
    <sheet name="CF" sheetId="6" r:id="rId6"/>
  </sheets>
  <definedNames>
    <definedName name="_xlnm.Print_Area" localSheetId="0">'BL'!$A$1:$J$181</definedName>
    <definedName name="_xlnm.Print_Area" localSheetId="3">'SH 10'!$A$1:$P$22</definedName>
    <definedName name="_xlnm.Print_Area" localSheetId="4">'SH 11'!$A$1:$T$24</definedName>
    <definedName name="_xlnm.Print_Area" localSheetId="1">'SH 8'!$A$1:$Z$27</definedName>
    <definedName name="_xlnm.Print_Area" localSheetId="2">'SH 9'!$A$1:$AB$31</definedName>
  </definedNames>
  <calcPr fullCalcOnLoad="1"/>
</workbook>
</file>

<file path=xl/sharedStrings.xml><?xml version="1.0" encoding="utf-8"?>
<sst xmlns="http://schemas.openxmlformats.org/spreadsheetml/2006/main" count="785" uniqueCount="249">
  <si>
    <t>บริษัท เจริญโภคภัณฑ์อาหาร จำกัด (มหาชน) และบริษัทย่อย</t>
  </si>
  <si>
    <t xml:space="preserve">งบดุล </t>
  </si>
  <si>
    <t>สินทรัพย์</t>
  </si>
  <si>
    <t>งบการเงินรวม</t>
  </si>
  <si>
    <t>หมายเหตุ</t>
  </si>
  <si>
    <t xml:space="preserve">สินทรัพย์หมุนเวียน </t>
  </si>
  <si>
    <t>เงินสดและรายการเทียบเท่าเงินสด</t>
  </si>
  <si>
    <t>เงินให้กู้ยืมระยะยาวแก่บริษัทย่อยที่ถึง</t>
  </si>
  <si>
    <t xml:space="preserve">สินทรัพย์หมุนเวียนอื่น </t>
  </si>
  <si>
    <t>รวมสินทรัพย์หมุนเวียน</t>
  </si>
  <si>
    <t>สินทรัพย์ไม่หมุนเวียน</t>
  </si>
  <si>
    <t xml:space="preserve">ที่ดินที่มีไว้เพื่อโครงการในอนาคต </t>
  </si>
  <si>
    <t>สินทรัพย์ไม่หมุนเวียนอื่น</t>
  </si>
  <si>
    <t>รวมสินทรัพย์</t>
  </si>
  <si>
    <t>หนี้สินและส่วนของผู้ถือหุ้น</t>
  </si>
  <si>
    <t>หนี้สินหมุนเวียน</t>
  </si>
  <si>
    <t>เจ้าหนี้การค้าและเจ้าหนี้อื่น</t>
  </si>
  <si>
    <t>หนี้สินระยะยาวที่ถึงกำหนดชำระ</t>
  </si>
  <si>
    <t>หนี้สินหมุนเวียนอื่น</t>
  </si>
  <si>
    <t>รวมหนี้สินหมุนเวียน</t>
  </si>
  <si>
    <t xml:space="preserve">หนี้สินไม่หมุนเวียน </t>
  </si>
  <si>
    <t>มูลค่าเงินลงทุน</t>
  </si>
  <si>
    <t>รวมหนี้สินไม่หมุนเวียน</t>
  </si>
  <si>
    <t>รวมหนี้สิน</t>
  </si>
  <si>
    <t>ส่วนของผู้ถือหุ้น</t>
  </si>
  <si>
    <t>-</t>
  </si>
  <si>
    <t>ส่วนเกินทุน</t>
  </si>
  <si>
    <t>กำไรสะสม</t>
  </si>
  <si>
    <t xml:space="preserve">ส่วนของผู้ถือหุ้นส่วนน้อย  </t>
  </si>
  <si>
    <t>รวมส่วนของผู้ถือหุ้น</t>
  </si>
  <si>
    <t>รวมหนี้สินและส่วนของผู้ถือหุ้น</t>
  </si>
  <si>
    <t xml:space="preserve">รายได้ </t>
  </si>
  <si>
    <t>รายได้อื่น</t>
  </si>
  <si>
    <t>รวมรายได้</t>
  </si>
  <si>
    <t xml:space="preserve">ค่าใช้จ่าย </t>
  </si>
  <si>
    <t xml:space="preserve">ค่าใช้จ่ายในการขายและบริหาร </t>
  </si>
  <si>
    <t>ค่าตอบแทนกรรมการ</t>
  </si>
  <si>
    <t>รวมค่าใช้จ่าย</t>
  </si>
  <si>
    <t>ดอกเบี้ยจ่าย</t>
  </si>
  <si>
    <t>ส่วนเกิน</t>
  </si>
  <si>
    <t>จากส่วนได้</t>
  </si>
  <si>
    <t>ในบริษัทร่วม</t>
  </si>
  <si>
    <t>ทุนเรือนหุ้น</t>
  </si>
  <si>
    <t>ที่ออกและ</t>
  </si>
  <si>
    <t xml:space="preserve">รับซื้อคืน </t>
  </si>
  <si>
    <t xml:space="preserve">งบการเงิน </t>
  </si>
  <si>
    <t xml:space="preserve">ในหลักทรัพย์ </t>
  </si>
  <si>
    <t xml:space="preserve">ชำระแล้ว </t>
  </si>
  <si>
    <t xml:space="preserve">ส่วนน้อย </t>
  </si>
  <si>
    <t>งบกระแสเงินสด</t>
  </si>
  <si>
    <t>กระแสเงินสดจากกิจกรรมดำเนินงาน</t>
  </si>
  <si>
    <t>ค่าเผื่อ (โอนกลับค่าเผื่อ) หนี้สงสัยจะสูญ</t>
  </si>
  <si>
    <t xml:space="preserve">ลูกหนี้การค้าและลูกหนี้อื่น </t>
  </si>
  <si>
    <t>สินค้าคงเหลือ</t>
  </si>
  <si>
    <t>สินทรัพย์หมุนเวียนอื่น</t>
  </si>
  <si>
    <t xml:space="preserve">เจ้าหนี้การค้าและเจ้าหนี้อื่น </t>
  </si>
  <si>
    <t>กระแสเงินสดจากกิจกรรมลงทุน</t>
  </si>
  <si>
    <t>กระแสเงินสดจากกิจกรรมจัดหาเงิน</t>
  </si>
  <si>
    <t>เงินกู้ยืมระยะยาวจากสถาบันการเงินเพิ่มขึ้น</t>
  </si>
  <si>
    <t>ข้อมูลงบกระแสเงินสดเปิดเผยเพิ่มเติม</t>
  </si>
  <si>
    <t>รวมสินทรัพย์ไม่หมุนเวียน</t>
  </si>
  <si>
    <t>ส่วนของ</t>
  </si>
  <si>
    <t>ผู้ถือหุ้น</t>
  </si>
  <si>
    <t>(พันบาท)</t>
  </si>
  <si>
    <t>เงินให้กู้ยืมระยะยาวแก่บริษัทย่อย</t>
  </si>
  <si>
    <t>เงินเบิกเกินบัญชีและเงินกู้ยืมระยะสั้น</t>
  </si>
  <si>
    <t>หนี้สินระยะยาว</t>
  </si>
  <si>
    <t>รายการปรับปรุง</t>
  </si>
  <si>
    <t>ดอกเบี้ยรับ</t>
  </si>
  <si>
    <t>งบกำไรขาดทุน</t>
  </si>
  <si>
    <t xml:space="preserve">31 ธันวาคม </t>
  </si>
  <si>
    <t>สำรอง</t>
  </si>
  <si>
    <t>ตามกฎหมาย</t>
  </si>
  <si>
    <t>จัดสรร</t>
  </si>
  <si>
    <t>ยังไม่ได้</t>
  </si>
  <si>
    <t>การแปลงค่า</t>
  </si>
  <si>
    <t>เงินสดและรายการเทียบเท่าเงินสด ณ วันต้นงวด</t>
  </si>
  <si>
    <t>เงินสดและรายการเทียบเท่าเงินสด ณ วันสิ้นงวด</t>
  </si>
  <si>
    <t>เงินให้กู้ยืมระยะสั้นแก่บริษัทย่อย</t>
  </si>
  <si>
    <t>ลูกหนี้ระยะยาวบริษัทที่เกี่ยวข้องกัน</t>
  </si>
  <si>
    <t>(ไม่ได้ตรวจสอบ)</t>
  </si>
  <si>
    <t>งบการเงินเฉพาะกิจการ</t>
  </si>
  <si>
    <t xml:space="preserve">   จากสถาบันการเงิน </t>
  </si>
  <si>
    <t xml:space="preserve">   ภายในหนึ่งปี</t>
  </si>
  <si>
    <t>ภาษีเงินได้ค้างจ่าย</t>
  </si>
  <si>
    <t xml:space="preserve">   เป็นรายได้</t>
  </si>
  <si>
    <t xml:space="preserve">   ทุนจดทะเบียน</t>
  </si>
  <si>
    <t xml:space="preserve">   ทุนที่ออกและชำระแล้ว</t>
  </si>
  <si>
    <t xml:space="preserve">   ส่วนเกินมูลค่าหุ้น</t>
  </si>
  <si>
    <t xml:space="preserve">   การแปลงค่างบการเงิน</t>
  </si>
  <si>
    <t xml:space="preserve">   การเปลี่ยนแปลงในมูลค่ายุติธรรม</t>
  </si>
  <si>
    <t xml:space="preserve">   ส่วนเกินทุนจากส่วนได้ในบริษัทร่วม</t>
  </si>
  <si>
    <t xml:space="preserve">   ยังไม่ได้จัดสรร</t>
  </si>
  <si>
    <t>การเปลี่ยนแปลง</t>
  </si>
  <si>
    <t>การตีราคา</t>
  </si>
  <si>
    <t>รวมส่วนของ</t>
  </si>
  <si>
    <t>มูลค่าหุ้น</t>
  </si>
  <si>
    <t>ที่ดิน</t>
  </si>
  <si>
    <t>การเปลี่ยนแปลงในส่วนของผู้ถือหุ้น</t>
  </si>
  <si>
    <t>รวมส่วนของรายได้และค่าใช้จ่ายที่รับรู้</t>
  </si>
  <si>
    <t>ขาดทุนจากการตัดจำหน่ายอาคารและอุปกรณ์</t>
  </si>
  <si>
    <t>จ่ายภาษีเงินได้</t>
  </si>
  <si>
    <t xml:space="preserve">งบกระแสเงินสด </t>
  </si>
  <si>
    <t>การเปลี่ยนแปลงในสินทรัพย์และหนี้สินดำเนินงาน</t>
  </si>
  <si>
    <t xml:space="preserve">ส่วนเกินทุนจากการตีราคาที่ดิน  </t>
  </si>
  <si>
    <t xml:space="preserve"> มูลค่าหุ้น</t>
  </si>
  <si>
    <t>เงินปันผลรับ</t>
  </si>
  <si>
    <t>เงินให้กู้ยืมระยะสั้นแก่บริษัทย่อยเพิ่มขึ้น</t>
  </si>
  <si>
    <t>เงินลงทุนระยะยาว</t>
  </si>
  <si>
    <t xml:space="preserve">ที่ดิน อาคารและอุปกรณ์ </t>
  </si>
  <si>
    <t xml:space="preserve">สินทรัพย์ไม่มีตัวตน </t>
  </si>
  <si>
    <t>ส่วนแบ่งกำไรจากเงินลงทุนในบริษัทร่วม</t>
  </si>
  <si>
    <t xml:space="preserve">   ตามวิธีส่วนได้เสีย</t>
  </si>
  <si>
    <t>ส่วนแบ่งขาดทุนจากเงินลงทุนในบริษัทร่วม</t>
  </si>
  <si>
    <t>เงินสดสุทธิใช้ไปในกิจกรรมลงทุน</t>
  </si>
  <si>
    <t xml:space="preserve">        -</t>
  </si>
  <si>
    <t>2550</t>
  </si>
  <si>
    <t>ยอดคงเหลือ ณ วันที่  1 มกราคม 2551</t>
  </si>
  <si>
    <t xml:space="preserve">   กำหนดรับชำระภายในหนึ่งปี</t>
  </si>
  <si>
    <t xml:space="preserve">   จากการขายเงินลงทุน</t>
  </si>
  <si>
    <t xml:space="preserve">สินทรัพย์ภาษีเงินได้รอการตัดบัญชี  </t>
  </si>
  <si>
    <t>เงินกู้ยืมระยะสั้นจากบริษัทย่อย</t>
  </si>
  <si>
    <t>ค่าใช้จ่ายค้างจ่าย</t>
  </si>
  <si>
    <t>กำไรจากการขายเงินลงทุนรอการรับรู้</t>
  </si>
  <si>
    <t xml:space="preserve">หนี้สินภาษีเงินได้รอการตัดบัญชี  </t>
  </si>
  <si>
    <t xml:space="preserve">   -  การตีราคาที่ดิน</t>
  </si>
  <si>
    <t xml:space="preserve">   -  การเปลี่ยนแปลงมูลค่าเงินลงทุน</t>
  </si>
  <si>
    <t xml:space="preserve">   จัดสรรแล้ว</t>
  </si>
  <si>
    <t xml:space="preserve">      สำรองตามกฎหมาย</t>
  </si>
  <si>
    <t>รายได้จากการขายสินค้า</t>
  </si>
  <si>
    <t>กำไรจากอัตราแลกเปลี่ยนสุทธิ</t>
  </si>
  <si>
    <t>ต้นทุนขายสินค้า</t>
  </si>
  <si>
    <t>ค่าใช้จ่าย (รายได้) ภาษีเงินได้</t>
  </si>
  <si>
    <t xml:space="preserve">ค่าใช้จ่าย (รายได้) ภาษีเงินได้ </t>
  </si>
  <si>
    <t>เผื่อขาย</t>
  </si>
  <si>
    <t>การเปลี่ยนแปลงในมูลค่ายุติธรรม</t>
  </si>
  <si>
    <t>รายได้ (ค่าใช้จ่าย) สุทธิของรายการที่รับรู้</t>
  </si>
  <si>
    <t xml:space="preserve">   โดยตรงในส่วนของผู้ถือหุ้น</t>
  </si>
  <si>
    <t>ค่าเสื่อมราคาและค่าตัดจำหน่าย - สุทธิ</t>
  </si>
  <si>
    <t>รับดอกเบี้ย</t>
  </si>
  <si>
    <t>ซื้อที่ดิน อาคารและอุปกรณ์</t>
  </si>
  <si>
    <t>ซื้อสินทรัพย์ไม่มีตัวตน</t>
  </si>
  <si>
    <t>ขายเงินลงทุนระยะยาว</t>
  </si>
  <si>
    <t>จ่ายดอกเบี้ย</t>
  </si>
  <si>
    <t>หนี้สินตามสัญญาเช่าการเงินลดลง</t>
  </si>
  <si>
    <t>เงินกู้ยืมระยะสั้นจากสถาบันการเงินเพิ่มขึ้น (ลดลง)</t>
  </si>
  <si>
    <t xml:space="preserve">   จากการขายเงินลงทุนที่ถึงกำหนด</t>
  </si>
  <si>
    <t xml:space="preserve">   รับชำระภายในหนึ่งปี</t>
  </si>
  <si>
    <t xml:space="preserve">         ในหลักทรัพย์เผื่อขาย</t>
  </si>
  <si>
    <t xml:space="preserve"> </t>
  </si>
  <si>
    <t>การเปลี่ยนแปลงนโยบายบัญชี</t>
  </si>
  <si>
    <t>ยอดคงเหลือภายหลังการปรับปรุง</t>
  </si>
  <si>
    <t xml:space="preserve">งบแสดงการเปลี่ยนแปลงส่วนของผู้ถือหุ้น </t>
  </si>
  <si>
    <t>ขายที่ดิน อาคารและอุปกรณ์</t>
  </si>
  <si>
    <t>สำรองตาม</t>
  </si>
  <si>
    <t>กฎหมาย</t>
  </si>
  <si>
    <t>ขาดทุนจากการแปลงค่างบการเงินของ</t>
  </si>
  <si>
    <t xml:space="preserve">   หน่วยงานในต่างประเทศ</t>
  </si>
  <si>
    <t>ยอดคงเหลือ ณ วันที่ 1 มกราคม  2551</t>
  </si>
  <si>
    <t>มูลค่าเงินลงทุนใน</t>
  </si>
  <si>
    <t>หลักทรัพย์เผื่อขาย</t>
  </si>
  <si>
    <t>ยอดคงเหลือ ณ วันที่ 1 มกราคม 2550</t>
  </si>
  <si>
    <t xml:space="preserve">   ตามวิธีส่วนได้เสีย </t>
  </si>
  <si>
    <t xml:space="preserve">   ที่เป็นเงินตราต่างประเทศ</t>
  </si>
  <si>
    <t>ผลกระทบจากอัตราแลกเปลี่ยนของยอดคงเหลือ</t>
  </si>
  <si>
    <t>2.</t>
  </si>
  <si>
    <t>รายการที่มิใช่เงินสด</t>
  </si>
  <si>
    <t xml:space="preserve">   สำหรับงวด</t>
  </si>
  <si>
    <t>ค่าใช้จ่ายสุทธิของรายการที่รับรู้</t>
  </si>
  <si>
    <t xml:space="preserve">         -</t>
  </si>
  <si>
    <t>รวมส่วนของผู้ถือหุ้นส่วนที่เป็นของบริษัท</t>
  </si>
  <si>
    <t>ส่วนของผู้ถือหุ้นส่วนที่เป็นของบริษัท - สุทธิ</t>
  </si>
  <si>
    <t xml:space="preserve">   ผู้ถือหุ้นของบริษัท (บาท)</t>
  </si>
  <si>
    <t>ส่วนที่เป็นของ</t>
  </si>
  <si>
    <t>บริษัท</t>
  </si>
  <si>
    <t>บริษัท - สุทธิ</t>
  </si>
  <si>
    <t>กำไรสำหรับงวด</t>
  </si>
  <si>
    <t>เงินปันผลจ่าย</t>
  </si>
  <si>
    <t>ซื้อเงินลงทุนระยะยาว</t>
  </si>
  <si>
    <t>เงินรับจากการลดทุนของเงินลงทุนในบริษัทย่อย</t>
  </si>
  <si>
    <t>รับเงินปันผล</t>
  </si>
  <si>
    <t>ขายสินทรัพย์ไม่มีตัวตน</t>
  </si>
  <si>
    <t>เงินสดสุทธิได้มาจาก (ใช้ไปใน) กิจกรรมจัดหาเงิน</t>
  </si>
  <si>
    <t>กำไรจากการแปลงค่างบการเงินของ</t>
  </si>
  <si>
    <t>เงินให้กู้ยืมระยะยาวแก่บริษัทย่อยลดลง (เพิ่มขึ้น)</t>
  </si>
  <si>
    <t>จ่ายชำระคืนหุ้นกู้</t>
  </si>
  <si>
    <t>ค่าเผื่อ (โอนกลับค่าเผื่อ) ขาดทุนจาก</t>
  </si>
  <si>
    <t xml:space="preserve">   มูลค่าที่ลดลงของสินค้า</t>
  </si>
  <si>
    <t>ขาดทุน (กำไร) จากการขายสินทรัพย์ไม่มีตัวตน</t>
  </si>
  <si>
    <t>กำไรต่อหุ้นขั้นพื้นฐานส่วนที่เป็นของ</t>
  </si>
  <si>
    <t>การแบ่งปันกำไรสำหรับงวด</t>
  </si>
  <si>
    <t xml:space="preserve">   ส่วนที่เป็นของผู้ถือหุ้นของบริษัท</t>
  </si>
  <si>
    <t xml:space="preserve">   ส่วนที่เป็นของผู้ถือหุ้นส่วนน้อย</t>
  </si>
  <si>
    <t>ยอดคงเหลือ ณ วันที่ 1 มกราคม  2550</t>
  </si>
  <si>
    <t>รายได้สุทธิของรายการที่รับรู้โดยตรงใน</t>
  </si>
  <si>
    <t xml:space="preserve">   ส่วนของผู้ถือหุ้น</t>
  </si>
  <si>
    <t>จ่ายเงินปันผลให้ผู้ถือหุ้นส่วนน้อย</t>
  </si>
  <si>
    <t>กำไรจากการขายเงินลงทุน</t>
  </si>
  <si>
    <t>เงินสดสุทธิได้มาจากกิจกรรมดำเนินงาน</t>
  </si>
  <si>
    <t xml:space="preserve">   บริษัทย่อย</t>
  </si>
  <si>
    <t>ตั๋วเงินจ่าย</t>
  </si>
  <si>
    <t xml:space="preserve">ประมาณการหนี้สินและอื่นๆ </t>
  </si>
  <si>
    <t xml:space="preserve">   ให้แก่บริษัทย่อยสำหรับหุ้นทุนรับซื้อคืน </t>
  </si>
  <si>
    <t>เงินปันผลจ่าย - สุทธิจากเงินปันผลจ่าย</t>
  </si>
  <si>
    <t>ทุนส่วนของผู้ถือหุ้นส่วนน้อยใน</t>
  </si>
  <si>
    <t>3, 6</t>
  </si>
  <si>
    <t>เงินกู้ยืมระยะยาวจากสถาบันการเงินลดลง</t>
  </si>
  <si>
    <t>ขาดทุน (กำไร) จากการขายที่ดิน อาคารและอุปกรณ์</t>
  </si>
  <si>
    <t>ขาดทุน (กำไร) จากอัตราแลกเปลี่ยนที่ยังไม่เกิดขึ้นจริง</t>
  </si>
  <si>
    <t>ขาดทุนจากการลดทุนของเงินลงทุนในบริษัทย่อย</t>
  </si>
  <si>
    <t xml:space="preserve">จ่ายเงินปันผลของบริษัทสุทธิจากส่วนที่จ่ายให้บริษัทย่อย </t>
  </si>
  <si>
    <t>ณ วันที่ 30 กันยายน 2551 และวันที่ 31 ธันวาคม 2550</t>
  </si>
  <si>
    <t xml:space="preserve">30 กันยายน </t>
  </si>
  <si>
    <t>30 กันยายน</t>
  </si>
  <si>
    <t>สำหรับงวดสามเดือนสิ้นสุดวันที่ 30 กันยายน 2551 และ 2550 (ไม่ได้ตรวจสอบ)</t>
  </si>
  <si>
    <t>สำหรับงวดเก้าเดือนสิ้นสุดวันที่ 30 กันยายน 2551 และ 2550 (ไม่ได้ตรวจสอบ)</t>
  </si>
  <si>
    <t>ยอดคงเหลือ ณ วันที่ 30 กันยายน 2550</t>
  </si>
  <si>
    <t>ยอดคงเหลือ ณ วันที่ 30 กันยายน 2551</t>
  </si>
  <si>
    <t>เงินสดรับจากการออกหุ้นสามัญเพิ่มทุนของบริษัทย่อย</t>
  </si>
  <si>
    <t xml:space="preserve">ในระหว่างงวดเก้าเดือนสิ้นสุดวันที่ 30 กันยายน 2550 บริษัทได้ชำระค่าหุ้นเพิ่มทุนของบริษัทย่อยแห่งหนึ่งในประเทศสาธารณรัฐประชาชนจีน (C.P. Aquaculture (Dongfang) Co., Ltd.)  เป็นจำนวนเงิน 32 ล้านเรนมินบิ  หรือประมาณ 144 ล้านบาท โดยบริษัทได้นำเงินปันผลที่ได้รับจากบริษัทย่อยอีกแห่งหนึ่ง (C.P. Aquaculture (Hainan) Co., Ltd.) ในจำนวนเดียวกันไปชำระค่าหุ้นของบริษัทย่อยดังกล่าว  </t>
  </si>
  <si>
    <t xml:space="preserve">      -</t>
  </si>
  <si>
    <t>การเปลี่ยนแปลงสัดส่วนการถือหุ้นในบริษัทย่อย</t>
  </si>
  <si>
    <t>ขาดทุนจากอัตราแลกเปลี่ยนสุทธิ</t>
  </si>
  <si>
    <t>หุ้นทุนรับซื้อคืน</t>
  </si>
  <si>
    <t>ตั๋วเงินจ่ายเพิ่มขึ้น (ลดลง)</t>
  </si>
  <si>
    <t>เงินสดรับจากการออกหุ้นกู้</t>
  </si>
  <si>
    <r>
      <t xml:space="preserve">ในระหว่างงวดเก้าเดือนสิ้นสุดวันที่ 30 กันยายน 2551 บริษัทและบริษัทย่อยบางแห่งได้ซื้อสินทรัพย์ โดยการทำสัญญาเช่าการเงิน เป็นจำนวนเงินรวม 3 ล้านบาท </t>
    </r>
    <r>
      <rPr>
        <i/>
        <sz val="15"/>
        <rFont val="Angsana New"/>
        <family val="1"/>
      </rPr>
      <t>(2550: 21 ล้านบาท)</t>
    </r>
  </si>
  <si>
    <t xml:space="preserve">       -</t>
  </si>
  <si>
    <t xml:space="preserve">      สำรองสำหรับหุ้นทุนรับซื้อคืน</t>
  </si>
  <si>
    <r>
      <t>หัก</t>
    </r>
    <r>
      <rPr>
        <sz val="15"/>
        <rFont val="Angsana New"/>
        <family val="1"/>
      </rPr>
      <t xml:space="preserve">  หุ้นทุนรับซื้อคืน</t>
    </r>
  </si>
  <si>
    <t xml:space="preserve">   ภาษีเงินได้</t>
  </si>
  <si>
    <t xml:space="preserve">กำไรก่อนดอกเบี้ยจ่ายและค่าใช้จ่าย (รายได้) </t>
  </si>
  <si>
    <t>รวมส่วนของรายได้ที่รับรู้</t>
  </si>
  <si>
    <t>หุ้นทุน</t>
  </si>
  <si>
    <t>จัดสรรแล้ว</t>
  </si>
  <si>
    <t>สำรองสำหรับ</t>
  </si>
  <si>
    <t>รับซื้อคืน</t>
  </si>
  <si>
    <t>สำรองสำหรับหุ้นทุนรับซื้อคืน</t>
  </si>
  <si>
    <t>จ่ายชำระหุ้นทุนรับซื้อคืน</t>
  </si>
  <si>
    <t>1.</t>
  </si>
  <si>
    <t xml:space="preserve">เงินสดและรายการเทียบเท่าเงินสด </t>
  </si>
  <si>
    <t xml:space="preserve">   (สำหรับหุ้นทุนรับซื้อคืน)</t>
  </si>
  <si>
    <t>เงินกู้ยืมระยะสั้นจากบริษัทย่อยเพิ่มขึ้น (ลดลง)</t>
  </si>
  <si>
    <t xml:space="preserve">  ประกอบด้วย</t>
  </si>
  <si>
    <t xml:space="preserve">  เงินสดและรายการเทียบเท่าเงินสด</t>
  </si>
  <si>
    <t xml:space="preserve">  เงินเบิกเกินบัญชี</t>
  </si>
  <si>
    <t xml:space="preserve">  สุทธิ</t>
  </si>
  <si>
    <t>เงินสดและรายการเทียบเท่าเงินสดเพิ่มขึ้น (ลดลง) สุทธิ</t>
  </si>
  <si>
    <t>เงินรับชำระจากลูกหนี้ระยะยาวบริษัทที่เกี่ยวข้องกัน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</si>
</sst>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_);\(&quot;฿&quot;#,##0\)"/>
    <numFmt numFmtId="188" formatCode="&quot;฿&quot;#,##0_);[Red]\(&quot;฿&quot;#,##0\)"/>
    <numFmt numFmtId="189" formatCode="&quot;฿&quot;#,##0.00_);\(&quot;฿&quot;#,##0.00\)"/>
    <numFmt numFmtId="190" formatCode="&quot;฿&quot;#,##0.00_);[Red]\(&quot;฿&quot;#,##0.00\)"/>
    <numFmt numFmtId="191" formatCode="_(&quot;฿&quot;* #,##0_);_(&quot;฿&quot;* \(#,##0\);_(&quot;฿&quot;* &quot;-&quot;_);_(@_)"/>
    <numFmt numFmtId="192" formatCode="_(&quot;฿&quot;* #,##0.00_);_(&quot;฿&quot;* \(#,##0.00\);_(&quot;฿&quot;* &quot;-&quot;??_);_(@_)"/>
    <numFmt numFmtId="193" formatCode="&quot;฿&quot;#,##0;\-&quot;฿&quot;#,##0"/>
    <numFmt numFmtId="194" formatCode="&quot;฿&quot;#,##0;[Red]\-&quot;฿&quot;#,##0"/>
    <numFmt numFmtId="195" formatCode="&quot;฿&quot;#,##0.00;\-&quot;฿&quot;#,##0.00"/>
    <numFmt numFmtId="196" formatCode="&quot;฿&quot;#,##0.00;[Red]\-&quot;฿&quot;#,##0.00"/>
    <numFmt numFmtId="197" formatCode="_-&quot;฿&quot;* #,##0_-;\-&quot;฿&quot;* #,##0_-;_-&quot;฿&quot;* &quot;-&quot;_-;_-@_-"/>
    <numFmt numFmtId="198" formatCode="_-* #,##0_-;\-* #,##0_-;_-* &quot;-&quot;_-;_-@_-"/>
    <numFmt numFmtId="199" formatCode="_-&quot;฿&quot;* #,##0.00_-;\-&quot;฿&quot;* #,##0.00_-;_-&quot;฿&quot;* &quot;-&quot;??_-;_-@_-"/>
    <numFmt numFmtId="200" formatCode="_-* #,##0.00_-;\-* #,##0.00_-;_-* &quot;-&quot;??_-;_-@_-"/>
    <numFmt numFmtId="201" formatCode="\t&quot;฿&quot;#,##0_);\(\t&quot;฿&quot;#,##0\)"/>
    <numFmt numFmtId="202" formatCode="\t&quot;฿&quot;#,##0_);[Red]\(\t&quot;฿&quot;#,##0\)"/>
    <numFmt numFmtId="203" formatCode="\t&quot;฿&quot;#,##0.00_);\(\t&quot;฿&quot;#,##0.00\)"/>
    <numFmt numFmtId="204" formatCode="\t&quot;฿&quot;#,##0.00_);[Red]\(\t&quot;฿&quot;#,##0.00\)"/>
    <numFmt numFmtId="205" formatCode="\t&quot;$&quot;#,##0_);\(\t&quot;$&quot;#,##0\)"/>
    <numFmt numFmtId="206" formatCode="\t&quot;$&quot;#,##0_);[Red]\(\t&quot;$&quot;#,##0\)"/>
    <numFmt numFmtId="207" formatCode="\t&quot;$&quot;#,##0.00_);\(\t&quot;$&quot;#,##0.00\)"/>
    <numFmt numFmtId="208" formatCode="\t&quot;$&quot;#,##0.00_);[Red]\(\t&quot;$&quot;#,##0.00\)"/>
    <numFmt numFmtId="209" formatCode="&quot;£&quot;#,##0_);\(&quot;£&quot;#,##0\)"/>
    <numFmt numFmtId="210" formatCode="&quot;£&quot;#,##0_);[Red]\(&quot;£&quot;#,##0\)"/>
    <numFmt numFmtId="211" formatCode="&quot;£&quot;#,##0.00_);\(&quot;£&quot;#,##0.00\)"/>
    <numFmt numFmtId="212" formatCode="&quot;£&quot;#,##0.00_);[Red]\(&quot;£&quot;#,##0.00\)"/>
    <numFmt numFmtId="213" formatCode="_(&quot;£&quot;* #,##0_);_(&quot;£&quot;* \(#,##0\);_(&quot;£&quot;* &quot;-&quot;_);_(@_)"/>
    <numFmt numFmtId="214" formatCode="_(&quot;£&quot;* #,##0.00_);_(&quot;£&quot;* \(#,##0.00\);_(&quot;£&quot;* &quot;-&quot;??_);_(@_)"/>
    <numFmt numFmtId="215" formatCode="\t&quot;£&quot;#,##0_);\(\t&quot;£&quot;#,##0\)"/>
    <numFmt numFmtId="216" formatCode="\t&quot;£&quot;#,##0_);[Red]\(\t&quot;£&quot;#,##0\)"/>
    <numFmt numFmtId="217" formatCode="\t&quot;£&quot;#,##0.00_);\(\t&quot;£&quot;#,##0.00\)"/>
    <numFmt numFmtId="218" formatCode="\t&quot;£&quot;#,##0.00_);[Red]\(\t&quot;£&quot;#,##0.00\)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#,##0\ ;\(#,##0\)"/>
    <numFmt numFmtId="224" formatCode="#,##0.00\ ;\(#,##0.00\)"/>
    <numFmt numFmtId="225" formatCode="#,##0.0_);\(#,##0.0\)"/>
    <numFmt numFmtId="226" formatCode="_(* #,##0.0_);_(* \(#,##0.0\);_(* &quot;-&quot;??_);_(@_)"/>
    <numFmt numFmtId="227" formatCode="_(* #,##0_);_(* \(#,##0\);_(* &quot;-&quot;??_);_(@_)"/>
    <numFmt numFmtId="228" formatCode="\-"/>
    <numFmt numFmtId="229" formatCode="00000"/>
    <numFmt numFmtId="230" formatCode="#,##0.0\ ;\(#,##0.0\)"/>
    <numFmt numFmtId="231" formatCode="#,##0_)\ ;\(#,##0\)"/>
  </numFmts>
  <fonts count="22">
    <font>
      <sz val="15"/>
      <name val="Angsana New"/>
      <family val="1"/>
    </font>
    <font>
      <sz val="10"/>
      <name val="Arial"/>
      <family val="0"/>
    </font>
    <font>
      <b/>
      <sz val="16"/>
      <name val="Angsana New"/>
      <family val="1"/>
    </font>
    <font>
      <sz val="8"/>
      <name val="Angsana New"/>
      <family val="1"/>
    </font>
    <font>
      <b/>
      <sz val="15"/>
      <name val="Angsana New"/>
      <family val="1"/>
    </font>
    <font>
      <b/>
      <sz val="16"/>
      <color indexed="8"/>
      <name val="Angsana New"/>
      <family val="1"/>
    </font>
    <font>
      <sz val="15"/>
      <color indexed="8"/>
      <name val="Angsana New"/>
      <family val="1"/>
    </font>
    <font>
      <b/>
      <sz val="15"/>
      <color indexed="8"/>
      <name val="Angsana New"/>
      <family val="1"/>
    </font>
    <font>
      <i/>
      <sz val="15"/>
      <name val="Angsana New"/>
      <family val="1"/>
    </font>
    <font>
      <i/>
      <sz val="15"/>
      <color indexed="8"/>
      <name val="Angsana New"/>
      <family val="1"/>
    </font>
    <font>
      <b/>
      <i/>
      <sz val="15"/>
      <name val="Angsana New"/>
      <family val="1"/>
    </font>
    <font>
      <u val="single"/>
      <sz val="15"/>
      <color indexed="12"/>
      <name val="Angsana New"/>
      <family val="1"/>
    </font>
    <font>
      <u val="single"/>
      <sz val="15"/>
      <color indexed="36"/>
      <name val="Angsana New"/>
      <family val="1"/>
    </font>
    <font>
      <b/>
      <sz val="17"/>
      <color indexed="8"/>
      <name val="Angsana New"/>
      <family val="1"/>
    </font>
    <font>
      <sz val="17"/>
      <name val="Angsana New"/>
      <family val="1"/>
    </font>
    <font>
      <b/>
      <i/>
      <sz val="15"/>
      <color indexed="8"/>
      <name val="Angsana New"/>
      <family val="1"/>
    </font>
    <font>
      <b/>
      <i/>
      <sz val="16"/>
      <color indexed="8"/>
      <name val="Angsana New"/>
      <family val="1"/>
    </font>
    <font>
      <sz val="16"/>
      <name val="Angsana New"/>
      <family val="1"/>
    </font>
    <font>
      <sz val="16"/>
      <color indexed="8"/>
      <name val="Angsana New"/>
      <family val="1"/>
    </font>
    <font>
      <i/>
      <sz val="16"/>
      <color indexed="8"/>
      <name val="Angsana New"/>
      <family val="1"/>
    </font>
    <font>
      <i/>
      <sz val="16"/>
      <name val="Angsana New"/>
      <family val="1"/>
    </font>
    <font>
      <b/>
      <i/>
      <sz val="16"/>
      <name val="Angsana New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23" fontId="6" fillId="0" borderId="0" xfId="0" applyNumberFormat="1" applyFont="1" applyAlignment="1">
      <alignment horizontal="right"/>
    </xf>
    <xf numFmtId="223" fontId="6" fillId="0" borderId="0" xfId="0" applyNumberFormat="1" applyFont="1" applyAlignment="1">
      <alignment horizontal="center"/>
    </xf>
    <xf numFmtId="223" fontId="6" fillId="0" borderId="0" xfId="0" applyNumberFormat="1" applyFont="1" applyBorder="1" applyAlignment="1">
      <alignment horizontal="center"/>
    </xf>
    <xf numFmtId="223" fontId="6" fillId="0" borderId="0" xfId="0" applyNumberFormat="1" applyFont="1" applyBorder="1" applyAlignment="1">
      <alignment horizontal="right"/>
    </xf>
    <xf numFmtId="223" fontId="6" fillId="0" borderId="1" xfId="0" applyNumberFormat="1" applyFont="1" applyBorder="1" applyAlignment="1">
      <alignment horizontal="center"/>
    </xf>
    <xf numFmtId="223" fontId="6" fillId="0" borderId="1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49" fontId="10" fillId="0" borderId="0" xfId="0" applyNumberFormat="1" applyFont="1" applyAlignment="1">
      <alignment/>
    </xf>
    <xf numFmtId="223" fontId="7" fillId="0" borderId="0" xfId="0" applyNumberFormat="1" applyFont="1" applyAlignment="1">
      <alignment horizontal="right"/>
    </xf>
    <xf numFmtId="223" fontId="7" fillId="0" borderId="2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223" fontId="0" fillId="0" borderId="0" xfId="0" applyNumberFormat="1" applyFont="1" applyAlignment="1">
      <alignment/>
    </xf>
    <xf numFmtId="223" fontId="0" fillId="0" borderId="0" xfId="0" applyNumberFormat="1" applyFont="1" applyAlignment="1">
      <alignment horizontal="center"/>
    </xf>
    <xf numFmtId="223" fontId="0" fillId="0" borderId="1" xfId="0" applyNumberFormat="1" applyFont="1" applyBorder="1" applyAlignment="1">
      <alignment/>
    </xf>
    <xf numFmtId="0" fontId="0" fillId="0" borderId="0" xfId="0" applyFont="1" applyAlignment="1">
      <alignment vertical="justify"/>
    </xf>
    <xf numFmtId="49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Border="1" applyAlignment="1">
      <alignment horizontal="right"/>
    </xf>
    <xf numFmtId="37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223" fontId="0" fillId="0" borderId="0" xfId="0" applyNumberFormat="1" applyFont="1" applyBorder="1" applyAlignment="1">
      <alignment/>
    </xf>
    <xf numFmtId="223" fontId="7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223" fontId="4" fillId="0" borderId="0" xfId="0" applyNumberFormat="1" applyFont="1" applyAlignment="1">
      <alignment/>
    </xf>
    <xf numFmtId="223" fontId="4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223" fontId="6" fillId="0" borderId="0" xfId="0" applyNumberFormat="1" applyFont="1" applyAlignment="1" quotePrefix="1">
      <alignment horizontal="center"/>
    </xf>
    <xf numFmtId="223" fontId="6" fillId="0" borderId="0" xfId="0" applyNumberFormat="1" applyFont="1" applyAlignment="1" quotePrefix="1">
      <alignment horizontal="right"/>
    </xf>
    <xf numFmtId="223" fontId="0" fillId="0" borderId="0" xfId="0" applyNumberFormat="1" applyFont="1" applyAlignment="1">
      <alignment horizontal="right"/>
    </xf>
    <xf numFmtId="223" fontId="0" fillId="0" borderId="1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4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23" fontId="0" fillId="0" borderId="0" xfId="0" applyNumberFormat="1" applyAlignment="1">
      <alignment/>
    </xf>
    <xf numFmtId="223" fontId="6" fillId="0" borderId="1" xfId="0" applyNumberFormat="1" applyFont="1" applyBorder="1" applyAlignment="1" quotePrefix="1">
      <alignment horizontal="center"/>
    </xf>
    <xf numFmtId="223" fontId="0" fillId="0" borderId="0" xfId="0" applyNumberFormat="1" applyAlignment="1">
      <alignment horizontal="center"/>
    </xf>
    <xf numFmtId="223" fontId="6" fillId="0" borderId="1" xfId="0" applyNumberFormat="1" applyFont="1" applyBorder="1" applyAlignment="1" quotePrefix="1">
      <alignment horizontal="right"/>
    </xf>
    <xf numFmtId="0" fontId="16" fillId="0" borderId="0" xfId="0" applyFont="1" applyAlignment="1">
      <alignment horizontal="center"/>
    </xf>
    <xf numFmtId="223" fontId="6" fillId="0" borderId="0" xfId="0" applyNumberFormat="1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223" fontId="0" fillId="0" borderId="0" xfId="0" applyNumberFormat="1" applyAlignment="1">
      <alignment horizontal="right"/>
    </xf>
    <xf numFmtId="227" fontId="7" fillId="0" borderId="2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223" fontId="7" fillId="0" borderId="0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223" fontId="0" fillId="0" borderId="0" xfId="0" applyNumberFormat="1" applyFont="1" applyFill="1" applyAlignment="1">
      <alignment/>
    </xf>
    <xf numFmtId="223" fontId="0" fillId="0" borderId="0" xfId="0" applyNumberFormat="1" applyFont="1" applyFill="1" applyAlignment="1">
      <alignment horizontal="center"/>
    </xf>
    <xf numFmtId="223" fontId="0" fillId="0" borderId="0" xfId="0" applyNumberFormat="1" applyFont="1" applyFill="1" applyAlignment="1">
      <alignment horizontal="right"/>
    </xf>
    <xf numFmtId="223" fontId="4" fillId="0" borderId="0" xfId="0" applyNumberFormat="1" applyFont="1" applyBorder="1" applyAlignment="1">
      <alignment/>
    </xf>
    <xf numFmtId="223" fontId="4" fillId="0" borderId="0" xfId="0" applyNumberFormat="1" applyFont="1" applyBorder="1" applyAlignment="1">
      <alignment horizontal="center"/>
    </xf>
    <xf numFmtId="223" fontId="4" fillId="0" borderId="0" xfId="0" applyNumberFormat="1" applyFont="1" applyBorder="1" applyAlignment="1">
      <alignment horizontal="right"/>
    </xf>
    <xf numFmtId="223" fontId="7" fillId="0" borderId="0" xfId="0" applyNumberFormat="1" applyFont="1" applyBorder="1" applyAlignment="1" quotePrefix="1">
      <alignment horizontal="right"/>
    </xf>
    <xf numFmtId="0" fontId="0" fillId="0" borderId="0" xfId="0" applyBorder="1" applyAlignment="1">
      <alignment horizontal="center"/>
    </xf>
    <xf numFmtId="227" fontId="4" fillId="0" borderId="0" xfId="0" applyNumberFormat="1" applyFont="1" applyBorder="1" applyAlignment="1">
      <alignment horizontal="right"/>
    </xf>
    <xf numFmtId="0" fontId="0" fillId="0" borderId="0" xfId="0" applyAlignment="1" quotePrefix="1">
      <alignment/>
    </xf>
    <xf numFmtId="0" fontId="0" fillId="0" borderId="0" xfId="0" applyAlignment="1" quotePrefix="1">
      <alignment horizontal="center"/>
    </xf>
    <xf numFmtId="0" fontId="0" fillId="0" borderId="2" xfId="0" applyBorder="1" applyAlignment="1">
      <alignment/>
    </xf>
    <xf numFmtId="0" fontId="6" fillId="0" borderId="0" xfId="0" applyFont="1" applyAlignment="1">
      <alignment horizontal="center"/>
    </xf>
    <xf numFmtId="223" fontId="7" fillId="0" borderId="3" xfId="0" applyNumberFormat="1" applyFont="1" applyBorder="1" applyAlignment="1">
      <alignment horizontal="right"/>
    </xf>
    <xf numFmtId="223" fontId="0" fillId="0" borderId="1" xfId="0" applyNumberFormat="1" applyFont="1" applyFill="1" applyBorder="1" applyAlignment="1">
      <alignment/>
    </xf>
    <xf numFmtId="223" fontId="0" fillId="0" borderId="1" xfId="0" applyNumberFormat="1" applyBorder="1" applyAlignment="1">
      <alignment horizontal="right"/>
    </xf>
    <xf numFmtId="223" fontId="0" fillId="0" borderId="1" xfId="0" applyNumberFormat="1" applyBorder="1" applyAlignment="1">
      <alignment horizontal="center"/>
    </xf>
    <xf numFmtId="0" fontId="21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227" fontId="0" fillId="0" borderId="1" xfId="0" applyNumberFormat="1" applyFont="1" applyBorder="1" applyAlignment="1">
      <alignment horizontal="center"/>
    </xf>
    <xf numFmtId="223" fontId="0" fillId="0" borderId="0" xfId="0" applyNumberFormat="1" applyFont="1" applyBorder="1" applyAlignment="1">
      <alignment horizontal="center"/>
    </xf>
    <xf numFmtId="223" fontId="0" fillId="0" borderId="0" xfId="0" applyNumberFormat="1" applyFont="1" applyFill="1" applyBorder="1" applyAlignment="1">
      <alignment/>
    </xf>
    <xf numFmtId="223" fontId="0" fillId="0" borderId="1" xfId="0" applyNumberFormat="1" applyFont="1" applyFill="1" applyBorder="1" applyAlignment="1">
      <alignment horizontal="center"/>
    </xf>
    <xf numFmtId="223" fontId="7" fillId="0" borderId="4" xfId="0" applyNumberFormat="1" applyFont="1" applyBorder="1" applyAlignment="1">
      <alignment horizontal="center"/>
    </xf>
    <xf numFmtId="223" fontId="7" fillId="0" borderId="4" xfId="0" applyNumberFormat="1" applyFont="1" applyBorder="1" applyAlignment="1" quotePrefix="1">
      <alignment horizontal="center"/>
    </xf>
    <xf numFmtId="223" fontId="7" fillId="0" borderId="4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223" fontId="4" fillId="0" borderId="3" xfId="0" applyNumberFormat="1" applyFont="1" applyFill="1" applyBorder="1" applyAlignment="1">
      <alignment/>
    </xf>
    <xf numFmtId="223" fontId="4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223" fontId="0" fillId="0" borderId="0" xfId="0" applyNumberFormat="1" applyFont="1" applyFill="1" applyBorder="1" applyAlignment="1">
      <alignment horizontal="center"/>
    </xf>
    <xf numFmtId="223" fontId="4" fillId="0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223" fontId="4" fillId="0" borderId="2" xfId="0" applyNumberFormat="1" applyFont="1" applyFill="1" applyBorder="1" applyAlignment="1">
      <alignment/>
    </xf>
    <xf numFmtId="223" fontId="0" fillId="0" borderId="0" xfId="0" applyNumberFormat="1" applyFont="1" applyFill="1" applyAlignment="1" quotePrefix="1">
      <alignment/>
    </xf>
    <xf numFmtId="223" fontId="4" fillId="0" borderId="5" xfId="0" applyNumberFormat="1" applyFont="1" applyFill="1" applyBorder="1" applyAlignment="1">
      <alignment/>
    </xf>
    <xf numFmtId="223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Alignment="1">
      <alignment horizontal="justify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223" fontId="8" fillId="0" borderId="0" xfId="0" applyNumberFormat="1" applyFont="1" applyBorder="1" applyAlignment="1">
      <alignment horizontal="center"/>
    </xf>
    <xf numFmtId="223" fontId="4" fillId="0" borderId="5" xfId="0" applyNumberFormat="1" applyFont="1" applyBorder="1" applyAlignment="1">
      <alignment/>
    </xf>
    <xf numFmtId="223" fontId="0" fillId="0" borderId="0" xfId="0" applyNumberFormat="1" applyFont="1" applyBorder="1" applyAlignment="1">
      <alignment horizontal="right"/>
    </xf>
    <xf numFmtId="223" fontId="4" fillId="0" borderId="2" xfId="0" applyNumberFormat="1" applyFont="1" applyBorder="1" applyAlignment="1">
      <alignment/>
    </xf>
    <xf numFmtId="223" fontId="0" fillId="0" borderId="1" xfId="0" applyNumberFormat="1" applyFont="1" applyBorder="1" applyAlignment="1">
      <alignment horizontal="center"/>
    </xf>
    <xf numFmtId="223" fontId="4" fillId="0" borderId="1" xfId="0" applyNumberFormat="1" applyFont="1" applyBorder="1" applyAlignment="1">
      <alignment horizontal="right"/>
    </xf>
    <xf numFmtId="223" fontId="0" fillId="0" borderId="2" xfId="0" applyNumberFormat="1" applyFont="1" applyBorder="1" applyAlignment="1">
      <alignment/>
    </xf>
    <xf numFmtId="223" fontId="0" fillId="0" borderId="0" xfId="15" applyNumberFormat="1" applyFont="1" applyBorder="1" applyAlignment="1">
      <alignment/>
    </xf>
    <xf numFmtId="223" fontId="0" fillId="0" borderId="1" xfId="15" applyNumberFormat="1" applyFont="1" applyBorder="1" applyAlignment="1">
      <alignment/>
    </xf>
    <xf numFmtId="223" fontId="0" fillId="0" borderId="0" xfId="15" applyNumberFormat="1" applyFont="1" applyAlignment="1">
      <alignment horizontal="right"/>
    </xf>
    <xf numFmtId="224" fontId="4" fillId="0" borderId="2" xfId="15" applyNumberFormat="1" applyFont="1" applyBorder="1" applyAlignment="1">
      <alignment/>
    </xf>
    <xf numFmtId="224" fontId="4" fillId="0" borderId="2" xfId="0" applyNumberFormat="1" applyFont="1" applyBorder="1" applyAlignment="1">
      <alignment/>
    </xf>
    <xf numFmtId="223" fontId="4" fillId="0" borderId="5" xfId="15" applyNumberFormat="1" applyFont="1" applyBorder="1" applyAlignment="1">
      <alignment/>
    </xf>
    <xf numFmtId="223" fontId="0" fillId="0" borderId="0" xfId="15" applyNumberFormat="1" applyFont="1" applyBorder="1" applyAlignment="1">
      <alignment/>
    </xf>
    <xf numFmtId="223" fontId="4" fillId="0" borderId="0" xfId="15" applyNumberFormat="1" applyFont="1" applyBorder="1" applyAlignment="1">
      <alignment/>
    </xf>
    <xf numFmtId="223" fontId="4" fillId="0" borderId="4" xfId="0" applyNumberFormat="1" applyFont="1" applyBorder="1" applyAlignment="1">
      <alignment/>
    </xf>
    <xf numFmtId="223" fontId="4" fillId="0" borderId="4" xfId="0" applyNumberFormat="1" applyFont="1" applyBorder="1" applyAlignment="1">
      <alignment horizontal="center"/>
    </xf>
    <xf numFmtId="223" fontId="4" fillId="0" borderId="4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223" fontId="7" fillId="0" borderId="0" xfId="0" applyNumberFormat="1" applyFont="1" applyBorder="1" applyAlignment="1">
      <alignment horizontal="center"/>
    </xf>
    <xf numFmtId="223" fontId="7" fillId="0" borderId="2" xfId="0" applyNumberFormat="1" applyFont="1" applyBorder="1" applyAlignment="1">
      <alignment horizontal="center"/>
    </xf>
    <xf numFmtId="223" fontId="7" fillId="0" borderId="3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223" fontId="0" fillId="0" borderId="0" xfId="0" applyNumberFormat="1" applyFont="1" applyAlignment="1">
      <alignment/>
    </xf>
    <xf numFmtId="223" fontId="0" fillId="0" borderId="0" xfId="0" applyNumberFormat="1" applyFont="1" applyAlignment="1">
      <alignment horizontal="center"/>
    </xf>
    <xf numFmtId="223" fontId="0" fillId="0" borderId="1" xfId="0" applyNumberFormat="1" applyFont="1" applyBorder="1" applyAlignment="1">
      <alignment/>
    </xf>
    <xf numFmtId="223" fontId="0" fillId="0" borderId="0" xfId="0" applyNumberFormat="1" applyFont="1" applyBorder="1" applyAlignment="1">
      <alignment/>
    </xf>
    <xf numFmtId="223" fontId="0" fillId="0" borderId="0" xfId="0" applyNumberFormat="1" applyFont="1" applyFill="1" applyBorder="1" applyAlignment="1">
      <alignment/>
    </xf>
    <xf numFmtId="223" fontId="0" fillId="0" borderId="0" xfId="0" applyNumberFormat="1" applyFont="1" applyFill="1" applyAlignment="1">
      <alignment/>
    </xf>
    <xf numFmtId="223" fontId="0" fillId="0" borderId="1" xfId="0" applyNumberFormat="1" applyFont="1" applyFill="1" applyBorder="1" applyAlignment="1">
      <alignment/>
    </xf>
    <xf numFmtId="0" fontId="0" fillId="0" borderId="0" xfId="0" applyFont="1" applyFill="1" applyAlignment="1">
      <alignment horizontal="left" vertical="top"/>
    </xf>
    <xf numFmtId="37" fontId="0" fillId="0" borderId="0" xfId="0" applyNumberFormat="1" applyFont="1" applyAlignment="1">
      <alignment/>
    </xf>
    <xf numFmtId="0" fontId="0" fillId="2" borderId="0" xfId="0" applyFont="1" applyFill="1" applyAlignment="1">
      <alignment/>
    </xf>
    <xf numFmtId="41" fontId="7" fillId="0" borderId="0" xfId="0" applyNumberFormat="1" applyFont="1" applyBorder="1" applyAlignment="1" quotePrefix="1">
      <alignment horizontal="center"/>
    </xf>
    <xf numFmtId="0" fontId="6" fillId="2" borderId="0" xfId="0" applyFont="1" applyFill="1" applyAlignment="1">
      <alignment/>
    </xf>
    <xf numFmtId="223" fontId="6" fillId="2" borderId="0" xfId="0" applyNumberFormat="1" applyFont="1" applyFill="1" applyAlignment="1">
      <alignment horizontal="center"/>
    </xf>
    <xf numFmtId="0" fontId="0" fillId="2" borderId="0" xfId="0" applyFill="1" applyAlignment="1">
      <alignment/>
    </xf>
    <xf numFmtId="224" fontId="4" fillId="0" borderId="2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223" fontId="0" fillId="0" borderId="0" xfId="15" applyNumberFormat="1" applyFont="1" applyFill="1" applyBorder="1" applyAlignment="1">
      <alignment/>
    </xf>
    <xf numFmtId="223" fontId="0" fillId="0" borderId="1" xfId="15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223" fontId="6" fillId="0" borderId="0" xfId="0" applyNumberFormat="1" applyFont="1" applyFill="1" applyAlignment="1">
      <alignment horizontal="center"/>
    </xf>
    <xf numFmtId="223" fontId="6" fillId="0" borderId="0" xfId="0" applyNumberFormat="1" applyFont="1" applyFill="1" applyAlignment="1" quotePrefix="1">
      <alignment horizontal="center"/>
    </xf>
    <xf numFmtId="223" fontId="6" fillId="0" borderId="0" xfId="0" applyNumberFormat="1" applyFont="1" applyFill="1" applyAlignment="1" quotePrefix="1">
      <alignment horizontal="right"/>
    </xf>
    <xf numFmtId="223" fontId="6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223" fontId="6" fillId="0" borderId="0" xfId="0" applyNumberFormat="1" applyFont="1" applyBorder="1" applyAlignment="1" quotePrefix="1">
      <alignment horizontal="center"/>
    </xf>
    <xf numFmtId="0" fontId="6" fillId="0" borderId="4" xfId="0" applyFont="1" applyBorder="1" applyAlignment="1">
      <alignment/>
    </xf>
    <xf numFmtId="0" fontId="4" fillId="0" borderId="0" xfId="0" applyFont="1" applyFill="1" applyAlignment="1" quotePrefix="1">
      <alignment/>
    </xf>
    <xf numFmtId="0" fontId="0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0" xfId="0" applyNumberFormat="1" applyFont="1" applyFill="1" applyAlignment="1">
      <alignment horizontal="justify" vertical="justify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justify" vertical="distributed" wrapText="1"/>
    </xf>
    <xf numFmtId="0" fontId="0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3"/>
  <sheetViews>
    <sheetView showGridLines="0" tabSelected="1" zoomScaleSheetLayoutView="100" workbookViewId="0" topLeftCell="A47">
      <selection activeCell="B61" sqref="B61"/>
    </sheetView>
  </sheetViews>
  <sheetFormatPr defaultColWidth="9.140625" defaultRowHeight="22.5" customHeight="1"/>
  <cols>
    <col min="1" max="1" width="44.00390625" style="37" customWidth="1"/>
    <col min="2" max="2" width="8.140625" style="24" customWidth="1"/>
    <col min="3" max="3" width="0.85546875" style="31" customWidth="1"/>
    <col min="4" max="4" width="13.00390625" style="31" customWidth="1"/>
    <col min="5" max="5" width="0.85546875" style="31" customWidth="1"/>
    <col min="6" max="6" width="13.7109375" style="31" customWidth="1"/>
    <col min="7" max="7" width="0.9921875" style="31" customWidth="1"/>
    <col min="8" max="8" width="13.7109375" style="31" customWidth="1"/>
    <col min="9" max="9" width="0.85546875" style="31" customWidth="1"/>
    <col min="10" max="10" width="13.7109375" style="31" customWidth="1"/>
    <col min="11" max="11" width="9.28125" style="31" customWidth="1"/>
    <col min="12" max="16384" width="9.140625" style="31" customWidth="1"/>
  </cols>
  <sheetData>
    <row r="1" ht="22.5" customHeight="1">
      <c r="A1" s="8" t="s">
        <v>0</v>
      </c>
    </row>
    <row r="2" ht="22.5" customHeight="1">
      <c r="A2" s="8" t="s">
        <v>1</v>
      </c>
    </row>
    <row r="3" ht="22.5" customHeight="1">
      <c r="A3" s="8" t="s">
        <v>211</v>
      </c>
    </row>
    <row r="4" ht="12" customHeight="1">
      <c r="A4" s="9"/>
    </row>
    <row r="5" spans="1:10" s="3" customFormat="1" ht="22.5" customHeight="1">
      <c r="A5" s="37"/>
      <c r="B5" s="23"/>
      <c r="C5" s="38"/>
      <c r="D5" s="186" t="s">
        <v>3</v>
      </c>
      <c r="E5" s="186"/>
      <c r="F5" s="186"/>
      <c r="G5" s="6"/>
      <c r="H5" s="186" t="s">
        <v>81</v>
      </c>
      <c r="I5" s="186"/>
      <c r="J5" s="186"/>
    </row>
    <row r="6" spans="1:10" ht="22.5" customHeight="1">
      <c r="A6" s="8" t="s">
        <v>2</v>
      </c>
      <c r="B6" s="23" t="s">
        <v>4</v>
      </c>
      <c r="C6" s="38"/>
      <c r="D6" s="47" t="s">
        <v>212</v>
      </c>
      <c r="E6" s="47"/>
      <c r="F6" s="32" t="s">
        <v>70</v>
      </c>
      <c r="G6" s="32"/>
      <c r="H6" s="47" t="s">
        <v>212</v>
      </c>
      <c r="I6" s="47"/>
      <c r="J6" s="32" t="s">
        <v>70</v>
      </c>
    </row>
    <row r="7" spans="2:10" ht="22.5" customHeight="1">
      <c r="B7" s="23"/>
      <c r="C7" s="38"/>
      <c r="D7" s="32">
        <v>2551</v>
      </c>
      <c r="E7" s="47"/>
      <c r="F7" s="47" t="s">
        <v>116</v>
      </c>
      <c r="G7" s="32"/>
      <c r="H7" s="32">
        <v>2551</v>
      </c>
      <c r="I7" s="47"/>
      <c r="J7" s="47" t="s">
        <v>116</v>
      </c>
    </row>
    <row r="8" spans="2:10" ht="22.5" customHeight="1">
      <c r="B8" s="23"/>
      <c r="C8" s="38"/>
      <c r="D8" s="32" t="s">
        <v>80</v>
      </c>
      <c r="F8" s="32"/>
      <c r="G8" s="32"/>
      <c r="H8" s="32" t="s">
        <v>80</v>
      </c>
      <c r="J8" s="32"/>
    </row>
    <row r="9" spans="2:10" ht="22.5" customHeight="1">
      <c r="B9" s="23"/>
      <c r="C9" s="38"/>
      <c r="D9" s="187" t="s">
        <v>63</v>
      </c>
      <c r="E9" s="187"/>
      <c r="F9" s="187"/>
      <c r="G9" s="187"/>
      <c r="H9" s="187"/>
      <c r="I9" s="187"/>
      <c r="J9" s="187"/>
    </row>
    <row r="10" spans="1:10" ht="22.5" customHeight="1">
      <c r="A10" s="26" t="s">
        <v>5</v>
      </c>
      <c r="D10" s="33"/>
      <c r="E10" s="33"/>
      <c r="F10" s="33"/>
      <c r="G10" s="33"/>
      <c r="H10" s="33"/>
      <c r="I10" s="33"/>
      <c r="J10" s="33"/>
    </row>
    <row r="11" spans="1:12" ht="22.5" customHeight="1">
      <c r="A11" s="37" t="s">
        <v>6</v>
      </c>
      <c r="D11" s="33">
        <v>3247652</v>
      </c>
      <c r="E11" s="33"/>
      <c r="F11" s="33">
        <v>3461121</v>
      </c>
      <c r="G11" s="33"/>
      <c r="H11" s="33">
        <v>843577</v>
      </c>
      <c r="I11" s="33"/>
      <c r="J11" s="33">
        <v>583678</v>
      </c>
      <c r="L11" s="39"/>
    </row>
    <row r="12" spans="1:10" ht="22.5" customHeight="1">
      <c r="A12" s="37" t="s">
        <v>52</v>
      </c>
      <c r="B12" s="24">
        <v>4</v>
      </c>
      <c r="D12" s="33">
        <v>15353469</v>
      </c>
      <c r="E12" s="33"/>
      <c r="F12" s="33">
        <v>13559912</v>
      </c>
      <c r="G12" s="33"/>
      <c r="H12" s="33">
        <v>7156878</v>
      </c>
      <c r="I12" s="33"/>
      <c r="J12" s="33">
        <v>6322755</v>
      </c>
    </row>
    <row r="13" spans="1:10" ht="22.5" customHeight="1">
      <c r="A13" s="37" t="s">
        <v>79</v>
      </c>
      <c r="D13" s="33"/>
      <c r="E13" s="33"/>
      <c r="F13" s="33"/>
      <c r="G13" s="33"/>
      <c r="H13" s="33"/>
      <c r="I13" s="33"/>
      <c r="J13" s="33"/>
    </row>
    <row r="14" spans="1:10" ht="22.5" customHeight="1">
      <c r="A14" s="37" t="s">
        <v>146</v>
      </c>
      <c r="D14" s="33"/>
      <c r="E14" s="33"/>
      <c r="F14" s="33"/>
      <c r="G14" s="33"/>
      <c r="H14" s="33"/>
      <c r="I14" s="33"/>
      <c r="J14" s="33"/>
    </row>
    <row r="15" spans="1:10" ht="22.5" customHeight="1">
      <c r="A15" s="37" t="s">
        <v>147</v>
      </c>
      <c r="B15" s="24">
        <v>3</v>
      </c>
      <c r="D15" s="33">
        <v>262169</v>
      </c>
      <c r="E15" s="33"/>
      <c r="F15" s="33">
        <v>260276</v>
      </c>
      <c r="G15" s="33"/>
      <c r="H15" s="34" t="s">
        <v>227</v>
      </c>
      <c r="I15" s="33"/>
      <c r="J15" s="34" t="s">
        <v>227</v>
      </c>
    </row>
    <row r="16" spans="1:10" ht="22.5" customHeight="1">
      <c r="A16" s="37" t="s">
        <v>78</v>
      </c>
      <c r="B16" s="24">
        <v>3</v>
      </c>
      <c r="D16" s="34" t="s">
        <v>227</v>
      </c>
      <c r="E16" s="33"/>
      <c r="F16" s="34" t="s">
        <v>227</v>
      </c>
      <c r="G16" s="33"/>
      <c r="H16" s="53">
        <v>14119081</v>
      </c>
      <c r="I16" s="33"/>
      <c r="J16" s="53">
        <v>12989751</v>
      </c>
    </row>
    <row r="17" spans="1:10" ht="22.5" customHeight="1">
      <c r="A17" s="37" t="s">
        <v>7</v>
      </c>
      <c r="D17" s="33"/>
      <c r="E17" s="33"/>
      <c r="F17" s="33"/>
      <c r="G17" s="33"/>
      <c r="H17" s="33"/>
      <c r="I17" s="33"/>
      <c r="J17" s="33"/>
    </row>
    <row r="18" spans="1:10" ht="22.5" customHeight="1">
      <c r="A18" s="37" t="s">
        <v>118</v>
      </c>
      <c r="B18" s="24">
        <v>3</v>
      </c>
      <c r="D18" s="34" t="s">
        <v>227</v>
      </c>
      <c r="E18" s="33"/>
      <c r="F18" s="34" t="s">
        <v>227</v>
      </c>
      <c r="G18" s="33"/>
      <c r="H18" s="33">
        <v>1563696</v>
      </c>
      <c r="I18" s="33"/>
      <c r="J18" s="33">
        <v>990984</v>
      </c>
    </row>
    <row r="19" spans="1:10" ht="22.5" customHeight="1">
      <c r="A19" s="37" t="s">
        <v>53</v>
      </c>
      <c r="B19" s="24">
        <v>3</v>
      </c>
      <c r="D19" s="33">
        <v>29800560</v>
      </c>
      <c r="E19" s="33"/>
      <c r="F19" s="33">
        <v>27112135</v>
      </c>
      <c r="G19" s="33"/>
      <c r="H19" s="33">
        <v>7320967</v>
      </c>
      <c r="I19" s="33"/>
      <c r="J19" s="33">
        <v>6708323</v>
      </c>
    </row>
    <row r="20" spans="1:10" ht="22.5" customHeight="1">
      <c r="A20" s="37" t="s">
        <v>8</v>
      </c>
      <c r="B20" s="24">
        <v>3</v>
      </c>
      <c r="D20" s="54">
        <v>1925797</v>
      </c>
      <c r="E20" s="33"/>
      <c r="F20" s="54">
        <v>1259290</v>
      </c>
      <c r="G20" s="33"/>
      <c r="H20" s="54">
        <v>354095</v>
      </c>
      <c r="I20" s="33"/>
      <c r="J20" s="35">
        <v>249608</v>
      </c>
    </row>
    <row r="21" spans="1:10" s="2" customFormat="1" ht="22.5" customHeight="1">
      <c r="A21" s="9" t="s">
        <v>9</v>
      </c>
      <c r="B21" s="30"/>
      <c r="D21" s="49">
        <f>SUM(D10:D20)</f>
        <v>50589647</v>
      </c>
      <c r="E21" s="48"/>
      <c r="F21" s="49">
        <f>SUM(F11:F20)</f>
        <v>45652734</v>
      </c>
      <c r="G21" s="48"/>
      <c r="H21" s="49">
        <f>SUM(H11:H20)</f>
        <v>31358294</v>
      </c>
      <c r="I21" s="48"/>
      <c r="J21" s="49">
        <f>SUM(J11:J20)</f>
        <v>27845099</v>
      </c>
    </row>
    <row r="22" spans="1:10" s="2" customFormat="1" ht="12" customHeight="1">
      <c r="A22" s="9"/>
      <c r="B22" s="30"/>
      <c r="D22" s="84"/>
      <c r="E22" s="48"/>
      <c r="F22" s="84"/>
      <c r="G22" s="48"/>
      <c r="H22" s="84"/>
      <c r="I22" s="48"/>
      <c r="J22" s="84"/>
    </row>
    <row r="23" spans="1:10" ht="22.5" customHeight="1">
      <c r="A23" s="26" t="s">
        <v>10</v>
      </c>
      <c r="D23" s="33"/>
      <c r="E23" s="33"/>
      <c r="F23" s="33"/>
      <c r="G23" s="33"/>
      <c r="H23" s="33"/>
      <c r="I23" s="33"/>
      <c r="J23" s="33"/>
    </row>
    <row r="24" spans="1:10" ht="22.5" customHeight="1">
      <c r="A24" s="37" t="s">
        <v>108</v>
      </c>
      <c r="B24" s="24">
        <v>5</v>
      </c>
      <c r="D24" s="33">
        <v>8687765</v>
      </c>
      <c r="E24" s="33"/>
      <c r="F24" s="33">
        <v>8433413</v>
      </c>
      <c r="G24" s="33"/>
      <c r="H24" s="33">
        <v>17921899</v>
      </c>
      <c r="I24" s="33"/>
      <c r="J24" s="33">
        <v>18264965</v>
      </c>
    </row>
    <row r="25" spans="1:10" ht="22.5" customHeight="1">
      <c r="A25" s="37" t="s">
        <v>11</v>
      </c>
      <c r="D25" s="33">
        <v>1131288</v>
      </c>
      <c r="E25" s="33"/>
      <c r="F25" s="33">
        <v>1361040</v>
      </c>
      <c r="G25" s="33"/>
      <c r="H25" s="33">
        <v>104950</v>
      </c>
      <c r="I25" s="33"/>
      <c r="J25" s="33">
        <v>115950</v>
      </c>
    </row>
    <row r="26" spans="1:10" ht="22.5" customHeight="1">
      <c r="A26" s="37" t="s">
        <v>79</v>
      </c>
      <c r="D26" s="33"/>
      <c r="E26" s="33"/>
      <c r="F26" s="33"/>
      <c r="G26" s="33"/>
      <c r="H26" s="33"/>
      <c r="I26" s="33"/>
      <c r="J26" s="33"/>
    </row>
    <row r="27" spans="1:10" ht="22.5" customHeight="1">
      <c r="A27" s="37" t="s">
        <v>119</v>
      </c>
      <c r="B27" s="24">
        <v>3</v>
      </c>
      <c r="D27" s="33">
        <v>393254</v>
      </c>
      <c r="E27" s="33"/>
      <c r="F27" s="33">
        <v>520054</v>
      </c>
      <c r="G27" s="33"/>
      <c r="H27" s="34" t="s">
        <v>227</v>
      </c>
      <c r="I27" s="33"/>
      <c r="J27" s="34" t="s">
        <v>227</v>
      </c>
    </row>
    <row r="28" spans="1:10" ht="22.5" customHeight="1">
      <c r="A28" s="37" t="s">
        <v>64</v>
      </c>
      <c r="B28" s="24">
        <v>3</v>
      </c>
      <c r="D28" s="34" t="s">
        <v>227</v>
      </c>
      <c r="E28" s="33"/>
      <c r="F28" s="34" t="s">
        <v>227</v>
      </c>
      <c r="G28" s="33"/>
      <c r="H28" s="53">
        <v>1854455</v>
      </c>
      <c r="I28" s="33"/>
      <c r="J28" s="33">
        <v>2640388</v>
      </c>
    </row>
    <row r="29" spans="1:10" ht="22.5" customHeight="1">
      <c r="A29" s="37" t="s">
        <v>109</v>
      </c>
      <c r="B29" s="24" t="s">
        <v>205</v>
      </c>
      <c r="D29" s="133">
        <v>44218266</v>
      </c>
      <c r="E29" s="133"/>
      <c r="F29" s="133">
        <v>44233779</v>
      </c>
      <c r="G29" s="133"/>
      <c r="H29" s="133">
        <v>18640583</v>
      </c>
      <c r="I29" s="133"/>
      <c r="J29" s="133">
        <v>18526259</v>
      </c>
    </row>
    <row r="30" spans="1:10" ht="22.5" customHeight="1">
      <c r="A30" s="37" t="s">
        <v>110</v>
      </c>
      <c r="D30" s="33">
        <v>888437</v>
      </c>
      <c r="E30" s="33"/>
      <c r="F30" s="33">
        <v>26398</v>
      </c>
      <c r="G30" s="33"/>
      <c r="H30" s="33">
        <v>33131</v>
      </c>
      <c r="I30" s="33"/>
      <c r="J30" s="33">
        <v>26129</v>
      </c>
    </row>
    <row r="31" spans="1:10" ht="22.5" customHeight="1">
      <c r="A31" s="37" t="s">
        <v>120</v>
      </c>
      <c r="D31" s="33">
        <v>2088225</v>
      </c>
      <c r="E31" s="33"/>
      <c r="F31" s="33">
        <v>1913808</v>
      </c>
      <c r="G31" s="33"/>
      <c r="H31" s="33">
        <v>1057282</v>
      </c>
      <c r="I31" s="33"/>
      <c r="J31" s="33">
        <v>1060308</v>
      </c>
    </row>
    <row r="32" spans="1:12" ht="22.5" customHeight="1">
      <c r="A32" s="37" t="s">
        <v>12</v>
      </c>
      <c r="D32" s="35">
        <v>804902</v>
      </c>
      <c r="E32" s="33"/>
      <c r="F32" s="35">
        <v>404484</v>
      </c>
      <c r="G32" s="33"/>
      <c r="H32" s="35">
        <v>90442</v>
      </c>
      <c r="I32" s="33"/>
      <c r="J32" s="35">
        <v>118857</v>
      </c>
      <c r="K32" s="39"/>
      <c r="L32" s="39"/>
    </row>
    <row r="33" spans="1:10" s="2" customFormat="1" ht="22.5" customHeight="1">
      <c r="A33" s="9" t="s">
        <v>60</v>
      </c>
      <c r="B33" s="30"/>
      <c r="D33" s="49">
        <f>SUM(D24:D24)+SUM(D25:D32)</f>
        <v>58212137</v>
      </c>
      <c r="E33" s="48"/>
      <c r="F33" s="49">
        <f>SUM(F24:F24)+SUM(F25:F32)</f>
        <v>56892976</v>
      </c>
      <c r="G33" s="48"/>
      <c r="H33" s="49">
        <f>SUM(H24:H32)</f>
        <v>39702742</v>
      </c>
      <c r="I33" s="48"/>
      <c r="J33" s="49">
        <f>SUM(J24:J24)+SUM(J25:J32)</f>
        <v>40752856</v>
      </c>
    </row>
    <row r="34" spans="1:10" s="2" customFormat="1" ht="12" customHeight="1">
      <c r="A34" s="9"/>
      <c r="B34" s="30"/>
      <c r="D34" s="48"/>
      <c r="E34" s="48"/>
      <c r="F34" s="48"/>
      <c r="G34" s="48"/>
      <c r="H34" s="48"/>
      <c r="I34" s="48"/>
      <c r="J34" s="48"/>
    </row>
    <row r="35" spans="1:10" s="2" customFormat="1" ht="22.5" customHeight="1" thickBot="1">
      <c r="A35" s="9" t="s">
        <v>13</v>
      </c>
      <c r="B35" s="30"/>
      <c r="D35" s="134">
        <f>+D33+D21</f>
        <v>108801784</v>
      </c>
      <c r="E35" s="48"/>
      <c r="F35" s="134">
        <f>+F33+F21</f>
        <v>102545710</v>
      </c>
      <c r="G35" s="48"/>
      <c r="H35" s="134">
        <f>+H33+H21</f>
        <v>71061036</v>
      </c>
      <c r="I35" s="48"/>
      <c r="J35" s="134">
        <f>+J33+J21</f>
        <v>68597955</v>
      </c>
    </row>
    <row r="36" spans="1:10" s="2" customFormat="1" ht="22.5" customHeight="1" thickTop="1">
      <c r="A36" s="9"/>
      <c r="B36" s="30"/>
      <c r="D36" s="84"/>
      <c r="E36" s="48"/>
      <c r="F36" s="84"/>
      <c r="G36" s="48"/>
      <c r="H36" s="84"/>
      <c r="I36" s="48"/>
      <c r="J36" s="84"/>
    </row>
    <row r="37" ht="22.5" customHeight="1">
      <c r="A37" s="8" t="s">
        <v>0</v>
      </c>
    </row>
    <row r="38" ht="22.5" customHeight="1">
      <c r="A38" s="8" t="s">
        <v>1</v>
      </c>
    </row>
    <row r="39" ht="22.5" customHeight="1">
      <c r="A39" s="8" t="s">
        <v>211</v>
      </c>
    </row>
    <row r="40" ht="24" customHeight="1">
      <c r="A40" s="9"/>
    </row>
    <row r="41" spans="1:10" s="3" customFormat="1" ht="24" customHeight="1">
      <c r="A41" s="37"/>
      <c r="B41" s="23"/>
      <c r="C41" s="38"/>
      <c r="D41" s="186" t="s">
        <v>3</v>
      </c>
      <c r="E41" s="186"/>
      <c r="F41" s="186"/>
      <c r="G41" s="6"/>
      <c r="H41" s="186" t="s">
        <v>81</v>
      </c>
      <c r="I41" s="186"/>
      <c r="J41" s="186"/>
    </row>
    <row r="42" spans="1:10" ht="24" customHeight="1">
      <c r="A42" s="8" t="s">
        <v>14</v>
      </c>
      <c r="B42" s="23" t="s">
        <v>4</v>
      </c>
      <c r="C42" s="38"/>
      <c r="D42" s="47" t="s">
        <v>213</v>
      </c>
      <c r="E42" s="47"/>
      <c r="F42" s="32" t="s">
        <v>70</v>
      </c>
      <c r="G42" s="32"/>
      <c r="H42" s="47" t="s">
        <v>213</v>
      </c>
      <c r="I42" s="47"/>
      <c r="J42" s="32" t="s">
        <v>70</v>
      </c>
    </row>
    <row r="43" spans="2:10" ht="24" customHeight="1">
      <c r="B43" s="23"/>
      <c r="C43" s="38"/>
      <c r="D43" s="32">
        <v>2551</v>
      </c>
      <c r="E43" s="47"/>
      <c r="F43" s="47" t="s">
        <v>116</v>
      </c>
      <c r="G43" s="32"/>
      <c r="H43" s="32">
        <v>2551</v>
      </c>
      <c r="I43" s="47"/>
      <c r="J43" s="47" t="s">
        <v>116</v>
      </c>
    </row>
    <row r="44" spans="2:10" ht="24" customHeight="1">
      <c r="B44" s="23"/>
      <c r="C44" s="38"/>
      <c r="D44" s="32" t="s">
        <v>80</v>
      </c>
      <c r="F44" s="32"/>
      <c r="G44" s="32"/>
      <c r="H44" s="32" t="s">
        <v>80</v>
      </c>
      <c r="J44" s="32"/>
    </row>
    <row r="45" spans="2:10" ht="24" customHeight="1">
      <c r="B45" s="23"/>
      <c r="C45" s="38"/>
      <c r="D45" s="187" t="s">
        <v>63</v>
      </c>
      <c r="E45" s="187"/>
      <c r="F45" s="187"/>
      <c r="G45" s="187"/>
      <c r="H45" s="187"/>
      <c r="I45" s="187"/>
      <c r="J45" s="187"/>
    </row>
    <row r="46" spans="1:10" ht="24" customHeight="1">
      <c r="A46" s="26" t="s">
        <v>15</v>
      </c>
      <c r="D46" s="33"/>
      <c r="E46" s="33"/>
      <c r="F46" s="33"/>
      <c r="G46" s="33"/>
      <c r="H46" s="33"/>
      <c r="I46" s="33"/>
      <c r="J46" s="33"/>
    </row>
    <row r="47" spans="1:10" ht="24" customHeight="1">
      <c r="A47" s="37" t="s">
        <v>65</v>
      </c>
      <c r="D47" s="39"/>
      <c r="E47" s="39"/>
      <c r="F47" s="39"/>
      <c r="G47" s="39"/>
      <c r="H47" s="39"/>
      <c r="I47" s="39"/>
      <c r="J47" s="39"/>
    </row>
    <row r="48" spans="1:10" ht="24" customHeight="1">
      <c r="A48" s="37" t="s">
        <v>82</v>
      </c>
      <c r="D48" s="33">
        <v>21140570</v>
      </c>
      <c r="E48" s="33"/>
      <c r="F48" s="33">
        <v>20444759</v>
      </c>
      <c r="G48" s="33"/>
      <c r="H48" s="33">
        <v>2711617</v>
      </c>
      <c r="I48" s="33"/>
      <c r="J48" s="33">
        <v>3854485</v>
      </c>
    </row>
    <row r="49" spans="1:10" ht="24" customHeight="1">
      <c r="A49" s="37" t="s">
        <v>200</v>
      </c>
      <c r="D49" s="33">
        <v>2281527</v>
      </c>
      <c r="E49" s="33"/>
      <c r="F49" s="33">
        <v>4026449</v>
      </c>
      <c r="G49" s="33"/>
      <c r="H49" s="33">
        <v>2281527</v>
      </c>
      <c r="I49" s="33"/>
      <c r="J49" s="33">
        <v>4026449</v>
      </c>
    </row>
    <row r="50" spans="1:12" ht="24" customHeight="1">
      <c r="A50" s="37" t="s">
        <v>16</v>
      </c>
      <c r="B50" s="24">
        <v>7</v>
      </c>
      <c r="D50" s="33">
        <v>8532853</v>
      </c>
      <c r="E50" s="33"/>
      <c r="F50" s="33">
        <v>7966770</v>
      </c>
      <c r="G50" s="33"/>
      <c r="H50" s="33">
        <v>3310715</v>
      </c>
      <c r="I50" s="33"/>
      <c r="J50" s="33">
        <v>2581623</v>
      </c>
      <c r="K50" s="39"/>
      <c r="L50" s="39"/>
    </row>
    <row r="51" spans="1:12" ht="24" customHeight="1">
      <c r="A51" s="37" t="s">
        <v>121</v>
      </c>
      <c r="B51" s="24">
        <v>3</v>
      </c>
      <c r="D51" s="34" t="s">
        <v>227</v>
      </c>
      <c r="E51" s="33"/>
      <c r="F51" s="34" t="s">
        <v>227</v>
      </c>
      <c r="G51" s="33"/>
      <c r="H51" s="33">
        <v>101500</v>
      </c>
      <c r="I51" s="33"/>
      <c r="J51" s="33">
        <v>111000</v>
      </c>
      <c r="K51" s="39"/>
      <c r="L51" s="39"/>
    </row>
    <row r="52" spans="1:10" ht="24" customHeight="1">
      <c r="A52" s="37" t="s">
        <v>17</v>
      </c>
      <c r="D52" s="33"/>
      <c r="E52" s="33"/>
      <c r="F52" s="33"/>
      <c r="G52" s="33"/>
      <c r="H52" s="33"/>
      <c r="I52" s="33"/>
      <c r="J52" s="33"/>
    </row>
    <row r="53" spans="1:10" ht="24" customHeight="1">
      <c r="A53" s="37" t="s">
        <v>83</v>
      </c>
      <c r="D53" s="33">
        <v>1939818</v>
      </c>
      <c r="E53" s="33"/>
      <c r="F53" s="33">
        <v>2663753</v>
      </c>
      <c r="G53" s="33"/>
      <c r="H53" s="33">
        <v>1200877</v>
      </c>
      <c r="I53" s="33"/>
      <c r="J53" s="33">
        <v>2002876</v>
      </c>
    </row>
    <row r="54" spans="1:12" ht="24" customHeight="1">
      <c r="A54" s="37" t="s">
        <v>122</v>
      </c>
      <c r="D54" s="33">
        <v>1563113</v>
      </c>
      <c r="E54" s="33"/>
      <c r="F54" s="33">
        <v>797634</v>
      </c>
      <c r="G54" s="33"/>
      <c r="H54" s="33">
        <v>288661</v>
      </c>
      <c r="I54" s="33"/>
      <c r="J54" s="33">
        <v>128010</v>
      </c>
      <c r="K54" s="39"/>
      <c r="L54" s="39"/>
    </row>
    <row r="55" spans="1:10" ht="24" customHeight="1">
      <c r="A55" s="37" t="s">
        <v>84</v>
      </c>
      <c r="D55" s="33">
        <v>259158</v>
      </c>
      <c r="E55" s="33"/>
      <c r="F55" s="33">
        <v>135564</v>
      </c>
      <c r="G55" s="33"/>
      <c r="H55" s="33">
        <v>16319</v>
      </c>
      <c r="I55" s="33"/>
      <c r="J55" s="34" t="s">
        <v>227</v>
      </c>
    </row>
    <row r="56" spans="1:10" ht="24" customHeight="1">
      <c r="A56" s="37" t="s">
        <v>18</v>
      </c>
      <c r="B56" s="24" t="s">
        <v>149</v>
      </c>
      <c r="D56" s="35">
        <v>2602834</v>
      </c>
      <c r="E56" s="33"/>
      <c r="F56" s="35">
        <v>1901635</v>
      </c>
      <c r="G56" s="33"/>
      <c r="H56" s="35">
        <v>894782</v>
      </c>
      <c r="I56" s="33"/>
      <c r="J56" s="35">
        <v>486244</v>
      </c>
    </row>
    <row r="57" spans="1:10" s="2" customFormat="1" ht="24" customHeight="1">
      <c r="A57" s="9" t="s">
        <v>19</v>
      </c>
      <c r="B57" s="30"/>
      <c r="D57" s="49">
        <f>SUM(D48:D56)</f>
        <v>38319873</v>
      </c>
      <c r="E57" s="48"/>
      <c r="F57" s="49">
        <f>SUM(F48:F56)</f>
        <v>37936564</v>
      </c>
      <c r="G57" s="48"/>
      <c r="H57" s="49">
        <f>SUM(H48:H56)</f>
        <v>10805998</v>
      </c>
      <c r="I57" s="48"/>
      <c r="J57" s="49">
        <f>SUM(J48:J56)</f>
        <v>13190687</v>
      </c>
    </row>
    <row r="58" spans="4:10" ht="12" customHeight="1">
      <c r="D58" s="33"/>
      <c r="E58" s="33"/>
      <c r="F58" s="33"/>
      <c r="G58" s="33"/>
      <c r="H58" s="33"/>
      <c r="I58" s="33"/>
      <c r="J58" s="33"/>
    </row>
    <row r="59" spans="1:10" ht="24" customHeight="1">
      <c r="A59" s="26" t="s">
        <v>20</v>
      </c>
      <c r="D59" s="33"/>
      <c r="E59" s="33"/>
      <c r="F59" s="33"/>
      <c r="G59" s="33"/>
      <c r="H59" s="33"/>
      <c r="I59" s="33"/>
      <c r="J59" s="33"/>
    </row>
    <row r="60" spans="1:10" ht="24" customHeight="1">
      <c r="A60" s="37" t="s">
        <v>66</v>
      </c>
      <c r="B60" s="24">
        <v>8</v>
      </c>
      <c r="D60" s="33">
        <v>22012883</v>
      </c>
      <c r="E60" s="33"/>
      <c r="F60" s="33">
        <v>17143267</v>
      </c>
      <c r="G60" s="33"/>
      <c r="H60" s="133">
        <v>21300000</v>
      </c>
      <c r="I60" s="33"/>
      <c r="J60" s="133">
        <v>16500337</v>
      </c>
    </row>
    <row r="61" spans="1:10" ht="24" customHeight="1">
      <c r="A61" s="37" t="s">
        <v>201</v>
      </c>
      <c r="D61" s="43">
        <v>564947</v>
      </c>
      <c r="E61" s="43"/>
      <c r="F61" s="43">
        <v>531569</v>
      </c>
      <c r="G61" s="43"/>
      <c r="H61" s="133">
        <v>41227</v>
      </c>
      <c r="I61" s="43"/>
      <c r="J61" s="133">
        <v>41227</v>
      </c>
    </row>
    <row r="62" spans="1:10" ht="24" customHeight="1">
      <c r="A62" s="37" t="s">
        <v>124</v>
      </c>
      <c r="D62" s="43">
        <v>2234000</v>
      </c>
      <c r="E62" s="43"/>
      <c r="F62" s="43">
        <v>2320370</v>
      </c>
      <c r="G62" s="43"/>
      <c r="H62" s="43">
        <v>82277</v>
      </c>
      <c r="I62" s="43"/>
      <c r="J62" s="43">
        <v>158444</v>
      </c>
    </row>
    <row r="63" spans="1:10" ht="24" customHeight="1">
      <c r="A63" s="37" t="s">
        <v>123</v>
      </c>
      <c r="D63" s="33"/>
      <c r="E63" s="33"/>
      <c r="F63" s="33"/>
      <c r="G63" s="33"/>
      <c r="H63" s="33"/>
      <c r="I63" s="33"/>
      <c r="J63" s="33"/>
    </row>
    <row r="64" spans="1:10" ht="24" customHeight="1">
      <c r="A64" s="37" t="s">
        <v>85</v>
      </c>
      <c r="B64" s="24">
        <v>3</v>
      </c>
      <c r="D64" s="35">
        <v>398977</v>
      </c>
      <c r="E64" s="33"/>
      <c r="F64" s="35">
        <v>398977</v>
      </c>
      <c r="G64" s="33"/>
      <c r="H64" s="135" t="s">
        <v>227</v>
      </c>
      <c r="I64" s="33"/>
      <c r="J64" s="135" t="s">
        <v>227</v>
      </c>
    </row>
    <row r="65" spans="1:10" s="2" customFormat="1" ht="24" customHeight="1">
      <c r="A65" s="9" t="s">
        <v>22</v>
      </c>
      <c r="B65" s="30"/>
      <c r="D65" s="136">
        <f>SUM(D60:D64)</f>
        <v>25210807</v>
      </c>
      <c r="E65" s="48"/>
      <c r="F65" s="136">
        <f>SUM(F60:F64)</f>
        <v>20394183</v>
      </c>
      <c r="G65" s="48"/>
      <c r="H65" s="136">
        <f>SUM(H60:H64)</f>
        <v>21423504</v>
      </c>
      <c r="I65" s="48"/>
      <c r="J65" s="136">
        <f>SUM(J60:J64)</f>
        <v>16700008</v>
      </c>
    </row>
    <row r="66" spans="1:10" s="2" customFormat="1" ht="24" customHeight="1">
      <c r="A66" s="9"/>
      <c r="B66" s="30"/>
      <c r="D66" s="48"/>
      <c r="E66" s="48"/>
      <c r="F66" s="48"/>
      <c r="G66" s="48"/>
      <c r="H66" s="48"/>
      <c r="I66" s="48"/>
      <c r="J66" s="48"/>
    </row>
    <row r="67" spans="1:10" s="2" customFormat="1" ht="24" customHeight="1">
      <c r="A67" s="9" t="s">
        <v>23</v>
      </c>
      <c r="B67" s="30"/>
      <c r="D67" s="136">
        <f>SUM(D57+D65)</f>
        <v>63530680</v>
      </c>
      <c r="E67" s="48"/>
      <c r="F67" s="136">
        <f>SUM(F57+F65)</f>
        <v>58330747</v>
      </c>
      <c r="G67" s="48"/>
      <c r="H67" s="136">
        <f>+H65+H57</f>
        <v>32229502</v>
      </c>
      <c r="I67" s="48"/>
      <c r="J67" s="136">
        <f>+J65+J57</f>
        <v>29890695</v>
      </c>
    </row>
    <row r="68" spans="1:10" ht="22.5" customHeight="1">
      <c r="A68" s="9"/>
      <c r="D68" s="40"/>
      <c r="E68" s="39"/>
      <c r="F68" s="40"/>
      <c r="G68" s="39"/>
      <c r="H68" s="40"/>
      <c r="I68" s="39"/>
      <c r="J68" s="40"/>
    </row>
    <row r="69" spans="1:10" ht="22.5" customHeight="1">
      <c r="A69" s="8" t="s">
        <v>0</v>
      </c>
      <c r="B69" s="59"/>
      <c r="C69" s="70"/>
      <c r="D69" s="70"/>
      <c r="E69" s="70"/>
      <c r="F69" s="70"/>
      <c r="G69" s="70"/>
      <c r="H69" s="70"/>
      <c r="I69" s="70"/>
      <c r="J69" s="70"/>
    </row>
    <row r="70" spans="1:10" ht="22.5" customHeight="1">
      <c r="A70" s="8" t="s">
        <v>1</v>
      </c>
      <c r="B70" s="59"/>
      <c r="C70" s="70"/>
      <c r="D70" s="70"/>
      <c r="E70" s="70"/>
      <c r="F70" s="70"/>
      <c r="G70" s="70"/>
      <c r="H70" s="70"/>
      <c r="I70" s="70"/>
      <c r="J70" s="70"/>
    </row>
    <row r="71" spans="1:10" ht="23.25" customHeight="1">
      <c r="A71" s="8" t="s">
        <v>211</v>
      </c>
      <c r="B71" s="59"/>
      <c r="C71" s="70"/>
      <c r="D71" s="70"/>
      <c r="E71" s="70"/>
      <c r="F71" s="70"/>
      <c r="G71" s="70"/>
      <c r="H71" s="70"/>
      <c r="I71" s="70"/>
      <c r="J71" s="70"/>
    </row>
    <row r="72" ht="9.75" customHeight="1">
      <c r="A72" s="9"/>
    </row>
    <row r="73" spans="1:10" s="3" customFormat="1" ht="24" customHeight="1">
      <c r="A73" s="37"/>
      <c r="B73" s="23"/>
      <c r="C73" s="38"/>
      <c r="D73" s="186" t="s">
        <v>3</v>
      </c>
      <c r="E73" s="186"/>
      <c r="F73" s="186"/>
      <c r="G73" s="6"/>
      <c r="H73" s="186" t="s">
        <v>81</v>
      </c>
      <c r="I73" s="186"/>
      <c r="J73" s="186"/>
    </row>
    <row r="74" spans="1:10" ht="24" customHeight="1">
      <c r="A74" s="8" t="s">
        <v>14</v>
      </c>
      <c r="B74" s="23" t="s">
        <v>4</v>
      </c>
      <c r="C74" s="38"/>
      <c r="D74" s="47" t="s">
        <v>213</v>
      </c>
      <c r="E74" s="47"/>
      <c r="F74" s="32" t="s">
        <v>70</v>
      </c>
      <c r="G74" s="32"/>
      <c r="H74" s="47" t="s">
        <v>213</v>
      </c>
      <c r="I74" s="47"/>
      <c r="J74" s="32" t="s">
        <v>70</v>
      </c>
    </row>
    <row r="75" spans="2:10" ht="24" customHeight="1">
      <c r="B75" s="23"/>
      <c r="C75" s="38"/>
      <c r="D75" s="32">
        <v>2551</v>
      </c>
      <c r="E75" s="47"/>
      <c r="F75" s="47" t="s">
        <v>116</v>
      </c>
      <c r="G75" s="32"/>
      <c r="H75" s="32">
        <v>2551</v>
      </c>
      <c r="I75" s="47"/>
      <c r="J75" s="47" t="s">
        <v>116</v>
      </c>
    </row>
    <row r="76" spans="2:10" ht="24" customHeight="1">
      <c r="B76" s="23"/>
      <c r="C76" s="38"/>
      <c r="D76" s="32" t="s">
        <v>80</v>
      </c>
      <c r="F76" s="32"/>
      <c r="G76" s="32"/>
      <c r="H76" s="32" t="s">
        <v>80</v>
      </c>
      <c r="J76" s="32"/>
    </row>
    <row r="77" spans="2:10" ht="24" customHeight="1">
      <c r="B77" s="23"/>
      <c r="C77" s="38"/>
      <c r="D77" s="187" t="s">
        <v>63</v>
      </c>
      <c r="E77" s="187"/>
      <c r="F77" s="187"/>
      <c r="G77" s="187"/>
      <c r="H77" s="187"/>
      <c r="I77" s="187"/>
      <c r="J77" s="187"/>
    </row>
    <row r="78" spans="1:10" ht="24" customHeight="1">
      <c r="A78" s="26" t="s">
        <v>24</v>
      </c>
      <c r="D78" s="39"/>
      <c r="E78" s="39"/>
      <c r="F78" s="39"/>
      <c r="G78" s="39"/>
      <c r="H78" s="39"/>
      <c r="I78" s="39"/>
      <c r="J78" s="39"/>
    </row>
    <row r="79" spans="1:10" ht="24" customHeight="1">
      <c r="A79" s="55" t="s">
        <v>42</v>
      </c>
      <c r="B79" s="23"/>
      <c r="C79" s="38"/>
      <c r="D79" s="41"/>
      <c r="E79" s="41"/>
      <c r="F79" s="41"/>
      <c r="G79" s="41"/>
      <c r="H79" s="41"/>
      <c r="I79" s="41"/>
      <c r="J79" s="41"/>
    </row>
    <row r="80" spans="1:10" ht="24" customHeight="1" thickBot="1">
      <c r="A80" s="56" t="s">
        <v>86</v>
      </c>
      <c r="B80" s="23"/>
      <c r="C80" s="38"/>
      <c r="D80" s="137">
        <v>8206664</v>
      </c>
      <c r="E80" s="43"/>
      <c r="F80" s="137">
        <v>8206664</v>
      </c>
      <c r="G80" s="43"/>
      <c r="H80" s="137">
        <v>8206664</v>
      </c>
      <c r="I80" s="43"/>
      <c r="J80" s="137">
        <v>8206664</v>
      </c>
    </row>
    <row r="81" spans="1:10" ht="24" customHeight="1" thickTop="1">
      <c r="A81" s="56" t="s">
        <v>87</v>
      </c>
      <c r="B81" s="23"/>
      <c r="C81" s="38"/>
      <c r="D81" s="43">
        <v>7519938</v>
      </c>
      <c r="E81" s="43"/>
      <c r="F81" s="43">
        <v>7519938</v>
      </c>
      <c r="G81" s="43"/>
      <c r="H81" s="43">
        <v>7519938</v>
      </c>
      <c r="I81" s="43"/>
      <c r="J81" s="43">
        <v>7519938</v>
      </c>
    </row>
    <row r="82" spans="1:10" ht="24" customHeight="1">
      <c r="A82" s="56" t="s">
        <v>26</v>
      </c>
      <c r="B82" s="23"/>
      <c r="C82" s="38"/>
      <c r="D82" s="43"/>
      <c r="E82" s="43"/>
      <c r="F82" s="43"/>
      <c r="G82" s="43"/>
      <c r="H82" s="43"/>
      <c r="I82" s="43"/>
      <c r="J82" s="43"/>
    </row>
    <row r="83" spans="1:10" ht="24" customHeight="1">
      <c r="A83" s="56" t="s">
        <v>88</v>
      </c>
      <c r="B83" s="23"/>
      <c r="C83" s="38"/>
      <c r="D83" s="43">
        <v>16436492</v>
      </c>
      <c r="E83" s="43"/>
      <c r="F83" s="43">
        <v>16436492</v>
      </c>
      <c r="G83" s="43"/>
      <c r="H83" s="43">
        <v>16478865</v>
      </c>
      <c r="I83" s="43"/>
      <c r="J83" s="43">
        <v>16478865</v>
      </c>
    </row>
    <row r="84" spans="1:10" ht="24" customHeight="1">
      <c r="A84" s="56" t="s">
        <v>89</v>
      </c>
      <c r="B84" s="23"/>
      <c r="C84" s="38"/>
      <c r="D84" s="138">
        <v>-692558</v>
      </c>
      <c r="E84" s="43"/>
      <c r="F84" s="33">
        <v>-193249</v>
      </c>
      <c r="G84" s="43"/>
      <c r="H84" s="34" t="s">
        <v>227</v>
      </c>
      <c r="I84" s="43"/>
      <c r="J84" s="34" t="s">
        <v>227</v>
      </c>
    </row>
    <row r="85" spans="1:10" ht="24" customHeight="1">
      <c r="A85" s="56" t="s">
        <v>90</v>
      </c>
      <c r="B85" s="23"/>
      <c r="C85" s="38"/>
      <c r="D85" s="43"/>
      <c r="E85" s="43"/>
      <c r="F85" s="43"/>
      <c r="G85" s="43"/>
      <c r="H85" s="43"/>
      <c r="I85" s="43"/>
      <c r="J85" s="43"/>
    </row>
    <row r="86" spans="1:10" ht="24" customHeight="1">
      <c r="A86" s="56" t="s">
        <v>125</v>
      </c>
      <c r="B86" s="23"/>
      <c r="C86" s="38"/>
      <c r="D86" s="43">
        <v>2135301</v>
      </c>
      <c r="E86" s="43"/>
      <c r="F86" s="43">
        <v>2135301</v>
      </c>
      <c r="G86" s="43"/>
      <c r="H86" s="43">
        <v>600629</v>
      </c>
      <c r="I86" s="43"/>
      <c r="J86" s="43">
        <v>600629</v>
      </c>
    </row>
    <row r="87" spans="1:10" ht="24" customHeight="1">
      <c r="A87" s="56" t="s">
        <v>126</v>
      </c>
      <c r="B87" s="23"/>
      <c r="C87" s="38"/>
      <c r="D87" s="43"/>
      <c r="E87" s="43"/>
      <c r="F87" s="43"/>
      <c r="G87" s="43"/>
      <c r="H87" s="43"/>
      <c r="I87" s="43"/>
      <c r="J87" s="43"/>
    </row>
    <row r="88" spans="1:10" ht="24" customHeight="1">
      <c r="A88" s="56" t="s">
        <v>148</v>
      </c>
      <c r="B88" s="23"/>
      <c r="C88" s="38"/>
      <c r="D88" s="138">
        <v>-469966</v>
      </c>
      <c r="E88" s="138"/>
      <c r="F88" s="138">
        <v>-177159</v>
      </c>
      <c r="G88" s="138"/>
      <c r="H88" s="138">
        <v>-416829</v>
      </c>
      <c r="I88" s="138"/>
      <c r="J88" s="138">
        <v>-241082</v>
      </c>
    </row>
    <row r="89" spans="1:10" ht="24" customHeight="1">
      <c r="A89" s="56" t="s">
        <v>91</v>
      </c>
      <c r="B89" s="23"/>
      <c r="C89" s="38"/>
      <c r="D89" s="43">
        <v>223979</v>
      </c>
      <c r="E89" s="43"/>
      <c r="F89" s="43">
        <v>215493</v>
      </c>
      <c r="G89" s="43"/>
      <c r="H89" s="34" t="s">
        <v>227</v>
      </c>
      <c r="I89" s="43"/>
      <c r="J89" s="34" t="s">
        <v>227</v>
      </c>
    </row>
    <row r="90" spans="1:10" ht="24" customHeight="1">
      <c r="A90" s="56" t="s">
        <v>27</v>
      </c>
      <c r="B90" s="23"/>
      <c r="C90" s="38"/>
      <c r="D90" s="43"/>
      <c r="E90" s="43"/>
      <c r="F90" s="43"/>
      <c r="G90" s="43"/>
      <c r="H90" s="43"/>
      <c r="I90" s="43"/>
      <c r="J90" s="43"/>
    </row>
    <row r="91" spans="1:10" ht="24" customHeight="1">
      <c r="A91" s="56" t="s">
        <v>127</v>
      </c>
      <c r="B91" s="23"/>
      <c r="C91" s="38"/>
      <c r="D91" s="43"/>
      <c r="E91" s="43"/>
      <c r="F91" s="43"/>
      <c r="G91" s="43"/>
      <c r="H91" s="43"/>
      <c r="I91" s="43"/>
      <c r="J91" s="43"/>
    </row>
    <row r="92" spans="1:10" ht="24" customHeight="1">
      <c r="A92" s="56" t="s">
        <v>128</v>
      </c>
      <c r="B92" s="23"/>
      <c r="C92" s="38"/>
      <c r="D92" s="43">
        <v>820666</v>
      </c>
      <c r="E92" s="43"/>
      <c r="F92" s="43">
        <v>820666</v>
      </c>
      <c r="G92" s="43"/>
      <c r="H92" s="43">
        <v>820666</v>
      </c>
      <c r="I92" s="43"/>
      <c r="J92" s="43">
        <v>820666</v>
      </c>
    </row>
    <row r="93" spans="1:10" ht="24" customHeight="1">
      <c r="A93" s="170" t="s">
        <v>228</v>
      </c>
      <c r="B93" s="118">
        <v>9</v>
      </c>
      <c r="C93" s="129"/>
      <c r="D93" s="103">
        <v>676182</v>
      </c>
      <c r="E93" s="103"/>
      <c r="F93" s="34" t="s">
        <v>227</v>
      </c>
      <c r="G93" s="103"/>
      <c r="H93" s="103">
        <v>676182</v>
      </c>
      <c r="I93" s="103"/>
      <c r="J93" s="34" t="s">
        <v>227</v>
      </c>
    </row>
    <row r="94" spans="1:10" ht="24" customHeight="1">
      <c r="A94" s="170" t="s">
        <v>92</v>
      </c>
      <c r="B94" s="118"/>
      <c r="C94" s="129"/>
      <c r="D94" s="95">
        <v>19506926</v>
      </c>
      <c r="E94" s="103"/>
      <c r="F94" s="95">
        <v>17636127</v>
      </c>
      <c r="G94" s="103"/>
      <c r="H94" s="95">
        <v>13828265</v>
      </c>
      <c r="I94" s="103"/>
      <c r="J94" s="95">
        <v>13528244</v>
      </c>
    </row>
    <row r="95" spans="1:10" s="2" customFormat="1" ht="24" customHeight="1">
      <c r="A95" s="171" t="s">
        <v>170</v>
      </c>
      <c r="B95" s="109"/>
      <c r="C95" s="108"/>
      <c r="D95" s="111">
        <f>SUM(D81:D94)</f>
        <v>46156960</v>
      </c>
      <c r="E95" s="111"/>
      <c r="F95" s="111">
        <f>SUM(F81:F94)</f>
        <v>44393609</v>
      </c>
      <c r="G95" s="111"/>
      <c r="H95" s="111">
        <f>SUM(H81:H94)</f>
        <v>39507716</v>
      </c>
      <c r="I95" s="111"/>
      <c r="J95" s="111">
        <f>SUM(J81:J94)</f>
        <v>38707260</v>
      </c>
    </row>
    <row r="96" spans="1:10" ht="24" customHeight="1">
      <c r="A96" s="172" t="s">
        <v>229</v>
      </c>
      <c r="B96" s="99">
        <v>9</v>
      </c>
      <c r="C96" s="80"/>
      <c r="D96" s="174">
        <v>-1396882</v>
      </c>
      <c r="E96" s="173"/>
      <c r="F96" s="174">
        <v>-720700</v>
      </c>
      <c r="G96" s="173"/>
      <c r="H96" s="174">
        <v>-676182</v>
      </c>
      <c r="I96" s="173"/>
      <c r="J96" s="135" t="s">
        <v>227</v>
      </c>
    </row>
    <row r="97" spans="1:10" s="2" customFormat="1" ht="24" customHeight="1">
      <c r="A97" s="9" t="s">
        <v>171</v>
      </c>
      <c r="B97" s="30"/>
      <c r="D97" s="48">
        <f>SUM(D95:D96)</f>
        <v>44760078</v>
      </c>
      <c r="E97" s="48"/>
      <c r="F97" s="48">
        <f>SUM(F95:F96)</f>
        <v>43672909</v>
      </c>
      <c r="G97" s="48"/>
      <c r="H97" s="48">
        <f>SUM(H95:H96)</f>
        <v>38831534</v>
      </c>
      <c r="I97" s="48"/>
      <c r="J97" s="48">
        <f>SUM(J95:J96)</f>
        <v>38707260</v>
      </c>
    </row>
    <row r="98" spans="1:10" ht="24" customHeight="1">
      <c r="A98" s="37" t="s">
        <v>28</v>
      </c>
      <c r="D98" s="35">
        <v>511026</v>
      </c>
      <c r="E98" s="43"/>
      <c r="F98" s="35">
        <v>542054</v>
      </c>
      <c r="G98" s="43"/>
      <c r="H98" s="135" t="s">
        <v>227</v>
      </c>
      <c r="I98" s="43"/>
      <c r="J98" s="135" t="s">
        <v>227</v>
      </c>
    </row>
    <row r="99" spans="1:10" s="2" customFormat="1" ht="24" customHeight="1">
      <c r="A99" s="9" t="s">
        <v>29</v>
      </c>
      <c r="B99" s="24"/>
      <c r="D99" s="49">
        <f>SUM(D97:D98)</f>
        <v>45271104</v>
      </c>
      <c r="E99" s="84"/>
      <c r="F99" s="49">
        <f>SUM(F97:F98)</f>
        <v>44214963</v>
      </c>
      <c r="G99" s="84"/>
      <c r="H99" s="49">
        <f>SUM(H97:H98)</f>
        <v>38831534</v>
      </c>
      <c r="I99" s="84"/>
      <c r="J99" s="49">
        <f>SUM(J97:J98)</f>
        <v>38707260</v>
      </c>
    </row>
    <row r="100" spans="1:10" ht="24" customHeight="1">
      <c r="A100" s="9"/>
      <c r="D100" s="33"/>
      <c r="E100" s="33"/>
      <c r="F100" s="33"/>
      <c r="G100" s="33"/>
      <c r="H100" s="33"/>
      <c r="I100" s="33"/>
      <c r="J100" s="33"/>
    </row>
    <row r="101" spans="1:10" ht="24" customHeight="1" thickBot="1">
      <c r="A101" s="9" t="s">
        <v>30</v>
      </c>
      <c r="D101" s="134">
        <f>SUM(D67+D99)</f>
        <v>108801784</v>
      </c>
      <c r="E101" s="48"/>
      <c r="F101" s="134">
        <f>SUM(F67+F99)</f>
        <v>102545710</v>
      </c>
      <c r="G101" s="48"/>
      <c r="H101" s="134">
        <f>SUM(H67+H99)</f>
        <v>71061036</v>
      </c>
      <c r="I101" s="48"/>
      <c r="J101" s="134">
        <f>SUM(J67+J99)</f>
        <v>68597955</v>
      </c>
    </row>
    <row r="102" spans="1:10" ht="22.5" customHeight="1" thickTop="1">
      <c r="A102" s="9"/>
      <c r="D102" s="46"/>
      <c r="E102" s="45"/>
      <c r="F102" s="46"/>
      <c r="G102" s="45"/>
      <c r="H102" s="46"/>
      <c r="I102" s="45"/>
      <c r="J102" s="46"/>
    </row>
    <row r="103" spans="1:10" ht="24" customHeight="1">
      <c r="A103" s="8" t="s">
        <v>0</v>
      </c>
      <c r="B103" s="59"/>
      <c r="C103" s="70"/>
      <c r="D103" s="70"/>
      <c r="E103" s="70"/>
      <c r="F103" s="70"/>
      <c r="G103" s="70"/>
      <c r="H103" s="188"/>
      <c r="I103" s="188"/>
      <c r="J103" s="188"/>
    </row>
    <row r="104" spans="1:10" ht="24" customHeight="1">
      <c r="A104" s="8" t="s">
        <v>69</v>
      </c>
      <c r="B104" s="59"/>
      <c r="C104" s="70"/>
      <c r="D104" s="70"/>
      <c r="E104" s="70"/>
      <c r="F104" s="70"/>
      <c r="G104" s="70"/>
      <c r="H104" s="188"/>
      <c r="I104" s="188"/>
      <c r="J104" s="188"/>
    </row>
    <row r="105" spans="1:10" ht="24.75" customHeight="1">
      <c r="A105" s="1" t="s">
        <v>214</v>
      </c>
      <c r="B105" s="1"/>
      <c r="C105" s="1"/>
      <c r="D105" s="70"/>
      <c r="E105" s="70"/>
      <c r="F105" s="70"/>
      <c r="G105" s="70"/>
      <c r="H105" s="70"/>
      <c r="I105" s="70"/>
      <c r="J105" s="70"/>
    </row>
    <row r="106" spans="1:3" ht="5.25" customHeight="1">
      <c r="A106" s="185"/>
      <c r="B106" s="185"/>
      <c r="C106" s="185"/>
    </row>
    <row r="107" spans="1:10" s="3" customFormat="1" ht="22.5" customHeight="1">
      <c r="A107" s="42"/>
      <c r="B107" s="23"/>
      <c r="C107" s="38"/>
      <c r="D107" s="186" t="s">
        <v>3</v>
      </c>
      <c r="E107" s="186"/>
      <c r="F107" s="186"/>
      <c r="G107" s="6"/>
      <c r="H107" s="186" t="s">
        <v>81</v>
      </c>
      <c r="I107" s="186"/>
      <c r="J107" s="186"/>
    </row>
    <row r="108" spans="1:10" ht="21" customHeight="1">
      <c r="A108" s="10"/>
      <c r="B108" s="23" t="s">
        <v>4</v>
      </c>
      <c r="C108" s="38"/>
      <c r="D108" s="32">
        <v>2551</v>
      </c>
      <c r="E108" s="47"/>
      <c r="F108" s="47" t="s">
        <v>116</v>
      </c>
      <c r="G108" s="32"/>
      <c r="H108" s="32">
        <v>2551</v>
      </c>
      <c r="I108" s="47"/>
      <c r="J108" s="47" t="s">
        <v>116</v>
      </c>
    </row>
    <row r="109" spans="2:10" ht="21" customHeight="1">
      <c r="B109" s="23"/>
      <c r="C109" s="38"/>
      <c r="D109" s="187" t="s">
        <v>63</v>
      </c>
      <c r="E109" s="187"/>
      <c r="F109" s="187"/>
      <c r="G109" s="187"/>
      <c r="H109" s="187"/>
      <c r="I109" s="187"/>
      <c r="J109" s="187"/>
    </row>
    <row r="110" spans="1:10" ht="21" customHeight="1">
      <c r="A110" s="26" t="s">
        <v>31</v>
      </c>
      <c r="B110" s="24">
        <v>3</v>
      </c>
      <c r="D110" s="33"/>
      <c r="E110" s="33"/>
      <c r="F110" s="33"/>
      <c r="G110" s="33"/>
      <c r="H110" s="33"/>
      <c r="I110" s="33"/>
      <c r="J110" s="33"/>
    </row>
    <row r="111" spans="1:10" ht="21" customHeight="1">
      <c r="A111" s="37" t="s">
        <v>129</v>
      </c>
      <c r="D111" s="33">
        <v>43240371</v>
      </c>
      <c r="E111" s="33"/>
      <c r="F111" s="33">
        <v>35528606</v>
      </c>
      <c r="G111" s="33"/>
      <c r="H111" s="33">
        <v>15802250</v>
      </c>
      <c r="I111" s="33"/>
      <c r="J111" s="33">
        <v>13386283</v>
      </c>
    </row>
    <row r="112" spans="1:10" ht="21" customHeight="1">
      <c r="A112" s="37" t="s">
        <v>68</v>
      </c>
      <c r="D112" s="33">
        <v>20107</v>
      </c>
      <c r="E112" s="33"/>
      <c r="F112" s="33">
        <v>30604</v>
      </c>
      <c r="G112" s="33"/>
      <c r="H112" s="33">
        <v>331624</v>
      </c>
      <c r="I112" s="33"/>
      <c r="J112" s="33">
        <v>293164</v>
      </c>
    </row>
    <row r="113" spans="1:10" ht="21" customHeight="1">
      <c r="A113" s="37" t="s">
        <v>106</v>
      </c>
      <c r="D113" s="33">
        <v>7263</v>
      </c>
      <c r="E113" s="33"/>
      <c r="F113" s="140">
        <v>8972</v>
      </c>
      <c r="G113" s="33"/>
      <c r="H113" s="34" t="s">
        <v>227</v>
      </c>
      <c r="I113" s="33"/>
      <c r="J113" s="33">
        <v>11672</v>
      </c>
    </row>
    <row r="114" spans="1:10" ht="21" customHeight="1">
      <c r="A114" s="37" t="s">
        <v>130</v>
      </c>
      <c r="D114" s="34" t="s">
        <v>227</v>
      </c>
      <c r="E114" s="33"/>
      <c r="F114" s="33">
        <v>110072</v>
      </c>
      <c r="G114" s="33"/>
      <c r="H114" s="34" t="s">
        <v>227</v>
      </c>
      <c r="I114" s="33"/>
      <c r="J114" s="33">
        <v>24367</v>
      </c>
    </row>
    <row r="115" spans="1:11" ht="21" customHeight="1">
      <c r="A115" s="37" t="s">
        <v>32</v>
      </c>
      <c r="D115" s="33">
        <v>292515</v>
      </c>
      <c r="E115" s="33"/>
      <c r="F115" s="33">
        <v>368424</v>
      </c>
      <c r="G115" s="33"/>
      <c r="H115" s="33">
        <v>115230</v>
      </c>
      <c r="I115" s="33"/>
      <c r="J115" s="81">
        <v>94418</v>
      </c>
      <c r="K115" s="164">
        <v>94418</v>
      </c>
    </row>
    <row r="116" spans="1:10" ht="21" customHeight="1">
      <c r="A116" s="37" t="s">
        <v>111</v>
      </c>
      <c r="D116" s="33"/>
      <c r="E116" s="33"/>
      <c r="F116" s="33"/>
      <c r="G116" s="33"/>
      <c r="H116" s="33"/>
      <c r="I116" s="33"/>
      <c r="J116" s="33"/>
    </row>
    <row r="117" spans="1:10" ht="21" customHeight="1">
      <c r="A117" s="37" t="s">
        <v>112</v>
      </c>
      <c r="D117" s="35">
        <v>422954</v>
      </c>
      <c r="E117" s="33"/>
      <c r="F117" s="35">
        <v>242123</v>
      </c>
      <c r="G117" s="33"/>
      <c r="H117" s="135" t="s">
        <v>227</v>
      </c>
      <c r="I117" s="33"/>
      <c r="J117" s="135" t="s">
        <v>227</v>
      </c>
    </row>
    <row r="118" spans="1:10" s="2" customFormat="1" ht="22.5" customHeight="1">
      <c r="A118" s="9" t="s">
        <v>33</v>
      </c>
      <c r="B118" s="30"/>
      <c r="D118" s="49">
        <f>SUM(D111:D117)</f>
        <v>43983210</v>
      </c>
      <c r="E118" s="48"/>
      <c r="F118" s="49">
        <f>SUM(F111:F117)</f>
        <v>36288801</v>
      </c>
      <c r="G118" s="48"/>
      <c r="H118" s="49">
        <f>SUM(H111:H117)</f>
        <v>16249104</v>
      </c>
      <c r="I118" s="48"/>
      <c r="J118" s="49">
        <f>SUM(J111:J117)</f>
        <v>13809904</v>
      </c>
    </row>
    <row r="119" spans="1:10" ht="5.25" customHeight="1">
      <c r="A119" s="185"/>
      <c r="B119" s="185"/>
      <c r="C119" s="185"/>
      <c r="D119" s="33"/>
      <c r="E119" s="33"/>
      <c r="F119" s="33"/>
      <c r="G119" s="33"/>
      <c r="H119" s="33"/>
      <c r="I119" s="33"/>
      <c r="J119" s="33"/>
    </row>
    <row r="120" spans="1:10" ht="21.75" customHeight="1">
      <c r="A120" s="26" t="s">
        <v>34</v>
      </c>
      <c r="B120" s="24">
        <v>3</v>
      </c>
      <c r="D120" s="33"/>
      <c r="E120" s="33"/>
      <c r="F120" s="33"/>
      <c r="G120" s="33"/>
      <c r="H120" s="33"/>
      <c r="I120" s="33"/>
      <c r="J120" s="33"/>
    </row>
    <row r="121" spans="1:10" ht="21" customHeight="1">
      <c r="A121" s="37" t="s">
        <v>131</v>
      </c>
      <c r="D121" s="33">
        <v>37195112</v>
      </c>
      <c r="E121" s="33"/>
      <c r="F121" s="33">
        <v>30006232</v>
      </c>
      <c r="G121" s="33"/>
      <c r="H121" s="33">
        <v>13713672</v>
      </c>
      <c r="I121" s="33"/>
      <c r="J121" s="33">
        <v>11977614</v>
      </c>
    </row>
    <row r="122" spans="1:11" ht="21" customHeight="1">
      <c r="A122" s="37" t="s">
        <v>35</v>
      </c>
      <c r="D122" s="33">
        <v>4454249</v>
      </c>
      <c r="E122" s="33"/>
      <c r="F122" s="33">
        <v>4090271</v>
      </c>
      <c r="G122" s="33"/>
      <c r="H122" s="33">
        <v>1094806</v>
      </c>
      <c r="I122" s="33"/>
      <c r="J122" s="81">
        <v>1035323</v>
      </c>
      <c r="K122" s="164">
        <v>998687</v>
      </c>
    </row>
    <row r="123" spans="1:10" ht="21" customHeight="1">
      <c r="A123" s="37" t="s">
        <v>222</v>
      </c>
      <c r="D123" s="53">
        <v>299802</v>
      </c>
      <c r="E123" s="33"/>
      <c r="F123" s="34" t="s">
        <v>227</v>
      </c>
      <c r="G123" s="33"/>
      <c r="H123" s="33">
        <v>66520</v>
      </c>
      <c r="I123" s="33"/>
      <c r="J123" s="34" t="s">
        <v>227</v>
      </c>
    </row>
    <row r="124" spans="1:10" ht="21" customHeight="1">
      <c r="A124" s="37" t="s">
        <v>113</v>
      </c>
      <c r="D124" s="33"/>
      <c r="E124" s="33"/>
      <c r="F124" s="33"/>
      <c r="G124" s="33"/>
      <c r="H124" s="33"/>
      <c r="I124" s="33"/>
      <c r="J124" s="33"/>
    </row>
    <row r="125" spans="1:10" ht="21" customHeight="1">
      <c r="A125" s="37" t="s">
        <v>112</v>
      </c>
      <c r="B125" s="24" t="s">
        <v>149</v>
      </c>
      <c r="D125" s="34" t="s">
        <v>227</v>
      </c>
      <c r="E125" s="33"/>
      <c r="F125" s="33">
        <v>8753</v>
      </c>
      <c r="G125" s="33"/>
      <c r="H125" s="34" t="s">
        <v>227</v>
      </c>
      <c r="I125" s="33"/>
      <c r="J125" s="34" t="s">
        <v>227</v>
      </c>
    </row>
    <row r="126" spans="1:10" ht="21" customHeight="1">
      <c r="A126" s="37" t="s">
        <v>36</v>
      </c>
      <c r="B126" s="24" t="s">
        <v>149</v>
      </c>
      <c r="D126" s="35">
        <v>8797</v>
      </c>
      <c r="E126" s="33"/>
      <c r="F126" s="35">
        <v>9386</v>
      </c>
      <c r="G126" s="33"/>
      <c r="H126" s="54">
        <v>6300</v>
      </c>
      <c r="I126" s="33"/>
      <c r="J126" s="54">
        <v>6650</v>
      </c>
    </row>
    <row r="127" spans="1:10" s="2" customFormat="1" ht="22.5" customHeight="1">
      <c r="A127" s="9" t="s">
        <v>37</v>
      </c>
      <c r="B127" s="30"/>
      <c r="D127" s="49">
        <f>SUM(D121:D126)</f>
        <v>41957960</v>
      </c>
      <c r="E127" s="48"/>
      <c r="F127" s="49">
        <f>SUM(F121:F126)</f>
        <v>34114642</v>
      </c>
      <c r="G127" s="48"/>
      <c r="H127" s="49">
        <f>SUM(H121:H126)</f>
        <v>14881298</v>
      </c>
      <c r="I127" s="48"/>
      <c r="J127" s="49">
        <f>SUM(J121:J126)</f>
        <v>13019587</v>
      </c>
    </row>
    <row r="128" spans="1:10" ht="5.25" customHeight="1">
      <c r="A128" s="185"/>
      <c r="B128" s="185"/>
      <c r="C128" s="185"/>
      <c r="D128" s="33"/>
      <c r="E128" s="33"/>
      <c r="F128" s="33"/>
      <c r="G128" s="33"/>
      <c r="H128" s="33"/>
      <c r="I128" s="33"/>
      <c r="J128" s="33"/>
    </row>
    <row r="129" spans="1:3" ht="22.5" customHeight="1">
      <c r="A129" s="9" t="s">
        <v>231</v>
      </c>
      <c r="C129" s="45"/>
    </row>
    <row r="130" spans="1:10" ht="22.5" customHeight="1">
      <c r="A130" s="9" t="s">
        <v>230</v>
      </c>
      <c r="C130" s="45"/>
      <c r="D130" s="48">
        <f>SUM(D118-D127)</f>
        <v>2025250</v>
      </c>
      <c r="E130" s="33"/>
      <c r="F130" s="48">
        <f>SUM(F118-F127)</f>
        <v>2174159</v>
      </c>
      <c r="G130" s="48"/>
      <c r="H130" s="48">
        <f>SUM(H118-H127)</f>
        <v>1367806</v>
      </c>
      <c r="I130" s="48"/>
      <c r="J130" s="48">
        <f>SUM(J118-J127)</f>
        <v>790317</v>
      </c>
    </row>
    <row r="131" spans="1:10" ht="21" customHeight="1">
      <c r="A131" s="37" t="s">
        <v>38</v>
      </c>
      <c r="B131" s="24">
        <v>3</v>
      </c>
      <c r="D131" s="33">
        <v>626564</v>
      </c>
      <c r="E131" s="33"/>
      <c r="F131" s="33">
        <v>591345</v>
      </c>
      <c r="G131" s="33"/>
      <c r="H131" s="33">
        <v>342386</v>
      </c>
      <c r="I131" s="33"/>
      <c r="J131" s="33">
        <v>338889</v>
      </c>
    </row>
    <row r="132" spans="1:10" ht="21" customHeight="1">
      <c r="A132" s="37" t="s">
        <v>133</v>
      </c>
      <c r="D132" s="139">
        <v>-15062</v>
      </c>
      <c r="E132" s="33"/>
      <c r="F132" s="139">
        <v>231163</v>
      </c>
      <c r="G132" s="33"/>
      <c r="H132" s="139">
        <v>20993</v>
      </c>
      <c r="I132" s="33"/>
      <c r="J132" s="139">
        <v>-8558</v>
      </c>
    </row>
    <row r="133" spans="1:10" ht="22.5" customHeight="1" thickBot="1">
      <c r="A133" s="9" t="s">
        <v>176</v>
      </c>
      <c r="D133" s="134">
        <f>SUM(D130-D131-D132)</f>
        <v>1413748</v>
      </c>
      <c r="E133" s="48"/>
      <c r="F133" s="134">
        <f>SUM(F130-F131-F132)</f>
        <v>1351651</v>
      </c>
      <c r="G133" s="48"/>
      <c r="H133" s="134">
        <f>SUM(H130-H131-H132)</f>
        <v>1004427</v>
      </c>
      <c r="I133" s="48"/>
      <c r="J133" s="134">
        <f>SUM(J130-J131-J132)</f>
        <v>459986</v>
      </c>
    </row>
    <row r="134" spans="1:10" ht="5.25" customHeight="1" thickTop="1">
      <c r="A134" s="9"/>
      <c r="D134" s="84"/>
      <c r="E134" s="48"/>
      <c r="F134" s="84"/>
      <c r="G134" s="48"/>
      <c r="H134" s="84"/>
      <c r="I134" s="48"/>
      <c r="J134" s="84"/>
    </row>
    <row r="135" spans="1:10" ht="22.5" customHeight="1">
      <c r="A135" s="9" t="s">
        <v>190</v>
      </c>
      <c r="D135" s="33"/>
      <c r="E135" s="33"/>
      <c r="F135" s="33"/>
      <c r="G135" s="33"/>
      <c r="H135" s="33"/>
      <c r="I135" s="33"/>
      <c r="J135" s="33"/>
    </row>
    <row r="136" spans="1:10" ht="21" customHeight="1">
      <c r="A136" s="37" t="s">
        <v>191</v>
      </c>
      <c r="D136" s="33">
        <v>1387772</v>
      </c>
      <c r="E136" s="33"/>
      <c r="F136" s="33">
        <v>1307545</v>
      </c>
      <c r="G136" s="33"/>
      <c r="H136" s="33">
        <v>1004427</v>
      </c>
      <c r="I136" s="33"/>
      <c r="J136" s="33">
        <f>J133</f>
        <v>459986</v>
      </c>
    </row>
    <row r="137" spans="1:10" ht="21" customHeight="1">
      <c r="A137" s="37" t="s">
        <v>192</v>
      </c>
      <c r="D137" s="35">
        <v>25976</v>
      </c>
      <c r="E137" s="33"/>
      <c r="F137" s="35">
        <v>44106</v>
      </c>
      <c r="G137" s="33"/>
      <c r="H137" s="135" t="s">
        <v>227</v>
      </c>
      <c r="I137" s="33"/>
      <c r="J137" s="135" t="s">
        <v>227</v>
      </c>
    </row>
    <row r="138" spans="1:10" ht="22.5" customHeight="1" thickBot="1">
      <c r="A138" s="9" t="s">
        <v>176</v>
      </c>
      <c r="D138" s="132">
        <f>SUM(D136:D137)</f>
        <v>1413748</v>
      </c>
      <c r="E138" s="84"/>
      <c r="F138" s="132">
        <f>SUM(F136:F137)</f>
        <v>1351651</v>
      </c>
      <c r="G138" s="84"/>
      <c r="H138" s="132">
        <f>SUM(H136:H137)</f>
        <v>1004427</v>
      </c>
      <c r="I138" s="84"/>
      <c r="J138" s="132">
        <f>SUM(J136:J137)</f>
        <v>459986</v>
      </c>
    </row>
    <row r="139" spans="1:10" ht="5.25" customHeight="1" thickTop="1">
      <c r="A139" s="185"/>
      <c r="B139" s="185"/>
      <c r="C139" s="185"/>
      <c r="D139" s="39"/>
      <c r="E139" s="39"/>
      <c r="F139" s="39"/>
      <c r="G139" s="39"/>
      <c r="H139" s="39"/>
      <c r="I139" s="39"/>
      <c r="J139" s="39"/>
    </row>
    <row r="140" spans="1:10" ht="22.5" customHeight="1">
      <c r="A140" s="9" t="s">
        <v>189</v>
      </c>
      <c r="B140" s="100"/>
      <c r="C140" s="100"/>
      <c r="D140" s="39"/>
      <c r="E140" s="39"/>
      <c r="F140" s="39"/>
      <c r="G140" s="39"/>
      <c r="H140" s="39"/>
      <c r="I140" s="39"/>
      <c r="J140" s="39"/>
    </row>
    <row r="141" spans="1:10" ht="22.5" customHeight="1" thickBot="1">
      <c r="A141" s="9" t="s">
        <v>172</v>
      </c>
      <c r="B141" s="24">
        <v>11</v>
      </c>
      <c r="D141" s="141">
        <v>0.19</v>
      </c>
      <c r="E141" s="33"/>
      <c r="F141" s="141">
        <v>0.18</v>
      </c>
      <c r="G141" s="33"/>
      <c r="H141" s="169">
        <v>0.13</v>
      </c>
      <c r="I141" s="33"/>
      <c r="J141" s="142">
        <v>0.06</v>
      </c>
    </row>
    <row r="142" ht="22.5" customHeight="1" thickTop="1"/>
    <row r="143" spans="1:10" ht="24" customHeight="1">
      <c r="A143" s="8" t="s">
        <v>0</v>
      </c>
      <c r="B143" s="59"/>
      <c r="C143" s="70"/>
      <c r="D143" s="70"/>
      <c r="E143" s="70"/>
      <c r="F143" s="70"/>
      <c r="G143" s="70"/>
      <c r="H143" s="188"/>
      <c r="I143" s="188"/>
      <c r="J143" s="188"/>
    </row>
    <row r="144" spans="1:10" ht="24" customHeight="1">
      <c r="A144" s="8" t="s">
        <v>69</v>
      </c>
      <c r="B144" s="59"/>
      <c r="C144" s="70"/>
      <c r="D144" s="70"/>
      <c r="E144" s="70"/>
      <c r="F144" s="70"/>
      <c r="G144" s="70"/>
      <c r="H144" s="188"/>
      <c r="I144" s="188"/>
      <c r="J144" s="188"/>
    </row>
    <row r="145" spans="1:10" ht="24" customHeight="1">
      <c r="A145" s="1" t="s">
        <v>215</v>
      </c>
      <c r="B145" s="1"/>
      <c r="C145" s="1"/>
      <c r="D145" s="70"/>
      <c r="E145" s="70"/>
      <c r="F145" s="70"/>
      <c r="G145" s="70"/>
      <c r="H145" s="70"/>
      <c r="I145" s="70"/>
      <c r="J145" s="70"/>
    </row>
    <row r="146" spans="1:3" ht="5.25" customHeight="1">
      <c r="A146" s="185"/>
      <c r="B146" s="185"/>
      <c r="C146" s="185"/>
    </row>
    <row r="147" spans="1:10" s="3" customFormat="1" ht="21.75" customHeight="1">
      <c r="A147" s="42"/>
      <c r="B147" s="23"/>
      <c r="C147" s="38"/>
      <c r="D147" s="186" t="s">
        <v>3</v>
      </c>
      <c r="E147" s="186"/>
      <c r="F147" s="186"/>
      <c r="G147" s="6"/>
      <c r="H147" s="186" t="s">
        <v>81</v>
      </c>
      <c r="I147" s="186"/>
      <c r="J147" s="186"/>
    </row>
    <row r="148" spans="1:10" ht="21.75" customHeight="1">
      <c r="A148" s="10"/>
      <c r="B148" s="23" t="s">
        <v>4</v>
      </c>
      <c r="C148" s="38"/>
      <c r="D148" s="32">
        <v>2551</v>
      </c>
      <c r="E148" s="47"/>
      <c r="F148" s="47" t="s">
        <v>116</v>
      </c>
      <c r="G148" s="32"/>
      <c r="H148" s="32">
        <v>2551</v>
      </c>
      <c r="I148" s="47"/>
      <c r="J148" s="47" t="s">
        <v>116</v>
      </c>
    </row>
    <row r="149" spans="2:10" ht="21.75" customHeight="1">
      <c r="B149" s="23"/>
      <c r="C149" s="38"/>
      <c r="D149" s="187" t="s">
        <v>63</v>
      </c>
      <c r="E149" s="187"/>
      <c r="F149" s="187"/>
      <c r="G149" s="187"/>
      <c r="H149" s="187"/>
      <c r="I149" s="187"/>
      <c r="J149" s="187"/>
    </row>
    <row r="150" spans="1:10" ht="21.75" customHeight="1">
      <c r="A150" s="26" t="s">
        <v>31</v>
      </c>
      <c r="B150" s="24">
        <v>3</v>
      </c>
      <c r="D150" s="33"/>
      <c r="E150" s="33"/>
      <c r="F150" s="33"/>
      <c r="G150" s="33"/>
      <c r="H150" s="33"/>
      <c r="I150" s="33"/>
      <c r="J150" s="33"/>
    </row>
    <row r="151" spans="1:10" ht="21.75" customHeight="1">
      <c r="A151" s="37" t="s">
        <v>129</v>
      </c>
      <c r="D151" s="33">
        <v>116184798</v>
      </c>
      <c r="E151" s="33"/>
      <c r="F151" s="53">
        <v>99354366</v>
      </c>
      <c r="G151" s="33"/>
      <c r="H151" s="33">
        <v>40254675</v>
      </c>
      <c r="I151" s="33"/>
      <c r="J151" s="33">
        <v>36957260</v>
      </c>
    </row>
    <row r="152" spans="1:10" ht="21.75" customHeight="1">
      <c r="A152" s="37" t="s">
        <v>68</v>
      </c>
      <c r="D152" s="33">
        <v>59524</v>
      </c>
      <c r="E152" s="33"/>
      <c r="F152" s="53">
        <v>82586</v>
      </c>
      <c r="G152" s="33"/>
      <c r="H152" s="33">
        <v>962668</v>
      </c>
      <c r="I152" s="33"/>
      <c r="J152" s="33">
        <v>552897</v>
      </c>
    </row>
    <row r="153" spans="1:10" ht="21.75" customHeight="1">
      <c r="A153" s="37" t="s">
        <v>106</v>
      </c>
      <c r="D153" s="33">
        <v>12106</v>
      </c>
      <c r="E153" s="33"/>
      <c r="F153" s="140">
        <v>18793</v>
      </c>
      <c r="G153" s="33"/>
      <c r="H153" s="33">
        <v>725609</v>
      </c>
      <c r="I153" s="33"/>
      <c r="J153" s="33">
        <v>10132629</v>
      </c>
    </row>
    <row r="154" spans="1:10" ht="21.75" customHeight="1">
      <c r="A154" s="37" t="s">
        <v>130</v>
      </c>
      <c r="D154" s="33">
        <v>90385</v>
      </c>
      <c r="E154" s="33"/>
      <c r="F154" s="53">
        <v>284832</v>
      </c>
      <c r="G154" s="33"/>
      <c r="H154" s="33">
        <v>89831</v>
      </c>
      <c r="I154" s="33"/>
      <c r="J154" s="53">
        <v>69803</v>
      </c>
    </row>
    <row r="155" spans="1:11" ht="21.75" customHeight="1">
      <c r="A155" s="37" t="s">
        <v>32</v>
      </c>
      <c r="D155" s="33">
        <v>799119</v>
      </c>
      <c r="E155" s="33"/>
      <c r="F155" s="53">
        <v>1111717</v>
      </c>
      <c r="G155" s="33"/>
      <c r="H155" s="33">
        <v>296520</v>
      </c>
      <c r="I155" s="33"/>
      <c r="J155" s="81">
        <v>501259</v>
      </c>
      <c r="K155" s="31">
        <v>501259</v>
      </c>
    </row>
    <row r="156" spans="1:10" ht="21.75" customHeight="1">
      <c r="A156" s="37" t="s">
        <v>111</v>
      </c>
      <c r="D156" s="33"/>
      <c r="E156" s="33"/>
      <c r="F156" s="53"/>
      <c r="G156" s="33"/>
      <c r="H156" s="33"/>
      <c r="I156" s="33"/>
      <c r="J156" s="33"/>
    </row>
    <row r="157" spans="1:10" ht="21.75" customHeight="1">
      <c r="A157" s="37" t="s">
        <v>112</v>
      </c>
      <c r="D157" s="35">
        <v>1189153</v>
      </c>
      <c r="E157" s="33"/>
      <c r="F157" s="54">
        <v>667928</v>
      </c>
      <c r="G157" s="33"/>
      <c r="H157" s="135" t="s">
        <v>227</v>
      </c>
      <c r="I157" s="33"/>
      <c r="J157" s="135" t="s">
        <v>227</v>
      </c>
    </row>
    <row r="158" spans="1:10" s="2" customFormat="1" ht="22.5" customHeight="1">
      <c r="A158" s="9" t="s">
        <v>33</v>
      </c>
      <c r="B158" s="30"/>
      <c r="D158" s="49">
        <f>SUM(D151:D157)</f>
        <v>118335085</v>
      </c>
      <c r="E158" s="48"/>
      <c r="F158" s="49">
        <f>SUM(F151:F157)</f>
        <v>101520222</v>
      </c>
      <c r="G158" s="48"/>
      <c r="H158" s="49">
        <f>SUM(H151:H157)</f>
        <v>42329303</v>
      </c>
      <c r="I158" s="48"/>
      <c r="J158" s="49">
        <f>SUM(J151:J157)</f>
        <v>48213848</v>
      </c>
    </row>
    <row r="159" spans="1:10" ht="6" customHeight="1">
      <c r="A159" s="185"/>
      <c r="B159" s="185"/>
      <c r="C159" s="185"/>
      <c r="D159" s="33"/>
      <c r="E159" s="33"/>
      <c r="F159" s="33"/>
      <c r="G159" s="33"/>
      <c r="H159" s="33"/>
      <c r="I159" s="33"/>
      <c r="J159" s="33"/>
    </row>
    <row r="160" spans="1:10" ht="22.5" customHeight="1">
      <c r="A160" s="26" t="s">
        <v>34</v>
      </c>
      <c r="B160" s="24">
        <v>3</v>
      </c>
      <c r="D160" s="33"/>
      <c r="E160" s="33"/>
      <c r="F160" s="33"/>
      <c r="G160" s="33"/>
      <c r="H160" s="33"/>
      <c r="I160" s="33"/>
      <c r="J160" s="33"/>
    </row>
    <row r="161" spans="1:10" ht="21.75" customHeight="1">
      <c r="A161" s="37" t="s">
        <v>131</v>
      </c>
      <c r="D161" s="33">
        <v>100828912</v>
      </c>
      <c r="E161" s="33"/>
      <c r="F161" s="33">
        <v>86852236</v>
      </c>
      <c r="G161" s="33"/>
      <c r="H161" s="33">
        <v>36133743</v>
      </c>
      <c r="I161" s="33"/>
      <c r="J161" s="33">
        <v>34059408</v>
      </c>
    </row>
    <row r="162" spans="1:11" ht="21.75" customHeight="1">
      <c r="A162" s="37" t="s">
        <v>35</v>
      </c>
      <c r="D162" s="33">
        <v>12442580</v>
      </c>
      <c r="E162" s="33"/>
      <c r="F162" s="33">
        <v>11438265</v>
      </c>
      <c r="G162" s="33"/>
      <c r="H162" s="33">
        <v>2917801</v>
      </c>
      <c r="I162" s="33"/>
      <c r="J162" s="81">
        <v>2853331</v>
      </c>
      <c r="K162" s="33">
        <v>2853331</v>
      </c>
    </row>
    <row r="163" spans="1:10" ht="21.75" customHeight="1">
      <c r="A163" s="37" t="s">
        <v>113</v>
      </c>
      <c r="D163" s="33"/>
      <c r="E163" s="33"/>
      <c r="F163" s="33"/>
      <c r="G163" s="33"/>
      <c r="H163" s="33"/>
      <c r="I163" s="33"/>
      <c r="J163" s="33"/>
    </row>
    <row r="164" spans="1:10" ht="21.75" customHeight="1">
      <c r="A164" s="37" t="s">
        <v>112</v>
      </c>
      <c r="B164" s="24" t="s">
        <v>149</v>
      </c>
      <c r="D164" s="33">
        <v>6570</v>
      </c>
      <c r="E164" s="33"/>
      <c r="F164" s="33">
        <v>5965</v>
      </c>
      <c r="G164" s="34"/>
      <c r="H164" s="102" t="s">
        <v>227</v>
      </c>
      <c r="I164" s="33"/>
      <c r="J164" s="102" t="s">
        <v>227</v>
      </c>
    </row>
    <row r="165" spans="1:10" ht="21.75" customHeight="1">
      <c r="A165" s="37" t="s">
        <v>36</v>
      </c>
      <c r="B165" s="24" t="s">
        <v>149</v>
      </c>
      <c r="D165" s="35">
        <v>26922</v>
      </c>
      <c r="E165" s="33"/>
      <c r="F165" s="35">
        <v>28185</v>
      </c>
      <c r="G165" s="33"/>
      <c r="H165" s="54">
        <v>19100</v>
      </c>
      <c r="I165" s="33"/>
      <c r="J165" s="54">
        <v>19950</v>
      </c>
    </row>
    <row r="166" spans="1:10" s="2" customFormat="1" ht="22.5" customHeight="1">
      <c r="A166" s="9" t="s">
        <v>37</v>
      </c>
      <c r="B166" s="30"/>
      <c r="D166" s="49">
        <f>SUM(D161:D165)</f>
        <v>113304984</v>
      </c>
      <c r="E166" s="48"/>
      <c r="F166" s="49">
        <f>SUM(F161:F165)</f>
        <v>98324651</v>
      </c>
      <c r="G166" s="48"/>
      <c r="H166" s="49">
        <f>SUM(H161:H165)</f>
        <v>39070644</v>
      </c>
      <c r="I166" s="48"/>
      <c r="J166" s="49">
        <f>SUM(J161:J165)</f>
        <v>36932689</v>
      </c>
    </row>
    <row r="167" spans="1:10" ht="5.25" customHeight="1">
      <c r="A167" s="185"/>
      <c r="B167" s="185"/>
      <c r="C167" s="185"/>
      <c r="D167" s="33"/>
      <c r="E167" s="33"/>
      <c r="F167" s="33"/>
      <c r="G167" s="33"/>
      <c r="H167" s="33"/>
      <c r="I167" s="33"/>
      <c r="J167" s="33"/>
    </row>
    <row r="168" spans="1:10" ht="22.5" customHeight="1">
      <c r="A168" s="9" t="s">
        <v>231</v>
      </c>
      <c r="B168" s="23"/>
      <c r="C168" s="38"/>
      <c r="D168" s="131"/>
      <c r="E168" s="131"/>
      <c r="F168" s="131"/>
      <c r="G168" s="131"/>
      <c r="H168" s="131"/>
      <c r="I168" s="131"/>
      <c r="J168" s="131"/>
    </row>
    <row r="169" spans="1:10" ht="22.5" customHeight="1">
      <c r="A169" s="2" t="s">
        <v>230</v>
      </c>
      <c r="C169" s="45"/>
      <c r="D169" s="48">
        <f>SUM(D158-D166)</f>
        <v>5030101</v>
      </c>
      <c r="E169" s="33"/>
      <c r="F169" s="48">
        <f>SUM(F158-F166)</f>
        <v>3195571</v>
      </c>
      <c r="G169" s="48"/>
      <c r="H169" s="48">
        <f>SUM(H158-H166)</f>
        <v>3258659</v>
      </c>
      <c r="I169" s="48"/>
      <c r="J169" s="48">
        <f>SUM(J158-J166)</f>
        <v>11281159</v>
      </c>
    </row>
    <row r="170" spans="1:10" ht="21.75" customHeight="1">
      <c r="A170" s="37" t="s">
        <v>38</v>
      </c>
      <c r="B170" s="24">
        <v>3</v>
      </c>
      <c r="D170" s="33">
        <v>1806919</v>
      </c>
      <c r="E170" s="33"/>
      <c r="F170" s="33">
        <v>1814044</v>
      </c>
      <c r="G170" s="33"/>
      <c r="H170" s="33">
        <v>1010266</v>
      </c>
      <c r="I170" s="33"/>
      <c r="J170" s="33">
        <v>1033103</v>
      </c>
    </row>
    <row r="171" spans="1:10" ht="21.75" customHeight="1">
      <c r="A171" s="37" t="s">
        <v>133</v>
      </c>
      <c r="D171" s="139">
        <v>324355</v>
      </c>
      <c r="E171" s="33"/>
      <c r="F171" s="139">
        <v>127325</v>
      </c>
      <c r="G171" s="33"/>
      <c r="H171" s="139">
        <v>31400</v>
      </c>
      <c r="I171" s="33"/>
      <c r="J171" s="139">
        <v>-68600</v>
      </c>
    </row>
    <row r="172" spans="1:10" ht="22.5" customHeight="1" thickBot="1">
      <c r="A172" s="9" t="s">
        <v>176</v>
      </c>
      <c r="D172" s="134">
        <f>SUM(D169-D170-D171)</f>
        <v>2898827</v>
      </c>
      <c r="E172" s="48"/>
      <c r="F172" s="143">
        <f>SUM(F169-F170-F171)</f>
        <v>1254202</v>
      </c>
      <c r="G172" s="48"/>
      <c r="H172" s="134">
        <f>SUM(H169-H170-H171)</f>
        <v>2216993</v>
      </c>
      <c r="I172" s="48"/>
      <c r="J172" s="134">
        <f>SUM(J169-J170-J171)</f>
        <v>10316656</v>
      </c>
    </row>
    <row r="173" spans="1:10" ht="5.25" customHeight="1" thickTop="1">
      <c r="A173" s="9"/>
      <c r="D173" s="84"/>
      <c r="E173" s="48"/>
      <c r="F173" s="145"/>
      <c r="G173" s="48"/>
      <c r="H173" s="84"/>
      <c r="I173" s="48"/>
      <c r="J173" s="84"/>
    </row>
    <row r="174" spans="1:10" ht="22.5" customHeight="1">
      <c r="A174" s="9" t="s">
        <v>190</v>
      </c>
      <c r="D174" s="33"/>
      <c r="E174" s="33"/>
      <c r="F174" s="33"/>
      <c r="G174" s="33"/>
      <c r="H174" s="33"/>
      <c r="I174" s="33"/>
      <c r="J174" s="33"/>
    </row>
    <row r="175" spans="1:10" ht="21.75" customHeight="1">
      <c r="A175" s="37" t="s">
        <v>191</v>
      </c>
      <c r="D175" s="33">
        <v>2823805</v>
      </c>
      <c r="E175" s="33"/>
      <c r="F175" s="144">
        <v>1127271</v>
      </c>
      <c r="G175" s="33"/>
      <c r="H175" s="33">
        <v>2216993</v>
      </c>
      <c r="I175" s="33"/>
      <c r="J175" s="33">
        <v>10316656</v>
      </c>
    </row>
    <row r="176" spans="1:10" ht="21.75" customHeight="1">
      <c r="A176" s="37" t="s">
        <v>192</v>
      </c>
      <c r="D176" s="35">
        <v>75022</v>
      </c>
      <c r="E176" s="33"/>
      <c r="F176" s="35">
        <v>126931</v>
      </c>
      <c r="G176" s="33"/>
      <c r="H176" s="135" t="s">
        <v>227</v>
      </c>
      <c r="I176" s="33"/>
      <c r="J176" s="135" t="s">
        <v>227</v>
      </c>
    </row>
    <row r="177" spans="1:10" ht="22.5" customHeight="1" thickBot="1">
      <c r="A177" s="9" t="s">
        <v>176</v>
      </c>
      <c r="D177" s="132">
        <f>SUM(D175:D176)</f>
        <v>2898827</v>
      </c>
      <c r="E177" s="84"/>
      <c r="F177" s="143">
        <f>SUM(F175:F176)</f>
        <v>1254202</v>
      </c>
      <c r="G177" s="84"/>
      <c r="H177" s="132">
        <f>SUM(H175:H176)</f>
        <v>2216993</v>
      </c>
      <c r="I177" s="84"/>
      <c r="J177" s="132">
        <f>SUM(J175:J176)</f>
        <v>10316656</v>
      </c>
    </row>
    <row r="178" spans="1:10" ht="7.5" customHeight="1" thickTop="1">
      <c r="A178" s="185"/>
      <c r="B178" s="185"/>
      <c r="C178" s="185"/>
      <c r="D178" s="33"/>
      <c r="E178" s="33"/>
      <c r="F178" s="33"/>
      <c r="G178" s="33"/>
      <c r="H178" s="33"/>
      <c r="I178" s="33"/>
      <c r="J178" s="33"/>
    </row>
    <row r="179" spans="1:10" ht="22.5" customHeight="1">
      <c r="A179" s="9" t="s">
        <v>189</v>
      </c>
      <c r="B179" s="100"/>
      <c r="C179" s="100"/>
      <c r="D179" s="33"/>
      <c r="E179" s="33"/>
      <c r="F179" s="33"/>
      <c r="G179" s="33"/>
      <c r="H179" s="33"/>
      <c r="I179" s="33"/>
      <c r="J179" s="33"/>
    </row>
    <row r="180" spans="1:10" ht="22.5" customHeight="1" thickBot="1">
      <c r="A180" s="9" t="s">
        <v>172</v>
      </c>
      <c r="B180" s="24">
        <v>11</v>
      </c>
      <c r="D180" s="141">
        <v>0.39</v>
      </c>
      <c r="E180" s="33"/>
      <c r="F180" s="141">
        <v>0.16</v>
      </c>
      <c r="G180" s="33"/>
      <c r="H180" s="169">
        <v>0.3</v>
      </c>
      <c r="I180" s="33"/>
      <c r="J180" s="142">
        <v>1.37</v>
      </c>
    </row>
    <row r="181" spans="1:10" ht="22.5" customHeight="1" thickTop="1">
      <c r="A181" s="9"/>
      <c r="D181" s="145"/>
      <c r="E181" s="33"/>
      <c r="F181" s="145"/>
      <c r="G181" s="33"/>
      <c r="H181" s="84"/>
      <c r="I181" s="33"/>
      <c r="J181" s="84"/>
    </row>
    <row r="182" spans="4:10" ht="22.5" customHeight="1">
      <c r="D182" s="33"/>
      <c r="E182" s="33"/>
      <c r="F182" s="33"/>
      <c r="G182" s="33"/>
      <c r="H182" s="33"/>
      <c r="I182" s="33"/>
      <c r="J182" s="33"/>
    </row>
    <row r="183" spans="4:10" ht="22.5" customHeight="1">
      <c r="D183" s="33"/>
      <c r="E183" s="33"/>
      <c r="F183" s="33"/>
      <c r="G183" s="33"/>
      <c r="H183" s="33"/>
      <c r="I183" s="33"/>
      <c r="J183" s="33"/>
    </row>
    <row r="184" spans="4:10" ht="22.5" customHeight="1">
      <c r="D184" s="33"/>
      <c r="E184" s="33"/>
      <c r="F184" s="33"/>
      <c r="G184" s="33"/>
      <c r="H184" s="33"/>
      <c r="I184" s="33"/>
      <c r="J184" s="33"/>
    </row>
    <row r="185" spans="4:10" ht="22.5" customHeight="1">
      <c r="D185" s="33"/>
      <c r="E185" s="33"/>
      <c r="F185" s="33"/>
      <c r="G185" s="33"/>
      <c r="H185" s="33"/>
      <c r="I185" s="33"/>
      <c r="J185" s="33"/>
    </row>
    <row r="186" spans="4:10" ht="22.5" customHeight="1">
      <c r="D186" s="33"/>
      <c r="E186" s="33"/>
      <c r="F186" s="33"/>
      <c r="G186" s="33"/>
      <c r="H186" s="33"/>
      <c r="I186" s="33"/>
      <c r="J186" s="33"/>
    </row>
    <row r="187" spans="4:10" ht="22.5" customHeight="1">
      <c r="D187" s="33"/>
      <c r="E187" s="33"/>
      <c r="F187" s="33"/>
      <c r="G187" s="33"/>
      <c r="H187" s="33"/>
      <c r="I187" s="33"/>
      <c r="J187" s="33"/>
    </row>
    <row r="188" spans="4:10" ht="22.5" customHeight="1">
      <c r="D188" s="33"/>
      <c r="E188" s="33"/>
      <c r="F188" s="33"/>
      <c r="G188" s="33"/>
      <c r="H188" s="33"/>
      <c r="I188" s="33"/>
      <c r="J188" s="33"/>
    </row>
    <row r="189" spans="4:10" ht="22.5" customHeight="1">
      <c r="D189" s="33"/>
      <c r="E189" s="33"/>
      <c r="F189" s="33"/>
      <c r="G189" s="33"/>
      <c r="H189" s="33"/>
      <c r="I189" s="33"/>
      <c r="J189" s="33"/>
    </row>
    <row r="190" spans="4:10" ht="22.5" customHeight="1">
      <c r="D190" s="33"/>
      <c r="E190" s="33"/>
      <c r="F190" s="33"/>
      <c r="G190" s="33"/>
      <c r="H190" s="33"/>
      <c r="I190" s="33"/>
      <c r="J190" s="33"/>
    </row>
    <row r="191" spans="4:10" ht="22.5" customHeight="1">
      <c r="D191" s="33"/>
      <c r="E191" s="33"/>
      <c r="F191" s="33"/>
      <c r="G191" s="33"/>
      <c r="H191" s="33"/>
      <c r="I191" s="33"/>
      <c r="J191" s="33"/>
    </row>
    <row r="192" spans="4:10" ht="22.5" customHeight="1">
      <c r="D192" s="33"/>
      <c r="E192" s="33"/>
      <c r="F192" s="33"/>
      <c r="G192" s="33"/>
      <c r="H192" s="33"/>
      <c r="I192" s="33"/>
      <c r="J192" s="33"/>
    </row>
    <row r="193" spans="4:10" ht="22.5" customHeight="1">
      <c r="D193" s="33"/>
      <c r="E193" s="33"/>
      <c r="F193" s="33"/>
      <c r="G193" s="33"/>
      <c r="H193" s="33"/>
      <c r="I193" s="33"/>
      <c r="J193" s="33"/>
    </row>
    <row r="194" spans="4:10" ht="22.5" customHeight="1">
      <c r="D194" s="33"/>
      <c r="E194" s="33"/>
      <c r="F194" s="33"/>
      <c r="G194" s="33"/>
      <c r="H194" s="33"/>
      <c r="I194" s="33"/>
      <c r="J194" s="33"/>
    </row>
    <row r="195" spans="4:10" ht="22.5" customHeight="1">
      <c r="D195" s="33"/>
      <c r="E195" s="33"/>
      <c r="F195" s="33"/>
      <c r="G195" s="33"/>
      <c r="H195" s="33"/>
      <c r="I195" s="33"/>
      <c r="J195" s="33"/>
    </row>
    <row r="196" spans="4:10" ht="22.5" customHeight="1">
      <c r="D196" s="33"/>
      <c r="E196" s="33"/>
      <c r="F196" s="33"/>
      <c r="G196" s="33"/>
      <c r="H196" s="33"/>
      <c r="I196" s="33"/>
      <c r="J196" s="33"/>
    </row>
    <row r="197" spans="4:10" ht="22.5" customHeight="1">
      <c r="D197" s="33"/>
      <c r="E197" s="33"/>
      <c r="F197" s="33"/>
      <c r="G197" s="33"/>
      <c r="H197" s="33"/>
      <c r="I197" s="33"/>
      <c r="J197" s="33"/>
    </row>
    <row r="198" spans="4:10" ht="22.5" customHeight="1">
      <c r="D198" s="33"/>
      <c r="E198" s="33"/>
      <c r="F198" s="33"/>
      <c r="G198" s="33"/>
      <c r="H198" s="33"/>
      <c r="I198" s="33"/>
      <c r="J198" s="33"/>
    </row>
    <row r="199" spans="4:10" ht="22.5" customHeight="1">
      <c r="D199" s="33"/>
      <c r="E199" s="33"/>
      <c r="F199" s="33"/>
      <c r="G199" s="33"/>
      <c r="H199" s="33"/>
      <c r="I199" s="33"/>
      <c r="J199" s="33"/>
    </row>
    <row r="200" spans="4:10" ht="22.5" customHeight="1">
      <c r="D200" s="33"/>
      <c r="E200" s="33"/>
      <c r="F200" s="33"/>
      <c r="G200" s="33"/>
      <c r="H200" s="33"/>
      <c r="I200" s="33"/>
      <c r="J200" s="33"/>
    </row>
    <row r="201" spans="4:10" ht="22.5" customHeight="1">
      <c r="D201" s="33"/>
      <c r="E201" s="33"/>
      <c r="F201" s="33"/>
      <c r="G201" s="33"/>
      <c r="H201" s="33"/>
      <c r="I201" s="33"/>
      <c r="J201" s="33"/>
    </row>
    <row r="202" spans="4:10" ht="22.5" customHeight="1">
      <c r="D202" s="33"/>
      <c r="E202" s="33"/>
      <c r="F202" s="33"/>
      <c r="G202" s="33"/>
      <c r="H202" s="33"/>
      <c r="I202" s="33"/>
      <c r="J202" s="33"/>
    </row>
    <row r="203" spans="4:10" ht="22.5" customHeight="1">
      <c r="D203" s="33"/>
      <c r="E203" s="33"/>
      <c r="F203" s="33"/>
      <c r="G203" s="33"/>
      <c r="H203" s="33"/>
      <c r="I203" s="33"/>
      <c r="J203" s="33"/>
    </row>
  </sheetData>
  <sheetProtection password="C62A" sheet="1" objects="1" scenarios="1" selectLockedCells="1" selectUnlockedCells="1"/>
  <mergeCells count="27">
    <mergeCell ref="A106:C106"/>
    <mergeCell ref="D107:F107"/>
    <mergeCell ref="H107:J107"/>
    <mergeCell ref="A139:C139"/>
    <mergeCell ref="D109:J109"/>
    <mergeCell ref="A119:C119"/>
    <mergeCell ref="A128:C128"/>
    <mergeCell ref="H147:J147"/>
    <mergeCell ref="H143:J143"/>
    <mergeCell ref="H144:J144"/>
    <mergeCell ref="H103:J103"/>
    <mergeCell ref="H104:J104"/>
    <mergeCell ref="H5:J5"/>
    <mergeCell ref="D45:J45"/>
    <mergeCell ref="D41:F41"/>
    <mergeCell ref="H41:J41"/>
    <mergeCell ref="D9:J9"/>
    <mergeCell ref="A159:C159"/>
    <mergeCell ref="A167:C167"/>
    <mergeCell ref="A178:C178"/>
    <mergeCell ref="D5:F5"/>
    <mergeCell ref="A146:C146"/>
    <mergeCell ref="D149:J149"/>
    <mergeCell ref="D77:J77"/>
    <mergeCell ref="D73:F73"/>
    <mergeCell ref="H73:J73"/>
    <mergeCell ref="D147:F147"/>
  </mergeCells>
  <printOptions/>
  <pageMargins left="0.7" right="0.3" top="0.48" bottom="0.5" header="0.5" footer="0.5"/>
  <pageSetup firstPageNumber="3" useFirstPageNumber="1" horizontalDpi="600" verticalDpi="600" orientation="portrait" paperSize="9" scale="95" r:id="rId1"/>
  <headerFooter alignWithMargins="0">
    <oddFooter>&amp;Lหมายเหตุประกอบงบการเงินเป็นส่วนหนึ่งของงบการเงินนี้
&amp;R&amp;P</oddFooter>
  </headerFooter>
  <rowBreaks count="4" manualBreakCount="4">
    <brk id="36" max="255" man="1"/>
    <brk id="68" max="255" man="1"/>
    <brk id="102" max="255" man="1"/>
    <brk id="1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85"/>
  <sheetViews>
    <sheetView zoomScaleSheetLayoutView="100" workbookViewId="0" topLeftCell="A1">
      <selection activeCell="D84" sqref="D84"/>
    </sheetView>
  </sheetViews>
  <sheetFormatPr defaultColWidth="9.140625" defaultRowHeight="21" customHeight="1"/>
  <cols>
    <col min="1" max="1" width="35.00390625" style="5" customWidth="1"/>
    <col min="2" max="2" width="7.7109375" style="24" customWidth="1"/>
    <col min="3" max="3" width="1.1484375" style="5" customWidth="1"/>
    <col min="4" max="4" width="12.140625" style="74" customWidth="1"/>
    <col min="5" max="5" width="1.421875" style="5" customWidth="1"/>
    <col min="6" max="6" width="11.7109375" style="5" customWidth="1"/>
    <col min="7" max="7" width="0.71875" style="5" customWidth="1"/>
    <col min="8" max="8" width="11.8515625" style="5" customWidth="1"/>
    <col min="9" max="9" width="0.85546875" style="5" customWidth="1"/>
    <col min="10" max="10" width="9.57421875" style="5" customWidth="1"/>
    <col min="11" max="11" width="0.71875" style="5" customWidth="1"/>
    <col min="12" max="12" width="13.140625" style="5" customWidth="1"/>
    <col min="13" max="13" width="0.71875" style="5" customWidth="1"/>
    <col min="14" max="14" width="12.140625" style="5" customWidth="1"/>
    <col min="15" max="15" width="0.71875" style="5" customWidth="1"/>
    <col min="16" max="16" width="11.421875" style="5" customWidth="1"/>
    <col min="17" max="17" width="0.5625" style="5" customWidth="1"/>
    <col min="18" max="18" width="11.421875" style="5" customWidth="1"/>
    <col min="19" max="19" width="0.71875" style="5" customWidth="1"/>
    <col min="20" max="20" width="12.140625" style="5" customWidth="1"/>
    <col min="21" max="21" width="0.71875" style="5" customWidth="1"/>
    <col min="22" max="22" width="11.7109375" style="5" customWidth="1"/>
    <col min="23" max="23" width="0.9921875" style="5" customWidth="1"/>
    <col min="24" max="24" width="10.57421875" style="5" customWidth="1"/>
    <col min="25" max="25" width="0.5625" style="5" customWidth="1"/>
    <col min="26" max="26" width="11.57421875" style="5" customWidth="1"/>
    <col min="27" max="16384" width="9.140625" style="5" customWidth="1"/>
  </cols>
  <sheetData>
    <row r="1" spans="1:26" ht="23.25" customHeight="1">
      <c r="A1" s="4" t="s">
        <v>0</v>
      </c>
      <c r="B1" s="68"/>
      <c r="C1" s="4"/>
      <c r="D1" s="149"/>
      <c r="E1" s="4"/>
      <c r="F1" s="60"/>
      <c r="G1" s="57"/>
      <c r="H1" s="57"/>
      <c r="I1" s="57"/>
      <c r="J1" s="60"/>
      <c r="K1" s="57"/>
      <c r="L1" s="60"/>
      <c r="M1" s="57"/>
      <c r="N1" s="60"/>
      <c r="O1" s="57"/>
      <c r="P1" s="60"/>
      <c r="Q1" s="60"/>
      <c r="R1" s="60"/>
      <c r="S1" s="60"/>
      <c r="T1" s="60"/>
      <c r="U1" s="57"/>
      <c r="V1" s="57"/>
      <c r="W1" s="57"/>
      <c r="X1" s="57"/>
      <c r="Y1" s="57"/>
      <c r="Z1" s="60"/>
    </row>
    <row r="2" spans="1:26" ht="23.25" customHeight="1">
      <c r="A2" s="4" t="s">
        <v>152</v>
      </c>
      <c r="B2" s="68"/>
      <c r="C2" s="4"/>
      <c r="D2" s="149"/>
      <c r="E2" s="4"/>
      <c r="F2" s="60"/>
      <c r="G2" s="57"/>
      <c r="H2" s="57"/>
      <c r="I2" s="57"/>
      <c r="J2" s="60"/>
      <c r="K2" s="57"/>
      <c r="L2" s="60"/>
      <c r="M2" s="57"/>
      <c r="N2" s="60"/>
      <c r="O2" s="57"/>
      <c r="P2" s="60"/>
      <c r="Q2" s="60"/>
      <c r="R2" s="60"/>
      <c r="S2" s="60"/>
      <c r="T2" s="60"/>
      <c r="U2" s="57"/>
      <c r="V2" s="57"/>
      <c r="W2" s="57"/>
      <c r="X2" s="57"/>
      <c r="Y2" s="57"/>
      <c r="Z2" s="60"/>
    </row>
    <row r="3" spans="1:26" ht="23.25" customHeight="1">
      <c r="A3" s="4" t="s">
        <v>215</v>
      </c>
      <c r="B3" s="68"/>
      <c r="C3" s="4"/>
      <c r="D3" s="150"/>
      <c r="E3" s="7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</row>
    <row r="4" spans="1:26" ht="23.25" customHeight="1">
      <c r="A4" s="4"/>
      <c r="B4" s="68"/>
      <c r="C4" s="4"/>
      <c r="D4" s="150"/>
      <c r="E4" s="7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</row>
    <row r="5" spans="1:26" ht="21.75" customHeight="1">
      <c r="A5" s="22"/>
      <c r="B5" s="61"/>
      <c r="C5" s="22"/>
      <c r="D5" s="186" t="s">
        <v>3</v>
      </c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</row>
    <row r="6" spans="1:26" s="25" customFormat="1" ht="21.75" customHeight="1">
      <c r="A6" s="21"/>
      <c r="B6" s="21"/>
      <c r="C6" s="21"/>
      <c r="D6" s="21"/>
      <c r="E6" s="21"/>
      <c r="F6" s="189" t="s">
        <v>26</v>
      </c>
      <c r="G6" s="189"/>
      <c r="H6" s="189"/>
      <c r="I6" s="189"/>
      <c r="J6" s="189"/>
      <c r="K6" s="189"/>
      <c r="L6" s="189"/>
      <c r="M6" s="189"/>
      <c r="N6" s="189"/>
      <c r="O6" s="190"/>
      <c r="P6" s="189" t="s">
        <v>27</v>
      </c>
      <c r="Q6" s="189"/>
      <c r="R6" s="189"/>
      <c r="S6" s="20"/>
      <c r="T6" s="20"/>
      <c r="U6" s="21"/>
      <c r="V6" s="21"/>
      <c r="W6" s="21"/>
      <c r="Y6" s="21"/>
      <c r="Z6" s="21"/>
    </row>
    <row r="7" spans="1:26" ht="21.75" customHeight="1">
      <c r="A7" s="11"/>
      <c r="B7" s="21"/>
      <c r="C7" s="11"/>
      <c r="D7" s="11"/>
      <c r="E7" s="11"/>
      <c r="F7" s="11"/>
      <c r="G7" s="11"/>
      <c r="H7" s="11"/>
      <c r="I7" s="11"/>
      <c r="J7" s="11"/>
      <c r="K7" s="11"/>
      <c r="L7" s="11" t="s">
        <v>93</v>
      </c>
      <c r="M7" s="11"/>
      <c r="N7" s="11"/>
      <c r="O7" s="11"/>
      <c r="P7" s="11"/>
      <c r="Q7" s="11"/>
      <c r="R7" s="11"/>
      <c r="S7" s="21"/>
      <c r="T7" s="21"/>
      <c r="U7" s="21"/>
      <c r="V7" s="11" t="s">
        <v>61</v>
      </c>
      <c r="W7" s="21"/>
      <c r="X7" s="21"/>
      <c r="Y7" s="11"/>
      <c r="Z7" s="11"/>
    </row>
    <row r="8" spans="1:26" ht="21.75" customHeight="1">
      <c r="A8" s="11"/>
      <c r="B8" s="21"/>
      <c r="C8" s="11"/>
      <c r="D8" s="11" t="s">
        <v>42</v>
      </c>
      <c r="E8" s="11"/>
      <c r="F8" s="11"/>
      <c r="G8" s="11"/>
      <c r="H8" s="11"/>
      <c r="I8" s="11"/>
      <c r="J8" s="11"/>
      <c r="K8" s="11"/>
      <c r="L8" s="11" t="s">
        <v>21</v>
      </c>
      <c r="M8" s="11"/>
      <c r="N8" s="11" t="s">
        <v>26</v>
      </c>
      <c r="O8" s="11"/>
      <c r="P8" s="11"/>
      <c r="Q8" s="11"/>
      <c r="R8" s="11"/>
      <c r="S8" s="11"/>
      <c r="T8" s="11"/>
      <c r="U8" s="11"/>
      <c r="V8" s="11" t="s">
        <v>62</v>
      </c>
      <c r="W8" s="11"/>
      <c r="X8" s="11" t="s">
        <v>61</v>
      </c>
      <c r="Y8" s="11"/>
      <c r="Z8" s="11"/>
    </row>
    <row r="9" spans="1:26" ht="21.75" customHeight="1">
      <c r="A9" s="11"/>
      <c r="B9" s="21"/>
      <c r="C9" s="11"/>
      <c r="D9" s="11" t="s">
        <v>43</v>
      </c>
      <c r="E9" s="11"/>
      <c r="F9" s="11" t="s">
        <v>39</v>
      </c>
      <c r="G9" s="11"/>
      <c r="H9" s="11" t="s">
        <v>75</v>
      </c>
      <c r="I9" s="11"/>
      <c r="J9" s="11" t="s">
        <v>94</v>
      </c>
      <c r="K9" s="11"/>
      <c r="L9" s="11" t="s">
        <v>46</v>
      </c>
      <c r="M9" s="11"/>
      <c r="N9" s="11" t="s">
        <v>40</v>
      </c>
      <c r="O9" s="11"/>
      <c r="P9" s="11" t="s">
        <v>154</v>
      </c>
      <c r="Q9" s="11"/>
      <c r="R9" s="11" t="s">
        <v>74</v>
      </c>
      <c r="S9" s="11"/>
      <c r="T9" s="11" t="s">
        <v>233</v>
      </c>
      <c r="U9" s="11"/>
      <c r="V9" s="11" t="s">
        <v>173</v>
      </c>
      <c r="W9" s="11"/>
      <c r="X9" s="11" t="s">
        <v>62</v>
      </c>
      <c r="Y9" s="11"/>
      <c r="Z9" s="11" t="s">
        <v>95</v>
      </c>
    </row>
    <row r="10" spans="1:26" ht="21.75" customHeight="1">
      <c r="A10" s="20"/>
      <c r="B10" s="21" t="s">
        <v>4</v>
      </c>
      <c r="C10" s="20"/>
      <c r="D10" s="11" t="s">
        <v>47</v>
      </c>
      <c r="E10" s="11"/>
      <c r="F10" s="11" t="s">
        <v>96</v>
      </c>
      <c r="G10" s="11"/>
      <c r="H10" s="11" t="s">
        <v>45</v>
      </c>
      <c r="I10" s="11"/>
      <c r="J10" s="11" t="s">
        <v>97</v>
      </c>
      <c r="K10" s="11"/>
      <c r="L10" s="76" t="s">
        <v>134</v>
      </c>
      <c r="M10" s="11"/>
      <c r="N10" s="11" t="s">
        <v>41</v>
      </c>
      <c r="O10" s="11"/>
      <c r="P10" s="11" t="s">
        <v>155</v>
      </c>
      <c r="Q10" s="11"/>
      <c r="R10" s="11" t="s">
        <v>73</v>
      </c>
      <c r="S10" s="11"/>
      <c r="T10" s="11" t="s">
        <v>44</v>
      </c>
      <c r="U10" s="11"/>
      <c r="V10" s="75" t="s">
        <v>175</v>
      </c>
      <c r="W10" s="11"/>
      <c r="X10" s="11" t="s">
        <v>48</v>
      </c>
      <c r="Y10" s="11"/>
      <c r="Z10" s="11" t="s">
        <v>62</v>
      </c>
    </row>
    <row r="11" spans="1:26" ht="21.75" customHeight="1">
      <c r="A11" s="20"/>
      <c r="B11" s="21"/>
      <c r="C11" s="20"/>
      <c r="D11" s="191" t="s">
        <v>63</v>
      </c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</row>
    <row r="12" spans="1:26" ht="6.75" customHeight="1">
      <c r="A12" s="20"/>
      <c r="B12" s="21"/>
      <c r="C12" s="20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s="7" customFormat="1" ht="21.75" customHeight="1">
      <c r="A13" s="77" t="s">
        <v>193</v>
      </c>
      <c r="B13" s="78"/>
      <c r="C13" s="77"/>
      <c r="D13" s="151">
        <v>7519938</v>
      </c>
      <c r="E13" s="79"/>
      <c r="F13" s="79">
        <v>16436492</v>
      </c>
      <c r="G13" s="79"/>
      <c r="H13" s="79">
        <v>-636798</v>
      </c>
      <c r="I13" s="79"/>
      <c r="J13" s="79">
        <v>2135301</v>
      </c>
      <c r="K13" s="79"/>
      <c r="L13" s="79">
        <v>-130125</v>
      </c>
      <c r="M13" s="79"/>
      <c r="N13" s="79">
        <v>208805</v>
      </c>
      <c r="O13" s="79"/>
      <c r="P13" s="79">
        <v>820666</v>
      </c>
      <c r="Q13" s="79"/>
      <c r="R13" s="79">
        <v>16504817</v>
      </c>
      <c r="S13" s="79"/>
      <c r="T13" s="79">
        <v>-720700</v>
      </c>
      <c r="U13" s="79"/>
      <c r="V13" s="79">
        <f>SUM(D13:T13)</f>
        <v>42138396</v>
      </c>
      <c r="W13" s="79"/>
      <c r="X13" s="79">
        <v>541614</v>
      </c>
      <c r="Y13" s="79"/>
      <c r="Z13" s="79">
        <f>SUM(V13:X13)</f>
        <v>42680010</v>
      </c>
    </row>
    <row r="14" spans="1:26" ht="21.75" customHeight="1">
      <c r="A14" s="13" t="s">
        <v>98</v>
      </c>
      <c r="B14" s="63"/>
      <c r="C14" s="12"/>
      <c r="D14" s="15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21.75" customHeight="1">
      <c r="A15" s="13" t="s">
        <v>167</v>
      </c>
      <c r="B15" s="63"/>
      <c r="C15" s="12"/>
      <c r="D15" s="51"/>
      <c r="E15" s="15"/>
      <c r="F15" s="64"/>
      <c r="G15" s="64"/>
      <c r="H15" s="51"/>
      <c r="I15" s="64"/>
      <c r="J15" s="64"/>
      <c r="K15" s="64"/>
      <c r="L15" s="64"/>
      <c r="M15" s="64"/>
      <c r="N15" s="64"/>
      <c r="O15" s="14"/>
      <c r="P15" s="51"/>
      <c r="Q15" s="51"/>
      <c r="R15" s="51"/>
      <c r="S15" s="15"/>
      <c r="T15" s="51"/>
      <c r="U15" s="14"/>
      <c r="V15" s="14"/>
      <c r="W15" s="14"/>
      <c r="X15" s="51"/>
      <c r="Y15" s="15"/>
      <c r="Z15" s="51"/>
    </row>
    <row r="16" spans="1:26" ht="21.75" customHeight="1">
      <c r="A16" s="12" t="s">
        <v>183</v>
      </c>
      <c r="B16" s="63"/>
      <c r="C16" s="12"/>
      <c r="D16" s="51"/>
      <c r="E16" s="15"/>
      <c r="F16" s="51"/>
      <c r="G16" s="15"/>
      <c r="H16" s="17"/>
      <c r="I16" s="15"/>
      <c r="J16" s="51"/>
      <c r="K16" s="15"/>
      <c r="L16" s="51"/>
      <c r="M16" s="15"/>
      <c r="N16" s="51"/>
      <c r="O16" s="15"/>
      <c r="P16" s="51"/>
      <c r="Q16" s="51"/>
      <c r="R16" s="15"/>
      <c r="S16" s="15"/>
      <c r="T16" s="51"/>
      <c r="U16" s="15"/>
      <c r="V16" s="15"/>
      <c r="W16" s="15"/>
      <c r="X16" s="14"/>
      <c r="Y16" s="15"/>
      <c r="Z16" s="14"/>
    </row>
    <row r="17" spans="1:26" ht="21.75" customHeight="1">
      <c r="A17" s="12" t="s">
        <v>157</v>
      </c>
      <c r="B17" s="63"/>
      <c r="C17" s="12"/>
      <c r="D17" s="51" t="s">
        <v>25</v>
      </c>
      <c r="E17" s="15"/>
      <c r="F17" s="51" t="s">
        <v>25</v>
      </c>
      <c r="G17" s="15"/>
      <c r="H17" s="17">
        <v>390790</v>
      </c>
      <c r="I17" s="15"/>
      <c r="J17" s="51" t="s">
        <v>25</v>
      </c>
      <c r="K17" s="15"/>
      <c r="L17" s="51" t="s">
        <v>25</v>
      </c>
      <c r="M17" s="15"/>
      <c r="N17" s="51" t="s">
        <v>25</v>
      </c>
      <c r="O17" s="15"/>
      <c r="P17" s="51" t="s">
        <v>25</v>
      </c>
      <c r="Q17" s="51"/>
      <c r="R17" s="51" t="s">
        <v>25</v>
      </c>
      <c r="S17" s="15"/>
      <c r="T17" s="51" t="s">
        <v>25</v>
      </c>
      <c r="U17" s="15"/>
      <c r="V17" s="52">
        <f>SUM(D17:U17)</f>
        <v>390790</v>
      </c>
      <c r="W17" s="15"/>
      <c r="X17" s="14">
        <v>25287</v>
      </c>
      <c r="Y17" s="15"/>
      <c r="Z17" s="14">
        <f>SUM(V17:X17)</f>
        <v>416077</v>
      </c>
    </row>
    <row r="18" spans="1:26" ht="21.75" customHeight="1">
      <c r="A18" s="12" t="s">
        <v>135</v>
      </c>
      <c r="B18" s="63"/>
      <c r="C18" s="12"/>
      <c r="D18" s="65" t="s">
        <v>25</v>
      </c>
      <c r="E18" s="15"/>
      <c r="F18" s="65" t="s">
        <v>25</v>
      </c>
      <c r="G18" s="16"/>
      <c r="H18" s="65" t="s">
        <v>25</v>
      </c>
      <c r="I18" s="16"/>
      <c r="J18" s="65" t="s">
        <v>25</v>
      </c>
      <c r="K18" s="16"/>
      <c r="L18" s="67">
        <v>43124</v>
      </c>
      <c r="M18" s="16"/>
      <c r="N18" s="19">
        <v>6689</v>
      </c>
      <c r="O18" s="16"/>
      <c r="P18" s="65" t="s">
        <v>25</v>
      </c>
      <c r="Q18" s="182"/>
      <c r="R18" s="65" t="s">
        <v>25</v>
      </c>
      <c r="S18" s="15"/>
      <c r="T18" s="65" t="s">
        <v>25</v>
      </c>
      <c r="U18" s="15"/>
      <c r="V18" s="67">
        <f>SUM(D18:U18)</f>
        <v>49813</v>
      </c>
      <c r="W18" s="15"/>
      <c r="X18" s="67">
        <v>79</v>
      </c>
      <c r="Y18" s="15"/>
      <c r="Z18" s="19">
        <f>SUM(V18:X18)</f>
        <v>49892</v>
      </c>
    </row>
    <row r="19" spans="1:26" ht="21.75" customHeight="1">
      <c r="A19" s="12" t="s">
        <v>194</v>
      </c>
      <c r="B19" s="63"/>
      <c r="C19" s="12"/>
      <c r="D19" s="66"/>
      <c r="E19" s="64"/>
      <c r="F19" s="66"/>
      <c r="G19" s="15"/>
      <c r="H19" s="66"/>
      <c r="I19" s="64"/>
      <c r="J19" s="66"/>
      <c r="K19" s="15"/>
      <c r="L19" s="64"/>
      <c r="M19" s="15"/>
      <c r="N19" s="64"/>
      <c r="O19" s="15"/>
      <c r="P19" s="64"/>
      <c r="Q19" s="64"/>
      <c r="R19" s="64"/>
      <c r="S19" s="15"/>
      <c r="T19" s="64"/>
      <c r="U19" s="15"/>
      <c r="V19" s="15"/>
      <c r="W19" s="15"/>
      <c r="X19" s="64"/>
      <c r="Y19" s="15"/>
      <c r="Z19" s="14"/>
    </row>
    <row r="20" spans="1:26" ht="21.75" customHeight="1">
      <c r="A20" s="12" t="s">
        <v>195</v>
      </c>
      <c r="B20" s="63"/>
      <c r="C20" s="12"/>
      <c r="D20" s="66" t="s">
        <v>25</v>
      </c>
      <c r="E20" s="15"/>
      <c r="F20" s="66" t="s">
        <v>25</v>
      </c>
      <c r="G20" s="15"/>
      <c r="H20" s="72">
        <f>+H17</f>
        <v>390790</v>
      </c>
      <c r="I20" s="15"/>
      <c r="J20" s="66" t="s">
        <v>25</v>
      </c>
      <c r="K20" s="15"/>
      <c r="L20" s="72">
        <f>+L18</f>
        <v>43124</v>
      </c>
      <c r="M20" s="15"/>
      <c r="N20" s="72">
        <f>+N18</f>
        <v>6689</v>
      </c>
      <c r="O20" s="15"/>
      <c r="P20" s="66" t="s">
        <v>25</v>
      </c>
      <c r="Q20" s="66"/>
      <c r="R20" s="66" t="s">
        <v>25</v>
      </c>
      <c r="S20" s="15"/>
      <c r="T20" s="66" t="s">
        <v>25</v>
      </c>
      <c r="U20" s="15"/>
      <c r="V20" s="52">
        <f>SUM(D20:U20)</f>
        <v>440603</v>
      </c>
      <c r="W20" s="15"/>
      <c r="X20" s="72">
        <f>+X17+X18</f>
        <v>25366</v>
      </c>
      <c r="Y20" s="15"/>
      <c r="Z20" s="72">
        <f>SUM(V20:X20)</f>
        <v>465969</v>
      </c>
    </row>
    <row r="21" spans="1:26" ht="21.75" customHeight="1">
      <c r="A21" s="12" t="s">
        <v>176</v>
      </c>
      <c r="B21" s="63"/>
      <c r="C21" s="12"/>
      <c r="D21" s="97" t="s">
        <v>25</v>
      </c>
      <c r="E21" s="15"/>
      <c r="F21" s="97" t="s">
        <v>25</v>
      </c>
      <c r="G21" s="16"/>
      <c r="H21" s="65" t="s">
        <v>25</v>
      </c>
      <c r="I21" s="16"/>
      <c r="J21" s="97" t="s">
        <v>25</v>
      </c>
      <c r="K21" s="16"/>
      <c r="L21" s="65" t="s">
        <v>25</v>
      </c>
      <c r="M21" s="15"/>
      <c r="N21" s="65" t="s">
        <v>25</v>
      </c>
      <c r="O21" s="15"/>
      <c r="P21" s="65" t="s">
        <v>25</v>
      </c>
      <c r="Q21" s="182"/>
      <c r="R21" s="67">
        <v>1127271</v>
      </c>
      <c r="S21" s="16"/>
      <c r="T21" s="97" t="s">
        <v>25</v>
      </c>
      <c r="U21" s="16"/>
      <c r="V21" s="67">
        <f>SUM(D21:U21)</f>
        <v>1127271</v>
      </c>
      <c r="W21" s="16"/>
      <c r="X21" s="67">
        <v>126931</v>
      </c>
      <c r="Y21" s="16"/>
      <c r="Z21" s="96">
        <f>SUM(V21:X21)</f>
        <v>1254202</v>
      </c>
    </row>
    <row r="22" spans="1:26" s="2" customFormat="1" ht="21.75" customHeight="1">
      <c r="A22" s="13" t="s">
        <v>232</v>
      </c>
      <c r="B22" s="30"/>
      <c r="D22" s="85" t="s">
        <v>25</v>
      </c>
      <c r="E22" s="84"/>
      <c r="F22" s="85" t="s">
        <v>25</v>
      </c>
      <c r="G22" s="84"/>
      <c r="H22" s="86">
        <f>SUM(H20:H21)</f>
        <v>390790</v>
      </c>
      <c r="I22" s="84"/>
      <c r="J22" s="85" t="s">
        <v>25</v>
      </c>
      <c r="K22" s="84"/>
      <c r="L22" s="86">
        <f>SUM(L20:L21)</f>
        <v>43124</v>
      </c>
      <c r="M22" s="84"/>
      <c r="N22" s="86">
        <f>SUM(N20:N21)</f>
        <v>6689</v>
      </c>
      <c r="O22" s="84"/>
      <c r="P22" s="85" t="s">
        <v>25</v>
      </c>
      <c r="Q22" s="85"/>
      <c r="R22" s="86">
        <f>SUM(R21:R21)</f>
        <v>1127271</v>
      </c>
      <c r="S22" s="84"/>
      <c r="T22" s="85" t="s">
        <v>25</v>
      </c>
      <c r="U22" s="84"/>
      <c r="V22" s="87">
        <f>SUM(D22:U22)</f>
        <v>1567874</v>
      </c>
      <c r="W22" s="84"/>
      <c r="X22" s="86">
        <f>SUM(X20:X21)</f>
        <v>152297</v>
      </c>
      <c r="Y22" s="84"/>
      <c r="Z22" s="86">
        <f>SUM(V22:X22)</f>
        <v>1720171</v>
      </c>
    </row>
    <row r="23" spans="1:26" ht="21.75" customHeight="1">
      <c r="A23" s="12" t="s">
        <v>203</v>
      </c>
      <c r="B23" s="63"/>
      <c r="C23" s="12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7"/>
    </row>
    <row r="24" spans="1:26" ht="21.75" customHeight="1">
      <c r="A24" s="12" t="s">
        <v>202</v>
      </c>
      <c r="B24" s="63"/>
      <c r="C24" s="12"/>
      <c r="D24" s="51" t="s">
        <v>25</v>
      </c>
      <c r="E24" s="15"/>
      <c r="F24" s="51" t="s">
        <v>25</v>
      </c>
      <c r="G24" s="15"/>
      <c r="H24" s="51" t="s">
        <v>25</v>
      </c>
      <c r="I24" s="15"/>
      <c r="J24" s="51" t="s">
        <v>25</v>
      </c>
      <c r="K24" s="15"/>
      <c r="L24" s="51" t="s">
        <v>25</v>
      </c>
      <c r="M24" s="15"/>
      <c r="N24" s="51" t="s">
        <v>25</v>
      </c>
      <c r="O24" s="15"/>
      <c r="P24" s="51" t="s">
        <v>25</v>
      </c>
      <c r="Q24" s="51"/>
      <c r="R24" s="52">
        <v>-143822</v>
      </c>
      <c r="S24" s="15"/>
      <c r="T24" s="51" t="s">
        <v>25</v>
      </c>
      <c r="U24" s="15"/>
      <c r="V24" s="52">
        <f>SUM(R24)</f>
        <v>-143822</v>
      </c>
      <c r="W24" s="15"/>
      <c r="X24" s="14">
        <v>-41456</v>
      </c>
      <c r="Y24" s="15"/>
      <c r="Z24" s="14">
        <f>SUM(V24:X24)</f>
        <v>-185278</v>
      </c>
    </row>
    <row r="25" spans="1:26" ht="21.75" customHeight="1">
      <c r="A25" s="12" t="s">
        <v>204</v>
      </c>
      <c r="B25" s="63"/>
      <c r="C25" s="12"/>
      <c r="D25" s="51"/>
      <c r="E25" s="15"/>
      <c r="F25" s="51"/>
      <c r="G25" s="15"/>
      <c r="H25" s="51"/>
      <c r="I25" s="15"/>
      <c r="J25" s="51"/>
      <c r="K25" s="15"/>
      <c r="L25" s="51"/>
      <c r="M25" s="15"/>
      <c r="N25" s="51"/>
      <c r="O25" s="15"/>
      <c r="P25" s="51"/>
      <c r="Q25" s="51"/>
      <c r="R25" s="52"/>
      <c r="S25" s="15"/>
      <c r="T25" s="51"/>
      <c r="U25" s="15"/>
      <c r="V25" s="52"/>
      <c r="W25" s="15"/>
      <c r="X25" s="14"/>
      <c r="Y25" s="15"/>
      <c r="Z25" s="14"/>
    </row>
    <row r="26" spans="1:26" ht="21.75" customHeight="1">
      <c r="A26" s="12" t="s">
        <v>199</v>
      </c>
      <c r="B26" s="63"/>
      <c r="C26" s="12"/>
      <c r="D26" s="65" t="s">
        <v>25</v>
      </c>
      <c r="E26" s="15"/>
      <c r="F26" s="65" t="s">
        <v>25</v>
      </c>
      <c r="G26" s="15"/>
      <c r="H26" s="65" t="s">
        <v>25</v>
      </c>
      <c r="I26" s="15"/>
      <c r="J26" s="65" t="s">
        <v>25</v>
      </c>
      <c r="K26" s="15"/>
      <c r="L26" s="65" t="s">
        <v>25</v>
      </c>
      <c r="M26" s="15"/>
      <c r="N26" s="65" t="s">
        <v>25</v>
      </c>
      <c r="O26" s="15"/>
      <c r="P26" s="65" t="s">
        <v>25</v>
      </c>
      <c r="Q26" s="182"/>
      <c r="R26" s="65" t="s">
        <v>25</v>
      </c>
      <c r="S26" s="15"/>
      <c r="T26" s="65" t="s">
        <v>25</v>
      </c>
      <c r="U26" s="15"/>
      <c r="V26" s="65" t="s">
        <v>25</v>
      </c>
      <c r="W26" s="15"/>
      <c r="X26" s="19">
        <v>-128649</v>
      </c>
      <c r="Y26" s="15"/>
      <c r="Z26" s="19">
        <f>SUM(V26:X26)</f>
        <v>-128649</v>
      </c>
    </row>
    <row r="27" spans="1:26" ht="21.75" customHeight="1" thickBot="1">
      <c r="A27" s="13" t="s">
        <v>216</v>
      </c>
      <c r="B27" s="62"/>
      <c r="C27" s="13"/>
      <c r="D27" s="152">
        <f>+D13</f>
        <v>7519938</v>
      </c>
      <c r="E27" s="27"/>
      <c r="F27" s="28">
        <f>+F13</f>
        <v>16436492</v>
      </c>
      <c r="G27" s="27"/>
      <c r="H27" s="28">
        <f>+H13+H22</f>
        <v>-246008</v>
      </c>
      <c r="I27" s="27"/>
      <c r="J27" s="28">
        <f>+J13</f>
        <v>2135301</v>
      </c>
      <c r="K27" s="27"/>
      <c r="L27" s="28">
        <f>+L13+L22</f>
        <v>-87001</v>
      </c>
      <c r="M27" s="27"/>
      <c r="N27" s="28">
        <f>+N13+N22</f>
        <v>215494</v>
      </c>
      <c r="O27" s="27"/>
      <c r="P27" s="28">
        <f>+P13</f>
        <v>820666</v>
      </c>
      <c r="Q27" s="79"/>
      <c r="R27" s="28">
        <f>SUM(R13+R22+R24)</f>
        <v>17488266</v>
      </c>
      <c r="S27" s="27"/>
      <c r="T27" s="28">
        <f>+T13</f>
        <v>-720700</v>
      </c>
      <c r="U27" s="27"/>
      <c r="V27" s="28">
        <f>SUM(V13+V22+V24)</f>
        <v>43562448</v>
      </c>
      <c r="W27" s="27"/>
      <c r="X27" s="28">
        <f>+X13+X22+X24+X26</f>
        <v>523806</v>
      </c>
      <c r="Y27" s="27"/>
      <c r="Z27" s="28">
        <f>+Z13+Z22+Z24+Z26</f>
        <v>44086254</v>
      </c>
    </row>
    <row r="28" ht="21" customHeight="1" thickTop="1"/>
    <row r="44" ht="21" customHeight="1">
      <c r="H44" s="90"/>
    </row>
    <row r="46" ht="21" customHeight="1">
      <c r="H46" s="90"/>
    </row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7" ht="21.75" customHeight="1"/>
    <row r="78" ht="21.75" customHeight="1"/>
    <row r="79" ht="21.75" customHeight="1"/>
    <row r="80" ht="21.75" customHeight="1"/>
    <row r="81" spans="4:10" ht="21.75" customHeight="1">
      <c r="D81" s="88"/>
      <c r="E81" s="7"/>
      <c r="F81" s="7"/>
      <c r="G81" s="7"/>
      <c r="H81" s="7"/>
      <c r="I81" s="7"/>
      <c r="J81" s="7"/>
    </row>
    <row r="83" ht="21.75" customHeight="1"/>
    <row r="84" ht="21.75" customHeight="1"/>
    <row r="85" ht="21.75" customHeight="1">
      <c r="H85" s="91"/>
    </row>
    <row r="86" ht="21.75" customHeight="1"/>
    <row r="88" ht="22.5" customHeight="1"/>
  </sheetData>
  <sheetProtection password="C62A" sheet="1" objects="1" scenarios="1" selectLockedCells="1" selectUnlockedCells="1"/>
  <mergeCells count="4">
    <mergeCell ref="D5:Z5"/>
    <mergeCell ref="F6:O6"/>
    <mergeCell ref="D11:Z11"/>
    <mergeCell ref="P6:R6"/>
  </mergeCells>
  <printOptions/>
  <pageMargins left="0.7" right="0.3" top="0.48" bottom="0.4" header="0.5" footer="0.4"/>
  <pageSetup firstPageNumber="8" useFirstPageNumber="1" horizontalDpi="600" verticalDpi="600" orientation="landscape" paperSize="9" scale="81" r:id="rId1"/>
  <headerFooter alignWithMargins="0">
    <oddFooter>&amp;Lหมายเหตุประกอบงบการเงินเป็นส่วนหนึ่งของงบการเงินนี้
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105"/>
  <sheetViews>
    <sheetView showGridLines="0" zoomScale="80" zoomScaleNormal="80" zoomScaleSheetLayoutView="100" workbookViewId="0" topLeftCell="A1">
      <selection activeCell="A21" sqref="A21"/>
    </sheetView>
  </sheetViews>
  <sheetFormatPr defaultColWidth="9.140625" defaultRowHeight="21" customHeight="1"/>
  <cols>
    <col min="1" max="1" width="34.8515625" style="5" customWidth="1"/>
    <col min="2" max="2" width="6.8515625" style="24" customWidth="1"/>
    <col min="3" max="3" width="1.1484375" style="5" customWidth="1"/>
    <col min="4" max="4" width="12.140625" style="74" customWidth="1"/>
    <col min="5" max="5" width="1.421875" style="5" customWidth="1"/>
    <col min="6" max="6" width="11.7109375" style="5" customWidth="1"/>
    <col min="7" max="7" width="0.71875" style="5" customWidth="1"/>
    <col min="8" max="8" width="11.8515625" style="5" customWidth="1"/>
    <col min="9" max="9" width="0.85546875" style="5" customWidth="1"/>
    <col min="10" max="10" width="9.57421875" style="5" customWidth="1"/>
    <col min="11" max="11" width="0.71875" style="5" customWidth="1"/>
    <col min="12" max="12" width="13.140625" style="5" customWidth="1"/>
    <col min="13" max="13" width="0.71875" style="5" customWidth="1"/>
    <col min="14" max="14" width="12.140625" style="5" customWidth="1"/>
    <col min="15" max="15" width="0.71875" style="5" customWidth="1"/>
    <col min="16" max="16" width="11.421875" style="5" customWidth="1"/>
    <col min="17" max="17" width="0.5625" style="5" customWidth="1"/>
    <col min="18" max="18" width="11.421875" style="5" customWidth="1"/>
    <col min="19" max="19" width="0.71875" style="5" customWidth="1"/>
    <col min="20" max="20" width="12.140625" style="5" customWidth="1"/>
    <col min="21" max="21" width="0.71875" style="5" customWidth="1"/>
    <col min="22" max="22" width="11.7109375" style="5" customWidth="1"/>
    <col min="23" max="23" width="0.9921875" style="5" customWidth="1"/>
    <col min="24" max="24" width="12.140625" style="5" customWidth="1"/>
    <col min="25" max="25" width="0.5625" style="5" customWidth="1"/>
    <col min="26" max="26" width="10.8515625" style="5" customWidth="1"/>
    <col min="27" max="27" width="0.71875" style="5" customWidth="1"/>
    <col min="28" max="28" width="12.28125" style="5" customWidth="1"/>
    <col min="29" max="16384" width="9.140625" style="5" customWidth="1"/>
  </cols>
  <sheetData>
    <row r="1" spans="1:28" ht="24.75" customHeight="1">
      <c r="A1" s="4" t="s">
        <v>0</v>
      </c>
      <c r="B1" s="68"/>
      <c r="C1" s="4"/>
      <c r="D1" s="149"/>
      <c r="E1" s="4"/>
      <c r="F1" s="60"/>
      <c r="G1" s="57"/>
      <c r="H1" s="57"/>
      <c r="I1" s="57"/>
      <c r="J1" s="60"/>
      <c r="K1" s="57"/>
      <c r="L1" s="60"/>
      <c r="M1" s="57"/>
      <c r="N1" s="60"/>
      <c r="O1" s="57"/>
      <c r="P1" s="60"/>
      <c r="Q1" s="60"/>
      <c r="R1" s="60"/>
      <c r="S1" s="60"/>
      <c r="T1" s="60"/>
      <c r="U1" s="57"/>
      <c r="V1" s="57"/>
      <c r="W1" s="57"/>
      <c r="X1" s="57"/>
      <c r="Y1" s="57"/>
      <c r="Z1" s="60"/>
      <c r="AA1" s="57"/>
      <c r="AB1" s="60"/>
    </row>
    <row r="2" spans="1:28" ht="24.75" customHeight="1">
      <c r="A2" s="4" t="s">
        <v>152</v>
      </c>
      <c r="B2" s="68"/>
      <c r="C2" s="4"/>
      <c r="D2" s="149"/>
      <c r="E2" s="4"/>
      <c r="F2" s="60"/>
      <c r="G2" s="57"/>
      <c r="H2" s="57"/>
      <c r="I2" s="57"/>
      <c r="J2" s="60"/>
      <c r="K2" s="57"/>
      <c r="L2" s="60"/>
      <c r="M2" s="57"/>
      <c r="N2" s="60"/>
      <c r="O2" s="57"/>
      <c r="P2" s="60"/>
      <c r="Q2" s="60"/>
      <c r="R2" s="60"/>
      <c r="S2" s="60"/>
      <c r="T2" s="60"/>
      <c r="U2" s="57"/>
      <c r="V2" s="57"/>
      <c r="W2" s="57"/>
      <c r="X2" s="57"/>
      <c r="Y2" s="57"/>
      <c r="Z2" s="60"/>
      <c r="AA2" s="57"/>
      <c r="AB2" s="60"/>
    </row>
    <row r="3" spans="1:28" ht="24.75" customHeight="1">
      <c r="A3" s="4" t="s">
        <v>215</v>
      </c>
      <c r="B3" s="68"/>
      <c r="C3" s="4"/>
      <c r="D3" s="150"/>
      <c r="E3" s="7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</row>
    <row r="4" spans="1:28" ht="24.75" customHeight="1">
      <c r="A4" s="4"/>
      <c r="B4" s="68"/>
      <c r="C4" s="4"/>
      <c r="D4" s="150"/>
      <c r="E4" s="7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</row>
    <row r="5" spans="1:28" ht="22.5" customHeight="1">
      <c r="A5" s="22"/>
      <c r="B5" s="61"/>
      <c r="C5" s="22"/>
      <c r="D5" s="186" t="s">
        <v>3</v>
      </c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</row>
    <row r="6" spans="1:28" s="25" customFormat="1" ht="22.5" customHeight="1">
      <c r="A6" s="21"/>
      <c r="B6" s="21"/>
      <c r="C6" s="21"/>
      <c r="D6" s="21"/>
      <c r="E6" s="21"/>
      <c r="F6" s="189" t="s">
        <v>26</v>
      </c>
      <c r="G6" s="189"/>
      <c r="H6" s="189"/>
      <c r="I6" s="189"/>
      <c r="J6" s="189"/>
      <c r="K6" s="189"/>
      <c r="L6" s="189"/>
      <c r="M6" s="189"/>
      <c r="N6" s="189"/>
      <c r="O6" s="190"/>
      <c r="P6" s="189" t="s">
        <v>27</v>
      </c>
      <c r="Q6" s="189"/>
      <c r="R6" s="189"/>
      <c r="S6" s="189"/>
      <c r="T6" s="189"/>
      <c r="U6" s="21"/>
      <c r="V6" s="21"/>
      <c r="W6" s="21"/>
      <c r="Y6" s="21"/>
      <c r="Z6" s="21"/>
      <c r="AA6" s="21"/>
      <c r="AB6" s="21"/>
    </row>
    <row r="7" spans="1:28" ht="22.5" customHeight="1">
      <c r="A7" s="11"/>
      <c r="B7" s="21"/>
      <c r="C7" s="11"/>
      <c r="D7" s="11"/>
      <c r="E7" s="11"/>
      <c r="F7" s="11"/>
      <c r="G7" s="11"/>
      <c r="H7" s="11"/>
      <c r="I7" s="11"/>
      <c r="J7" s="11"/>
      <c r="K7" s="11"/>
      <c r="L7" s="11" t="s">
        <v>93</v>
      </c>
      <c r="M7" s="11"/>
      <c r="N7" s="11"/>
      <c r="O7" s="11"/>
      <c r="P7" s="192" t="s">
        <v>234</v>
      </c>
      <c r="Q7" s="192"/>
      <c r="R7" s="192"/>
      <c r="S7" s="11"/>
      <c r="T7" s="11"/>
      <c r="U7" s="21"/>
      <c r="V7" s="21"/>
      <c r="W7" s="21"/>
      <c r="X7" s="11" t="s">
        <v>61</v>
      </c>
      <c r="Y7" s="21"/>
      <c r="Z7" s="21"/>
      <c r="AA7" s="11"/>
      <c r="AB7" s="11"/>
    </row>
    <row r="8" spans="1:28" ht="22.5" customHeight="1">
      <c r="A8" s="11"/>
      <c r="B8" s="21"/>
      <c r="C8" s="11"/>
      <c r="D8" s="11" t="s">
        <v>42</v>
      </c>
      <c r="E8" s="11"/>
      <c r="F8" s="11"/>
      <c r="G8" s="11"/>
      <c r="H8" s="11"/>
      <c r="I8" s="11"/>
      <c r="J8" s="11"/>
      <c r="K8" s="11"/>
      <c r="L8" s="11" t="s">
        <v>21</v>
      </c>
      <c r="M8" s="11"/>
      <c r="N8" s="11" t="s">
        <v>26</v>
      </c>
      <c r="O8" s="11"/>
      <c r="P8" s="183"/>
      <c r="Q8" s="183"/>
      <c r="R8" s="11" t="s">
        <v>235</v>
      </c>
      <c r="S8" s="11"/>
      <c r="T8" s="11"/>
      <c r="U8" s="11"/>
      <c r="V8" s="11"/>
      <c r="W8" s="11"/>
      <c r="X8" s="11" t="s">
        <v>62</v>
      </c>
      <c r="Y8" s="11"/>
      <c r="Z8" s="11" t="s">
        <v>61</v>
      </c>
      <c r="AA8" s="11"/>
      <c r="AB8" s="11"/>
    </row>
    <row r="9" spans="1:28" ht="22.5" customHeight="1">
      <c r="A9" s="11"/>
      <c r="B9" s="21"/>
      <c r="C9" s="11"/>
      <c r="D9" s="11" t="s">
        <v>43</v>
      </c>
      <c r="E9" s="11"/>
      <c r="F9" s="11" t="s">
        <v>39</v>
      </c>
      <c r="G9" s="11"/>
      <c r="H9" s="11" t="s">
        <v>75</v>
      </c>
      <c r="I9" s="11"/>
      <c r="J9" s="11" t="s">
        <v>94</v>
      </c>
      <c r="K9" s="11"/>
      <c r="L9" s="11" t="s">
        <v>46</v>
      </c>
      <c r="M9" s="11"/>
      <c r="N9" s="11" t="s">
        <v>40</v>
      </c>
      <c r="O9" s="11"/>
      <c r="P9" s="11" t="s">
        <v>154</v>
      </c>
      <c r="Q9" s="11"/>
      <c r="R9" s="11" t="s">
        <v>233</v>
      </c>
      <c r="S9" s="11"/>
      <c r="T9" s="11" t="s">
        <v>74</v>
      </c>
      <c r="U9" s="11"/>
      <c r="V9" s="11" t="s">
        <v>233</v>
      </c>
      <c r="W9" s="11"/>
      <c r="X9" s="11" t="s">
        <v>173</v>
      </c>
      <c r="Y9" s="11"/>
      <c r="Z9" s="11" t="s">
        <v>62</v>
      </c>
      <c r="AA9" s="11"/>
      <c r="AB9" s="11" t="s">
        <v>95</v>
      </c>
    </row>
    <row r="10" spans="1:28" ht="22.5" customHeight="1">
      <c r="A10" s="20"/>
      <c r="B10" s="21" t="s">
        <v>4</v>
      </c>
      <c r="C10" s="20"/>
      <c r="D10" s="11" t="s">
        <v>47</v>
      </c>
      <c r="E10" s="11"/>
      <c r="F10" s="11" t="s">
        <v>96</v>
      </c>
      <c r="G10" s="11"/>
      <c r="H10" s="11" t="s">
        <v>45</v>
      </c>
      <c r="I10" s="11"/>
      <c r="J10" s="11" t="s">
        <v>97</v>
      </c>
      <c r="K10" s="11"/>
      <c r="L10" s="76" t="s">
        <v>134</v>
      </c>
      <c r="M10" s="11"/>
      <c r="N10" s="11" t="s">
        <v>41</v>
      </c>
      <c r="O10" s="11"/>
      <c r="P10" s="11" t="s">
        <v>155</v>
      </c>
      <c r="Q10" s="11"/>
      <c r="R10" s="11" t="s">
        <v>236</v>
      </c>
      <c r="S10" s="11"/>
      <c r="T10" s="11" t="s">
        <v>73</v>
      </c>
      <c r="U10" s="11"/>
      <c r="V10" s="11" t="s">
        <v>44</v>
      </c>
      <c r="W10" s="11"/>
      <c r="X10" s="75" t="s">
        <v>175</v>
      </c>
      <c r="Y10" s="11"/>
      <c r="Z10" s="11" t="s">
        <v>48</v>
      </c>
      <c r="AA10" s="11"/>
      <c r="AB10" s="11" t="s">
        <v>62</v>
      </c>
    </row>
    <row r="11" spans="1:28" ht="22.5" customHeight="1">
      <c r="A11" s="20"/>
      <c r="B11" s="21"/>
      <c r="C11" s="20"/>
      <c r="D11" s="191" t="s">
        <v>63</v>
      </c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</row>
    <row r="12" spans="1:28" ht="6.75" customHeight="1">
      <c r="A12" s="20"/>
      <c r="B12" s="21"/>
      <c r="C12" s="20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22.5" customHeight="1">
      <c r="A13" s="13" t="s">
        <v>158</v>
      </c>
      <c r="B13" s="62"/>
      <c r="C13" s="13"/>
      <c r="D13" s="151">
        <v>7519938</v>
      </c>
      <c r="E13" s="79"/>
      <c r="F13" s="79">
        <v>16436492</v>
      </c>
      <c r="G13" s="79"/>
      <c r="H13" s="79">
        <v>-193249</v>
      </c>
      <c r="I13" s="79"/>
      <c r="J13" s="79">
        <v>2135301</v>
      </c>
      <c r="K13" s="79"/>
      <c r="L13" s="79">
        <v>-177159</v>
      </c>
      <c r="M13" s="79"/>
      <c r="N13" s="79">
        <v>215493</v>
      </c>
      <c r="O13" s="79"/>
      <c r="P13" s="79">
        <v>820666</v>
      </c>
      <c r="Q13" s="79"/>
      <c r="R13" s="16" t="s">
        <v>25</v>
      </c>
      <c r="S13" s="79"/>
      <c r="T13" s="79">
        <v>17636127</v>
      </c>
      <c r="U13" s="79"/>
      <c r="V13" s="79">
        <v>-720700</v>
      </c>
      <c r="W13" s="79"/>
      <c r="X13" s="79">
        <f>SUM(D13:V13)</f>
        <v>43672909</v>
      </c>
      <c r="Y13" s="79"/>
      <c r="Z13" s="79">
        <v>542054</v>
      </c>
      <c r="AA13" s="27"/>
      <c r="AB13" s="79">
        <f>SUM(X13:Z13)</f>
        <v>44214963</v>
      </c>
    </row>
    <row r="14" spans="1:28" ht="22.5" customHeight="1">
      <c r="A14" s="12" t="s">
        <v>150</v>
      </c>
      <c r="B14" s="63">
        <v>13</v>
      </c>
      <c r="C14" s="12"/>
      <c r="D14" s="18" t="s">
        <v>25</v>
      </c>
      <c r="E14" s="17"/>
      <c r="F14" s="18" t="s">
        <v>25</v>
      </c>
      <c r="G14" s="17"/>
      <c r="H14" s="18" t="s">
        <v>25</v>
      </c>
      <c r="I14" s="17"/>
      <c r="J14" s="18" t="s">
        <v>25</v>
      </c>
      <c r="K14" s="17"/>
      <c r="L14" s="18" t="s">
        <v>25</v>
      </c>
      <c r="M14" s="17"/>
      <c r="N14" s="18" t="s">
        <v>25</v>
      </c>
      <c r="O14" s="17"/>
      <c r="P14" s="18" t="s">
        <v>25</v>
      </c>
      <c r="Q14" s="16"/>
      <c r="R14" s="18" t="s">
        <v>25</v>
      </c>
      <c r="S14" s="16"/>
      <c r="T14" s="19">
        <v>909711</v>
      </c>
      <c r="U14" s="17"/>
      <c r="V14" s="18" t="s">
        <v>25</v>
      </c>
      <c r="W14" s="17"/>
      <c r="X14" s="19">
        <f>SUM(D14:V14)</f>
        <v>909711</v>
      </c>
      <c r="Y14" s="17"/>
      <c r="Z14" s="18" t="s">
        <v>25</v>
      </c>
      <c r="AA14" s="14"/>
      <c r="AB14" s="19">
        <f>SUM(X14:Z14)</f>
        <v>909711</v>
      </c>
    </row>
    <row r="15" spans="1:28" ht="22.5" customHeight="1">
      <c r="A15" s="13" t="s">
        <v>151</v>
      </c>
      <c r="B15" s="62"/>
      <c r="C15" s="13"/>
      <c r="D15" s="153">
        <f>SUM(D13:D14)</f>
        <v>7519938</v>
      </c>
      <c r="E15" s="79"/>
      <c r="F15" s="94">
        <f>SUM(F13:F14)</f>
        <v>16436492</v>
      </c>
      <c r="G15" s="79"/>
      <c r="H15" s="94">
        <f>SUM(H13:H14)</f>
        <v>-193249</v>
      </c>
      <c r="I15" s="79"/>
      <c r="J15" s="94">
        <f>SUM(J13:J14)</f>
        <v>2135301</v>
      </c>
      <c r="K15" s="79"/>
      <c r="L15" s="94">
        <f>SUM(L13:L14)</f>
        <v>-177159</v>
      </c>
      <c r="M15" s="79"/>
      <c r="N15" s="94">
        <f>SUM(N13:N14)</f>
        <v>215493</v>
      </c>
      <c r="O15" s="79"/>
      <c r="P15" s="94">
        <f>SUM(P13:P14)</f>
        <v>820666</v>
      </c>
      <c r="Q15" s="79"/>
      <c r="R15" s="18" t="s">
        <v>25</v>
      </c>
      <c r="S15" s="79"/>
      <c r="T15" s="94">
        <f>SUM(T13:T14)</f>
        <v>18545838</v>
      </c>
      <c r="U15" s="79"/>
      <c r="V15" s="94">
        <f>SUM(V13:V14)</f>
        <v>-720700</v>
      </c>
      <c r="W15" s="79"/>
      <c r="X15" s="94">
        <f>SUM(X13:X14)</f>
        <v>44582620</v>
      </c>
      <c r="Y15" s="79"/>
      <c r="Z15" s="94">
        <f>SUM(Z13:Z14)</f>
        <v>542054</v>
      </c>
      <c r="AA15" s="27"/>
      <c r="AB15" s="94">
        <f>SUM(AB13:AB14)</f>
        <v>45124674</v>
      </c>
    </row>
    <row r="16" spans="1:28" ht="22.5" customHeight="1">
      <c r="A16" s="13" t="s">
        <v>98</v>
      </c>
      <c r="B16" s="63"/>
      <c r="C16" s="12"/>
      <c r="D16" s="15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</row>
    <row r="17" spans="1:28" ht="22.5" customHeight="1">
      <c r="A17" s="13" t="s">
        <v>167</v>
      </c>
      <c r="B17" s="63"/>
      <c r="C17" s="12"/>
      <c r="D17" s="51"/>
      <c r="E17" s="15"/>
      <c r="F17" s="64"/>
      <c r="G17" s="64"/>
      <c r="H17" s="51"/>
      <c r="I17" s="64"/>
      <c r="J17" s="64"/>
      <c r="K17" s="64"/>
      <c r="L17" s="64"/>
      <c r="M17" s="64"/>
      <c r="N17" s="64"/>
      <c r="O17" s="14"/>
      <c r="P17" s="51"/>
      <c r="Q17" s="51"/>
      <c r="R17" s="51"/>
      <c r="S17" s="51"/>
      <c r="T17" s="51"/>
      <c r="U17" s="15"/>
      <c r="V17" s="51"/>
      <c r="W17" s="14"/>
      <c r="X17" s="14"/>
      <c r="Y17" s="14"/>
      <c r="Z17" s="51"/>
      <c r="AA17" s="15"/>
      <c r="AB17" s="51"/>
    </row>
    <row r="18" spans="1:28" ht="22.5" customHeight="1">
      <c r="A18" s="12" t="s">
        <v>156</v>
      </c>
      <c r="B18" s="63"/>
      <c r="C18" s="12"/>
      <c r="D18" s="51"/>
      <c r="E18" s="15"/>
      <c r="F18" s="51"/>
      <c r="G18" s="15"/>
      <c r="H18" s="17"/>
      <c r="I18" s="15"/>
      <c r="J18" s="51"/>
      <c r="K18" s="15"/>
      <c r="L18" s="51"/>
      <c r="M18" s="15"/>
      <c r="N18" s="51"/>
      <c r="O18" s="15"/>
      <c r="P18" s="51"/>
      <c r="Q18" s="51"/>
      <c r="R18" s="51"/>
      <c r="S18" s="51"/>
      <c r="T18" s="15"/>
      <c r="U18" s="15"/>
      <c r="V18" s="51"/>
      <c r="W18" s="15"/>
      <c r="X18" s="15"/>
      <c r="Y18" s="15"/>
      <c r="Z18" s="14"/>
      <c r="AA18" s="15"/>
      <c r="AB18" s="14"/>
    </row>
    <row r="19" spans="1:28" ht="22.5" customHeight="1">
      <c r="A19" s="12" t="s">
        <v>157</v>
      </c>
      <c r="B19" s="63"/>
      <c r="C19" s="12"/>
      <c r="D19" s="16" t="s">
        <v>25</v>
      </c>
      <c r="E19" s="15"/>
      <c r="F19" s="16" t="s">
        <v>25</v>
      </c>
      <c r="G19" s="15"/>
      <c r="H19" s="17">
        <v>-499309</v>
      </c>
      <c r="I19" s="15"/>
      <c r="J19" s="16" t="s">
        <v>25</v>
      </c>
      <c r="K19" s="15"/>
      <c r="L19" s="16" t="s">
        <v>25</v>
      </c>
      <c r="M19" s="15"/>
      <c r="N19" s="16" t="s">
        <v>25</v>
      </c>
      <c r="O19" s="15"/>
      <c r="P19" s="16" t="s">
        <v>25</v>
      </c>
      <c r="Q19" s="16"/>
      <c r="R19" s="16" t="s">
        <v>25</v>
      </c>
      <c r="S19" s="16"/>
      <c r="T19" s="16" t="s">
        <v>25</v>
      </c>
      <c r="U19" s="15"/>
      <c r="V19" s="16" t="s">
        <v>25</v>
      </c>
      <c r="W19" s="15"/>
      <c r="X19" s="52">
        <f>SUM(D19:W19)</f>
        <v>-499309</v>
      </c>
      <c r="Y19" s="15"/>
      <c r="Z19" s="17">
        <v>-65925</v>
      </c>
      <c r="AA19" s="15"/>
      <c r="AB19" s="72">
        <f>SUM(X19:Z19)</f>
        <v>-565234</v>
      </c>
    </row>
    <row r="20" spans="1:28" ht="22.5" customHeight="1">
      <c r="A20" s="12" t="s">
        <v>135</v>
      </c>
      <c r="B20" s="63"/>
      <c r="C20" s="12"/>
      <c r="D20" s="65" t="s">
        <v>25</v>
      </c>
      <c r="E20" s="15"/>
      <c r="F20" s="65" t="s">
        <v>25</v>
      </c>
      <c r="G20" s="16"/>
      <c r="H20" s="65" t="s">
        <v>25</v>
      </c>
      <c r="I20" s="16"/>
      <c r="J20" s="65" t="s">
        <v>25</v>
      </c>
      <c r="K20" s="16"/>
      <c r="L20" s="67">
        <v>-292807</v>
      </c>
      <c r="M20" s="16"/>
      <c r="N20" s="67">
        <v>8486</v>
      </c>
      <c r="O20" s="16"/>
      <c r="P20" s="65" t="s">
        <v>25</v>
      </c>
      <c r="Q20" s="182"/>
      <c r="R20" s="65" t="s">
        <v>25</v>
      </c>
      <c r="S20" s="182"/>
      <c r="T20" s="65" t="s">
        <v>25</v>
      </c>
      <c r="U20" s="15"/>
      <c r="V20" s="65" t="s">
        <v>25</v>
      </c>
      <c r="W20" s="15"/>
      <c r="X20" s="67">
        <f>SUM(D20:W20)</f>
        <v>-284321</v>
      </c>
      <c r="Y20" s="15"/>
      <c r="Z20" s="19">
        <v>-326</v>
      </c>
      <c r="AA20" s="15"/>
      <c r="AB20" s="96">
        <f>SUM(X20:Z20)</f>
        <v>-284647</v>
      </c>
    </row>
    <row r="21" spans="1:28" ht="22.5" customHeight="1">
      <c r="A21" s="12" t="s">
        <v>136</v>
      </c>
      <c r="B21" s="63"/>
      <c r="C21" s="12"/>
      <c r="D21" s="66"/>
      <c r="E21" s="64"/>
      <c r="F21" s="66"/>
      <c r="G21" s="15"/>
      <c r="H21" s="66"/>
      <c r="I21" s="64"/>
      <c r="J21" s="66"/>
      <c r="K21" s="15"/>
      <c r="L21" s="64"/>
      <c r="M21" s="15"/>
      <c r="N21" s="64"/>
      <c r="O21" s="15"/>
      <c r="P21" s="64"/>
      <c r="Q21" s="64"/>
      <c r="R21" s="64"/>
      <c r="S21" s="64"/>
      <c r="T21" s="64"/>
      <c r="U21" s="15"/>
      <c r="V21" s="64"/>
      <c r="W21" s="15"/>
      <c r="X21" s="15"/>
      <c r="Y21" s="15"/>
      <c r="Z21" s="66"/>
      <c r="AA21" s="15"/>
      <c r="AB21" s="14"/>
    </row>
    <row r="22" spans="1:28" ht="22.5" customHeight="1">
      <c r="A22" s="12" t="s">
        <v>137</v>
      </c>
      <c r="B22" s="63"/>
      <c r="C22" s="12"/>
      <c r="D22" s="16" t="s">
        <v>25</v>
      </c>
      <c r="E22" s="15"/>
      <c r="F22" s="16" t="s">
        <v>25</v>
      </c>
      <c r="G22" s="15"/>
      <c r="H22" s="17">
        <f>SUM(H19:H20)</f>
        <v>-499309</v>
      </c>
      <c r="I22" s="15"/>
      <c r="J22" s="16" t="s">
        <v>25</v>
      </c>
      <c r="K22" s="15"/>
      <c r="L22" s="17">
        <f>SUM(L19:L20)</f>
        <v>-292807</v>
      </c>
      <c r="M22" s="15"/>
      <c r="N22" s="17">
        <f>SUM(N19:N20)</f>
        <v>8486</v>
      </c>
      <c r="O22" s="15"/>
      <c r="P22" s="16" t="s">
        <v>25</v>
      </c>
      <c r="Q22" s="16"/>
      <c r="R22" s="16" t="s">
        <v>25</v>
      </c>
      <c r="S22" s="16"/>
      <c r="T22" s="16" t="s">
        <v>25</v>
      </c>
      <c r="U22" s="15"/>
      <c r="V22" s="16" t="s">
        <v>25</v>
      </c>
      <c r="W22" s="15"/>
      <c r="X22" s="52">
        <f>SUM(D22:W22)</f>
        <v>-783630</v>
      </c>
      <c r="Y22" s="15"/>
      <c r="Z22" s="17">
        <f>SUM(Z19:Z21)</f>
        <v>-66251</v>
      </c>
      <c r="AA22" s="15"/>
      <c r="AB22" s="72">
        <f>SUM(X22:Z22)</f>
        <v>-849881</v>
      </c>
    </row>
    <row r="23" spans="1:28" ht="22.5" customHeight="1">
      <c r="A23" s="12" t="s">
        <v>237</v>
      </c>
      <c r="B23" s="63">
        <v>9</v>
      </c>
      <c r="C23" s="12"/>
      <c r="D23" s="16" t="s">
        <v>25</v>
      </c>
      <c r="E23" s="15"/>
      <c r="F23" s="16" t="s">
        <v>25</v>
      </c>
      <c r="G23" s="15"/>
      <c r="H23" s="16" t="s">
        <v>25</v>
      </c>
      <c r="I23" s="15"/>
      <c r="J23" s="16" t="s">
        <v>25</v>
      </c>
      <c r="K23" s="15"/>
      <c r="L23" s="16" t="s">
        <v>25</v>
      </c>
      <c r="M23" s="15"/>
      <c r="N23" s="16" t="s">
        <v>25</v>
      </c>
      <c r="O23" s="15"/>
      <c r="P23" s="16" t="s">
        <v>25</v>
      </c>
      <c r="Q23" s="16"/>
      <c r="R23" s="17">
        <v>676182</v>
      </c>
      <c r="S23" s="16"/>
      <c r="T23" s="17">
        <v>-676182</v>
      </c>
      <c r="U23" s="15"/>
      <c r="V23" s="16" t="s">
        <v>25</v>
      </c>
      <c r="W23" s="15"/>
      <c r="X23" s="16" t="s">
        <v>25</v>
      </c>
      <c r="Y23" s="15"/>
      <c r="Z23" s="16" t="s">
        <v>25</v>
      </c>
      <c r="AA23" s="15"/>
      <c r="AB23" s="16" t="s">
        <v>25</v>
      </c>
    </row>
    <row r="24" spans="1:28" ht="22.5" customHeight="1">
      <c r="A24" s="12" t="s">
        <v>223</v>
      </c>
      <c r="B24" s="63">
        <v>9</v>
      </c>
      <c r="C24" s="12"/>
      <c r="D24" s="16" t="s">
        <v>25</v>
      </c>
      <c r="E24" s="15"/>
      <c r="F24" s="16" t="s">
        <v>25</v>
      </c>
      <c r="G24" s="15"/>
      <c r="H24" s="16" t="s">
        <v>25</v>
      </c>
      <c r="I24" s="15"/>
      <c r="J24" s="16" t="s">
        <v>25</v>
      </c>
      <c r="K24" s="15"/>
      <c r="L24" s="16" t="s">
        <v>25</v>
      </c>
      <c r="M24" s="15"/>
      <c r="N24" s="16" t="s">
        <v>25</v>
      </c>
      <c r="O24" s="15"/>
      <c r="P24" s="16" t="s">
        <v>25</v>
      </c>
      <c r="Q24" s="16"/>
      <c r="R24" s="16" t="s">
        <v>25</v>
      </c>
      <c r="S24" s="16"/>
      <c r="T24" s="16" t="s">
        <v>25</v>
      </c>
      <c r="U24" s="15"/>
      <c r="V24" s="17">
        <v>-676182</v>
      </c>
      <c r="W24" s="15"/>
      <c r="X24" s="52">
        <f>SUM(D24:W24)</f>
        <v>-676182</v>
      </c>
      <c r="Y24" s="15"/>
      <c r="Z24" s="16" t="s">
        <v>25</v>
      </c>
      <c r="AA24" s="15"/>
      <c r="AB24" s="72">
        <f>SUM(X24:Z24)</f>
        <v>-676182</v>
      </c>
    </row>
    <row r="25" spans="1:28" ht="22.5" customHeight="1">
      <c r="A25" s="12" t="s">
        <v>176</v>
      </c>
      <c r="B25" s="63"/>
      <c r="C25" s="12"/>
      <c r="D25" s="16" t="s">
        <v>25</v>
      </c>
      <c r="E25" s="15"/>
      <c r="F25" s="16" t="s">
        <v>25</v>
      </c>
      <c r="G25" s="16"/>
      <c r="H25" s="18" t="s">
        <v>25</v>
      </c>
      <c r="I25" s="16"/>
      <c r="J25" s="65" t="s">
        <v>25</v>
      </c>
      <c r="K25" s="16"/>
      <c r="L25" s="16" t="s">
        <v>25</v>
      </c>
      <c r="M25" s="15"/>
      <c r="N25" s="16" t="s">
        <v>25</v>
      </c>
      <c r="O25" s="15"/>
      <c r="P25" s="16" t="s">
        <v>25</v>
      </c>
      <c r="Q25" s="16"/>
      <c r="R25" s="16" t="s">
        <v>25</v>
      </c>
      <c r="S25" s="16"/>
      <c r="T25" s="67">
        <v>2823805</v>
      </c>
      <c r="U25" s="16"/>
      <c r="V25" s="16" t="s">
        <v>25</v>
      </c>
      <c r="W25" s="16"/>
      <c r="X25" s="67">
        <f>SUM(D25:W25)</f>
        <v>2823805</v>
      </c>
      <c r="Y25" s="16"/>
      <c r="Z25" s="17">
        <v>75022</v>
      </c>
      <c r="AA25" s="16"/>
      <c r="AB25" s="72">
        <f>SUM(X25:Z25)</f>
        <v>2898827</v>
      </c>
    </row>
    <row r="26" spans="1:32" s="2" customFormat="1" ht="22.5" customHeight="1">
      <c r="A26" s="13" t="s">
        <v>99</v>
      </c>
      <c r="B26" s="30"/>
      <c r="D26" s="147" t="s">
        <v>25</v>
      </c>
      <c r="E26" s="84"/>
      <c r="F26" s="147" t="s">
        <v>25</v>
      </c>
      <c r="G26" s="84"/>
      <c r="H26" s="148">
        <f>SUM(H22:H25)</f>
        <v>-499309</v>
      </c>
      <c r="I26" s="84"/>
      <c r="J26" s="147" t="s">
        <v>25</v>
      </c>
      <c r="K26" s="84"/>
      <c r="L26" s="148">
        <f>SUM(L22:L25)</f>
        <v>-292807</v>
      </c>
      <c r="M26" s="84"/>
      <c r="N26" s="148">
        <f>SUM(N22:N25)</f>
        <v>8486</v>
      </c>
      <c r="O26" s="84"/>
      <c r="P26" s="147" t="s">
        <v>25</v>
      </c>
      <c r="Q26" s="85"/>
      <c r="R26" s="148">
        <f>SUM(R22:R25)</f>
        <v>676182</v>
      </c>
      <c r="S26" s="85"/>
      <c r="T26" s="148">
        <f>SUM(T22:T25)</f>
        <v>2147623</v>
      </c>
      <c r="U26" s="148">
        <f>SUM(U22:U25)</f>
        <v>0</v>
      </c>
      <c r="V26" s="148">
        <f>SUM(V22:V25)</f>
        <v>-676182</v>
      </c>
      <c r="W26" s="84"/>
      <c r="X26" s="87">
        <f>SUM(D26:W26)</f>
        <v>1363993</v>
      </c>
      <c r="Y26" s="84"/>
      <c r="Z26" s="148">
        <f>SUM(Z22:Z25)</f>
        <v>8771</v>
      </c>
      <c r="AA26" s="84"/>
      <c r="AB26" s="148">
        <f>SUM(X26:Z26)</f>
        <v>1372764</v>
      </c>
      <c r="AC26" s="22"/>
      <c r="AD26" s="22"/>
      <c r="AE26" s="22"/>
      <c r="AF26" s="22"/>
    </row>
    <row r="27" spans="1:32" s="2" customFormat="1" ht="22.5" customHeight="1">
      <c r="A27" s="12" t="s">
        <v>203</v>
      </c>
      <c r="B27" s="63"/>
      <c r="C27" s="12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87"/>
      <c r="Y27" s="16"/>
      <c r="Z27" s="16"/>
      <c r="AA27" s="16"/>
      <c r="AB27" s="17"/>
      <c r="AC27" s="22"/>
      <c r="AD27" s="22"/>
      <c r="AE27" s="22"/>
      <c r="AF27" s="22"/>
    </row>
    <row r="28" spans="1:32" s="2" customFormat="1" ht="22.5" customHeight="1">
      <c r="A28" s="12" t="s">
        <v>202</v>
      </c>
      <c r="B28" s="63"/>
      <c r="C28" s="12"/>
      <c r="D28" s="18" t="s">
        <v>25</v>
      </c>
      <c r="E28" s="16"/>
      <c r="F28" s="18" t="s">
        <v>25</v>
      </c>
      <c r="G28" s="16"/>
      <c r="H28" s="18" t="s">
        <v>25</v>
      </c>
      <c r="I28" s="16"/>
      <c r="J28" s="18" t="s">
        <v>25</v>
      </c>
      <c r="K28" s="16"/>
      <c r="L28" s="18" t="s">
        <v>25</v>
      </c>
      <c r="M28" s="16"/>
      <c r="N28" s="18" t="s">
        <v>25</v>
      </c>
      <c r="O28" s="16"/>
      <c r="P28" s="18" t="s">
        <v>25</v>
      </c>
      <c r="Q28" s="16"/>
      <c r="R28" s="18" t="s">
        <v>25</v>
      </c>
      <c r="S28" s="16"/>
      <c r="T28" s="19">
        <v>-1186535</v>
      </c>
      <c r="U28" s="16"/>
      <c r="V28" s="18" t="s">
        <v>25</v>
      </c>
      <c r="W28" s="16"/>
      <c r="X28" s="67">
        <f>SUM(D28:W28)</f>
        <v>-1186535</v>
      </c>
      <c r="Y28" s="16"/>
      <c r="Z28" s="19">
        <v>-39799</v>
      </c>
      <c r="AA28" s="16"/>
      <c r="AB28" s="19">
        <f>SUM(X28:Z28)</f>
        <v>-1226334</v>
      </c>
      <c r="AC28" s="22"/>
      <c r="AD28" s="22"/>
      <c r="AE28" s="22"/>
      <c r="AF28" s="22"/>
    </row>
    <row r="29" spans="1:28" ht="22.5" customHeight="1" thickBot="1">
      <c r="A29" s="13" t="s">
        <v>217</v>
      </c>
      <c r="B29" s="62"/>
      <c r="C29" s="13"/>
      <c r="D29" s="152">
        <f>D15+SUM(D26:D28)</f>
        <v>7519938</v>
      </c>
      <c r="E29" s="27"/>
      <c r="F29" s="28">
        <f>F15+SUM(F26:F28)</f>
        <v>16436492</v>
      </c>
      <c r="G29" s="27"/>
      <c r="H29" s="28">
        <f>H15+SUM(H26:H28)</f>
        <v>-692558</v>
      </c>
      <c r="I29" s="27"/>
      <c r="J29" s="28">
        <f>J15+SUM(J26:J28)</f>
        <v>2135301</v>
      </c>
      <c r="K29" s="27"/>
      <c r="L29" s="28">
        <f>L15+SUM(L26:L28)</f>
        <v>-469966</v>
      </c>
      <c r="M29" s="27"/>
      <c r="N29" s="28">
        <f>N15+SUM(N26:N28)</f>
        <v>223979</v>
      </c>
      <c r="O29" s="27"/>
      <c r="P29" s="28">
        <f>P15+SUM(P26:P28)</f>
        <v>820666</v>
      </c>
      <c r="Q29" s="79"/>
      <c r="R29" s="28">
        <f>SUM(R26:R28)</f>
        <v>676182</v>
      </c>
      <c r="S29" s="79"/>
      <c r="T29" s="28">
        <f>T15+SUM(T26:T28)</f>
        <v>19506926</v>
      </c>
      <c r="U29" s="27"/>
      <c r="V29" s="28">
        <f>V15+SUM(V26:V28)</f>
        <v>-1396882</v>
      </c>
      <c r="W29" s="27"/>
      <c r="X29" s="28">
        <f>X15+SUM(X26:X28)</f>
        <v>44760078</v>
      </c>
      <c r="Y29" s="27"/>
      <c r="Z29" s="28">
        <f>Z15+SUM(Z26:Z28)</f>
        <v>511026</v>
      </c>
      <c r="AA29" s="27"/>
      <c r="AB29" s="28">
        <f>AB15+SUM(AB26:AB28)</f>
        <v>45271104</v>
      </c>
    </row>
    <row r="30" ht="21" customHeight="1" thickTop="1"/>
    <row r="64" ht="21" customHeight="1">
      <c r="H64" s="90"/>
    </row>
    <row r="66" ht="21" customHeight="1">
      <c r="H66" s="90"/>
    </row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7" ht="21.75" customHeight="1"/>
    <row r="98" ht="21.75" customHeight="1"/>
    <row r="99" ht="21.75" customHeight="1"/>
    <row r="100" ht="21.75" customHeight="1"/>
    <row r="101" spans="4:10" ht="21.75" customHeight="1" thickBot="1">
      <c r="D101" s="154"/>
      <c r="F101" s="92"/>
      <c r="H101" s="92"/>
      <c r="J101" s="92"/>
    </row>
    <row r="102" ht="21" customHeight="1" thickTop="1"/>
    <row r="103" ht="21.75" customHeight="1"/>
    <row r="104" ht="21.75" customHeight="1"/>
    <row r="105" ht="21.75" customHeight="1">
      <c r="H105" s="91"/>
    </row>
    <row r="106" ht="21.75" customHeight="1"/>
    <row r="108" ht="22.5" customHeight="1"/>
  </sheetData>
  <sheetProtection password="C62A" sheet="1" objects="1" scenarios="1" selectLockedCells="1" selectUnlockedCells="1"/>
  <mergeCells count="5">
    <mergeCell ref="D5:AB5"/>
    <mergeCell ref="F6:O6"/>
    <mergeCell ref="P6:T6"/>
    <mergeCell ref="D11:AB11"/>
    <mergeCell ref="P7:R7"/>
  </mergeCells>
  <printOptions/>
  <pageMargins left="0.7" right="0.3" top="0.48" bottom="0.4" header="0.5" footer="0.4"/>
  <pageSetup firstPageNumber="9" useFirstPageNumber="1" horizontalDpi="600" verticalDpi="600" orientation="landscape" paperSize="9" scale="76" r:id="rId1"/>
  <headerFooter alignWithMargins="0">
    <oddFooter>&amp;Lหมายเหตุประกอบงบการเงินเป็นส่วนหนึ่งของงบการเงินนี้
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selection activeCell="B16" sqref="B16"/>
    </sheetView>
  </sheetViews>
  <sheetFormatPr defaultColWidth="9.140625" defaultRowHeight="22.5" customHeight="1"/>
  <cols>
    <col min="1" max="1" width="44.28125" style="5" customWidth="1"/>
    <col min="2" max="2" width="9.140625" style="24" customWidth="1"/>
    <col min="3" max="3" width="1.7109375" style="5" customWidth="1"/>
    <col min="4" max="4" width="13.57421875" style="5" customWidth="1"/>
    <col min="5" max="5" width="1.7109375" style="5" customWidth="1"/>
    <col min="6" max="6" width="13.7109375" style="5" customWidth="1"/>
    <col min="7" max="7" width="1.7109375" style="5" customWidth="1"/>
    <col min="8" max="8" width="13.28125" style="5" customWidth="1"/>
    <col min="9" max="9" width="1.7109375" style="5" customWidth="1"/>
    <col min="10" max="10" width="15.57421875" style="5" customWidth="1"/>
    <col min="11" max="11" width="1.7109375" style="5" customWidth="1"/>
    <col min="12" max="12" width="14.28125" style="5" customWidth="1"/>
    <col min="13" max="13" width="1.7109375" style="5" customWidth="1"/>
    <col min="14" max="14" width="13.57421875" style="5" customWidth="1"/>
    <col min="15" max="15" width="1.7109375" style="5" customWidth="1"/>
    <col min="16" max="16" width="13.8515625" style="5" customWidth="1"/>
    <col min="17" max="16384" width="9.140625" style="5" customWidth="1"/>
  </cols>
  <sheetData>
    <row r="1" spans="1:15" ht="25.5" customHeight="1">
      <c r="A1" s="4" t="s">
        <v>0</v>
      </c>
      <c r="B1" s="68"/>
      <c r="C1" s="4"/>
      <c r="D1" s="70"/>
      <c r="E1" s="4"/>
      <c r="G1" s="4"/>
      <c r="I1" s="4"/>
      <c r="K1" s="4"/>
      <c r="M1" s="4"/>
      <c r="O1" s="4"/>
    </row>
    <row r="2" spans="1:15" ht="25.5" customHeight="1">
      <c r="A2" s="4" t="s">
        <v>152</v>
      </c>
      <c r="B2" s="68"/>
      <c r="C2" s="4"/>
      <c r="D2" s="70"/>
      <c r="E2" s="4"/>
      <c r="G2" s="4"/>
      <c r="I2" s="4"/>
      <c r="K2" s="4"/>
      <c r="M2" s="4"/>
      <c r="O2" s="4"/>
    </row>
    <row r="3" spans="1:15" ht="25.5" customHeight="1">
      <c r="A3" s="4" t="s">
        <v>215</v>
      </c>
      <c r="B3" s="68"/>
      <c r="C3" s="4"/>
      <c r="D3" s="70"/>
      <c r="E3" s="4"/>
      <c r="G3" s="4"/>
      <c r="I3" s="4"/>
      <c r="K3" s="4"/>
      <c r="M3" s="4"/>
      <c r="O3" s="4"/>
    </row>
    <row r="4" spans="1:16" ht="22.5" customHeight="1">
      <c r="A4" s="71"/>
      <c r="B4" s="58"/>
      <c r="C4" s="71"/>
      <c r="D4" s="70"/>
      <c r="E4" s="71"/>
      <c r="F4" s="50"/>
      <c r="G4" s="71"/>
      <c r="H4" s="50"/>
      <c r="I4" s="71"/>
      <c r="J4" s="50"/>
      <c r="K4" s="71"/>
      <c r="L4" s="50"/>
      <c r="M4" s="71"/>
      <c r="N4" s="50"/>
      <c r="O4" s="71"/>
      <c r="P4" s="50"/>
    </row>
    <row r="5" spans="1:16" ht="22.5" customHeight="1">
      <c r="A5" s="7"/>
      <c r="B5" s="23"/>
      <c r="C5" s="7"/>
      <c r="D5" s="186" t="s">
        <v>81</v>
      </c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</row>
    <row r="6" spans="1:16" ht="22.5" customHeight="1">
      <c r="A6" s="11"/>
      <c r="B6" s="21"/>
      <c r="C6" s="11"/>
      <c r="D6" s="11"/>
      <c r="E6" s="11"/>
      <c r="F6" s="189" t="s">
        <v>26</v>
      </c>
      <c r="G6" s="189"/>
      <c r="H6" s="189"/>
      <c r="I6" s="189"/>
      <c r="J6" s="189"/>
      <c r="K6" s="11"/>
      <c r="L6" s="189" t="s">
        <v>27</v>
      </c>
      <c r="M6" s="189"/>
      <c r="N6" s="189"/>
      <c r="O6" s="11"/>
      <c r="P6" s="11" t="s">
        <v>95</v>
      </c>
    </row>
    <row r="7" spans="1:16" ht="22.5" customHeight="1">
      <c r="A7" s="11"/>
      <c r="B7" s="21"/>
      <c r="C7" s="11"/>
      <c r="D7" s="11" t="s">
        <v>42</v>
      </c>
      <c r="E7" s="11"/>
      <c r="F7" s="11"/>
      <c r="G7" s="11"/>
      <c r="H7" s="11"/>
      <c r="I7" s="11"/>
      <c r="J7" s="11" t="s">
        <v>93</v>
      </c>
      <c r="K7" s="11"/>
      <c r="L7" s="11"/>
      <c r="M7" s="11"/>
      <c r="N7" s="11"/>
      <c r="O7" s="11"/>
      <c r="P7" s="11" t="s">
        <v>62</v>
      </c>
    </row>
    <row r="8" spans="1:16" ht="22.5" customHeight="1">
      <c r="A8" s="11"/>
      <c r="B8" s="21"/>
      <c r="C8" s="11"/>
      <c r="D8" s="11" t="s">
        <v>43</v>
      </c>
      <c r="E8" s="11"/>
      <c r="F8" s="11" t="s">
        <v>39</v>
      </c>
      <c r="G8" s="11"/>
      <c r="H8" s="11" t="s">
        <v>94</v>
      </c>
      <c r="I8" s="11"/>
      <c r="J8" s="11" t="s">
        <v>159</v>
      </c>
      <c r="K8" s="11"/>
      <c r="L8" s="11" t="s">
        <v>71</v>
      </c>
      <c r="M8" s="11"/>
      <c r="N8" s="11" t="s">
        <v>74</v>
      </c>
      <c r="O8" s="11"/>
      <c r="P8" s="88" t="s">
        <v>173</v>
      </c>
    </row>
    <row r="9" spans="1:16" ht="22.5" customHeight="1">
      <c r="A9" s="20"/>
      <c r="B9" s="21" t="s">
        <v>4</v>
      </c>
      <c r="C9" s="20"/>
      <c r="D9" s="11" t="s">
        <v>47</v>
      </c>
      <c r="E9" s="20"/>
      <c r="F9" s="11" t="s">
        <v>105</v>
      </c>
      <c r="G9" s="20"/>
      <c r="H9" s="11" t="s">
        <v>97</v>
      </c>
      <c r="I9" s="20"/>
      <c r="J9" s="11" t="s">
        <v>160</v>
      </c>
      <c r="K9" s="20"/>
      <c r="L9" s="11" t="s">
        <v>72</v>
      </c>
      <c r="M9" s="20"/>
      <c r="N9" s="11" t="s">
        <v>73</v>
      </c>
      <c r="O9" s="20"/>
      <c r="P9" s="74" t="s">
        <v>174</v>
      </c>
    </row>
    <row r="10" spans="1:16" ht="22.5" customHeight="1">
      <c r="A10" s="20"/>
      <c r="B10" s="21"/>
      <c r="C10" s="20"/>
      <c r="D10" s="191" t="s">
        <v>63</v>
      </c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</row>
    <row r="11" spans="1:16" ht="6.75" customHeight="1">
      <c r="A11" s="20"/>
      <c r="B11" s="21"/>
      <c r="C11" s="20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ht="22.5" customHeight="1">
      <c r="A12" s="13" t="s">
        <v>161</v>
      </c>
      <c r="B12" s="62"/>
      <c r="C12" s="13"/>
      <c r="D12" s="89">
        <v>7519938</v>
      </c>
      <c r="E12" s="13"/>
      <c r="F12" s="89">
        <v>16478865</v>
      </c>
      <c r="G12" s="13"/>
      <c r="H12" s="86">
        <v>759512</v>
      </c>
      <c r="I12" s="13"/>
      <c r="J12" s="86">
        <v>-221482</v>
      </c>
      <c r="K12" s="13"/>
      <c r="L12" s="89">
        <v>820666</v>
      </c>
      <c r="M12" s="13"/>
      <c r="N12" s="86">
        <v>2742133</v>
      </c>
      <c r="O12" s="13"/>
      <c r="P12" s="86">
        <v>28099632</v>
      </c>
    </row>
    <row r="13" spans="1:16" s="2" customFormat="1" ht="22.5" customHeight="1">
      <c r="A13" s="13" t="s">
        <v>98</v>
      </c>
      <c r="B13" s="62"/>
      <c r="C13" s="13"/>
      <c r="D13" s="27"/>
      <c r="E13" s="13"/>
      <c r="F13" s="27"/>
      <c r="G13" s="13"/>
      <c r="H13" s="44"/>
      <c r="I13" s="13"/>
      <c r="J13" s="27"/>
      <c r="K13" s="13"/>
      <c r="L13" s="27"/>
      <c r="M13" s="13"/>
      <c r="N13" s="27"/>
      <c r="O13" s="13"/>
      <c r="P13" s="27"/>
    </row>
    <row r="14" spans="1:16" s="2" customFormat="1" ht="22.5" customHeight="1">
      <c r="A14" s="13" t="s">
        <v>167</v>
      </c>
      <c r="B14" s="62"/>
      <c r="C14" s="13"/>
      <c r="E14" s="13"/>
      <c r="G14" s="13"/>
      <c r="H14" s="48"/>
      <c r="I14" s="13"/>
      <c r="J14" s="48"/>
      <c r="K14" s="13"/>
      <c r="M14" s="13"/>
      <c r="N14" s="48"/>
      <c r="O14" s="13"/>
      <c r="P14" s="48"/>
    </row>
    <row r="15" spans="1:16" ht="22.5" customHeight="1">
      <c r="A15" s="12" t="s">
        <v>104</v>
      </c>
      <c r="B15" s="63"/>
      <c r="C15" s="12"/>
      <c r="D15" s="15" t="s">
        <v>25</v>
      </c>
      <c r="E15" s="12"/>
      <c r="F15" s="15" t="s">
        <v>25</v>
      </c>
      <c r="G15" s="12"/>
      <c r="H15" s="69">
        <v>-157256</v>
      </c>
      <c r="I15" s="12"/>
      <c r="J15" s="15" t="s">
        <v>169</v>
      </c>
      <c r="K15" s="12"/>
      <c r="L15" s="15" t="s">
        <v>25</v>
      </c>
      <c r="M15" s="12"/>
      <c r="N15" s="69">
        <v>157256</v>
      </c>
      <c r="O15" s="12"/>
      <c r="P15" s="15" t="s">
        <v>25</v>
      </c>
    </row>
    <row r="16" spans="1:16" ht="22.5" customHeight="1">
      <c r="A16" s="12" t="s">
        <v>135</v>
      </c>
      <c r="B16" s="63"/>
      <c r="C16" s="12"/>
      <c r="D16" s="18" t="s">
        <v>25</v>
      </c>
      <c r="E16" s="12"/>
      <c r="F16" s="18" t="s">
        <v>25</v>
      </c>
      <c r="G16" s="12"/>
      <c r="H16" s="18" t="s">
        <v>25</v>
      </c>
      <c r="I16" s="12"/>
      <c r="J16" s="19">
        <v>42466</v>
      </c>
      <c r="K16" s="12"/>
      <c r="L16" s="18" t="s">
        <v>25</v>
      </c>
      <c r="M16" s="12"/>
      <c r="N16" s="18" t="s">
        <v>25</v>
      </c>
      <c r="O16" s="12"/>
      <c r="P16" s="19">
        <f>SUM(D16:O16)</f>
        <v>42466</v>
      </c>
    </row>
    <row r="17" spans="1:16" ht="22.5" customHeight="1">
      <c r="A17" s="12" t="s">
        <v>136</v>
      </c>
      <c r="B17" s="63"/>
      <c r="C17" s="12"/>
      <c r="D17" s="51"/>
      <c r="E17" s="12"/>
      <c r="F17" s="51"/>
      <c r="G17" s="12"/>
      <c r="H17" s="51"/>
      <c r="I17" s="12"/>
      <c r="J17" s="51"/>
      <c r="K17" s="12"/>
      <c r="L17" s="51"/>
      <c r="M17" s="12"/>
      <c r="N17" s="51"/>
      <c r="O17" s="12"/>
      <c r="P17" s="51"/>
    </row>
    <row r="18" spans="1:16" ht="22.5" customHeight="1">
      <c r="A18" s="12" t="s">
        <v>137</v>
      </c>
      <c r="B18" s="63"/>
      <c r="C18" s="12"/>
      <c r="D18" s="15" t="s">
        <v>25</v>
      </c>
      <c r="E18" s="12"/>
      <c r="F18" s="15" t="s">
        <v>25</v>
      </c>
      <c r="G18" s="12"/>
      <c r="H18" s="52">
        <f>SUM(H15:H16)</f>
        <v>-157256</v>
      </c>
      <c r="I18" s="12"/>
      <c r="J18" s="52">
        <f>SUM(J16:J16)</f>
        <v>42466</v>
      </c>
      <c r="K18" s="12"/>
      <c r="L18" s="15" t="s">
        <v>25</v>
      </c>
      <c r="M18" s="12"/>
      <c r="N18" s="52">
        <f>SUM(N15:N16)</f>
        <v>157256</v>
      </c>
      <c r="O18" s="12"/>
      <c r="P18" s="14">
        <f>SUM(D18:O18)</f>
        <v>42466</v>
      </c>
    </row>
    <row r="19" spans="1:16" ht="22.5" customHeight="1">
      <c r="A19" s="12" t="s">
        <v>176</v>
      </c>
      <c r="B19" s="63"/>
      <c r="C19" s="12"/>
      <c r="D19" s="18" t="s">
        <v>25</v>
      </c>
      <c r="E19" s="12"/>
      <c r="F19" s="18" t="s">
        <v>25</v>
      </c>
      <c r="G19" s="12"/>
      <c r="H19" s="18" t="s">
        <v>25</v>
      </c>
      <c r="I19" s="12"/>
      <c r="J19" s="15" t="s">
        <v>169</v>
      </c>
      <c r="K19" s="12"/>
      <c r="L19" s="18" t="s">
        <v>25</v>
      </c>
      <c r="M19" s="12"/>
      <c r="N19" s="19">
        <v>10316656</v>
      </c>
      <c r="O19" s="12"/>
      <c r="P19" s="19">
        <f>SUM(D19:O19)</f>
        <v>10316656</v>
      </c>
    </row>
    <row r="20" spans="1:16" s="2" customFormat="1" ht="22.5" customHeight="1">
      <c r="A20" s="13" t="s">
        <v>99</v>
      </c>
      <c r="B20" s="30"/>
      <c r="D20" s="105" t="s">
        <v>25</v>
      </c>
      <c r="F20" s="105" t="s">
        <v>25</v>
      </c>
      <c r="H20" s="146">
        <f>SUM(H18:H19)</f>
        <v>-157256</v>
      </c>
      <c r="J20" s="146">
        <f>SUM(J18:J19)</f>
        <v>42466</v>
      </c>
      <c r="L20" s="105" t="s">
        <v>25</v>
      </c>
      <c r="N20" s="146">
        <f>SUM(N18:N19)</f>
        <v>10473912</v>
      </c>
      <c r="P20" s="146">
        <f>SUM(P18:P19)</f>
        <v>10359122</v>
      </c>
    </row>
    <row r="21" spans="1:16" s="31" customFormat="1" ht="22.5" customHeight="1">
      <c r="A21" s="12" t="s">
        <v>177</v>
      </c>
      <c r="B21" s="24">
        <v>12</v>
      </c>
      <c r="D21" s="18" t="s">
        <v>25</v>
      </c>
      <c r="E21" s="38"/>
      <c r="F21" s="18" t="s">
        <v>25</v>
      </c>
      <c r="G21" s="38"/>
      <c r="H21" s="135" t="s">
        <v>25</v>
      </c>
      <c r="I21" s="38"/>
      <c r="J21" s="18" t="s">
        <v>169</v>
      </c>
      <c r="K21" s="38"/>
      <c r="L21" s="18" t="s">
        <v>25</v>
      </c>
      <c r="M21" s="38"/>
      <c r="N21" s="35">
        <v>-150398</v>
      </c>
      <c r="O21" s="38"/>
      <c r="P21" s="35">
        <f>SUM(D21:N21)</f>
        <v>-150398</v>
      </c>
    </row>
    <row r="22" spans="1:16" ht="22.5" customHeight="1" thickBot="1">
      <c r="A22" s="13" t="s">
        <v>216</v>
      </c>
      <c r="B22" s="62"/>
      <c r="C22" s="13"/>
      <c r="D22" s="73">
        <f>SUM(D12)</f>
        <v>7519938</v>
      </c>
      <c r="E22" s="13"/>
      <c r="F22" s="73">
        <f>SUM(F12)</f>
        <v>16478865</v>
      </c>
      <c r="G22" s="13"/>
      <c r="H22" s="28">
        <f>SUM(H12+H15)</f>
        <v>602256</v>
      </c>
      <c r="I22" s="13"/>
      <c r="J22" s="28">
        <f>SUM(J12+J20)</f>
        <v>-179016</v>
      </c>
      <c r="K22" s="13"/>
      <c r="L22" s="73">
        <f>SUM(L12)</f>
        <v>820666</v>
      </c>
      <c r="M22" s="13"/>
      <c r="N22" s="28">
        <f>SUM(N12+N20+N21)</f>
        <v>13065647</v>
      </c>
      <c r="O22" s="13"/>
      <c r="P22" s="28">
        <f>SUM(P12+P20+P21)</f>
        <v>38308356</v>
      </c>
    </row>
    <row r="23" ht="22.5" customHeight="1" thickTop="1"/>
  </sheetData>
  <sheetProtection password="C62A" sheet="1" objects="1" scenarios="1" selectLockedCells="1" selectUnlockedCells="1"/>
  <mergeCells count="4">
    <mergeCell ref="D5:P5"/>
    <mergeCell ref="F6:J6"/>
    <mergeCell ref="L6:N6"/>
    <mergeCell ref="D10:P10"/>
  </mergeCells>
  <printOptions/>
  <pageMargins left="0.7" right="0.3" top="0.48" bottom="0.4" header="0.5" footer="0.4"/>
  <pageSetup firstPageNumber="10" useFirstPageNumber="1" horizontalDpi="600" verticalDpi="600" orientation="landscape" paperSize="9" scale="95" r:id="rId1"/>
  <headerFooter alignWithMargins="0">
    <oddFooter>&amp;Lหมายเหตุประกอบงบการเงินเป็นส่วนหนึ่งของงบการเงินนี้
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23"/>
  <sheetViews>
    <sheetView showGridLines="0" zoomScaleSheetLayoutView="100" workbookViewId="0" topLeftCell="A9">
      <selection activeCell="B21" sqref="B21"/>
    </sheetView>
  </sheetViews>
  <sheetFormatPr defaultColWidth="9.140625" defaultRowHeight="22.5" customHeight="1"/>
  <cols>
    <col min="1" max="1" width="37.00390625" style="5" customWidth="1"/>
    <col min="2" max="2" width="9.140625" style="24" customWidth="1"/>
    <col min="3" max="3" width="1.7109375" style="5" customWidth="1"/>
    <col min="4" max="4" width="12.421875" style="5" customWidth="1"/>
    <col min="5" max="5" width="1.7109375" style="5" customWidth="1"/>
    <col min="6" max="6" width="13.7109375" style="5" customWidth="1"/>
    <col min="7" max="7" width="1.7109375" style="5" customWidth="1"/>
    <col min="8" max="8" width="11.8515625" style="5" customWidth="1"/>
    <col min="9" max="9" width="1.7109375" style="5" customWidth="1"/>
    <col min="10" max="10" width="15.57421875" style="5" customWidth="1"/>
    <col min="11" max="11" width="1.7109375" style="5" customWidth="1"/>
    <col min="12" max="12" width="11.57421875" style="5" customWidth="1"/>
    <col min="13" max="13" width="1.7109375" style="5" customWidth="1"/>
    <col min="14" max="14" width="11.8515625" style="5" customWidth="1"/>
    <col min="15" max="15" width="1.7109375" style="5" customWidth="1"/>
    <col min="16" max="16" width="13.8515625" style="5" customWidth="1"/>
    <col min="17" max="17" width="1.7109375" style="5" customWidth="1"/>
    <col min="18" max="18" width="13.8515625" style="5" customWidth="1"/>
    <col min="19" max="19" width="1.7109375" style="5" customWidth="1"/>
    <col min="20" max="20" width="13.8515625" style="5" customWidth="1"/>
    <col min="21" max="16384" width="9.140625" style="5" customWidth="1"/>
  </cols>
  <sheetData>
    <row r="1" spans="1:19" ht="24.75" customHeight="1">
      <c r="A1" s="4" t="s">
        <v>0</v>
      </c>
      <c r="B1" s="68"/>
      <c r="C1" s="4"/>
      <c r="D1" s="70"/>
      <c r="E1" s="4"/>
      <c r="G1" s="4"/>
      <c r="I1" s="4"/>
      <c r="K1" s="4"/>
      <c r="M1" s="4"/>
      <c r="O1" s="4"/>
      <c r="Q1" s="4"/>
      <c r="S1" s="4"/>
    </row>
    <row r="2" spans="1:19" ht="24.75" customHeight="1">
      <c r="A2" s="4" t="s">
        <v>152</v>
      </c>
      <c r="B2" s="68"/>
      <c r="C2" s="4"/>
      <c r="D2" s="70"/>
      <c r="E2" s="4"/>
      <c r="G2" s="4"/>
      <c r="I2" s="4"/>
      <c r="K2" s="4"/>
      <c r="M2" s="4"/>
      <c r="O2" s="4"/>
      <c r="Q2" s="4"/>
      <c r="S2" s="4"/>
    </row>
    <row r="3" spans="1:19" ht="24.75" customHeight="1">
      <c r="A3" s="4" t="s">
        <v>215</v>
      </c>
      <c r="B3" s="68"/>
      <c r="C3" s="4"/>
      <c r="D3" s="70"/>
      <c r="E3" s="4"/>
      <c r="G3" s="4"/>
      <c r="I3" s="4"/>
      <c r="K3" s="4"/>
      <c r="M3" s="4"/>
      <c r="O3" s="4"/>
      <c r="Q3" s="4"/>
      <c r="S3" s="4"/>
    </row>
    <row r="4" spans="1:19" ht="22.5" customHeight="1">
      <c r="A4" s="71"/>
      <c r="B4" s="58"/>
      <c r="C4" s="71"/>
      <c r="D4" s="70"/>
      <c r="E4" s="71"/>
      <c r="F4" s="50"/>
      <c r="G4" s="71"/>
      <c r="H4" s="50"/>
      <c r="I4" s="71"/>
      <c r="J4" s="50"/>
      <c r="K4" s="71"/>
      <c r="L4" s="50"/>
      <c r="M4" s="71"/>
      <c r="N4" s="50"/>
      <c r="O4" s="71"/>
      <c r="P4" s="50"/>
      <c r="Q4" s="71"/>
      <c r="S4" s="71"/>
    </row>
    <row r="5" spans="1:19" ht="22.5" customHeight="1">
      <c r="A5" s="7"/>
      <c r="B5" s="23"/>
      <c r="C5" s="7"/>
      <c r="D5" s="186" t="s">
        <v>81</v>
      </c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6"/>
      <c r="S5" s="6"/>
    </row>
    <row r="6" spans="1:20" s="25" customFormat="1" ht="22.5" customHeight="1">
      <c r="A6" s="21"/>
      <c r="B6" s="21"/>
      <c r="C6" s="21"/>
      <c r="D6" s="21"/>
      <c r="E6" s="21"/>
      <c r="F6" s="189" t="s">
        <v>26</v>
      </c>
      <c r="G6" s="189"/>
      <c r="H6" s="189"/>
      <c r="I6" s="189"/>
      <c r="J6" s="189"/>
      <c r="K6" s="21"/>
      <c r="L6" s="189" t="s">
        <v>27</v>
      </c>
      <c r="M6" s="189"/>
      <c r="N6" s="189"/>
      <c r="O6" s="189"/>
      <c r="P6" s="189"/>
      <c r="Q6" s="11"/>
      <c r="R6" s="11"/>
      <c r="S6" s="11"/>
      <c r="T6" s="11" t="s">
        <v>95</v>
      </c>
    </row>
    <row r="7" spans="1:22" ht="22.5" customHeight="1">
      <c r="A7" s="11"/>
      <c r="B7" s="21"/>
      <c r="C7" s="11"/>
      <c r="D7" s="11" t="s">
        <v>42</v>
      </c>
      <c r="E7" s="11"/>
      <c r="F7" s="11"/>
      <c r="G7" s="11"/>
      <c r="H7" s="11"/>
      <c r="I7" s="11"/>
      <c r="J7" s="11" t="s">
        <v>93</v>
      </c>
      <c r="K7" s="11"/>
      <c r="L7" s="192" t="s">
        <v>234</v>
      </c>
      <c r="M7" s="192"/>
      <c r="N7" s="192"/>
      <c r="O7" s="11"/>
      <c r="P7" s="11"/>
      <c r="Q7" s="11"/>
      <c r="R7" s="11"/>
      <c r="S7" s="11"/>
      <c r="T7" s="11" t="s">
        <v>62</v>
      </c>
      <c r="U7" s="11"/>
      <c r="V7" s="11"/>
    </row>
    <row r="8" spans="1:22" ht="22.5" customHeight="1">
      <c r="A8" s="11"/>
      <c r="B8" s="21"/>
      <c r="C8" s="11"/>
      <c r="D8" s="11" t="s">
        <v>43</v>
      </c>
      <c r="E8" s="11"/>
      <c r="F8" s="11" t="s">
        <v>39</v>
      </c>
      <c r="G8" s="11"/>
      <c r="H8" s="11" t="s">
        <v>94</v>
      </c>
      <c r="I8" s="11"/>
      <c r="J8" s="11" t="s">
        <v>159</v>
      </c>
      <c r="K8" s="11"/>
      <c r="L8" s="11" t="s">
        <v>71</v>
      </c>
      <c r="M8" s="11"/>
      <c r="N8" s="11" t="s">
        <v>235</v>
      </c>
      <c r="O8" s="11"/>
      <c r="P8" s="11" t="s">
        <v>74</v>
      </c>
      <c r="Q8" s="11"/>
      <c r="R8" s="11" t="s">
        <v>233</v>
      </c>
      <c r="S8" s="11"/>
      <c r="T8" s="88" t="s">
        <v>173</v>
      </c>
      <c r="U8" s="11"/>
      <c r="V8" s="11"/>
    </row>
    <row r="9" spans="1:22" ht="22.5" customHeight="1">
      <c r="A9" s="20"/>
      <c r="B9" s="21" t="s">
        <v>4</v>
      </c>
      <c r="C9" s="20"/>
      <c r="D9" s="11" t="s">
        <v>47</v>
      </c>
      <c r="E9" s="20"/>
      <c r="F9" s="11" t="s">
        <v>105</v>
      </c>
      <c r="G9" s="20"/>
      <c r="H9" s="11" t="s">
        <v>97</v>
      </c>
      <c r="I9" s="20"/>
      <c r="J9" s="11" t="s">
        <v>160</v>
      </c>
      <c r="K9" s="20"/>
      <c r="L9" s="11" t="s">
        <v>72</v>
      </c>
      <c r="M9" s="20"/>
      <c r="N9" s="11" t="s">
        <v>223</v>
      </c>
      <c r="O9" s="20"/>
      <c r="P9" s="11" t="s">
        <v>73</v>
      </c>
      <c r="Q9" s="20"/>
      <c r="R9" s="11" t="s">
        <v>44</v>
      </c>
      <c r="S9" s="20"/>
      <c r="T9" s="74" t="s">
        <v>174</v>
      </c>
      <c r="U9" s="11"/>
      <c r="V9" s="11"/>
    </row>
    <row r="10" spans="1:20" ht="22.5" customHeight="1">
      <c r="A10" s="20"/>
      <c r="B10" s="21"/>
      <c r="C10" s="20"/>
      <c r="D10" s="191" t="s">
        <v>63</v>
      </c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</row>
    <row r="11" spans="1:19" ht="6.75" customHeight="1">
      <c r="A11" s="20"/>
      <c r="B11" s="21"/>
      <c r="C11" s="20"/>
      <c r="D11" s="21"/>
      <c r="E11" s="20"/>
      <c r="F11" s="21"/>
      <c r="G11" s="20"/>
      <c r="H11" s="21"/>
      <c r="I11" s="20"/>
      <c r="J11" s="21"/>
      <c r="K11" s="20"/>
      <c r="L11" s="21"/>
      <c r="M11" s="20"/>
      <c r="N11" s="21"/>
      <c r="O11" s="20"/>
      <c r="P11" s="21"/>
      <c r="Q11" s="20"/>
      <c r="S11" s="20"/>
    </row>
    <row r="12" spans="1:20" ht="22.5" customHeight="1">
      <c r="A12" s="13" t="s">
        <v>117</v>
      </c>
      <c r="B12" s="62"/>
      <c r="C12" s="13"/>
      <c r="D12" s="27">
        <v>7519938</v>
      </c>
      <c r="E12" s="13"/>
      <c r="F12" s="27">
        <v>16478865</v>
      </c>
      <c r="G12" s="13"/>
      <c r="H12" s="44">
        <v>600629</v>
      </c>
      <c r="I12" s="13"/>
      <c r="J12" s="27">
        <v>-241082</v>
      </c>
      <c r="K12" s="13"/>
      <c r="L12" s="27">
        <v>820666</v>
      </c>
      <c r="M12" s="13"/>
      <c r="N12" s="165" t="s">
        <v>25</v>
      </c>
      <c r="O12" s="13"/>
      <c r="P12" s="27">
        <v>13528244</v>
      </c>
      <c r="Q12" s="13"/>
      <c r="R12" s="165" t="s">
        <v>25</v>
      </c>
      <c r="S12" s="13"/>
      <c r="T12" s="27">
        <f>SUM(D12:S12)</f>
        <v>38707260</v>
      </c>
    </row>
    <row r="13" spans="1:20" ht="22.5" customHeight="1">
      <c r="A13" s="13" t="s">
        <v>98</v>
      </c>
      <c r="B13" s="63"/>
      <c r="C13" s="12"/>
      <c r="D13" s="14"/>
      <c r="E13" s="12"/>
      <c r="F13" s="14"/>
      <c r="G13" s="12"/>
      <c r="H13" s="69"/>
      <c r="I13" s="12"/>
      <c r="J13" s="14"/>
      <c r="K13" s="12"/>
      <c r="L13" s="14"/>
      <c r="M13" s="12"/>
      <c r="N13" s="14"/>
      <c r="O13" s="12"/>
      <c r="P13" s="14"/>
      <c r="Q13" s="12"/>
      <c r="R13" s="14"/>
      <c r="S13" s="12"/>
      <c r="T13" s="14"/>
    </row>
    <row r="14" spans="1:20" ht="22.5" customHeight="1">
      <c r="A14" s="13" t="s">
        <v>167</v>
      </c>
      <c r="B14" s="63"/>
      <c r="C14" s="12"/>
      <c r="E14" s="12"/>
      <c r="G14" s="12"/>
      <c r="I14" s="12"/>
      <c r="J14" s="64"/>
      <c r="K14" s="12"/>
      <c r="M14" s="12"/>
      <c r="N14" s="64"/>
      <c r="O14" s="12"/>
      <c r="P14" s="64"/>
      <c r="Q14" s="12"/>
      <c r="R14" s="64"/>
      <c r="S14" s="12"/>
      <c r="T14" s="64"/>
    </row>
    <row r="15" spans="1:20" ht="22.5" customHeight="1">
      <c r="A15" s="12" t="s">
        <v>135</v>
      </c>
      <c r="B15" s="63"/>
      <c r="C15" s="12"/>
      <c r="D15" s="65" t="s">
        <v>25</v>
      </c>
      <c r="E15" s="12"/>
      <c r="F15" s="65" t="s">
        <v>25</v>
      </c>
      <c r="G15" s="12"/>
      <c r="H15" s="65" t="s">
        <v>25</v>
      </c>
      <c r="I15" s="12"/>
      <c r="J15" s="67">
        <v>-175747</v>
      </c>
      <c r="K15" s="12"/>
      <c r="L15" s="65" t="s">
        <v>25</v>
      </c>
      <c r="M15" s="12"/>
      <c r="N15" s="65" t="s">
        <v>25</v>
      </c>
      <c r="O15" s="12"/>
      <c r="P15" s="65" t="s">
        <v>25</v>
      </c>
      <c r="Q15" s="12"/>
      <c r="R15" s="65" t="s">
        <v>25</v>
      </c>
      <c r="S15" s="12"/>
      <c r="T15" s="19">
        <f>SUM(F15:S15)</f>
        <v>-175747</v>
      </c>
    </row>
    <row r="16" spans="1:20" ht="22.5" customHeight="1">
      <c r="A16" s="12" t="s">
        <v>168</v>
      </c>
      <c r="B16" s="63"/>
      <c r="C16" s="12"/>
      <c r="D16" s="51"/>
      <c r="E16" s="12"/>
      <c r="F16" s="51"/>
      <c r="G16" s="12"/>
      <c r="H16" s="51"/>
      <c r="I16" s="12"/>
      <c r="J16" s="51"/>
      <c r="K16" s="12"/>
      <c r="L16" s="51"/>
      <c r="M16" s="12"/>
      <c r="N16" s="51"/>
      <c r="O16" s="12"/>
      <c r="P16" s="51"/>
      <c r="Q16" s="12"/>
      <c r="R16" s="51"/>
      <c r="S16" s="12"/>
      <c r="T16" s="51"/>
    </row>
    <row r="17" spans="1:20" ht="22.5" customHeight="1">
      <c r="A17" s="12" t="s">
        <v>137</v>
      </c>
      <c r="B17" s="63"/>
      <c r="C17" s="12"/>
      <c r="D17" s="15" t="s">
        <v>25</v>
      </c>
      <c r="E17" s="12"/>
      <c r="F17" s="15" t="s">
        <v>25</v>
      </c>
      <c r="G17" s="12"/>
      <c r="H17" s="51" t="s">
        <v>25</v>
      </c>
      <c r="I17" s="12"/>
      <c r="J17" s="52">
        <f>J15</f>
        <v>-175747</v>
      </c>
      <c r="K17" s="12"/>
      <c r="L17" s="15" t="s">
        <v>25</v>
      </c>
      <c r="M17" s="12"/>
      <c r="N17" s="51" t="s">
        <v>25</v>
      </c>
      <c r="O17" s="12"/>
      <c r="P17" s="51" t="s">
        <v>25</v>
      </c>
      <c r="Q17" s="12"/>
      <c r="R17" s="51" t="s">
        <v>25</v>
      </c>
      <c r="S17" s="12"/>
      <c r="T17" s="14">
        <f>SUM(F17:S17)</f>
        <v>-175747</v>
      </c>
    </row>
    <row r="18" spans="1:20" s="168" customFormat="1" ht="22.5" customHeight="1">
      <c r="A18" s="175" t="s">
        <v>237</v>
      </c>
      <c r="B18" s="176">
        <v>9</v>
      </c>
      <c r="C18" s="175"/>
      <c r="D18" s="177" t="s">
        <v>25</v>
      </c>
      <c r="E18" s="175"/>
      <c r="F18" s="177" t="s">
        <v>25</v>
      </c>
      <c r="G18" s="175"/>
      <c r="H18" s="178" t="s">
        <v>25</v>
      </c>
      <c r="I18" s="175"/>
      <c r="J18" s="177" t="s">
        <v>25</v>
      </c>
      <c r="K18" s="175"/>
      <c r="L18" s="177" t="s">
        <v>25</v>
      </c>
      <c r="M18" s="175"/>
      <c r="N18" s="179">
        <v>676182</v>
      </c>
      <c r="O18" s="175"/>
      <c r="P18" s="179">
        <v>-676182</v>
      </c>
      <c r="Q18" s="175"/>
      <c r="R18" s="177" t="s">
        <v>25</v>
      </c>
      <c r="S18" s="175"/>
      <c r="T18" s="177" t="s">
        <v>25</v>
      </c>
    </row>
    <row r="19" spans="1:24" s="168" customFormat="1" ht="22.5" customHeight="1">
      <c r="A19" s="175" t="s">
        <v>223</v>
      </c>
      <c r="B19" s="176">
        <v>9</v>
      </c>
      <c r="C19" s="175"/>
      <c r="D19" s="177" t="s">
        <v>25</v>
      </c>
      <c r="E19" s="175"/>
      <c r="F19" s="177" t="s">
        <v>25</v>
      </c>
      <c r="G19" s="175"/>
      <c r="H19" s="178" t="s">
        <v>25</v>
      </c>
      <c r="I19" s="175"/>
      <c r="J19" s="177" t="s">
        <v>25</v>
      </c>
      <c r="K19" s="175"/>
      <c r="L19" s="177" t="s">
        <v>25</v>
      </c>
      <c r="M19" s="175"/>
      <c r="N19" s="177" t="s">
        <v>25</v>
      </c>
      <c r="O19" s="175"/>
      <c r="P19" s="177" t="s">
        <v>25</v>
      </c>
      <c r="Q19" s="175"/>
      <c r="R19" s="179">
        <v>-676182</v>
      </c>
      <c r="S19" s="175"/>
      <c r="T19" s="180">
        <f>SUM(F19:S19)</f>
        <v>-676182</v>
      </c>
      <c r="U19" s="166"/>
      <c r="V19" s="167"/>
      <c r="W19" s="166"/>
      <c r="X19" s="167"/>
    </row>
    <row r="20" spans="1:20" ht="22.5" customHeight="1">
      <c r="A20" s="12" t="s">
        <v>176</v>
      </c>
      <c r="B20" s="63"/>
      <c r="C20" s="12"/>
      <c r="D20" s="65" t="s">
        <v>25</v>
      </c>
      <c r="E20" s="12"/>
      <c r="F20" s="65" t="s">
        <v>25</v>
      </c>
      <c r="G20" s="12"/>
      <c r="H20" s="65" t="s">
        <v>25</v>
      </c>
      <c r="I20" s="93"/>
      <c r="J20" s="65" t="s">
        <v>25</v>
      </c>
      <c r="K20" s="93"/>
      <c r="L20" s="65" t="s">
        <v>25</v>
      </c>
      <c r="M20" s="12"/>
      <c r="N20" s="65" t="s">
        <v>25</v>
      </c>
      <c r="O20" s="12"/>
      <c r="P20" s="67">
        <v>2216993</v>
      </c>
      <c r="Q20" s="12"/>
      <c r="R20" s="65" t="s">
        <v>25</v>
      </c>
      <c r="S20" s="12"/>
      <c r="T20" s="19">
        <f>SUM(F20:S20)</f>
        <v>2216993</v>
      </c>
    </row>
    <row r="21" spans="1:20" s="2" customFormat="1" ht="22.5" customHeight="1">
      <c r="A21" s="13" t="s">
        <v>99</v>
      </c>
      <c r="B21" s="30"/>
      <c r="D21" s="105" t="s">
        <v>25</v>
      </c>
      <c r="F21" s="105" t="s">
        <v>25</v>
      </c>
      <c r="H21" s="106" t="s">
        <v>25</v>
      </c>
      <c r="J21" s="107">
        <f>SUM(J17:J20)</f>
        <v>-175747</v>
      </c>
      <c r="L21" s="105" t="s">
        <v>25</v>
      </c>
      <c r="N21" s="107">
        <f>SUM(N17:N20)</f>
        <v>676182</v>
      </c>
      <c r="P21" s="107">
        <f>SUM(P17:P20)</f>
        <v>1540811</v>
      </c>
      <c r="R21" s="146">
        <f>SUM(R17:R20)</f>
        <v>-676182</v>
      </c>
      <c r="T21" s="146">
        <f>SUM(T17:T20)</f>
        <v>1365064</v>
      </c>
    </row>
    <row r="22" spans="1:20" s="2" customFormat="1" ht="22.5" customHeight="1">
      <c r="A22" s="12" t="s">
        <v>177</v>
      </c>
      <c r="B22" s="24">
        <v>12</v>
      </c>
      <c r="C22" s="31"/>
      <c r="D22" s="18" t="s">
        <v>25</v>
      </c>
      <c r="E22" s="38"/>
      <c r="F22" s="18" t="s">
        <v>25</v>
      </c>
      <c r="G22" s="38"/>
      <c r="H22" s="101" t="s">
        <v>25</v>
      </c>
      <c r="I22" s="38"/>
      <c r="J22" s="65" t="s">
        <v>25</v>
      </c>
      <c r="K22" s="38"/>
      <c r="L22" s="18" t="s">
        <v>25</v>
      </c>
      <c r="M22" s="38"/>
      <c r="N22" s="65" t="s">
        <v>25</v>
      </c>
      <c r="O22" s="38"/>
      <c r="P22" s="67">
        <v>-1240790</v>
      </c>
      <c r="Q22" s="38"/>
      <c r="R22" s="65" t="s">
        <v>25</v>
      </c>
      <c r="S22" s="38"/>
      <c r="T22" s="35">
        <f>SUM(F22:R22)</f>
        <v>-1240790</v>
      </c>
    </row>
    <row r="23" spans="1:20" ht="22.5" customHeight="1" thickBot="1">
      <c r="A23" s="13" t="s">
        <v>217</v>
      </c>
      <c r="B23" s="62"/>
      <c r="C23" s="13"/>
      <c r="D23" s="73">
        <f>SUM(D21:D22)+D12</f>
        <v>7519938</v>
      </c>
      <c r="E23" s="13"/>
      <c r="F23" s="73">
        <f>SUM(F21:F22)+F12</f>
        <v>16478865</v>
      </c>
      <c r="G23" s="13"/>
      <c r="H23" s="73">
        <f>SUM(H21:H22)+H12</f>
        <v>600629</v>
      </c>
      <c r="I23" s="13"/>
      <c r="J23" s="28">
        <f>SUM(J21:J22)+J12</f>
        <v>-416829</v>
      </c>
      <c r="K23" s="13"/>
      <c r="L23" s="73">
        <f>SUM(L21:L22)+L12</f>
        <v>820666</v>
      </c>
      <c r="M23" s="13"/>
      <c r="N23" s="28">
        <f>SUM(N21:N22)</f>
        <v>676182</v>
      </c>
      <c r="O23" s="13"/>
      <c r="P23" s="28">
        <f>SUM(P21:P22)+P12</f>
        <v>13828265</v>
      </c>
      <c r="Q23" s="13"/>
      <c r="R23" s="28">
        <f>SUM(R21:R22)</f>
        <v>-676182</v>
      </c>
      <c r="S23" s="13"/>
      <c r="T23" s="28">
        <f>SUM(T21:T22)+T12</f>
        <v>38831534</v>
      </c>
    </row>
    <row r="24" ht="22.5" customHeight="1" thickTop="1"/>
  </sheetData>
  <sheetProtection password="C62A" sheet="1" objects="1" scenarios="1" selectLockedCells="1" selectUnlockedCells="1"/>
  <mergeCells count="5">
    <mergeCell ref="D5:P5"/>
    <mergeCell ref="F6:J6"/>
    <mergeCell ref="L6:P6"/>
    <mergeCell ref="D10:T10"/>
    <mergeCell ref="L7:N7"/>
  </mergeCells>
  <printOptions/>
  <pageMargins left="0.91" right="0.24" top="0.48" bottom="0.5" header="0.5" footer="0.5"/>
  <pageSetup firstPageNumber="11" useFirstPageNumber="1" horizontalDpi="600" verticalDpi="600" orientation="landscape" paperSize="9" scale="85" r:id="rId1"/>
  <headerFooter alignWithMargins="0">
    <oddFooter>&amp;L       หมายเหตุประกอบงบการเงินเป็นส่วนหนึ่งของงบการเงินนี้
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50"/>
  <sheetViews>
    <sheetView showGridLines="0" zoomScaleSheetLayoutView="100" workbookViewId="0" topLeftCell="A16">
      <selection activeCell="B33" sqref="B33"/>
    </sheetView>
  </sheetViews>
  <sheetFormatPr defaultColWidth="9.140625" defaultRowHeight="23.25" customHeight="1"/>
  <cols>
    <col min="1" max="1" width="5.140625" style="31" customWidth="1"/>
    <col min="2" max="2" width="41.421875" style="31" customWidth="1"/>
    <col min="3" max="3" width="8.28125" style="24" customWidth="1"/>
    <col min="4" max="4" width="1.1484375" style="31" customWidth="1"/>
    <col min="5" max="5" width="11.7109375" style="31" customWidth="1"/>
    <col min="6" max="6" width="1.1484375" style="31" customWidth="1"/>
    <col min="7" max="7" width="11.7109375" style="31" customWidth="1"/>
    <col min="8" max="8" width="0.9921875" style="31" customWidth="1"/>
    <col min="9" max="9" width="11.7109375" style="31" customWidth="1"/>
    <col min="10" max="10" width="1.1484375" style="31" customWidth="1"/>
    <col min="11" max="11" width="11.57421875" style="31" customWidth="1"/>
    <col min="12" max="16384" width="9.140625" style="31" customWidth="1"/>
  </cols>
  <sheetData>
    <row r="1" spans="1:11" ht="23.25" customHeight="1">
      <c r="A1" s="1" t="s">
        <v>0</v>
      </c>
      <c r="B1" s="1"/>
      <c r="C1" s="98"/>
      <c r="D1" s="1"/>
      <c r="I1" s="185"/>
      <c r="J1" s="185"/>
      <c r="K1" s="185"/>
    </row>
    <row r="2" spans="1:11" ht="23.25" customHeight="1">
      <c r="A2" s="1" t="s">
        <v>49</v>
      </c>
      <c r="B2" s="1"/>
      <c r="C2" s="98"/>
      <c r="D2" s="1"/>
      <c r="I2" s="185"/>
      <c r="J2" s="185"/>
      <c r="K2" s="185"/>
    </row>
    <row r="3" spans="1:4" ht="23.25" customHeight="1">
      <c r="A3" s="4" t="s">
        <v>215</v>
      </c>
      <c r="B3" s="4"/>
      <c r="C3" s="68"/>
      <c r="D3" s="4"/>
    </row>
    <row r="4" spans="1:4" ht="23.25" customHeight="1">
      <c r="A4" s="200"/>
      <c r="B4" s="200"/>
      <c r="C4" s="2"/>
      <c r="D4" s="2"/>
    </row>
    <row r="5" spans="1:11" s="3" customFormat="1" ht="23.25" customHeight="1">
      <c r="A5" s="199"/>
      <c r="B5" s="199"/>
      <c r="C5" s="31"/>
      <c r="D5" s="31"/>
      <c r="E5" s="186" t="s">
        <v>3</v>
      </c>
      <c r="F5" s="186"/>
      <c r="G5" s="186"/>
      <c r="H5" s="6"/>
      <c r="I5" s="186" t="s">
        <v>81</v>
      </c>
      <c r="J5" s="186"/>
      <c r="K5" s="186"/>
    </row>
    <row r="6" spans="1:11" ht="23.25" customHeight="1">
      <c r="A6" s="198"/>
      <c r="B6" s="198"/>
      <c r="D6" s="3"/>
      <c r="E6" s="32">
        <v>2551</v>
      </c>
      <c r="F6" s="32"/>
      <c r="G6" s="32">
        <v>2550</v>
      </c>
      <c r="H6" s="32"/>
      <c r="I6" s="32">
        <v>2551</v>
      </c>
      <c r="J6" s="32"/>
      <c r="K6" s="32">
        <v>2550</v>
      </c>
    </row>
    <row r="7" spans="1:11" ht="23.25" customHeight="1">
      <c r="A7" s="199"/>
      <c r="B7" s="199"/>
      <c r="C7" s="31"/>
      <c r="E7" s="187" t="s">
        <v>63</v>
      </c>
      <c r="F7" s="187"/>
      <c r="G7" s="187"/>
      <c r="H7" s="187"/>
      <c r="I7" s="187"/>
      <c r="J7" s="187"/>
      <c r="K7" s="187"/>
    </row>
    <row r="8" spans="1:11" ht="23.25" customHeight="1">
      <c r="A8" s="29" t="s">
        <v>50</v>
      </c>
      <c r="B8" s="29"/>
      <c r="C8" s="30"/>
      <c r="D8" s="29"/>
      <c r="E8" s="33"/>
      <c r="F8" s="33"/>
      <c r="G8" s="33"/>
      <c r="H8" s="33"/>
      <c r="I8" s="33"/>
      <c r="J8" s="33"/>
      <c r="K8" s="33"/>
    </row>
    <row r="9" spans="1:11" ht="23.25" customHeight="1">
      <c r="A9" s="31" t="s">
        <v>176</v>
      </c>
      <c r="E9" s="155">
        <v>2898827</v>
      </c>
      <c r="F9" s="33"/>
      <c r="G9" s="33">
        <v>1254202</v>
      </c>
      <c r="H9" s="33"/>
      <c r="I9" s="33">
        <v>2216993</v>
      </c>
      <c r="J9" s="33"/>
      <c r="K9" s="33">
        <v>10316656</v>
      </c>
    </row>
    <row r="10" spans="1:11" ht="23.25" customHeight="1">
      <c r="A10" s="25" t="s">
        <v>67</v>
      </c>
      <c r="B10" s="25"/>
      <c r="D10" s="25"/>
      <c r="E10" s="155"/>
      <c r="F10" s="33"/>
      <c r="G10" s="33"/>
      <c r="H10" s="33"/>
      <c r="I10" s="33"/>
      <c r="J10" s="33"/>
      <c r="K10" s="33"/>
    </row>
    <row r="11" spans="1:11" ht="23.25" customHeight="1">
      <c r="A11" s="31" t="s">
        <v>138</v>
      </c>
      <c r="E11" s="155">
        <v>3403069</v>
      </c>
      <c r="F11" s="33"/>
      <c r="G11" s="33">
        <v>3097942</v>
      </c>
      <c r="H11" s="33"/>
      <c r="I11" s="33">
        <v>1508115</v>
      </c>
      <c r="J11" s="33"/>
      <c r="K11" s="33">
        <v>1315928</v>
      </c>
    </row>
    <row r="12" spans="1:11" ht="23.25" customHeight="1">
      <c r="A12" s="31" t="s">
        <v>51</v>
      </c>
      <c r="E12" s="155">
        <v>-35272</v>
      </c>
      <c r="F12" s="33"/>
      <c r="G12" s="33">
        <v>59969</v>
      </c>
      <c r="H12" s="33"/>
      <c r="I12" s="33">
        <v>4378</v>
      </c>
      <c r="J12" s="33"/>
      <c r="K12" s="33">
        <v>967</v>
      </c>
    </row>
    <row r="13" spans="1:11" ht="23.25" customHeight="1">
      <c r="A13" s="31" t="s">
        <v>186</v>
      </c>
      <c r="E13" s="155"/>
      <c r="F13" s="33"/>
      <c r="G13" s="33"/>
      <c r="H13" s="33"/>
      <c r="I13" s="33"/>
      <c r="J13" s="33"/>
      <c r="K13" s="33"/>
    </row>
    <row r="14" spans="1:11" ht="23.25" customHeight="1">
      <c r="A14" s="31" t="s">
        <v>187</v>
      </c>
      <c r="E14" s="155">
        <v>17380</v>
      </c>
      <c r="F14" s="33"/>
      <c r="G14" s="33">
        <v>-92586</v>
      </c>
      <c r="H14" s="33"/>
      <c r="I14" s="33">
        <v>477</v>
      </c>
      <c r="J14" s="33"/>
      <c r="K14" s="33">
        <v>-28294</v>
      </c>
    </row>
    <row r="15" spans="1:11" ht="23.25" customHeight="1">
      <c r="A15" s="31" t="s">
        <v>68</v>
      </c>
      <c r="E15" s="155">
        <v>-59524</v>
      </c>
      <c r="F15" s="33"/>
      <c r="G15" s="33">
        <v>-82586</v>
      </c>
      <c r="H15" s="33"/>
      <c r="I15" s="33">
        <v>-962668</v>
      </c>
      <c r="J15" s="33"/>
      <c r="K15" s="33">
        <v>-552897</v>
      </c>
    </row>
    <row r="16" spans="1:11" ht="23.25" customHeight="1">
      <c r="A16" s="31" t="s">
        <v>106</v>
      </c>
      <c r="E16" s="155">
        <v>-12106</v>
      </c>
      <c r="F16" s="34"/>
      <c r="G16" s="53">
        <v>-18793</v>
      </c>
      <c r="H16" s="33"/>
      <c r="I16" s="33">
        <v>-725609</v>
      </c>
      <c r="J16" s="33"/>
      <c r="K16" s="33">
        <v>-10132629</v>
      </c>
    </row>
    <row r="17" spans="1:11" ht="23.25" customHeight="1">
      <c r="A17" s="31" t="s">
        <v>38</v>
      </c>
      <c r="E17" s="155">
        <v>1806919</v>
      </c>
      <c r="F17" s="33"/>
      <c r="G17" s="33">
        <v>1814044</v>
      </c>
      <c r="H17" s="33"/>
      <c r="I17" s="33">
        <v>1010266</v>
      </c>
      <c r="J17" s="33"/>
      <c r="K17" s="33">
        <v>1033103</v>
      </c>
    </row>
    <row r="18" spans="1:11" ht="23.25" customHeight="1">
      <c r="A18" s="31" t="s">
        <v>201</v>
      </c>
      <c r="E18" s="155">
        <v>42272</v>
      </c>
      <c r="F18" s="33"/>
      <c r="G18" s="33">
        <v>107634</v>
      </c>
      <c r="H18" s="33"/>
      <c r="I18" s="34" t="s">
        <v>115</v>
      </c>
      <c r="J18" s="33"/>
      <c r="K18" s="34" t="s">
        <v>115</v>
      </c>
    </row>
    <row r="19" spans="1:11" ht="23.25" customHeight="1">
      <c r="A19" s="31" t="s">
        <v>197</v>
      </c>
      <c r="E19" s="155">
        <v>-1844</v>
      </c>
      <c r="F19" s="33"/>
      <c r="G19" s="53">
        <v>-269892</v>
      </c>
      <c r="H19" s="33"/>
      <c r="I19" s="34" t="s">
        <v>115</v>
      </c>
      <c r="J19" s="33"/>
      <c r="K19" s="34" t="s">
        <v>115</v>
      </c>
    </row>
    <row r="20" spans="1:11" ht="23.25" customHeight="1">
      <c r="A20" s="31" t="s">
        <v>207</v>
      </c>
      <c r="E20" s="155">
        <v>3845</v>
      </c>
      <c r="F20" s="33"/>
      <c r="G20" s="33">
        <v>-5280</v>
      </c>
      <c r="H20" s="33"/>
      <c r="I20" s="33">
        <v>-2653</v>
      </c>
      <c r="J20" s="33"/>
      <c r="K20" s="33">
        <v>-210549</v>
      </c>
    </row>
    <row r="21" spans="1:11" ht="23.25" customHeight="1">
      <c r="A21" s="31" t="s">
        <v>100</v>
      </c>
      <c r="E21" s="155">
        <v>50895</v>
      </c>
      <c r="F21" s="33"/>
      <c r="G21" s="33">
        <v>19098</v>
      </c>
      <c r="H21" s="33"/>
      <c r="I21" s="33">
        <v>29008</v>
      </c>
      <c r="J21" s="33"/>
      <c r="K21" s="33">
        <v>586</v>
      </c>
    </row>
    <row r="22" spans="1:11" ht="23.25" customHeight="1">
      <c r="A22" s="31" t="s">
        <v>188</v>
      </c>
      <c r="E22" s="34" t="s">
        <v>220</v>
      </c>
      <c r="F22" s="33"/>
      <c r="G22" s="53">
        <v>-1</v>
      </c>
      <c r="H22" s="33"/>
      <c r="I22" s="34" t="s">
        <v>115</v>
      </c>
      <c r="J22" s="33"/>
      <c r="K22" s="33">
        <v>54</v>
      </c>
    </row>
    <row r="23" spans="1:11" ht="23.25" customHeight="1">
      <c r="A23" s="31" t="s">
        <v>208</v>
      </c>
      <c r="E23" s="155">
        <v>92862</v>
      </c>
      <c r="F23" s="33"/>
      <c r="G23" s="33">
        <v>21950</v>
      </c>
      <c r="H23" s="33"/>
      <c r="I23" s="33">
        <v>-7798</v>
      </c>
      <c r="J23" s="33"/>
      <c r="K23" s="33">
        <v>22565</v>
      </c>
    </row>
    <row r="24" spans="1:11" ht="23.25" customHeight="1">
      <c r="A24" s="31" t="s">
        <v>221</v>
      </c>
      <c r="E24" s="34" t="s">
        <v>220</v>
      </c>
      <c r="F24" s="33"/>
      <c r="G24" s="33">
        <v>-7683</v>
      </c>
      <c r="H24" s="33"/>
      <c r="I24" s="34" t="s">
        <v>115</v>
      </c>
      <c r="J24" s="33"/>
      <c r="K24" s="34" t="s">
        <v>115</v>
      </c>
    </row>
    <row r="25" spans="1:11" ht="23.25" customHeight="1">
      <c r="A25" s="31" t="s">
        <v>209</v>
      </c>
      <c r="E25" s="34" t="s">
        <v>220</v>
      </c>
      <c r="F25" s="33"/>
      <c r="G25" s="34" t="s">
        <v>220</v>
      </c>
      <c r="H25" s="33"/>
      <c r="I25" s="33">
        <v>4084</v>
      </c>
      <c r="J25" s="33"/>
      <c r="K25" s="34" t="s">
        <v>115</v>
      </c>
    </row>
    <row r="26" spans="1:11" ht="23.25" customHeight="1">
      <c r="A26" s="31" t="s">
        <v>111</v>
      </c>
      <c r="E26" s="156"/>
      <c r="F26" s="33"/>
      <c r="G26" s="34"/>
      <c r="H26" s="33"/>
      <c r="I26" s="33"/>
      <c r="J26" s="33"/>
      <c r="K26" s="34"/>
    </row>
    <row r="27" spans="1:11" ht="23.25" customHeight="1">
      <c r="A27" s="31" t="s">
        <v>162</v>
      </c>
      <c r="E27" s="155">
        <v>-1189153</v>
      </c>
      <c r="F27" s="33"/>
      <c r="G27" s="33">
        <v>-667928</v>
      </c>
      <c r="H27" s="33"/>
      <c r="I27" s="34" t="s">
        <v>115</v>
      </c>
      <c r="J27" s="33"/>
      <c r="K27" s="34" t="s">
        <v>115</v>
      </c>
    </row>
    <row r="28" spans="1:11" ht="23.25" customHeight="1">
      <c r="A28" s="31" t="s">
        <v>113</v>
      </c>
      <c r="E28" s="155"/>
      <c r="F28" s="33"/>
      <c r="G28" s="33"/>
      <c r="H28" s="33"/>
      <c r="I28" s="34"/>
      <c r="J28" s="33"/>
      <c r="K28" s="34"/>
    </row>
    <row r="29" spans="1:11" ht="23.25" customHeight="1">
      <c r="A29" s="31" t="s">
        <v>162</v>
      </c>
      <c r="E29" s="155">
        <v>6570</v>
      </c>
      <c r="F29" s="33"/>
      <c r="G29" s="33">
        <v>5965</v>
      </c>
      <c r="H29" s="33"/>
      <c r="I29" s="34" t="s">
        <v>115</v>
      </c>
      <c r="J29" s="33"/>
      <c r="K29" s="34" t="s">
        <v>115</v>
      </c>
    </row>
    <row r="30" spans="1:11" ht="23.25" customHeight="1">
      <c r="A30" s="31" t="s">
        <v>132</v>
      </c>
      <c r="E30" s="157">
        <v>324355</v>
      </c>
      <c r="F30" s="33"/>
      <c r="G30" s="35">
        <v>127325</v>
      </c>
      <c r="H30" s="33"/>
      <c r="I30" s="35">
        <v>31400</v>
      </c>
      <c r="J30" s="33"/>
      <c r="K30" s="35">
        <v>-68600</v>
      </c>
    </row>
    <row r="31" spans="1:11" ht="23.25" customHeight="1">
      <c r="A31" s="50"/>
      <c r="B31" s="50"/>
      <c r="D31" s="50"/>
      <c r="E31" s="33">
        <f>SUM(E9:E30)</f>
        <v>7349095</v>
      </c>
      <c r="F31" s="33"/>
      <c r="G31" s="33">
        <f>SUM(G9:G30)</f>
        <v>5363380</v>
      </c>
      <c r="H31" s="33"/>
      <c r="I31" s="33">
        <f>SUM(I9:I30)</f>
        <v>3105993</v>
      </c>
      <c r="J31" s="33"/>
      <c r="K31" s="33">
        <f>SUM(K9:K30)</f>
        <v>1696890</v>
      </c>
    </row>
    <row r="33" spans="1:11" ht="23.25" customHeight="1">
      <c r="A33" s="1" t="s">
        <v>0</v>
      </c>
      <c r="B33" s="1"/>
      <c r="C33" s="98"/>
      <c r="D33" s="1"/>
      <c r="I33" s="185"/>
      <c r="J33" s="185"/>
      <c r="K33" s="185"/>
    </row>
    <row r="34" spans="1:11" ht="23.25" customHeight="1">
      <c r="A34" s="1" t="s">
        <v>49</v>
      </c>
      <c r="B34" s="1"/>
      <c r="C34" s="98"/>
      <c r="D34" s="1"/>
      <c r="I34" s="185"/>
      <c r="J34" s="185"/>
      <c r="K34" s="185"/>
    </row>
    <row r="35" spans="1:4" ht="23.25" customHeight="1">
      <c r="A35" s="4" t="s">
        <v>215</v>
      </c>
      <c r="B35" s="4"/>
      <c r="C35" s="68"/>
      <c r="D35" s="4"/>
    </row>
    <row r="36" spans="1:4" ht="23.25" customHeight="1">
      <c r="A36" s="2"/>
      <c r="B36" s="2"/>
      <c r="C36" s="30"/>
      <c r="D36" s="2"/>
    </row>
    <row r="37" spans="1:11" s="3" customFormat="1" ht="23.25" customHeight="1">
      <c r="A37" s="31"/>
      <c r="B37" s="31"/>
      <c r="C37" s="24"/>
      <c r="D37" s="31"/>
      <c r="E37" s="186" t="s">
        <v>3</v>
      </c>
      <c r="F37" s="186"/>
      <c r="G37" s="186"/>
      <c r="H37" s="6"/>
      <c r="I37" s="186" t="s">
        <v>81</v>
      </c>
      <c r="J37" s="186"/>
      <c r="K37" s="186"/>
    </row>
    <row r="38" spans="1:11" ht="23.25" customHeight="1">
      <c r="A38" s="3"/>
      <c r="B38" s="3"/>
      <c r="D38" s="3"/>
      <c r="E38" s="32">
        <v>2551</v>
      </c>
      <c r="F38" s="32"/>
      <c r="G38" s="32">
        <v>2550</v>
      </c>
      <c r="H38" s="32"/>
      <c r="I38" s="32">
        <v>2551</v>
      </c>
      <c r="J38" s="32"/>
      <c r="K38" s="32">
        <v>2550</v>
      </c>
    </row>
    <row r="39" spans="5:11" ht="23.25" customHeight="1">
      <c r="E39" s="187" t="s">
        <v>63</v>
      </c>
      <c r="F39" s="187"/>
      <c r="G39" s="187"/>
      <c r="H39" s="187"/>
      <c r="I39" s="187"/>
      <c r="J39" s="187"/>
      <c r="K39" s="187"/>
    </row>
    <row r="40" spans="1:11" ht="23.25" customHeight="1">
      <c r="A40" s="25" t="s">
        <v>103</v>
      </c>
      <c r="B40" s="25"/>
      <c r="D40" s="25"/>
      <c r="E40" s="33"/>
      <c r="F40" s="33"/>
      <c r="G40" s="33"/>
      <c r="H40" s="33"/>
      <c r="I40" s="33"/>
      <c r="J40" s="33"/>
      <c r="K40" s="33"/>
    </row>
    <row r="41" spans="1:11" ht="23.25" customHeight="1">
      <c r="A41" s="31" t="s">
        <v>52</v>
      </c>
      <c r="E41" s="155">
        <v>-1957836</v>
      </c>
      <c r="F41" s="33"/>
      <c r="G41" s="33">
        <v>-835831</v>
      </c>
      <c r="H41" s="33"/>
      <c r="I41" s="33">
        <v>-894604</v>
      </c>
      <c r="J41" s="33"/>
      <c r="K41" s="33">
        <v>-385384</v>
      </c>
    </row>
    <row r="42" spans="1:11" ht="23.25" customHeight="1">
      <c r="A42" s="31" t="s">
        <v>53</v>
      </c>
      <c r="E42" s="155">
        <v>-3069975</v>
      </c>
      <c r="F42" s="33"/>
      <c r="G42" s="33">
        <v>2705658</v>
      </c>
      <c r="H42" s="33"/>
      <c r="I42" s="33">
        <v>-613120</v>
      </c>
      <c r="J42" s="33"/>
      <c r="K42" s="33">
        <v>1808386</v>
      </c>
    </row>
    <row r="43" spans="1:11" ht="23.25" customHeight="1">
      <c r="A43" s="31" t="s">
        <v>54</v>
      </c>
      <c r="E43" s="155">
        <v>-638040</v>
      </c>
      <c r="F43" s="33"/>
      <c r="G43" s="33">
        <v>-441238</v>
      </c>
      <c r="H43" s="33"/>
      <c r="I43" s="33">
        <v>-49496</v>
      </c>
      <c r="J43" s="33"/>
      <c r="K43" s="33">
        <v>38706</v>
      </c>
    </row>
    <row r="44" spans="1:11" ht="23.25" customHeight="1">
      <c r="A44" s="31" t="s">
        <v>12</v>
      </c>
      <c r="E44" s="155">
        <v>-401758</v>
      </c>
      <c r="F44" s="33"/>
      <c r="G44" s="33">
        <v>70254</v>
      </c>
      <c r="H44" s="33"/>
      <c r="I44" s="33">
        <v>28415</v>
      </c>
      <c r="J44" s="33"/>
      <c r="K44" s="33">
        <v>-19375</v>
      </c>
    </row>
    <row r="45" spans="1:11" ht="23.25" customHeight="1">
      <c r="A45" s="31" t="s">
        <v>55</v>
      </c>
      <c r="E45" s="155">
        <v>764773</v>
      </c>
      <c r="F45" s="33"/>
      <c r="G45" s="33">
        <v>603243</v>
      </c>
      <c r="H45" s="33"/>
      <c r="I45" s="33">
        <v>729031</v>
      </c>
      <c r="J45" s="33"/>
      <c r="K45" s="33">
        <v>169400</v>
      </c>
    </row>
    <row r="46" spans="1:11" ht="23.25" customHeight="1">
      <c r="A46" s="31" t="s">
        <v>18</v>
      </c>
      <c r="E46" s="157">
        <v>1406118</v>
      </c>
      <c r="F46" s="43"/>
      <c r="G46" s="35">
        <v>1008284</v>
      </c>
      <c r="H46" s="43"/>
      <c r="I46" s="35">
        <v>478701</v>
      </c>
      <c r="J46" s="43"/>
      <c r="K46" s="35">
        <v>202575</v>
      </c>
    </row>
    <row r="47" spans="5:11" ht="23.25" customHeight="1">
      <c r="E47" s="158">
        <f>SUM(E31)+SUM(E41:E46)</f>
        <v>3452377</v>
      </c>
      <c r="F47" s="43"/>
      <c r="G47" s="43">
        <f>SUM(G31)+SUM(G41:G46)</f>
        <v>8473750</v>
      </c>
      <c r="H47" s="43"/>
      <c r="I47" s="43">
        <f>SUM(I31)+SUM(I41:I46)</f>
        <v>2784920</v>
      </c>
      <c r="J47" s="43"/>
      <c r="K47" s="43">
        <f>SUM(K31)+SUM(K41:K46)</f>
        <v>3511198</v>
      </c>
    </row>
    <row r="48" spans="1:11" ht="23.25" customHeight="1">
      <c r="A48" s="31" t="s">
        <v>101</v>
      </c>
      <c r="E48" s="157">
        <v>-358678</v>
      </c>
      <c r="F48" s="33"/>
      <c r="G48" s="35">
        <v>-679710</v>
      </c>
      <c r="H48" s="33"/>
      <c r="I48" s="54">
        <v>-12900</v>
      </c>
      <c r="J48" s="53"/>
      <c r="K48" s="54">
        <v>-8201</v>
      </c>
    </row>
    <row r="49" spans="1:11" ht="23.25" customHeight="1">
      <c r="A49" s="2" t="s">
        <v>198</v>
      </c>
      <c r="B49" s="2"/>
      <c r="C49" s="30"/>
      <c r="D49" s="2"/>
      <c r="E49" s="49">
        <f>SUM(E47:E48)</f>
        <v>3093699</v>
      </c>
      <c r="F49" s="48"/>
      <c r="G49" s="49">
        <f>SUM(G47:G48)</f>
        <v>7794040</v>
      </c>
      <c r="H49" s="33"/>
      <c r="I49" s="49">
        <f>SUM(I47:I48)</f>
        <v>2772020</v>
      </c>
      <c r="J49" s="48"/>
      <c r="K49" s="49">
        <f>SUM(K47:K48)</f>
        <v>3502997</v>
      </c>
    </row>
    <row r="50" spans="1:11" ht="15" customHeight="1">
      <c r="A50" s="2"/>
      <c r="B50" s="2"/>
      <c r="C50" s="30"/>
      <c r="D50" s="2"/>
      <c r="E50" s="33"/>
      <c r="F50" s="33"/>
      <c r="G50" s="33"/>
      <c r="H50" s="33"/>
      <c r="I50" s="33"/>
      <c r="J50" s="33"/>
      <c r="K50" s="33"/>
    </row>
    <row r="51" spans="1:11" ht="23.25" customHeight="1">
      <c r="A51" s="29" t="s">
        <v>56</v>
      </c>
      <c r="B51" s="29"/>
      <c r="C51" s="30"/>
      <c r="D51" s="29"/>
      <c r="E51" s="33"/>
      <c r="F51" s="33"/>
      <c r="G51" s="33"/>
      <c r="H51" s="33"/>
      <c r="I51" s="33"/>
      <c r="J51" s="33"/>
      <c r="K51" s="33"/>
    </row>
    <row r="52" spans="1:11" ht="23.25" customHeight="1">
      <c r="A52" s="31" t="s">
        <v>139</v>
      </c>
      <c r="E52" s="158">
        <v>54320</v>
      </c>
      <c r="F52" s="43"/>
      <c r="G52" s="43">
        <v>97438</v>
      </c>
      <c r="H52" s="43"/>
      <c r="I52" s="43">
        <v>907677</v>
      </c>
      <c r="J52" s="43"/>
      <c r="K52" s="43">
        <v>455702</v>
      </c>
    </row>
    <row r="53" spans="1:11" ht="23.25" customHeight="1">
      <c r="A53" s="31" t="s">
        <v>180</v>
      </c>
      <c r="E53" s="163">
        <v>399972</v>
      </c>
      <c r="G53" s="39">
        <v>307563</v>
      </c>
      <c r="I53" s="43">
        <v>725609</v>
      </c>
      <c r="K53" s="33">
        <v>10348514</v>
      </c>
    </row>
    <row r="54" spans="1:11" ht="23.25" customHeight="1">
      <c r="A54" s="31" t="s">
        <v>178</v>
      </c>
      <c r="E54" s="34" t="s">
        <v>25</v>
      </c>
      <c r="F54" s="43"/>
      <c r="G54" s="43">
        <v>-136009</v>
      </c>
      <c r="H54" s="43"/>
      <c r="I54" s="53">
        <v>-16673</v>
      </c>
      <c r="J54" s="43"/>
      <c r="K54" s="43">
        <v>-444371</v>
      </c>
    </row>
    <row r="55" spans="1:11" ht="23.25" customHeight="1">
      <c r="A55" s="31" t="s">
        <v>142</v>
      </c>
      <c r="E55" s="158">
        <v>2254</v>
      </c>
      <c r="F55" s="43"/>
      <c r="G55" s="53">
        <v>356126</v>
      </c>
      <c r="H55" s="43"/>
      <c r="I55" s="34" t="s">
        <v>25</v>
      </c>
      <c r="J55" s="43"/>
      <c r="K55" s="34" t="s">
        <v>25</v>
      </c>
    </row>
    <row r="56" spans="1:11" ht="23.25" customHeight="1">
      <c r="A56" s="31" t="s">
        <v>248</v>
      </c>
      <c r="E56" s="155">
        <v>125275</v>
      </c>
      <c r="F56" s="33"/>
      <c r="G56" s="33">
        <v>81241</v>
      </c>
      <c r="H56" s="33"/>
      <c r="I56" s="34" t="s">
        <v>25</v>
      </c>
      <c r="J56" s="33"/>
      <c r="K56" s="34" t="s">
        <v>25</v>
      </c>
    </row>
    <row r="57" spans="1:11" ht="23.25" customHeight="1">
      <c r="A57" s="31" t="s">
        <v>140</v>
      </c>
      <c r="E57" s="158">
        <v>-3448144</v>
      </c>
      <c r="F57" s="43"/>
      <c r="G57" s="43">
        <v>-4471093</v>
      </c>
      <c r="H57" s="43"/>
      <c r="I57" s="43">
        <v>-1646226</v>
      </c>
      <c r="J57" s="43"/>
      <c r="K57" s="43">
        <v>-2125483</v>
      </c>
    </row>
    <row r="58" spans="1:11" ht="23.25" customHeight="1">
      <c r="A58" s="31" t="s">
        <v>153</v>
      </c>
      <c r="E58" s="155">
        <v>59984</v>
      </c>
      <c r="F58" s="33"/>
      <c r="G58" s="33">
        <v>32575</v>
      </c>
      <c r="H58" s="33"/>
      <c r="I58" s="33">
        <v>10352</v>
      </c>
      <c r="J58" s="33"/>
      <c r="K58" s="33">
        <v>1000157</v>
      </c>
    </row>
    <row r="59" spans="1:11" ht="23.25" customHeight="1">
      <c r="A59" s="31" t="s">
        <v>141</v>
      </c>
      <c r="E59" s="155">
        <v>-78502</v>
      </c>
      <c r="F59" s="33"/>
      <c r="G59" s="33">
        <v>-67507</v>
      </c>
      <c r="H59" s="33"/>
      <c r="I59" s="33">
        <v>-8921</v>
      </c>
      <c r="J59" s="33"/>
      <c r="K59" s="33">
        <v>-2794</v>
      </c>
    </row>
    <row r="60" spans="1:11" ht="23.25" customHeight="1">
      <c r="A60" s="31" t="s">
        <v>181</v>
      </c>
      <c r="E60" s="34" t="s">
        <v>25</v>
      </c>
      <c r="F60" s="43"/>
      <c r="G60" s="34" t="s">
        <v>25</v>
      </c>
      <c r="H60" s="43"/>
      <c r="I60" s="34" t="s">
        <v>25</v>
      </c>
      <c r="J60" s="43"/>
      <c r="K60" s="53">
        <v>163</v>
      </c>
    </row>
    <row r="61" spans="1:11" ht="23.25" customHeight="1">
      <c r="A61" s="31" t="s">
        <v>107</v>
      </c>
      <c r="E61" s="34" t="s">
        <v>25</v>
      </c>
      <c r="F61" s="33"/>
      <c r="G61" s="34" t="s">
        <v>25</v>
      </c>
      <c r="H61" s="33"/>
      <c r="I61" s="53">
        <v>-1123233</v>
      </c>
      <c r="J61" s="33"/>
      <c r="K61" s="53">
        <v>-11367500</v>
      </c>
    </row>
    <row r="62" spans="1:11" ht="23.25" customHeight="1">
      <c r="A62" s="80" t="s">
        <v>184</v>
      </c>
      <c r="B62" s="80"/>
      <c r="C62" s="99"/>
      <c r="D62" s="80"/>
      <c r="E62" s="34" t="s">
        <v>25</v>
      </c>
      <c r="F62" s="81"/>
      <c r="G62" s="34" t="s">
        <v>25</v>
      </c>
      <c r="H62" s="81"/>
      <c r="I62" s="81">
        <v>215130</v>
      </c>
      <c r="J62" s="81"/>
      <c r="K62" s="81">
        <v>-2495300</v>
      </c>
    </row>
    <row r="63" spans="1:11" ht="23.25" customHeight="1">
      <c r="A63" s="80" t="s">
        <v>179</v>
      </c>
      <c r="B63" s="80"/>
      <c r="C63" s="99"/>
      <c r="D63" s="80"/>
      <c r="E63" s="34" t="s">
        <v>25</v>
      </c>
      <c r="F63" s="81"/>
      <c r="G63" s="34" t="s">
        <v>25</v>
      </c>
      <c r="H63" s="81"/>
      <c r="I63" s="81">
        <v>160432</v>
      </c>
      <c r="J63" s="81"/>
      <c r="K63" s="81">
        <v>239650</v>
      </c>
    </row>
    <row r="64" spans="1:11" ht="23.25" customHeight="1">
      <c r="A64" s="108" t="s">
        <v>114</v>
      </c>
      <c r="B64" s="108"/>
      <c r="C64" s="109"/>
      <c r="D64" s="108"/>
      <c r="E64" s="110">
        <f>SUM(E52:E63)</f>
        <v>-2884841</v>
      </c>
      <c r="F64" s="111"/>
      <c r="G64" s="110">
        <f>SUM(G52:G63)</f>
        <v>-3799666</v>
      </c>
      <c r="H64" s="111"/>
      <c r="I64" s="110">
        <f>SUM(I52:I63)</f>
        <v>-775853</v>
      </c>
      <c r="J64" s="111"/>
      <c r="K64" s="110">
        <f>SUM(K52:K63)</f>
        <v>-4391262</v>
      </c>
    </row>
    <row r="65" spans="1:11" ht="23.25" customHeight="1">
      <c r="A65" s="80"/>
      <c r="B65" s="80"/>
      <c r="C65" s="99"/>
      <c r="D65" s="80"/>
      <c r="E65" s="80"/>
      <c r="F65" s="80"/>
      <c r="G65" s="80"/>
      <c r="H65" s="80"/>
      <c r="I65" s="80"/>
      <c r="J65" s="80"/>
      <c r="K65" s="80"/>
    </row>
    <row r="66" spans="1:11" ht="23.25" customHeight="1">
      <c r="A66" s="112" t="s">
        <v>0</v>
      </c>
      <c r="B66" s="112"/>
      <c r="C66" s="113"/>
      <c r="D66" s="112"/>
      <c r="E66" s="80"/>
      <c r="F66" s="80"/>
      <c r="G66" s="80"/>
      <c r="H66" s="80"/>
      <c r="I66" s="196"/>
      <c r="J66" s="196"/>
      <c r="K66" s="196"/>
    </row>
    <row r="67" spans="1:11" ht="23.25" customHeight="1">
      <c r="A67" s="112" t="s">
        <v>102</v>
      </c>
      <c r="B67" s="112"/>
      <c r="C67" s="113"/>
      <c r="D67" s="112"/>
      <c r="E67" s="80"/>
      <c r="F67" s="80"/>
      <c r="G67" s="80"/>
      <c r="H67" s="80"/>
      <c r="I67" s="196"/>
      <c r="J67" s="196"/>
      <c r="K67" s="196"/>
    </row>
    <row r="68" spans="1:11" ht="23.25" customHeight="1">
      <c r="A68" s="114" t="s">
        <v>215</v>
      </c>
      <c r="B68" s="114"/>
      <c r="C68" s="115"/>
      <c r="D68" s="114"/>
      <c r="E68" s="80"/>
      <c r="F68" s="80"/>
      <c r="G68" s="80"/>
      <c r="H68" s="80"/>
      <c r="I68" s="80"/>
      <c r="J68" s="80"/>
      <c r="K68" s="80"/>
    </row>
    <row r="69" spans="1:11" ht="23.25" customHeight="1">
      <c r="A69" s="108"/>
      <c r="B69" s="108"/>
      <c r="C69" s="109"/>
      <c r="D69" s="108"/>
      <c r="E69" s="80"/>
      <c r="F69" s="80"/>
      <c r="G69" s="80"/>
      <c r="H69" s="80"/>
      <c r="I69" s="80"/>
      <c r="J69" s="80"/>
      <c r="K69" s="80"/>
    </row>
    <row r="70" spans="1:11" s="3" customFormat="1" ht="23.25" customHeight="1">
      <c r="A70" s="80"/>
      <c r="B70" s="80"/>
      <c r="C70" s="99"/>
      <c r="D70" s="80"/>
      <c r="E70" s="194" t="s">
        <v>3</v>
      </c>
      <c r="F70" s="194"/>
      <c r="G70" s="194"/>
      <c r="H70" s="116"/>
      <c r="I70" s="194" t="s">
        <v>81</v>
      </c>
      <c r="J70" s="194"/>
      <c r="K70" s="194"/>
    </row>
    <row r="71" spans="1:11" s="3" customFormat="1" ht="23.25" customHeight="1">
      <c r="A71" s="80"/>
      <c r="B71" s="80"/>
      <c r="C71" s="99"/>
      <c r="D71" s="80"/>
      <c r="E71" s="117">
        <v>2551</v>
      </c>
      <c r="F71" s="117"/>
      <c r="G71" s="117">
        <v>2550</v>
      </c>
      <c r="H71" s="117"/>
      <c r="I71" s="117">
        <v>2551</v>
      </c>
      <c r="J71" s="117"/>
      <c r="K71" s="117">
        <v>2550</v>
      </c>
    </row>
    <row r="72" spans="1:11" ht="23.25" customHeight="1">
      <c r="A72" s="80"/>
      <c r="B72" s="80"/>
      <c r="C72" s="99"/>
      <c r="D72" s="80"/>
      <c r="E72" s="197" t="s">
        <v>63</v>
      </c>
      <c r="F72" s="197"/>
      <c r="G72" s="197"/>
      <c r="H72" s="197"/>
      <c r="I72" s="197"/>
      <c r="J72" s="197"/>
      <c r="K72" s="197"/>
    </row>
    <row r="73" spans="1:11" ht="23.25" customHeight="1">
      <c r="A73" s="119" t="s">
        <v>57</v>
      </c>
      <c r="B73" s="119"/>
      <c r="C73" s="109"/>
      <c r="D73" s="119"/>
      <c r="E73" s="81"/>
      <c r="F73" s="81"/>
      <c r="G73" s="81"/>
      <c r="H73" s="81"/>
      <c r="I73" s="81"/>
      <c r="J73" s="81"/>
      <c r="K73" s="81"/>
    </row>
    <row r="74" spans="1:11" ht="23.25" customHeight="1">
      <c r="A74" s="80" t="s">
        <v>143</v>
      </c>
      <c r="B74" s="80"/>
      <c r="C74" s="99"/>
      <c r="D74" s="80"/>
      <c r="E74" s="159">
        <v>-1693520</v>
      </c>
      <c r="F74" s="103"/>
      <c r="G74" s="103">
        <v>-1805406</v>
      </c>
      <c r="H74" s="103"/>
      <c r="I74" s="103">
        <v>-920026</v>
      </c>
      <c r="J74" s="103"/>
      <c r="K74" s="103">
        <v>-992605</v>
      </c>
    </row>
    <row r="75" spans="1:11" ht="23.25" customHeight="1">
      <c r="A75" s="80" t="s">
        <v>144</v>
      </c>
      <c r="B75" s="80"/>
      <c r="C75" s="99"/>
      <c r="D75" s="80"/>
      <c r="E75" s="159">
        <v>-26491</v>
      </c>
      <c r="F75" s="103"/>
      <c r="G75" s="103">
        <v>-33027</v>
      </c>
      <c r="H75" s="103"/>
      <c r="I75" s="103">
        <v>-2337</v>
      </c>
      <c r="J75" s="103"/>
      <c r="K75" s="103">
        <v>-4558</v>
      </c>
    </row>
    <row r="76" spans="1:11" ht="23.25" customHeight="1">
      <c r="A76" s="80" t="s">
        <v>242</v>
      </c>
      <c r="B76" s="80"/>
      <c r="C76" s="99"/>
      <c r="D76" s="80"/>
      <c r="E76" s="82" t="s">
        <v>25</v>
      </c>
      <c r="F76" s="103"/>
      <c r="G76" s="82" t="s">
        <v>25</v>
      </c>
      <c r="H76" s="103"/>
      <c r="I76" s="103">
        <v>-9500</v>
      </c>
      <c r="J76" s="103"/>
      <c r="K76" s="83">
        <v>364000</v>
      </c>
    </row>
    <row r="77" spans="1:11" s="80" customFormat="1" ht="23.25" customHeight="1">
      <c r="A77" s="80" t="s">
        <v>145</v>
      </c>
      <c r="C77" s="99"/>
      <c r="E77" s="160">
        <v>867408</v>
      </c>
      <c r="F77" s="81"/>
      <c r="G77" s="81">
        <v>-5194654</v>
      </c>
      <c r="H77" s="81"/>
      <c r="I77" s="81">
        <v>-1218500</v>
      </c>
      <c r="J77" s="81"/>
      <c r="K77" s="81">
        <v>-3338786</v>
      </c>
    </row>
    <row r="78" spans="1:11" s="80" customFormat="1" ht="23.25" customHeight="1">
      <c r="A78" s="80" t="s">
        <v>58</v>
      </c>
      <c r="C78" s="99"/>
      <c r="E78" s="160">
        <v>1065843</v>
      </c>
      <c r="F78" s="81"/>
      <c r="G78" s="81">
        <v>578493</v>
      </c>
      <c r="H78" s="81"/>
      <c r="I78" s="82" t="s">
        <v>25</v>
      </c>
      <c r="J78" s="81"/>
      <c r="K78" s="82" t="s">
        <v>25</v>
      </c>
    </row>
    <row r="79" spans="1:11" s="80" customFormat="1" ht="23.25" customHeight="1">
      <c r="A79" s="80" t="s">
        <v>224</v>
      </c>
      <c r="C79" s="99"/>
      <c r="E79" s="160">
        <v>-1744673</v>
      </c>
      <c r="F79" s="81"/>
      <c r="G79" s="83">
        <v>7124477</v>
      </c>
      <c r="H79" s="81"/>
      <c r="I79" s="83">
        <v>-1744673</v>
      </c>
      <c r="J79" s="81"/>
      <c r="K79" s="83">
        <v>7124477</v>
      </c>
    </row>
    <row r="80" spans="1:11" s="80" customFormat="1" ht="23.25" customHeight="1">
      <c r="A80" s="80" t="s">
        <v>206</v>
      </c>
      <c r="C80" s="99"/>
      <c r="E80" s="159">
        <v>-894157</v>
      </c>
      <c r="F80" s="103"/>
      <c r="G80" s="103">
        <v>-2309290</v>
      </c>
      <c r="H80" s="103"/>
      <c r="I80" s="82" t="s">
        <v>25</v>
      </c>
      <c r="J80" s="103"/>
      <c r="K80" s="103">
        <v>-1693800</v>
      </c>
    </row>
    <row r="81" spans="1:11" s="80" customFormat="1" ht="23.25" customHeight="1">
      <c r="A81" s="181" t="s">
        <v>225</v>
      </c>
      <c r="C81" s="99"/>
      <c r="E81" s="159">
        <v>6000000</v>
      </c>
      <c r="F81" s="103"/>
      <c r="G81" s="82" t="s">
        <v>25</v>
      </c>
      <c r="H81" s="103"/>
      <c r="I81" s="83">
        <v>6000000</v>
      </c>
      <c r="J81" s="103"/>
      <c r="K81" s="82" t="s">
        <v>25</v>
      </c>
    </row>
    <row r="82" spans="1:11" s="80" customFormat="1" ht="23.25" customHeight="1">
      <c r="A82" s="80" t="s">
        <v>185</v>
      </c>
      <c r="C82" s="99"/>
      <c r="E82" s="159">
        <v>-2000000</v>
      </c>
      <c r="F82" s="103"/>
      <c r="G82" s="82" t="s">
        <v>25</v>
      </c>
      <c r="H82" s="103"/>
      <c r="I82" s="83">
        <v>-2000000</v>
      </c>
      <c r="J82" s="103"/>
      <c r="K82" s="82" t="s">
        <v>25</v>
      </c>
    </row>
    <row r="83" spans="1:11" s="80" customFormat="1" ht="23.25" customHeight="1">
      <c r="A83" s="80" t="s">
        <v>218</v>
      </c>
      <c r="C83" s="99"/>
      <c r="E83" s="82" t="s">
        <v>25</v>
      </c>
      <c r="F83" s="103"/>
      <c r="G83" s="83">
        <v>48500</v>
      </c>
      <c r="H83" s="103"/>
      <c r="I83" s="82" t="s">
        <v>25</v>
      </c>
      <c r="J83" s="103"/>
      <c r="K83" s="82" t="s">
        <v>25</v>
      </c>
    </row>
    <row r="84" spans="1:11" s="80" customFormat="1" ht="23.25" customHeight="1">
      <c r="A84" s="80" t="s">
        <v>238</v>
      </c>
      <c r="C84" s="99"/>
      <c r="E84" s="159">
        <v>-676182</v>
      </c>
      <c r="F84" s="103"/>
      <c r="G84" s="82" t="s">
        <v>25</v>
      </c>
      <c r="H84" s="103"/>
      <c r="I84" s="83">
        <v>-676182</v>
      </c>
      <c r="J84" s="103"/>
      <c r="K84" s="82" t="s">
        <v>25</v>
      </c>
    </row>
    <row r="85" spans="1:11" s="80" customFormat="1" ht="23.25" customHeight="1">
      <c r="A85" s="80" t="s">
        <v>210</v>
      </c>
      <c r="C85" s="99"/>
      <c r="E85" s="159"/>
      <c r="F85" s="103"/>
      <c r="G85" s="103"/>
      <c r="H85" s="103"/>
      <c r="I85" s="120"/>
      <c r="J85" s="103"/>
      <c r="K85" s="103"/>
    </row>
    <row r="86" spans="1:11" s="80" customFormat="1" ht="23.25" customHeight="1">
      <c r="A86" s="80" t="s">
        <v>241</v>
      </c>
      <c r="C86" s="99"/>
      <c r="E86" s="159">
        <v>-1186535</v>
      </c>
      <c r="F86" s="81"/>
      <c r="G86" s="103">
        <v>-143822</v>
      </c>
      <c r="H86" s="81"/>
      <c r="I86" s="103">
        <v>-1240790</v>
      </c>
      <c r="J86" s="81"/>
      <c r="K86" s="103">
        <v>-150398</v>
      </c>
    </row>
    <row r="87" spans="1:11" s="80" customFormat="1" ht="23.25" customHeight="1">
      <c r="A87" s="80" t="s">
        <v>196</v>
      </c>
      <c r="C87" s="99"/>
      <c r="E87" s="161">
        <v>-39799</v>
      </c>
      <c r="F87" s="103"/>
      <c r="G87" s="95">
        <v>-41456</v>
      </c>
      <c r="H87" s="103"/>
      <c r="I87" s="104" t="s">
        <v>25</v>
      </c>
      <c r="J87" s="103"/>
      <c r="K87" s="104" t="s">
        <v>25</v>
      </c>
    </row>
    <row r="88" spans="1:11" ht="23.25" customHeight="1">
      <c r="A88" s="108" t="s">
        <v>182</v>
      </c>
      <c r="B88" s="108"/>
      <c r="C88" s="109"/>
      <c r="D88" s="108"/>
      <c r="E88" s="121">
        <f>SUM(E74:E87)</f>
        <v>-328106</v>
      </c>
      <c r="F88" s="111"/>
      <c r="G88" s="121">
        <f>SUM(G74:G87)</f>
        <v>-1776185</v>
      </c>
      <c r="H88" s="111"/>
      <c r="I88" s="121">
        <f>SUM(I74:I86)</f>
        <v>-1812008</v>
      </c>
      <c r="J88" s="111"/>
      <c r="K88" s="121">
        <f>SUM(K74:K86)</f>
        <v>1308330</v>
      </c>
    </row>
    <row r="89" spans="1:11" ht="23.25" customHeight="1">
      <c r="A89" s="108"/>
      <c r="B89" s="108"/>
      <c r="C89" s="109"/>
      <c r="D89" s="108"/>
      <c r="E89" s="160"/>
      <c r="F89" s="81"/>
      <c r="G89" s="81"/>
      <c r="H89" s="81"/>
      <c r="I89" s="81"/>
      <c r="J89" s="81"/>
      <c r="K89" s="81"/>
    </row>
    <row r="90" spans="1:11" ht="23.25" customHeight="1">
      <c r="A90" s="108" t="s">
        <v>247</v>
      </c>
      <c r="B90" s="108"/>
      <c r="C90" s="109"/>
      <c r="D90" s="108"/>
      <c r="E90" s="111">
        <f>+E49+E64+E88</f>
        <v>-119248</v>
      </c>
      <c r="F90" s="111"/>
      <c r="G90" s="111">
        <f>+G49+G64+G88</f>
        <v>2218189</v>
      </c>
      <c r="H90" s="111"/>
      <c r="I90" s="111">
        <f>+I49+I64+I88</f>
        <v>184159</v>
      </c>
      <c r="J90" s="111"/>
      <c r="K90" s="111">
        <f>+K49+K64+K88</f>
        <v>420065</v>
      </c>
    </row>
    <row r="91" spans="1:11" ht="23.25" customHeight="1">
      <c r="A91" s="80" t="s">
        <v>76</v>
      </c>
      <c r="B91" s="80"/>
      <c r="C91" s="99"/>
      <c r="D91" s="80"/>
      <c r="E91" s="159">
        <v>3287825</v>
      </c>
      <c r="F91" s="103"/>
      <c r="G91" s="103">
        <v>1166539</v>
      </c>
      <c r="H91" s="103"/>
      <c r="I91" s="103">
        <v>565920</v>
      </c>
      <c r="J91" s="103"/>
      <c r="K91" s="103">
        <v>8361</v>
      </c>
    </row>
    <row r="92" spans="1:11" ht="23.25" customHeight="1">
      <c r="A92" s="122" t="s">
        <v>164</v>
      </c>
      <c r="B92" s="122"/>
      <c r="C92" s="99"/>
      <c r="D92" s="122"/>
      <c r="E92" s="159"/>
      <c r="F92" s="103"/>
      <c r="G92" s="103"/>
      <c r="H92" s="103"/>
      <c r="I92" s="103"/>
      <c r="J92" s="103"/>
      <c r="K92" s="103"/>
    </row>
    <row r="93" spans="1:11" ht="23.25" customHeight="1">
      <c r="A93" s="122" t="s">
        <v>163</v>
      </c>
      <c r="B93" s="122"/>
      <c r="C93" s="99"/>
      <c r="D93" s="122"/>
      <c r="E93" s="161">
        <v>-62312</v>
      </c>
      <c r="F93" s="81"/>
      <c r="G93" s="95">
        <v>69122</v>
      </c>
      <c r="H93" s="81"/>
      <c r="I93" s="104" t="s">
        <v>25</v>
      </c>
      <c r="J93" s="81"/>
      <c r="K93" s="104" t="s">
        <v>25</v>
      </c>
    </row>
    <row r="94" spans="1:11" ht="23.25" customHeight="1" thickBot="1">
      <c r="A94" s="108" t="s">
        <v>77</v>
      </c>
      <c r="B94" s="108"/>
      <c r="C94" s="109"/>
      <c r="D94" s="108"/>
      <c r="E94" s="123">
        <f>SUM(E90:E93)</f>
        <v>3106265</v>
      </c>
      <c r="F94" s="111"/>
      <c r="G94" s="123">
        <f>SUM(G90:G93)</f>
        <v>3453850</v>
      </c>
      <c r="H94" s="111"/>
      <c r="I94" s="123">
        <f>SUM(I90:I93)</f>
        <v>750079</v>
      </c>
      <c r="J94" s="111"/>
      <c r="K94" s="123">
        <f>SUM(K90:K93)</f>
        <v>428426</v>
      </c>
    </row>
    <row r="95" spans="1:11" ht="23.25" customHeight="1" thickTop="1">
      <c r="A95" s="80"/>
      <c r="B95" s="80"/>
      <c r="C95" s="99"/>
      <c r="D95" s="80"/>
      <c r="E95" s="122"/>
      <c r="F95" s="80"/>
      <c r="G95" s="80"/>
      <c r="H95" s="80"/>
      <c r="I95" s="80"/>
      <c r="J95" s="80"/>
      <c r="K95" s="80"/>
    </row>
    <row r="96" spans="1:11" ht="23.25" customHeight="1">
      <c r="A96" s="108"/>
      <c r="B96" s="108"/>
      <c r="C96" s="109"/>
      <c r="D96" s="108"/>
      <c r="E96" s="126"/>
      <c r="F96" s="111"/>
      <c r="G96" s="126"/>
      <c r="H96" s="111"/>
      <c r="I96" s="126"/>
      <c r="J96" s="111"/>
      <c r="K96" s="126"/>
    </row>
    <row r="97" spans="1:11" ht="23.25" customHeight="1">
      <c r="A97" s="112" t="s">
        <v>0</v>
      </c>
      <c r="B97" s="112"/>
      <c r="C97" s="113"/>
      <c r="D97" s="112"/>
      <c r="E97" s="80"/>
      <c r="F97" s="80"/>
      <c r="G97" s="80"/>
      <c r="H97" s="80"/>
      <c r="I97" s="196"/>
      <c r="J97" s="196"/>
      <c r="K97" s="196"/>
    </row>
    <row r="98" spans="1:11" ht="23.25" customHeight="1">
      <c r="A98" s="112" t="s">
        <v>102</v>
      </c>
      <c r="B98" s="112"/>
      <c r="C98" s="113"/>
      <c r="D98" s="112"/>
      <c r="E98" s="80"/>
      <c r="F98" s="80"/>
      <c r="G98" s="80"/>
      <c r="H98" s="80"/>
      <c r="I98" s="196"/>
      <c r="J98" s="196"/>
      <c r="K98" s="196"/>
    </row>
    <row r="99" spans="1:11" ht="23.25" customHeight="1">
      <c r="A99" s="114" t="s">
        <v>215</v>
      </c>
      <c r="B99" s="114"/>
      <c r="C99" s="115"/>
      <c r="D99" s="114"/>
      <c r="E99" s="80"/>
      <c r="F99" s="80"/>
      <c r="G99" s="80"/>
      <c r="H99" s="80"/>
      <c r="I99" s="80"/>
      <c r="J99" s="80"/>
      <c r="K99" s="80"/>
    </row>
    <row r="100" spans="1:11" ht="23.25" customHeight="1">
      <c r="A100" s="114"/>
      <c r="B100" s="114"/>
      <c r="C100" s="115"/>
      <c r="D100" s="114"/>
      <c r="E100" s="80"/>
      <c r="F100" s="80"/>
      <c r="G100" s="80"/>
      <c r="H100" s="80"/>
      <c r="I100" s="80"/>
      <c r="J100" s="80"/>
      <c r="K100" s="80"/>
    </row>
    <row r="101" spans="1:11" s="3" customFormat="1" ht="23.25" customHeight="1">
      <c r="A101" s="80"/>
      <c r="B101" s="80"/>
      <c r="C101" s="99"/>
      <c r="D101" s="80"/>
      <c r="E101" s="194" t="s">
        <v>3</v>
      </c>
      <c r="F101" s="194"/>
      <c r="G101" s="194"/>
      <c r="H101" s="116"/>
      <c r="I101" s="194" t="s">
        <v>81</v>
      </c>
      <c r="J101" s="194"/>
      <c r="K101" s="194"/>
    </row>
    <row r="102" spans="1:11" s="3" customFormat="1" ht="23.25" customHeight="1">
      <c r="A102" s="80"/>
      <c r="B102" s="80"/>
      <c r="C102" s="99"/>
      <c r="D102" s="80"/>
      <c r="E102" s="117">
        <v>2551</v>
      </c>
      <c r="F102" s="117"/>
      <c r="G102" s="117">
        <v>2550</v>
      </c>
      <c r="H102" s="117"/>
      <c r="I102" s="117">
        <v>2551</v>
      </c>
      <c r="J102" s="117"/>
      <c r="K102" s="117">
        <v>2550</v>
      </c>
    </row>
    <row r="103" spans="1:11" ht="23.25" customHeight="1">
      <c r="A103" s="80"/>
      <c r="B103" s="80"/>
      <c r="C103" s="99"/>
      <c r="D103" s="80"/>
      <c r="E103" s="197" t="s">
        <v>63</v>
      </c>
      <c r="F103" s="197"/>
      <c r="G103" s="197"/>
      <c r="H103" s="197"/>
      <c r="I103" s="197"/>
      <c r="J103" s="197"/>
      <c r="K103" s="197"/>
    </row>
    <row r="104" spans="1:11" ht="23.25" customHeight="1">
      <c r="A104" s="119" t="s">
        <v>59</v>
      </c>
      <c r="B104" s="119"/>
      <c r="C104" s="109"/>
      <c r="D104" s="119"/>
      <c r="E104" s="160"/>
      <c r="F104" s="81"/>
      <c r="G104" s="81"/>
      <c r="H104" s="81"/>
      <c r="I104" s="81"/>
      <c r="J104" s="81"/>
      <c r="K104" s="81"/>
    </row>
    <row r="105" spans="1:11" ht="23.25" customHeight="1">
      <c r="A105" s="184" t="s">
        <v>239</v>
      </c>
      <c r="B105" s="108" t="s">
        <v>240</v>
      </c>
      <c r="C105" s="109"/>
      <c r="D105" s="108"/>
      <c r="E105" s="160"/>
      <c r="F105" s="81"/>
      <c r="G105" s="81"/>
      <c r="H105" s="81"/>
      <c r="I105" s="81"/>
      <c r="J105" s="81"/>
      <c r="K105" s="81"/>
    </row>
    <row r="106" spans="1:11" ht="23.25" customHeight="1">
      <c r="A106" s="80"/>
      <c r="B106" s="80" t="s">
        <v>243</v>
      </c>
      <c r="C106" s="99"/>
      <c r="D106" s="80"/>
      <c r="E106" s="160"/>
      <c r="F106" s="81"/>
      <c r="G106" s="81"/>
      <c r="H106" s="81"/>
      <c r="I106" s="81"/>
      <c r="J106" s="81"/>
      <c r="K106" s="81"/>
    </row>
    <row r="107" spans="1:11" ht="23.25" customHeight="1">
      <c r="A107" s="80"/>
      <c r="B107" s="80" t="s">
        <v>244</v>
      </c>
      <c r="C107" s="99"/>
      <c r="D107" s="80"/>
      <c r="E107" s="160">
        <v>3247652</v>
      </c>
      <c r="F107" s="81"/>
      <c r="G107" s="81">
        <v>3564775</v>
      </c>
      <c r="H107" s="81"/>
      <c r="I107" s="124">
        <v>843577</v>
      </c>
      <c r="J107" s="81"/>
      <c r="K107" s="81">
        <v>437493</v>
      </c>
    </row>
    <row r="108" spans="1:11" ht="23.25" customHeight="1">
      <c r="A108" s="80"/>
      <c r="B108" s="80" t="s">
        <v>245</v>
      </c>
      <c r="C108" s="99"/>
      <c r="D108" s="80"/>
      <c r="E108" s="161">
        <v>-141387</v>
      </c>
      <c r="F108" s="81"/>
      <c r="G108" s="95">
        <v>-110925</v>
      </c>
      <c r="H108" s="81"/>
      <c r="I108" s="95">
        <v>-93498</v>
      </c>
      <c r="J108" s="81"/>
      <c r="K108" s="95">
        <v>-9067</v>
      </c>
    </row>
    <row r="109" spans="1:11" ht="23.25" customHeight="1" thickBot="1">
      <c r="A109" s="108"/>
      <c r="B109" s="108" t="s">
        <v>246</v>
      </c>
      <c r="C109" s="109"/>
      <c r="D109" s="108"/>
      <c r="E109" s="125">
        <f>SUM(E107:E108)</f>
        <v>3106265</v>
      </c>
      <c r="F109" s="111"/>
      <c r="G109" s="125">
        <f>SUM(G107:G108)</f>
        <v>3453850</v>
      </c>
      <c r="H109" s="111"/>
      <c r="I109" s="125">
        <f>SUM(I107:I108)</f>
        <v>750079</v>
      </c>
      <c r="J109" s="111"/>
      <c r="K109" s="125">
        <f>SUM(K107:K108)</f>
        <v>428426</v>
      </c>
    </row>
    <row r="110" spans="1:11" ht="23.25" customHeight="1" thickTop="1">
      <c r="A110" s="108"/>
      <c r="B110" s="108"/>
      <c r="C110" s="109"/>
      <c r="D110" s="108"/>
      <c r="E110" s="126"/>
      <c r="F110" s="111"/>
      <c r="G110" s="126"/>
      <c r="H110" s="111"/>
      <c r="I110" s="126"/>
      <c r="J110" s="111"/>
      <c r="K110" s="126"/>
    </row>
    <row r="111" spans="1:11" ht="23.25" customHeight="1">
      <c r="A111" s="127" t="s">
        <v>165</v>
      </c>
      <c r="B111" s="114" t="s">
        <v>166</v>
      </c>
      <c r="C111" s="115"/>
      <c r="D111" s="114"/>
      <c r="E111" s="80"/>
      <c r="F111" s="80"/>
      <c r="G111" s="80"/>
      <c r="H111" s="80"/>
      <c r="I111" s="80"/>
      <c r="J111" s="80"/>
      <c r="K111" s="80"/>
    </row>
    <row r="112" spans="1:11" ht="23.25" customHeight="1">
      <c r="A112" s="114"/>
      <c r="B112" s="114"/>
      <c r="C112" s="115"/>
      <c r="D112" s="114"/>
      <c r="E112" s="80"/>
      <c r="F112" s="80"/>
      <c r="G112" s="80"/>
      <c r="H112" s="80"/>
      <c r="I112" s="80"/>
      <c r="J112" s="80"/>
      <c r="K112" s="80"/>
    </row>
    <row r="113" spans="1:11" s="36" customFormat="1" ht="44.25" customHeight="1">
      <c r="A113" s="128">
        <v>2.1</v>
      </c>
      <c r="B113" s="195" t="s">
        <v>226</v>
      </c>
      <c r="C113" s="195"/>
      <c r="D113" s="195"/>
      <c r="E113" s="195"/>
      <c r="F113" s="195"/>
      <c r="G113" s="195"/>
      <c r="H113" s="195"/>
      <c r="I113" s="195"/>
      <c r="J113" s="195"/>
      <c r="K113" s="195"/>
    </row>
    <row r="114" spans="1:11" ht="23.25" customHeight="1">
      <c r="A114" s="122"/>
      <c r="B114" s="122"/>
      <c r="C114" s="99"/>
      <c r="D114" s="122"/>
      <c r="E114" s="122"/>
      <c r="F114" s="122"/>
      <c r="G114" s="122"/>
      <c r="H114" s="122"/>
      <c r="I114" s="122"/>
      <c r="J114" s="122"/>
      <c r="K114" s="122"/>
    </row>
    <row r="115" spans="1:11" ht="85.5" customHeight="1">
      <c r="A115" s="162">
        <v>2.2</v>
      </c>
      <c r="B115" s="193" t="s">
        <v>219</v>
      </c>
      <c r="C115" s="193"/>
      <c r="D115" s="193"/>
      <c r="E115" s="193"/>
      <c r="F115" s="193"/>
      <c r="G115" s="193"/>
      <c r="H115" s="193"/>
      <c r="I115" s="193"/>
      <c r="J115" s="193"/>
      <c r="K115" s="193"/>
    </row>
    <row r="116" spans="1:11" ht="23.25" customHeight="1">
      <c r="A116" s="122"/>
      <c r="B116" s="122"/>
      <c r="C116" s="99"/>
      <c r="D116" s="122"/>
      <c r="E116" s="122"/>
      <c r="F116" s="122"/>
      <c r="G116" s="122"/>
      <c r="H116" s="122"/>
      <c r="I116" s="122"/>
      <c r="J116" s="122"/>
      <c r="K116" s="122"/>
    </row>
    <row r="117" spans="1:11" ht="23.25" customHeight="1">
      <c r="A117" s="80"/>
      <c r="B117" s="80"/>
      <c r="C117" s="99"/>
      <c r="D117" s="80"/>
      <c r="E117" s="80"/>
      <c r="F117" s="80"/>
      <c r="G117" s="80"/>
      <c r="H117" s="80"/>
      <c r="I117" s="80"/>
      <c r="J117" s="80"/>
      <c r="K117" s="80"/>
    </row>
    <row r="118" spans="1:11" ht="23.25" customHeight="1">
      <c r="A118" s="80"/>
      <c r="B118" s="80"/>
      <c r="C118" s="99"/>
      <c r="D118" s="80"/>
      <c r="E118" s="80"/>
      <c r="F118" s="80"/>
      <c r="G118" s="80"/>
      <c r="H118" s="80"/>
      <c r="I118" s="80"/>
      <c r="J118" s="80"/>
      <c r="K118" s="80"/>
    </row>
    <row r="119" spans="1:11" ht="23.25" customHeight="1">
      <c r="A119" s="80"/>
      <c r="B119" s="80"/>
      <c r="C119" s="99"/>
      <c r="D119" s="80"/>
      <c r="E119" s="80"/>
      <c r="F119" s="80"/>
      <c r="G119" s="80"/>
      <c r="H119" s="80"/>
      <c r="I119" s="80"/>
      <c r="J119" s="80"/>
      <c r="K119" s="80"/>
    </row>
    <row r="120" spans="1:11" ht="23.25" customHeight="1">
      <c r="A120" s="80"/>
      <c r="B120" s="80"/>
      <c r="C120" s="99"/>
      <c r="D120" s="80"/>
      <c r="E120" s="80"/>
      <c r="F120" s="80"/>
      <c r="G120" s="80"/>
      <c r="H120" s="80"/>
      <c r="I120" s="80"/>
      <c r="J120" s="80"/>
      <c r="K120" s="80"/>
    </row>
    <row r="121" spans="1:11" ht="23.25" customHeight="1">
      <c r="A121" s="80"/>
      <c r="B121" s="80"/>
      <c r="C121" s="99"/>
      <c r="D121" s="80"/>
      <c r="E121" s="80"/>
      <c r="F121" s="80"/>
      <c r="G121" s="80"/>
      <c r="H121" s="80"/>
      <c r="I121" s="80"/>
      <c r="J121" s="80"/>
      <c r="K121" s="80"/>
    </row>
    <row r="122" spans="1:11" ht="23.25" customHeight="1">
      <c r="A122" s="80"/>
      <c r="B122" s="80"/>
      <c r="C122" s="99"/>
      <c r="D122" s="80"/>
      <c r="E122" s="80"/>
      <c r="F122" s="80"/>
      <c r="G122" s="80"/>
      <c r="H122" s="80"/>
      <c r="I122" s="80"/>
      <c r="J122" s="80"/>
      <c r="K122" s="80"/>
    </row>
    <row r="123" spans="1:11" ht="23.25" customHeight="1">
      <c r="A123" s="80"/>
      <c r="B123" s="80"/>
      <c r="C123" s="99"/>
      <c r="D123" s="80"/>
      <c r="E123" s="80"/>
      <c r="F123" s="80"/>
      <c r="G123" s="80"/>
      <c r="H123" s="80"/>
      <c r="I123" s="80"/>
      <c r="J123" s="80"/>
      <c r="K123" s="80"/>
    </row>
    <row r="124" spans="1:11" ht="23.25" customHeight="1">
      <c r="A124" s="80"/>
      <c r="B124" s="80"/>
      <c r="C124" s="99"/>
      <c r="D124" s="80"/>
      <c r="E124" s="80"/>
      <c r="F124" s="80"/>
      <c r="G124" s="80"/>
      <c r="H124" s="80"/>
      <c r="I124" s="80"/>
      <c r="J124" s="80"/>
      <c r="K124" s="80"/>
    </row>
    <row r="125" spans="1:11" ht="23.25" customHeight="1">
      <c r="A125" s="80"/>
      <c r="B125" s="80"/>
      <c r="C125" s="99"/>
      <c r="D125" s="80"/>
      <c r="E125" s="80"/>
      <c r="F125" s="80"/>
      <c r="G125" s="80"/>
      <c r="H125" s="80"/>
      <c r="I125" s="80"/>
      <c r="J125" s="80"/>
      <c r="K125" s="80"/>
    </row>
    <row r="126" spans="1:11" ht="23.25" customHeight="1">
      <c r="A126" s="80"/>
      <c r="B126" s="80"/>
      <c r="C126" s="99"/>
      <c r="D126" s="80"/>
      <c r="E126" s="80"/>
      <c r="F126" s="80"/>
      <c r="G126" s="80"/>
      <c r="H126" s="80"/>
      <c r="I126" s="80"/>
      <c r="J126" s="80"/>
      <c r="K126" s="80"/>
    </row>
    <row r="127" spans="1:11" ht="23.25" customHeight="1">
      <c r="A127" s="80"/>
      <c r="B127" s="80"/>
      <c r="C127" s="99"/>
      <c r="D127" s="80"/>
      <c r="E127" s="80"/>
      <c r="F127" s="80"/>
      <c r="G127" s="80"/>
      <c r="H127" s="80"/>
      <c r="I127" s="80"/>
      <c r="J127" s="80"/>
      <c r="K127" s="80"/>
    </row>
    <row r="128" spans="1:11" ht="23.25" customHeight="1">
      <c r="A128" s="80"/>
      <c r="B128" s="80"/>
      <c r="C128" s="99"/>
      <c r="D128" s="80"/>
      <c r="E128" s="80"/>
      <c r="F128" s="80"/>
      <c r="G128" s="80"/>
      <c r="H128" s="80"/>
      <c r="I128" s="80"/>
      <c r="J128" s="80"/>
      <c r="K128" s="80"/>
    </row>
    <row r="129" spans="1:11" ht="23.25" customHeight="1">
      <c r="A129" s="80"/>
      <c r="B129" s="80"/>
      <c r="C129" s="99"/>
      <c r="D129" s="80"/>
      <c r="E129" s="80"/>
      <c r="F129" s="80"/>
      <c r="G129" s="80"/>
      <c r="H129" s="80"/>
      <c r="I129" s="80"/>
      <c r="J129" s="80"/>
      <c r="K129" s="80"/>
    </row>
    <row r="130" spans="1:11" ht="23.25" customHeight="1">
      <c r="A130" s="80"/>
      <c r="B130" s="80"/>
      <c r="C130" s="99"/>
      <c r="D130" s="80"/>
      <c r="E130" s="80"/>
      <c r="F130" s="80"/>
      <c r="G130" s="80"/>
      <c r="H130" s="80"/>
      <c r="I130" s="80"/>
      <c r="J130" s="80"/>
      <c r="K130" s="80"/>
    </row>
    <row r="131" spans="1:12" ht="23.25" customHeight="1">
      <c r="A131" s="80"/>
      <c r="B131" s="129"/>
      <c r="C131" s="118"/>
      <c r="D131" s="129"/>
      <c r="E131" s="129"/>
      <c r="F131" s="129"/>
      <c r="G131" s="129"/>
      <c r="H131" s="129"/>
      <c r="I131" s="129"/>
      <c r="J131" s="129"/>
      <c r="K131" s="129"/>
      <c r="L131" s="38"/>
    </row>
    <row r="132" spans="1:12" ht="23.25" customHeight="1">
      <c r="A132" s="80"/>
      <c r="B132" s="129"/>
      <c r="C132" s="118"/>
      <c r="D132" s="129"/>
      <c r="E132" s="129"/>
      <c r="F132" s="129"/>
      <c r="G132" s="129"/>
      <c r="H132" s="129"/>
      <c r="I132" s="129"/>
      <c r="J132" s="129"/>
      <c r="K132" s="129"/>
      <c r="L132" s="38"/>
    </row>
    <row r="133" spans="1:12" ht="23.25" customHeight="1">
      <c r="A133" s="80"/>
      <c r="B133" s="129"/>
      <c r="C133" s="118"/>
      <c r="D133" s="129"/>
      <c r="E133" s="129"/>
      <c r="F133" s="129"/>
      <c r="G133" s="129"/>
      <c r="H133" s="129"/>
      <c r="I133" s="129"/>
      <c r="J133" s="129"/>
      <c r="K133" s="129"/>
      <c r="L133" s="38"/>
    </row>
    <row r="134" spans="1:12" ht="23.25" customHeight="1">
      <c r="A134" s="80"/>
      <c r="B134" s="129"/>
      <c r="C134" s="118"/>
      <c r="D134" s="129"/>
      <c r="E134" s="129"/>
      <c r="F134" s="129"/>
      <c r="G134" s="129"/>
      <c r="H134" s="129"/>
      <c r="I134" s="129"/>
      <c r="J134" s="129"/>
      <c r="K134" s="129"/>
      <c r="L134" s="38"/>
    </row>
    <row r="135" spans="1:12" ht="23.25" customHeight="1">
      <c r="A135" s="80"/>
      <c r="B135" s="129"/>
      <c r="C135" s="118"/>
      <c r="D135" s="129"/>
      <c r="E135" s="129"/>
      <c r="F135" s="129"/>
      <c r="G135" s="129"/>
      <c r="H135" s="129"/>
      <c r="I135" s="129"/>
      <c r="J135" s="129"/>
      <c r="K135" s="129"/>
      <c r="L135" s="38"/>
    </row>
    <row r="136" spans="1:12" ht="23.25" customHeight="1">
      <c r="A136" s="80"/>
      <c r="B136" s="129"/>
      <c r="C136" s="118"/>
      <c r="D136" s="129"/>
      <c r="E136" s="129"/>
      <c r="F136" s="129"/>
      <c r="G136" s="129"/>
      <c r="H136" s="129"/>
      <c r="I136" s="129"/>
      <c r="J136" s="129"/>
      <c r="K136" s="129"/>
      <c r="L136" s="38"/>
    </row>
    <row r="137" spans="1:12" ht="23.25" customHeight="1">
      <c r="A137" s="80"/>
      <c r="B137" s="129"/>
      <c r="C137" s="118"/>
      <c r="D137" s="129"/>
      <c r="E137" s="129"/>
      <c r="F137" s="129"/>
      <c r="G137" s="129"/>
      <c r="H137" s="129"/>
      <c r="I137" s="130"/>
      <c r="J137" s="129"/>
      <c r="K137" s="129"/>
      <c r="L137" s="38"/>
    </row>
    <row r="138" spans="1:12" ht="23.25" customHeight="1">
      <c r="A138" s="80"/>
      <c r="B138" s="129"/>
      <c r="C138" s="118"/>
      <c r="D138" s="129"/>
      <c r="E138" s="129"/>
      <c r="F138" s="129"/>
      <c r="G138" s="129"/>
      <c r="H138" s="129"/>
      <c r="I138" s="129"/>
      <c r="J138" s="129"/>
      <c r="K138" s="129"/>
      <c r="L138" s="38"/>
    </row>
    <row r="139" spans="1:12" ht="23.25" customHeight="1">
      <c r="A139" s="80"/>
      <c r="B139" s="129"/>
      <c r="C139" s="118"/>
      <c r="D139" s="129"/>
      <c r="E139" s="129"/>
      <c r="F139" s="129"/>
      <c r="G139" s="129"/>
      <c r="H139" s="129"/>
      <c r="I139" s="129"/>
      <c r="J139" s="129"/>
      <c r="K139" s="129"/>
      <c r="L139" s="38"/>
    </row>
    <row r="140" spans="1:12" ht="23.25" customHeight="1">
      <c r="A140" s="80"/>
      <c r="B140" s="129"/>
      <c r="C140" s="118"/>
      <c r="D140" s="129"/>
      <c r="E140" s="129"/>
      <c r="F140" s="129"/>
      <c r="G140" s="129"/>
      <c r="H140" s="129"/>
      <c r="I140" s="129"/>
      <c r="J140" s="129"/>
      <c r="K140" s="129"/>
      <c r="L140" s="38"/>
    </row>
    <row r="141" spans="1:12" ht="23.25" customHeight="1">
      <c r="A141" s="80"/>
      <c r="B141" s="129"/>
      <c r="C141" s="118"/>
      <c r="D141" s="129"/>
      <c r="E141" s="129"/>
      <c r="F141" s="129"/>
      <c r="G141" s="129"/>
      <c r="H141" s="129"/>
      <c r="I141" s="129"/>
      <c r="J141" s="129"/>
      <c r="K141" s="129"/>
      <c r="L141" s="38"/>
    </row>
    <row r="142" spans="1:12" ht="23.25" customHeight="1">
      <c r="A142" s="80"/>
      <c r="B142" s="129"/>
      <c r="C142" s="118"/>
      <c r="D142" s="129"/>
      <c r="E142" s="129"/>
      <c r="F142" s="129"/>
      <c r="G142" s="129"/>
      <c r="H142" s="129"/>
      <c r="I142" s="129"/>
      <c r="J142" s="129"/>
      <c r="K142" s="129"/>
      <c r="L142" s="38"/>
    </row>
    <row r="143" spans="1:12" ht="23.25" customHeight="1">
      <c r="A143" s="80"/>
      <c r="B143" s="129"/>
      <c r="C143" s="118"/>
      <c r="D143" s="129"/>
      <c r="E143" s="129"/>
      <c r="F143" s="129"/>
      <c r="G143" s="129"/>
      <c r="H143" s="129"/>
      <c r="I143" s="129"/>
      <c r="J143" s="129"/>
      <c r="K143" s="129"/>
      <c r="L143" s="38"/>
    </row>
    <row r="144" spans="1:12" ht="23.25" customHeight="1">
      <c r="A144" s="80"/>
      <c r="B144" s="129"/>
      <c r="C144" s="118"/>
      <c r="D144" s="129"/>
      <c r="E144" s="129"/>
      <c r="F144" s="129"/>
      <c r="G144" s="129"/>
      <c r="H144" s="129"/>
      <c r="I144" s="129"/>
      <c r="J144" s="129"/>
      <c r="K144" s="129"/>
      <c r="L144" s="38"/>
    </row>
    <row r="145" spans="1:12" ht="23.25" customHeight="1">
      <c r="A145" s="80"/>
      <c r="B145" s="129"/>
      <c r="C145" s="118"/>
      <c r="D145" s="129"/>
      <c r="E145" s="129"/>
      <c r="F145" s="129"/>
      <c r="G145" s="129"/>
      <c r="H145" s="129"/>
      <c r="I145" s="129"/>
      <c r="J145" s="129"/>
      <c r="K145" s="129"/>
      <c r="L145" s="38"/>
    </row>
    <row r="146" spans="1:12" ht="23.25" customHeight="1">
      <c r="A146" s="80"/>
      <c r="B146" s="129"/>
      <c r="C146" s="118"/>
      <c r="D146" s="129"/>
      <c r="E146" s="129"/>
      <c r="F146" s="129"/>
      <c r="G146" s="129"/>
      <c r="H146" s="129"/>
      <c r="I146" s="129"/>
      <c r="J146" s="129"/>
      <c r="K146" s="129"/>
      <c r="L146" s="38"/>
    </row>
    <row r="147" spans="1:12" ht="23.25" customHeight="1">
      <c r="A147" s="80"/>
      <c r="B147" s="129"/>
      <c r="C147" s="118"/>
      <c r="D147" s="129"/>
      <c r="E147" s="129"/>
      <c r="F147" s="129"/>
      <c r="G147" s="129"/>
      <c r="H147" s="129"/>
      <c r="I147" s="129"/>
      <c r="J147" s="129"/>
      <c r="K147" s="129"/>
      <c r="L147" s="38"/>
    </row>
    <row r="148" spans="1:12" ht="23.25" customHeight="1">
      <c r="A148" s="80"/>
      <c r="B148" s="129"/>
      <c r="C148" s="118"/>
      <c r="D148" s="129"/>
      <c r="E148" s="129"/>
      <c r="F148" s="129"/>
      <c r="G148" s="129"/>
      <c r="H148" s="129"/>
      <c r="I148" s="129"/>
      <c r="J148" s="129"/>
      <c r="K148" s="129"/>
      <c r="L148" s="38"/>
    </row>
    <row r="149" spans="1:12" ht="23.25" customHeight="1">
      <c r="A149" s="80"/>
      <c r="B149" s="129"/>
      <c r="C149" s="118"/>
      <c r="D149" s="129"/>
      <c r="E149" s="129"/>
      <c r="F149" s="129"/>
      <c r="G149" s="129"/>
      <c r="H149" s="129"/>
      <c r="I149" s="129"/>
      <c r="J149" s="129"/>
      <c r="K149" s="129"/>
      <c r="L149" s="38"/>
    </row>
    <row r="150" spans="1:11" ht="23.25" customHeight="1">
      <c r="A150" s="80"/>
      <c r="B150" s="80"/>
      <c r="C150" s="99"/>
      <c r="D150" s="80"/>
      <c r="E150" s="80"/>
      <c r="F150" s="80"/>
      <c r="G150" s="80"/>
      <c r="H150" s="80"/>
      <c r="I150" s="80"/>
      <c r="J150" s="80"/>
      <c r="K150" s="80"/>
    </row>
  </sheetData>
  <sheetProtection password="C62A" sheet="1" objects="1" scenarios="1" selectLockedCells="1" selectUnlockedCells="1"/>
  <mergeCells count="26">
    <mergeCell ref="A6:B6"/>
    <mergeCell ref="A7:B7"/>
    <mergeCell ref="A4:B4"/>
    <mergeCell ref="A5:B5"/>
    <mergeCell ref="I1:K1"/>
    <mergeCell ref="I2:K2"/>
    <mergeCell ref="I33:K33"/>
    <mergeCell ref="I34:K34"/>
    <mergeCell ref="E7:K7"/>
    <mergeCell ref="E5:G5"/>
    <mergeCell ref="I5:K5"/>
    <mergeCell ref="E37:G37"/>
    <mergeCell ref="I37:K37"/>
    <mergeCell ref="I66:K66"/>
    <mergeCell ref="I67:K67"/>
    <mergeCell ref="E39:K39"/>
    <mergeCell ref="B115:K115"/>
    <mergeCell ref="E70:G70"/>
    <mergeCell ref="I70:K70"/>
    <mergeCell ref="B113:K113"/>
    <mergeCell ref="I97:K97"/>
    <mergeCell ref="I98:K98"/>
    <mergeCell ref="E72:K72"/>
    <mergeCell ref="E101:G101"/>
    <mergeCell ref="I101:K101"/>
    <mergeCell ref="E103:K103"/>
  </mergeCells>
  <printOptions/>
  <pageMargins left="0.7" right="0.5" top="0.48" bottom="0.5" header="0.5" footer="0.5"/>
  <pageSetup firstPageNumber="12" useFirstPageNumber="1" horizontalDpi="600" verticalDpi="600" orientation="portrait" paperSize="9" scale="95" r:id="rId1"/>
  <headerFooter alignWithMargins="0">
    <oddFooter>&amp;Lหมายเหตุประกอบงบการเงินเป็นส่วนหนึ่งของงบการเงินนี้
&amp;R&amp;P</oddFooter>
  </headerFooter>
  <rowBreaks count="3" manualBreakCount="3">
    <brk id="32" max="255" man="1"/>
    <brk id="65" max="255" man="1"/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dphengchan</dc:creator>
  <cp:keywords/>
  <dc:description/>
  <cp:lastModifiedBy>rutchanee.cha</cp:lastModifiedBy>
  <cp:lastPrinted>2008-11-11T12:32:00Z</cp:lastPrinted>
  <dcterms:created xsi:type="dcterms:W3CDTF">2005-01-14T03:04:54Z</dcterms:created>
  <dcterms:modified xsi:type="dcterms:W3CDTF">2008-11-11T12:33:43Z</dcterms:modified>
  <cp:category/>
  <cp:version/>
  <cp:contentType/>
  <cp:contentStatus/>
</cp:coreProperties>
</file>