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4" windowWidth="10572" windowHeight="8172" tabRatio="672" activeTab="0"/>
  </bookViews>
  <sheets>
    <sheet name="BL3-6" sheetId="1" r:id="rId1"/>
    <sheet name="PL7-12" sheetId="2" r:id="rId2"/>
    <sheet name="SH13" sheetId="3" r:id="rId3"/>
    <sheet name="SH14" sheetId="4" r:id="rId4"/>
    <sheet name="SH15" sheetId="5" r:id="rId5"/>
    <sheet name="CF16-19" sheetId="6" r:id="rId6"/>
  </sheets>
  <definedNames>
    <definedName name="_xlnm.Print_Area" localSheetId="0">'BL3-6'!$A$1:$J$116</definedName>
    <definedName name="_xlnm.Print_Area" localSheetId="5">'CF16-19'!$A$1:$J$147</definedName>
    <definedName name="_xlnm.Print_Area" localSheetId="1">'PL7-12'!$A$1:$J$168</definedName>
    <definedName name="_xlnm.Print_Area" localSheetId="2">'SH13'!$A$1:$AG$37</definedName>
    <definedName name="_xlnm.Print_Area" localSheetId="3">'SH14'!$A$1:$AG$42</definedName>
    <definedName name="_xlnm.Print_Area" localSheetId="4">'SH15'!$A$1:$X$37</definedName>
  </definedNames>
  <calcPr fullCalcOnLoad="1"/>
</workbook>
</file>

<file path=xl/sharedStrings.xml><?xml version="1.0" encoding="utf-8"?>
<sst xmlns="http://schemas.openxmlformats.org/spreadsheetml/2006/main" count="779" uniqueCount="324">
  <si>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</si>
  <si>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</si>
  <si>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</si>
  <si>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</si>
  <si>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</si>
  <si>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</si>
  <si>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</si>
  <si>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</si>
  <si>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</si>
  <si>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</si>
  <si>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</si>
  <si>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</si>
  <si>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</si>
  <si>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</si>
  <si>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</si>
  <si>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</si>
  <si>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</si>
  <si>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</si>
  <si>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</si>
  <si>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</si>
  <si>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</si>
  <si>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</si>
  <si>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</si>
  <si>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</si>
  <si>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</si>
  <si>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</si>
  <si>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</si>
  <si>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</si>
  <si>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</si>
  <si>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</si>
  <si>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</si>
  <si>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</si>
  <si>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</si>
  <si>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</si>
  <si>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</si>
  <si>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</si>
  <si>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</si>
  <si>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</si>
  <si>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</si>
  <si>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</si>
  <si>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</si>
  <si>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</si>
  <si>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</si>
  <si>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</si>
  <si>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</si>
  <si>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</si>
  <si>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</si>
  <si>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</si>
  <si>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</si>
  <si>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</si>
  <si>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</si>
  <si>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 xml:space="preserve">31 ธันวาคม 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</si>
  <si>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</si>
  <si>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</si>
  <si>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</si>
  <si>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</si>
  <si>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</si>
  <si>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</si>
  <si>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</si>
  <si>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</si>
  <si>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</si>
  <si>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</si>
  <si>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</si>
  <si>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</si>
  <si>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</si>
  <si>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</si>
  <si>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</si>
  <si>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</si>
  <si>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จ่ายภาษีเงินได้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</si>
  <si>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</si>
  <si>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</si>
  <si>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</si>
  <si>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</si>
  <si>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</si>
  <si>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</si>
  <si>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</si>
  <si>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</si>
  <si>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</si>
  <si>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</si>
  <si>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 xml:space="preserve"> </t>
  </si>
  <si>
    <t>กำไรสำหรับงวด</t>
  </si>
  <si>
    <t xml:space="preserve">ประมาณการหนี้สินและอื่นๆ 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</si>
  <si>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</si>
  <si>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</si>
  <si>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</si>
  <si>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</si>
  <si>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</si>
  <si>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</si>
  <si>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</si>
  <si>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</si>
  <si>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</si>
  <si>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</si>
  <si>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</si>
  <si>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</si>
  <si>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</si>
  <si>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</si>
  <si>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</si>
  <si>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</si>
  <si>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</si>
  <si>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</si>
  <si>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</si>
  <si>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</si>
  <si>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</si>
  <si>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</si>
  <si>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</si>
  <si>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</si>
  <si>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</si>
  <si>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</si>
  <si>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</si>
  <si>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</si>
  <si>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</si>
  <si>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</si>
  <si>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</si>
  <si>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</si>
  <si>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</si>
  <si>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</si>
  <si>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</si>
  <si>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</si>
  <si>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ยุติธรรมของ</t>
  </si>
  <si>
    <t>ในมูลค่า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</si>
  <si>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</si>
  <si>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</si>
  <si>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</si>
  <si>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</si>
  <si>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ขายเงินลงทุน</t>
  </si>
  <si>
    <t>ประกอบด้วย</t>
  </si>
  <si>
    <t>เงินเบิกเกินบัญชี</t>
  </si>
  <si>
    <t>สุทธิ</t>
  </si>
  <si>
    <t>(หน่วย: พันบาท)</t>
  </si>
  <si>
    <t>หนี้สูญและหนี้สงสัยจะสูญ (กลับรายการ</t>
  </si>
  <si>
    <t xml:space="preserve">   ที่ยังไม่เกิดขึ้นจริง</t>
  </si>
  <si>
    <t>งบแสดงฐานะการเงิน</t>
  </si>
  <si>
    <t>ส่วนได้เสียที่ไม่มีอำนาจควบคุม</t>
  </si>
  <si>
    <t>กำไรขาดทุนเบ็ดเสร็จอื่น</t>
  </si>
  <si>
    <t>ส่วนเกินทุนจากส่วนได้ในบริษัทร่วม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</si>
  <si>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</si>
  <si>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</si>
  <si>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</si>
  <si>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</si>
  <si>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</si>
  <si>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</si>
  <si>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</si>
  <si>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</si>
  <si>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>ค่าใช้จ่าย (รายได้) ภาษีเงินได้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</si>
  <si>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</si>
  <si>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</si>
  <si>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</si>
  <si>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</si>
  <si>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</si>
  <si>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เงินลงทุนเผื่อขาย</t>
  </si>
  <si>
    <t xml:space="preserve">   การเปลี่ยนแปลงในส่วนได้เสีย</t>
  </si>
  <si>
    <t xml:space="preserve">   เข้าส่วนของผู้ถือหุ้น</t>
  </si>
  <si>
    <t xml:space="preserve">   ให้เท่ากับมูลค่าสุทธิที่จะได้รับ</t>
  </si>
  <si>
    <t>กำไรจากการขายเงินลงทุน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</si>
  <si>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</si>
  <si>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</si>
  <si>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</si>
  <si>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</si>
  <si>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</si>
  <si>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</si>
  <si>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 xml:space="preserve">      ของบริษัทย่อย</t>
  </si>
  <si>
    <t>รวมรายการกับผู้ถือหุ้นที่บันทึกโดยตรง</t>
  </si>
  <si>
    <t>กำไรก่อนค่าใช้จ่าย (รายได้) ภาษีเงินได้</t>
  </si>
  <si>
    <t xml:space="preserve">สินทรัพย์ไม่มีตัวตนอื่น 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</si>
  <si>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</si>
  <si>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</si>
  <si>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ซื้อสินทรัพย์ไม่มีตัวตนอื่น </t>
  </si>
  <si>
    <t>กำไรขาดทุนเบ็ดเสร็จอื่นสำหรับงวด</t>
  </si>
  <si>
    <t xml:space="preserve">   รวมการเปลี่ยนแปลงในส่วนได้เสีย</t>
  </si>
  <si>
    <t>สินทรัพย์ (ต่อ)</t>
  </si>
  <si>
    <t>เงินปันผลรับ</t>
  </si>
  <si>
    <t>ขาดทุนจากอัตราแลกเปลี่ยนสุทธิ</t>
  </si>
  <si>
    <t>เงินลงทุนในกิจการที่ควบคุมร่วมกัน</t>
  </si>
  <si>
    <t>(ไม่ได้ตรวจสอบ)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</si>
  <si>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</si>
  <si>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</si>
  <si>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>ส่วนเกินทุนอื่น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</si>
  <si>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</si>
  <si>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</si>
  <si>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เงินลงทุนในบริษัทอื่น</t>
  </si>
  <si>
    <t xml:space="preserve">   รวมเงินทุนที่ได้รับจากผู้ถือหุ้นและ</t>
  </si>
  <si>
    <t xml:space="preserve">   ส่วนเกินทุนอื่น</t>
  </si>
  <si>
    <t>เงินสดจ่ายสุทธิจากการซื้อบริษัทย่อย</t>
  </si>
  <si>
    <t>เงินกู้ยืมระยะยาวจากบริษัทที่เกี่ยวข้องกัน</t>
  </si>
  <si>
    <t>กำไรจากการเปลี่ยนแปลงมูลค่ายุติธรรม</t>
  </si>
  <si>
    <t xml:space="preserve">   ของสินทรัพย์ชีวภาพ</t>
  </si>
  <si>
    <t>ตั๋วแลกเงิน</t>
  </si>
  <si>
    <t>เงินให้กู้ยืมระยะสั้นแก่กิจการที่ควบคุม</t>
  </si>
  <si>
    <t xml:space="preserve">   ร่วมกันและบริษัทที่เกี่ยวข้องกัน</t>
  </si>
  <si>
    <t>เงินกู้ยืมระยะสั้นจากกิจการที่ควบคุม</t>
  </si>
  <si>
    <t xml:space="preserve">   และกิจการที่ควบคุมร่วมกัน</t>
  </si>
  <si>
    <t>สินทรัพย์ชีวภาพส่วนที่หมุนเวียนและไม่หมุนเวียน</t>
  </si>
  <si>
    <t>ยอดคงเหลือ ณ วันที่ 1 มกราคม 2556</t>
  </si>
  <si>
    <t>เงินปันผลค้างรับ</t>
  </si>
  <si>
    <t>สิทธิการเช่าจ่ายล่วงหน้า</t>
  </si>
  <si>
    <t xml:space="preserve">   ที่ถึงกำหนดชำระภายในหนึ่งปี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</si>
  <si>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</si>
  <si>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</si>
  <si>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         คณิตศาสตร์ประกันภัย</t>
  </si>
  <si>
    <t xml:space="preserve">     - อื่นๆ </t>
  </si>
  <si>
    <t>จากรายการกับ</t>
  </si>
  <si>
    <t>กิจการภายใต้</t>
  </si>
  <si>
    <t>การควบคุมเดียวกัน</t>
  </si>
  <si>
    <t xml:space="preserve">   หลักคณิตศาสตร์ประกันภัย</t>
  </si>
  <si>
    <t>ภาระผูกพันผลประโยชน์พนักงาน</t>
  </si>
  <si>
    <t>หนี้สินและส่วนของผู้ถือหุ้น (ต่อ)</t>
  </si>
  <si>
    <t>งบกำไรขาดทุน (ไม่ได้ตรวจสอบ)</t>
  </si>
  <si>
    <t xml:space="preserve">     - ขาดทุนจากการประมาณการตามหลัก</t>
  </si>
  <si>
    <t>งบแสดงการเปลี่ยนแปลงส่วนของผู้ถือหุ้น (ไม่ได้ตรวจสอบ)</t>
  </si>
  <si>
    <t>1.</t>
  </si>
  <si>
    <t>งบกำไรขาดทุนเบ็ดเสร็จ (ไม่ได้ตรวจสอบ)</t>
  </si>
  <si>
    <t>งบกระแสเงินสด (ไม่ได้ตรวจสอบ)</t>
  </si>
  <si>
    <t>ในบริษัทย่อย</t>
  </si>
  <si>
    <t>ซื้อสินทรัพย์สุทธิ</t>
  </si>
  <si>
    <t>เงินสดจ่ายค่าสิทธิการเช่า</t>
  </si>
  <si>
    <t>กระแสเงินสดจากกิจกรรมดำเนินงาน (ต่อ)</t>
  </si>
  <si>
    <t>กระแสเงินสดจากกิจกรรมลงทุน (ต่อ)</t>
  </si>
  <si>
    <t>เงินให้กู้ยืมระยะสั้นแก่กิจการที่ควบคุมร่วมกัน</t>
  </si>
  <si>
    <t>เงินกู้ยืมระยะสั้นจากกิจการที่ควบคุมร่วมกัน</t>
  </si>
  <si>
    <t xml:space="preserve">   ส่วนได้ในบริษัทย่อย</t>
  </si>
  <si>
    <t>ส่วนเกินทุนจากการเปลี่ยนแปลง</t>
  </si>
  <si>
    <t>ส่วนเกินทุนจาก</t>
  </si>
  <si>
    <t>ส่วนได้</t>
  </si>
  <si>
    <t xml:space="preserve">   บริษัทย่อยออกหุ้นเพิ่มทุน</t>
  </si>
  <si>
    <t>2556</t>
  </si>
  <si>
    <t>เงินลงทุนชั่วคราว</t>
  </si>
  <si>
    <t>เงินกู้ยืมระยะสั้นจากบริษัทอื่น</t>
  </si>
  <si>
    <t xml:space="preserve"> - </t>
  </si>
  <si>
    <t xml:space="preserve">   ส่วนที่เป็นของบริษัทใหญ่</t>
  </si>
  <si>
    <t xml:space="preserve">   ส่วนที่เป็นของส่วนได้เสีย</t>
  </si>
  <si>
    <t xml:space="preserve">      ที่ไม่มีอำนาจควบคุม</t>
  </si>
  <si>
    <t>4, 11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</si>
  <si>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</si>
  <si>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</si>
  <si>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โอนไปกำไรสะสม</t>
  </si>
  <si>
    <t>ภาระผูกพันตามโครงการผลประโยชน์พนักงาน</t>
  </si>
  <si>
    <t xml:space="preserve">   (ลดลง) สุทธิ </t>
  </si>
  <si>
    <t xml:space="preserve">   ก่อนค่าใช้จ่าย (รายได้) ภาษีเงินได้</t>
  </si>
  <si>
    <t xml:space="preserve">   - สุทธิจากค่าใช้จ่าย (รายได้) ภาษีเงินได้</t>
  </si>
  <si>
    <t xml:space="preserve">   เงินลงทุนเผื่อขาย</t>
  </si>
  <si>
    <t xml:space="preserve">   อสังหาริมทรัพย์เพื่อการลงทุน</t>
  </si>
  <si>
    <t xml:space="preserve">สำหรับงวดสามเดือนสิ้นสุดวันที่ </t>
  </si>
  <si>
    <t>กำไรจากการเลิกกิจการของบริษัทย่อย</t>
  </si>
  <si>
    <t xml:space="preserve">   มูลค่ายุติธรรมของสินทรัพย์ชีวภาพ</t>
  </si>
  <si>
    <t>งบกำไรขาดทุนเบ็ดเสร็จ</t>
  </si>
  <si>
    <t xml:space="preserve">สำหรับงวดสามเดือนสิ้นสุด </t>
  </si>
  <si>
    <t>การเปลี่ยนแปลงในมูลค่ายุติธรรมสุทธิของ</t>
  </si>
  <si>
    <t xml:space="preserve">   เงินลงทุนเผื่อขายส่วนที่โอนไปกำไร</t>
  </si>
  <si>
    <t xml:space="preserve">   หรือขาดทุน</t>
  </si>
  <si>
    <t xml:space="preserve">   ของกำไรขาดทุนเบ็ดเสร็จอื่น</t>
  </si>
  <si>
    <t>กำไรเบ็ดเสร็จรวมสำหรับงวด</t>
  </si>
  <si>
    <t>ส่วนของกำไรเบ็ดเสร็จรวมที่เป็นของ</t>
  </si>
  <si>
    <t>สำรอง</t>
  </si>
  <si>
    <t>หุ้นทุนซื้อคืน</t>
  </si>
  <si>
    <t xml:space="preserve">      เงินปันผลจ่าย</t>
  </si>
  <si>
    <t>ซื้อคืน</t>
  </si>
  <si>
    <t>รายการผู้ถือหุ้นที่บันทึกโดยตรง</t>
  </si>
  <si>
    <t>รวมรายการผู้ถือหุ้นที่บันทึกโดยตรง</t>
  </si>
  <si>
    <t xml:space="preserve">   การจัดสรรส่วนทุนให้ผู้ถือหุ้น</t>
  </si>
  <si>
    <t xml:space="preserve">   เงินปันผลจ่าย</t>
  </si>
  <si>
    <t xml:space="preserve">   ค่าเผื่อหนี้สงสัยจะสูญ) </t>
  </si>
  <si>
    <t>จ่ายผลประโยชน์พนักงาน</t>
  </si>
  <si>
    <t>เงินสดสุทธิได้มาจาก (ใช้ไปใน) กิจกรรมดำเนินงาน</t>
  </si>
  <si>
    <t>ซื้อที่ดิน อาคารและอุปกรณ์ และ</t>
  </si>
  <si>
    <t>ขายที่ดิน อาคารและอุปกรณ์ และ</t>
  </si>
  <si>
    <t xml:space="preserve">เงินกู้ยืมระยะสั้นจากบริษัทย่อยลดลง  </t>
  </si>
  <si>
    <t xml:space="preserve">เงินกู้ยืมระยะยาวจากบริษัทที่เกี่ยวข้องกันลดลง  </t>
  </si>
  <si>
    <t>จ่ายชำระคืนหุ้นกู้</t>
  </si>
  <si>
    <t>เงินสดและรายการเทียบเท่าเงินสดเพิ่มขึ้น</t>
  </si>
  <si>
    <t xml:space="preserve">เงินสดและรายการเทียบเท่าเงินสด </t>
  </si>
  <si>
    <t>2557</t>
  </si>
  <si>
    <t>ยอดคงเหลือ ณ วันที่ 1 มกราคม 2557</t>
  </si>
  <si>
    <t>2.</t>
  </si>
  <si>
    <t>รายการที่มิใช่เงินสด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</si>
  <si>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</si>
  <si>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</si>
  <si>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ตั๋วแลกเงินเพิ่มขึ้น (ลดลง)</t>
  </si>
  <si>
    <t>กำไรจากการเปลี่ยนแปลง</t>
  </si>
  <si>
    <t>กำไร (ขาดทุน) จากการประมาณการตาม</t>
  </si>
  <si>
    <t>7, 8, 9</t>
  </si>
  <si>
    <t>8, 9</t>
  </si>
  <si>
    <t xml:space="preserve">ขาดทุนจากการด้อยค่าของอาคารและอุปกรณ์ </t>
  </si>
  <si>
    <t>กลับรายการขาดทุนจากการตีราคา</t>
  </si>
  <si>
    <t>จ่ายชำระต้นทุนธุรกรรมทางการเงิน</t>
  </si>
  <si>
    <t>เงินลงทุนชั่วคราวเพิ่มขึ้น</t>
  </si>
  <si>
    <t>การเปลี่ยนแปลงในมูลค่ายุติธรรมของ</t>
  </si>
  <si>
    <t xml:space="preserve">     - กำไรจากการประมาณการตามหลัก</t>
  </si>
  <si>
    <r>
      <rPr>
        <sz val="15"/>
        <rFont val="Angsana New"/>
        <family val="1"/>
      </rP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</si>
  <si>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</si>
  <si>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 xml:space="preserve">   การได้มาซึ่งบริษัทย่อยที่มีส่วนได้เสีย</t>
  </si>
  <si>
    <t>30 กันยายน</t>
  </si>
  <si>
    <t xml:space="preserve"> 30 กันยายน</t>
  </si>
  <si>
    <t>วันที่ 30 กันยายน</t>
  </si>
  <si>
    <t>ยอดคงเหลือ ณ วันที่ 30 กันยายน 2556</t>
  </si>
  <si>
    <t>สำหรับงวดเก้าเดือนสิ้นสุดวันที่ 30 กันยายน 2557</t>
  </si>
  <si>
    <t>สำหรับงวดเก้าเดือนสิ้นสุดวันที่ 30 กันยายน 2556</t>
  </si>
  <si>
    <t>ยอดคงเหลือ ณ วันที่ 30 กันยายน 2557</t>
  </si>
  <si>
    <t>สำหรับงวดเก้าเดือนสิ้นสุด</t>
  </si>
  <si>
    <t>เงินสดรับจากการออกหุ้นสามัญเพิ่มทุน</t>
  </si>
  <si>
    <t>เงินสดรับจากการใช้สิทธิซื้อหุ้น</t>
  </si>
  <si>
    <t>เงินสดรับจากการเลิกกิจการของบริษัทย่อย</t>
  </si>
  <si>
    <t xml:space="preserve">2.1  การซื้อเงินลงทุนในหุ้นสามัญของบริษัท  BHJ  Kalino  Food  AB   เป็นจำนวนเงิน  4.8  ล้านโครนสวีเดน   หรือเทียบเท่า  </t>
  </si>
  <si>
    <t>กลุ่มบริษัทมีรายการที่มิใช่เงินสดในระหว่างงวดเก้าเดือนสิ้นสุดวันที่ 30 กันยายน 2557 ดังนี้</t>
  </si>
  <si>
    <t xml:space="preserve">       24.2  ล้านบาท  ซึ่ง ณ  วันที่  30 กันยายน 2557 กลุ่มบริษัทมียอดค้างจ่ายเป็นจำนวนเงิน  19.2  ล้านบาท   </t>
  </si>
  <si>
    <t xml:space="preserve">   จากการปรับลดมูลค่าสินค้าคงเหลือ</t>
  </si>
  <si>
    <t>ผลขาดทุน (กลับรายการค่าเผื่อผลขาดทุน)</t>
  </si>
  <si>
    <t>เงินให้กู้ยืมระยะสั้นแก่บริษัทย่อยเพิ่มขึ้น</t>
  </si>
  <si>
    <t xml:space="preserve">       </t>
  </si>
  <si>
    <t>ค่าใช้จ่ายภาษีเงินได้ของ</t>
  </si>
  <si>
    <t xml:space="preserve">   ก่อนค่าใช้จ่ายภาษีเงินได้</t>
  </si>
  <si>
    <t xml:space="preserve">   - สุทธิจากค่าใช้จ่ายภาษีเงินได้</t>
  </si>
  <si>
    <t xml:space="preserve">   และสินทรัพย์ไม่มีตัวตนอื่น </t>
  </si>
  <si>
    <t>เงินกู้ยืมระยะสั้นจากสถาบันการเงินลดลง</t>
  </si>
  <si>
    <t xml:space="preserve">   และบริษัทที่เกี่ยวข้องกันเพิ่มขึ้น </t>
  </si>
  <si>
    <t xml:space="preserve">   และอุปกรณ์ อสังหาริมทรัพย์เพื่อการลงทุน</t>
  </si>
  <si>
    <t>เงินกู้ยืมระยะสั้นจากบริษัทอื่นลดลง</t>
  </si>
  <si>
    <t>ขาดทุนจากอัตราแลกเปลี่ยน</t>
  </si>
  <si>
    <t xml:space="preserve">   และบริษัทที่เกี่ยวข้องกันลดลง</t>
  </si>
  <si>
    <t>4, 7, 8</t>
  </si>
  <si>
    <t xml:space="preserve"> ขาดทุน (กำไร) จากการขายและตัดจำหน่ายที่ดิน อาคาร </t>
  </si>
  <si>
    <t>เงินสดรับสุทธิจากการจำหน่ายบริษัทย่อย</t>
  </si>
  <si>
    <t xml:space="preserve">เงินให้กู้ยืมระยะยาวแก่บริษัทย่อยลดลง (เพิ่มขึ้น) </t>
  </si>
  <si>
    <r>
      <t xml:space="preserve">2.2  ณ  วันที่  30  กันยายน  2557  บริษัทมีเงินปันผลค้างรับเป็นจำนวนเงิน 2,803  ล้านบาท </t>
    </r>
    <r>
      <rPr>
        <i/>
        <sz val="15"/>
        <rFont val="Angsana New"/>
        <family val="1"/>
      </rPr>
      <t>(2556: 1,800 ล้านบาท)</t>
    </r>
  </si>
  <si>
    <t>เงินสดรับจากการจำหน่ายส่วนได้เสียในบริษัทย่อยบางส่วน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</si>
</sst>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฿&quot;* #,##0.00_);_(&quot;฿&quot;* \(#,##0.00\);_(&quot;฿&quot;* &quot;-&quot;??_);_(@_)"/>
    <numFmt numFmtId="165" formatCode="#,##0\ ;\(#,##0\)"/>
    <numFmt numFmtId="166" formatCode="#,##0.00\ ;\(#,##0.00\)"/>
    <numFmt numFmtId="167" formatCode="_(* #,##0_);_(* \(#,##0\);_(* &quot;-&quot;??_);_(@_)"/>
  </numFmts>
  <fonts count="56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5"/>
      <color indexed="30"/>
      <name val="Angsana New"/>
      <family val="1"/>
    </font>
    <font>
      <sz val="15"/>
      <color indexed="10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70C0"/>
      <name val="Angsana New"/>
      <family val="1"/>
    </font>
    <font>
      <sz val="15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5" fontId="5" fillId="0" borderId="11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65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67" fontId="0" fillId="0" borderId="1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quotePrefix="1">
      <alignment horizontal="right"/>
    </xf>
    <xf numFmtId="49" fontId="6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67" fontId="0" fillId="0" borderId="0" xfId="42" applyNumberFormat="1" applyFont="1" applyFill="1" applyAlignment="1">
      <alignment/>
    </xf>
    <xf numFmtId="166" fontId="5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43" fontId="0" fillId="0" borderId="0" xfId="42" applyFont="1" applyFill="1" applyAlignment="1">
      <alignment horizontal="right"/>
    </xf>
    <xf numFmtId="167" fontId="0" fillId="0" borderId="0" xfId="42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67" fontId="0" fillId="0" borderId="10" xfId="42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/>
    </xf>
    <xf numFmtId="167" fontId="0" fillId="0" borderId="10" xfId="42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5" fontId="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65" fontId="7" fillId="0" borderId="0" xfId="42" applyNumberFormat="1" applyFont="1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43" fontId="7" fillId="0" borderId="0" xfId="44" applyFont="1" applyFill="1" applyBorder="1" applyAlignment="1">
      <alignment horizontal="right"/>
    </xf>
    <xf numFmtId="43" fontId="7" fillId="0" borderId="0" xfId="44" applyFont="1" applyFill="1" applyAlignment="1">
      <alignment horizontal="right"/>
    </xf>
    <xf numFmtId="43" fontId="5" fillId="0" borderId="0" xfId="44" applyFont="1" applyFill="1" applyBorder="1" applyAlignment="1">
      <alignment horizontal="right"/>
    </xf>
    <xf numFmtId="43" fontId="8" fillId="0" borderId="0" xfId="44" applyFont="1" applyFill="1" applyBorder="1" applyAlignment="1">
      <alignment horizontal="right"/>
    </xf>
    <xf numFmtId="167" fontId="7" fillId="0" borderId="0" xfId="44" applyNumberFormat="1" applyFont="1" applyFill="1" applyBorder="1" applyAlignment="1">
      <alignment horizontal="right"/>
    </xf>
    <xf numFmtId="167" fontId="7" fillId="0" borderId="10" xfId="44" applyNumberFormat="1" applyFont="1" applyFill="1" applyBorder="1" applyAlignment="1">
      <alignment horizontal="right"/>
    </xf>
    <xf numFmtId="167" fontId="5" fillId="0" borderId="0" xfId="44" applyNumberFormat="1" applyFont="1" applyFill="1" applyBorder="1" applyAlignment="1">
      <alignment horizontal="right"/>
    </xf>
    <xf numFmtId="43" fontId="8" fillId="0" borderId="0" xfId="44" applyFont="1" applyFill="1" applyAlignment="1">
      <alignment horizontal="right"/>
    </xf>
    <xf numFmtId="167" fontId="8" fillId="0" borderId="0" xfId="44" applyNumberFormat="1" applyFont="1" applyFill="1" applyBorder="1" applyAlignment="1">
      <alignment horizontal="right"/>
    </xf>
    <xf numFmtId="167" fontId="8" fillId="0" borderId="14" xfId="44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167" fontId="0" fillId="0" borderId="0" xfId="44" applyNumberFormat="1" applyFont="1" applyFill="1" applyBorder="1" applyAlignment="1">
      <alignment horizontal="right"/>
    </xf>
    <xf numFmtId="43" fontId="0" fillId="0" borderId="0" xfId="44" applyFont="1" applyFill="1" applyBorder="1" applyAlignment="1">
      <alignment horizontal="right"/>
    </xf>
    <xf numFmtId="41" fontId="0" fillId="0" borderId="0" xfId="44" applyNumberFormat="1" applyFont="1" applyFill="1" applyAlignment="1">
      <alignment horizontal="right"/>
    </xf>
    <xf numFmtId="41" fontId="0" fillId="0" borderId="10" xfId="44" applyNumberFormat="1" applyFont="1" applyFill="1" applyBorder="1" applyAlignment="1">
      <alignment horizontal="right"/>
    </xf>
    <xf numFmtId="41" fontId="5" fillId="0" borderId="10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43" fontId="8" fillId="0" borderId="14" xfId="44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7" fontId="0" fillId="0" borderId="0" xfId="44" applyNumberFormat="1" applyFont="1" applyFill="1" applyAlignment="1">
      <alignment horizontal="right"/>
    </xf>
    <xf numFmtId="167" fontId="0" fillId="0" borderId="0" xfId="44" applyNumberFormat="1" applyFont="1" applyFill="1" applyBorder="1" applyAlignment="1">
      <alignment/>
    </xf>
    <xf numFmtId="167" fontId="0" fillId="0" borderId="0" xfId="44" applyNumberFormat="1" applyFont="1" applyFill="1" applyAlignment="1">
      <alignment/>
    </xf>
    <xf numFmtId="167" fontId="0" fillId="0" borderId="10" xfId="44" applyNumberFormat="1" applyFont="1" applyFill="1" applyBorder="1" applyAlignment="1">
      <alignment/>
    </xf>
    <xf numFmtId="167" fontId="7" fillId="0" borderId="0" xfId="44" applyNumberFormat="1" applyFont="1" applyFill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44" fontId="7" fillId="0" borderId="0" xfId="44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1" fontId="0" fillId="0" borderId="0" xfId="42" applyNumberFormat="1" applyFont="1" applyFill="1" applyAlignment="1">
      <alignment horizontal="right"/>
    </xf>
    <xf numFmtId="167" fontId="9" fillId="0" borderId="0" xfId="44" applyNumberFormat="1" applyFont="1" applyFill="1" applyAlignment="1">
      <alignment horizontal="right"/>
    </xf>
    <xf numFmtId="43" fontId="0" fillId="0" borderId="0" xfId="44" applyFont="1" applyFill="1" applyAlignment="1">
      <alignment horizontal="right"/>
    </xf>
    <xf numFmtId="44" fontId="0" fillId="0" borderId="0" xfId="42" applyNumberFormat="1" applyFont="1" applyFill="1" applyAlignment="1">
      <alignment horizontal="right"/>
    </xf>
    <xf numFmtId="167" fontId="0" fillId="0" borderId="12" xfId="44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right"/>
    </xf>
    <xf numFmtId="41" fontId="0" fillId="0" borderId="11" xfId="44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7" fontId="54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1" fontId="0" fillId="0" borderId="0" xfId="44" applyNumberFormat="1" applyFont="1" applyFill="1" applyAlignment="1">
      <alignment horizontal="right"/>
    </xf>
    <xf numFmtId="167" fontId="5" fillId="0" borderId="0" xfId="44" applyNumberFormat="1" applyFont="1" applyFill="1" applyAlignment="1">
      <alignment/>
    </xf>
    <xf numFmtId="167" fontId="0" fillId="0" borderId="10" xfId="44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1" fontId="0" fillId="0" borderId="10" xfId="44" applyNumberFormat="1" applyFont="1" applyFill="1" applyBorder="1" applyAlignment="1">
      <alignment horizontal="right"/>
    </xf>
    <xf numFmtId="43" fontId="0" fillId="0" borderId="0" xfId="44" applyFont="1" applyFill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3" fontId="5" fillId="0" borderId="0" xfId="44" applyFont="1" applyFill="1" applyAlignment="1">
      <alignment/>
    </xf>
    <xf numFmtId="43" fontId="9" fillId="0" borderId="0" xfId="44" applyFont="1" applyFill="1" applyAlignment="1">
      <alignment horizontal="center"/>
    </xf>
    <xf numFmtId="43" fontId="0" fillId="0" borderId="10" xfId="44" applyFont="1" applyFill="1" applyBorder="1" applyAlignment="1">
      <alignment horizontal="right"/>
    </xf>
    <xf numFmtId="166" fontId="5" fillId="0" borderId="12" xfId="44" applyNumberFormat="1" applyFont="1" applyFill="1" applyBorder="1" applyAlignment="1">
      <alignment/>
    </xf>
    <xf numFmtId="167" fontId="0" fillId="0" borderId="14" xfId="44" applyNumberFormat="1" applyFont="1" applyFill="1" applyBorder="1" applyAlignment="1">
      <alignment/>
    </xf>
    <xf numFmtId="43" fontId="0" fillId="0" borderId="14" xfId="44" applyFont="1" applyFill="1" applyBorder="1" applyAlignment="1">
      <alignment horizontal="right"/>
    </xf>
    <xf numFmtId="41" fontId="5" fillId="0" borderId="0" xfId="44" applyNumberFormat="1" applyFont="1" applyFill="1" applyAlignment="1">
      <alignment horizontal="right"/>
    </xf>
    <xf numFmtId="167" fontId="5" fillId="0" borderId="0" xfId="44" applyNumberFormat="1" applyFont="1" applyFill="1" applyBorder="1" applyAlignment="1">
      <alignment/>
    </xf>
    <xf numFmtId="167" fontId="5" fillId="0" borderId="13" xfId="44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1" fontId="5" fillId="0" borderId="13" xfId="44" applyNumberFormat="1" applyFont="1" applyFill="1" applyBorder="1" applyAlignment="1">
      <alignment horizontal="right"/>
    </xf>
    <xf numFmtId="43" fontId="0" fillId="0" borderId="0" xfId="44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7" fontId="0" fillId="0" borderId="0" xfId="44" applyNumberFormat="1" applyFont="1" applyFill="1" applyBorder="1" applyAlignment="1">
      <alignment/>
    </xf>
    <xf numFmtId="167" fontId="54" fillId="0" borderId="0" xfId="44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67" fontId="54" fillId="0" borderId="0" xfId="0" applyNumberFormat="1" applyFont="1" applyFill="1" applyBorder="1" applyAlignment="1">
      <alignment/>
    </xf>
    <xf numFmtId="43" fontId="54" fillId="0" borderId="0" xfId="44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7" fontId="5" fillId="0" borderId="0" xfId="44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165" fontId="5" fillId="0" borderId="14" xfId="0" applyNumberFormat="1" applyFont="1" applyFill="1" applyBorder="1" applyAlignment="1">
      <alignment horizontal="right"/>
    </xf>
    <xf numFmtId="167" fontId="5" fillId="0" borderId="14" xfId="44" applyNumberFormat="1" applyFont="1" applyFill="1" applyBorder="1" applyAlignment="1">
      <alignment horizontal="center"/>
    </xf>
    <xf numFmtId="41" fontId="5" fillId="0" borderId="12" xfId="44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67" fontId="5" fillId="0" borderId="12" xfId="44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165" fontId="0" fillId="0" borderId="0" xfId="0" applyNumberFormat="1" applyFont="1" applyFill="1" applyAlignment="1" quotePrefix="1">
      <alignment/>
    </xf>
    <xf numFmtId="49" fontId="8" fillId="0" borderId="0" xfId="0" applyNumberFormat="1" applyFont="1" applyFill="1" applyAlignment="1">
      <alignment/>
    </xf>
    <xf numFmtId="41" fontId="5" fillId="0" borderId="0" xfId="44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55" fillId="0" borderId="0" xfId="44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3" fontId="0" fillId="0" borderId="0" xfId="42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7" fontId="0" fillId="0" borderId="10" xfId="44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SheetLayoutView="100" zoomScalePageLayoutView="0" workbookViewId="0" topLeftCell="A1">
      <selection activeCell="K1" sqref="K1"/>
    </sheetView>
  </sheetViews>
  <sheetFormatPr defaultColWidth="9.140625" defaultRowHeight="22.5" customHeight="1"/>
  <cols>
    <col min="1" max="1" width="35.00390625" style="60" customWidth="1"/>
    <col min="2" max="2" width="8.140625" style="15" customWidth="1"/>
    <col min="3" max="3" width="0.85546875" style="12" customWidth="1"/>
    <col min="4" max="4" width="15.421875" style="12" customWidth="1"/>
    <col min="5" max="5" width="0.85546875" style="12" customWidth="1"/>
    <col min="6" max="6" width="15.421875" style="12" customWidth="1"/>
    <col min="7" max="7" width="0.9921875" style="12" customWidth="1"/>
    <col min="8" max="8" width="15.421875" style="12" customWidth="1"/>
    <col min="9" max="9" width="0.85546875" style="12" customWidth="1"/>
    <col min="10" max="10" width="15.421875" style="12" customWidth="1"/>
    <col min="11" max="11" width="13.8515625" style="12" customWidth="1"/>
    <col min="12" max="12" width="9.140625" style="12" customWidth="1"/>
    <col min="13" max="13" width="9.28125" style="12" bestFit="1" customWidth="1"/>
    <col min="14" max="14" width="9.140625" style="12" customWidth="1"/>
    <col min="15" max="15" width="10.00390625" style="12" bestFit="1" customWidth="1"/>
    <col min="16" max="16384" width="9.140625" style="12" customWidth="1"/>
  </cols>
  <sheetData>
    <row r="1" ht="24" customHeight="1">
      <c r="A1" s="59" t="s">
        <v>0</v>
      </c>
    </row>
    <row r="2" ht="24" customHeight="1">
      <c r="A2" s="59" t="s">
        <v>131</v>
      </c>
    </row>
    <row r="3" spans="1:10" ht="24" customHeight="1">
      <c r="A3" s="32"/>
      <c r="J3" s="171" t="s">
        <v>128</v>
      </c>
    </row>
    <row r="4" spans="1:10" s="57" customFormat="1" ht="24" customHeight="1">
      <c r="A4" s="60"/>
      <c r="B4" s="23"/>
      <c r="C4" s="23"/>
      <c r="D4" s="245" t="s">
        <v>2</v>
      </c>
      <c r="E4" s="245"/>
      <c r="F4" s="245"/>
      <c r="G4" s="22"/>
      <c r="H4" s="245" t="s">
        <v>59</v>
      </c>
      <c r="I4" s="245"/>
      <c r="J4" s="245"/>
    </row>
    <row r="5" spans="3:10" ht="24" customHeight="1">
      <c r="C5" s="61"/>
      <c r="D5" s="97" t="s">
        <v>290</v>
      </c>
      <c r="E5" s="61"/>
      <c r="F5" s="62" t="s">
        <v>51</v>
      </c>
      <c r="G5" s="62"/>
      <c r="H5" s="97" t="s">
        <v>290</v>
      </c>
      <c r="I5" s="61"/>
      <c r="J5" s="62" t="s">
        <v>51</v>
      </c>
    </row>
    <row r="6" spans="1:10" ht="24" customHeight="1">
      <c r="A6" s="59" t="s">
        <v>1</v>
      </c>
      <c r="B6" s="23" t="s">
        <v>3</v>
      </c>
      <c r="C6" s="61"/>
      <c r="D6" s="91">
        <v>2557</v>
      </c>
      <c r="E6" s="61"/>
      <c r="F6" s="97" t="s">
        <v>224</v>
      </c>
      <c r="G6" s="62"/>
      <c r="H6" s="91">
        <v>2557</v>
      </c>
      <c r="I6" s="61"/>
      <c r="J6" s="97" t="s">
        <v>224</v>
      </c>
    </row>
    <row r="7" spans="2:10" ht="24" customHeight="1">
      <c r="B7" s="23"/>
      <c r="D7" s="107" t="s">
        <v>173</v>
      </c>
      <c r="F7" s="107"/>
      <c r="G7" s="62"/>
      <c r="H7" s="107" t="s">
        <v>173</v>
      </c>
      <c r="J7" s="107"/>
    </row>
    <row r="8" spans="1:10" ht="24" customHeight="1">
      <c r="A8" s="63" t="s">
        <v>4</v>
      </c>
      <c r="C8" s="13"/>
      <c r="D8" s="16"/>
      <c r="E8" s="16"/>
      <c r="F8" s="16"/>
      <c r="G8" s="16"/>
      <c r="H8" s="16"/>
      <c r="I8" s="16"/>
      <c r="J8" s="16"/>
    </row>
    <row r="9" spans="1:11" ht="24" customHeight="1">
      <c r="A9" s="60" t="s">
        <v>5</v>
      </c>
      <c r="C9" s="13"/>
      <c r="D9" s="13">
        <v>39527666</v>
      </c>
      <c r="E9" s="13"/>
      <c r="F9" s="30">
        <v>19457298</v>
      </c>
      <c r="G9" s="13"/>
      <c r="H9" s="45">
        <v>17916505</v>
      </c>
      <c r="I9" s="13"/>
      <c r="J9" s="162">
        <v>1395703</v>
      </c>
      <c r="K9" s="236"/>
    </row>
    <row r="10" spans="1:11" ht="24" customHeight="1">
      <c r="A10" s="41" t="s">
        <v>225</v>
      </c>
      <c r="C10" s="13"/>
      <c r="D10" s="13">
        <v>4898842</v>
      </c>
      <c r="E10" s="13"/>
      <c r="F10" s="30">
        <v>3143140</v>
      </c>
      <c r="G10" s="13"/>
      <c r="H10" s="155" t="s">
        <v>20</v>
      </c>
      <c r="I10" s="13"/>
      <c r="J10" s="155" t="s">
        <v>20</v>
      </c>
      <c r="K10" s="236"/>
    </row>
    <row r="11" spans="1:11" ht="24" customHeight="1">
      <c r="A11" s="60" t="s">
        <v>36</v>
      </c>
      <c r="B11" s="15">
        <v>5</v>
      </c>
      <c r="C11" s="13"/>
      <c r="D11" s="13">
        <v>24961723</v>
      </c>
      <c r="E11" s="13"/>
      <c r="F11" s="30">
        <v>24240434</v>
      </c>
      <c r="G11" s="13"/>
      <c r="H11" s="100">
        <v>4010909</v>
      </c>
      <c r="I11" s="13"/>
      <c r="J11" s="162">
        <v>4719747</v>
      </c>
      <c r="K11" s="236"/>
    </row>
    <row r="12" spans="1:11" ht="24" customHeight="1">
      <c r="A12" s="60" t="s">
        <v>58</v>
      </c>
      <c r="B12" s="15">
        <v>4</v>
      </c>
      <c r="C12" s="13"/>
      <c r="D12" s="155" t="s">
        <v>20</v>
      </c>
      <c r="E12" s="13"/>
      <c r="F12" s="155" t="s">
        <v>20</v>
      </c>
      <c r="G12" s="13"/>
      <c r="H12" s="45">
        <v>21419125</v>
      </c>
      <c r="I12" s="13"/>
      <c r="J12" s="162">
        <v>17970430</v>
      </c>
      <c r="K12" s="236"/>
    </row>
    <row r="13" spans="1:11" ht="24" customHeight="1">
      <c r="A13" s="92" t="s">
        <v>187</v>
      </c>
      <c r="C13" s="13"/>
      <c r="D13" s="93"/>
      <c r="E13" s="13"/>
      <c r="F13" s="159"/>
      <c r="G13" s="13"/>
      <c r="H13" s="130"/>
      <c r="I13" s="13"/>
      <c r="J13" s="159"/>
      <c r="K13" s="236"/>
    </row>
    <row r="14" spans="1:11" ht="24" customHeight="1">
      <c r="A14" s="92" t="s">
        <v>188</v>
      </c>
      <c r="B14" s="15">
        <v>4</v>
      </c>
      <c r="C14" s="13"/>
      <c r="D14" s="155">
        <v>1577</v>
      </c>
      <c r="E14" s="13"/>
      <c r="F14" s="160">
        <v>147440</v>
      </c>
      <c r="G14" s="13"/>
      <c r="H14" s="155">
        <v>0</v>
      </c>
      <c r="I14" s="13"/>
      <c r="J14" s="155">
        <v>0</v>
      </c>
      <c r="K14" s="236"/>
    </row>
    <row r="15" spans="1:11" ht="24" customHeight="1">
      <c r="A15" s="92" t="s">
        <v>46</v>
      </c>
      <c r="C15" s="13"/>
      <c r="D15" s="89"/>
      <c r="E15" s="13"/>
      <c r="F15" s="119"/>
      <c r="G15" s="13"/>
      <c r="H15" s="130"/>
      <c r="I15" s="13"/>
      <c r="J15" s="45"/>
      <c r="K15" s="236"/>
    </row>
    <row r="16" spans="1:11" ht="24" customHeight="1">
      <c r="A16" s="92" t="s">
        <v>112</v>
      </c>
      <c r="B16" s="15">
        <v>4</v>
      </c>
      <c r="C16" s="13"/>
      <c r="D16" s="155" t="s">
        <v>20</v>
      </c>
      <c r="E16" s="13"/>
      <c r="F16" s="155" t="s">
        <v>20</v>
      </c>
      <c r="G16" s="13"/>
      <c r="H16" s="45">
        <v>300000</v>
      </c>
      <c r="I16" s="13"/>
      <c r="J16" s="162">
        <v>1443372</v>
      </c>
      <c r="K16" s="236"/>
    </row>
    <row r="17" spans="1:11" ht="24" customHeight="1">
      <c r="A17" s="47" t="s">
        <v>37</v>
      </c>
      <c r="B17" s="15">
        <v>4</v>
      </c>
      <c r="C17" s="13"/>
      <c r="D17" s="13">
        <v>43810616</v>
      </c>
      <c r="E17" s="13"/>
      <c r="F17" s="30">
        <v>48469148</v>
      </c>
      <c r="G17" s="13"/>
      <c r="H17" s="45">
        <v>4382495</v>
      </c>
      <c r="I17" s="13"/>
      <c r="J17" s="162">
        <v>4278322</v>
      </c>
      <c r="K17" s="236"/>
    </row>
    <row r="18" spans="1:11" ht="24" customHeight="1">
      <c r="A18" s="106" t="s">
        <v>177</v>
      </c>
      <c r="C18" s="13"/>
      <c r="D18" s="13">
        <v>24504517</v>
      </c>
      <c r="E18" s="13"/>
      <c r="F18" s="30">
        <v>22425173</v>
      </c>
      <c r="G18" s="13"/>
      <c r="H18" s="45">
        <v>1558014</v>
      </c>
      <c r="I18" s="13"/>
      <c r="J18" s="162">
        <v>1265708</v>
      </c>
      <c r="K18" s="236"/>
    </row>
    <row r="19" spans="1:11" ht="24" customHeight="1">
      <c r="A19" s="47" t="s">
        <v>110</v>
      </c>
      <c r="C19" s="13"/>
      <c r="D19" s="13">
        <v>2562991</v>
      </c>
      <c r="E19" s="13"/>
      <c r="F19" s="30">
        <v>766444</v>
      </c>
      <c r="G19" s="13"/>
      <c r="H19" s="155">
        <v>0</v>
      </c>
      <c r="I19" s="13"/>
      <c r="J19" s="155">
        <v>0</v>
      </c>
      <c r="K19" s="236"/>
    </row>
    <row r="20" spans="1:11" ht="24" customHeight="1">
      <c r="A20" s="47" t="s">
        <v>111</v>
      </c>
      <c r="C20" s="13"/>
      <c r="D20" s="13">
        <v>1304603</v>
      </c>
      <c r="E20" s="13"/>
      <c r="F20" s="30">
        <v>1240526</v>
      </c>
      <c r="G20" s="13"/>
      <c r="H20" s="45">
        <v>298118</v>
      </c>
      <c r="I20" s="13"/>
      <c r="J20" s="162">
        <v>229140</v>
      </c>
      <c r="K20" s="236"/>
    </row>
    <row r="21" spans="1:11" ht="24" customHeight="1">
      <c r="A21" s="106" t="s">
        <v>193</v>
      </c>
      <c r="B21" s="15">
        <v>4</v>
      </c>
      <c r="C21" s="13"/>
      <c r="D21" s="155">
        <v>0</v>
      </c>
      <c r="E21" s="13"/>
      <c r="F21" s="155">
        <v>46229</v>
      </c>
      <c r="G21" s="13"/>
      <c r="H21" s="45">
        <v>2802643</v>
      </c>
      <c r="I21" s="13"/>
      <c r="J21" s="162">
        <v>1125000</v>
      </c>
      <c r="K21" s="236"/>
    </row>
    <row r="22" spans="1:11" ht="24" customHeight="1">
      <c r="A22" s="41" t="s">
        <v>102</v>
      </c>
      <c r="C22" s="13"/>
      <c r="D22" s="148"/>
      <c r="E22" s="13"/>
      <c r="F22" s="148"/>
      <c r="G22" s="13"/>
      <c r="I22" s="13"/>
      <c r="J22" s="162"/>
      <c r="K22" s="236"/>
    </row>
    <row r="23" spans="1:11" ht="24" customHeight="1">
      <c r="A23" s="47" t="s">
        <v>103</v>
      </c>
      <c r="C23" s="13"/>
      <c r="D23" s="13">
        <v>1917913</v>
      </c>
      <c r="E23" s="13"/>
      <c r="F23" s="30">
        <v>1043699</v>
      </c>
      <c r="G23" s="13"/>
      <c r="H23" s="148" t="s">
        <v>20</v>
      </c>
      <c r="I23" s="13"/>
      <c r="J23" s="148" t="s">
        <v>20</v>
      </c>
      <c r="K23" s="236"/>
    </row>
    <row r="24" spans="1:11" ht="24" customHeight="1">
      <c r="A24" s="47" t="s">
        <v>38</v>
      </c>
      <c r="B24" s="15">
        <v>4</v>
      </c>
      <c r="C24" s="13"/>
      <c r="D24" s="240">
        <v>4443236</v>
      </c>
      <c r="E24" s="13"/>
      <c r="F24" s="242">
        <v>3263976</v>
      </c>
      <c r="G24" s="13"/>
      <c r="H24" s="48">
        <v>176394</v>
      </c>
      <c r="I24" s="13"/>
      <c r="J24" s="163">
        <v>272779</v>
      </c>
      <c r="K24" s="236"/>
    </row>
    <row r="25" spans="1:11" s="17" customFormat="1" ht="24" customHeight="1">
      <c r="A25" s="32" t="s">
        <v>6</v>
      </c>
      <c r="B25" s="18"/>
      <c r="C25" s="20"/>
      <c r="D25" s="25">
        <f>SUM(D8:D24)</f>
        <v>147933684</v>
      </c>
      <c r="E25" s="20"/>
      <c r="F25" s="19">
        <f>SUM(F8:F24)</f>
        <v>124243507</v>
      </c>
      <c r="G25" s="20"/>
      <c r="H25" s="25">
        <f>SUM(H9:H24)</f>
        <v>52864203</v>
      </c>
      <c r="I25" s="20"/>
      <c r="J25" s="19">
        <f>SUM(J8:J24)</f>
        <v>32700201</v>
      </c>
      <c r="K25" s="236"/>
    </row>
    <row r="26" spans="1:11" s="17" customFormat="1" ht="24" customHeight="1">
      <c r="A26" s="32"/>
      <c r="B26" s="18"/>
      <c r="C26" s="20"/>
      <c r="D26" s="29"/>
      <c r="E26" s="20"/>
      <c r="G26" s="20"/>
      <c r="H26" s="29"/>
      <c r="I26" s="20"/>
      <c r="K26" s="236"/>
    </row>
    <row r="27" spans="1:11" ht="24" customHeight="1">
      <c r="A27" s="59" t="s">
        <v>0</v>
      </c>
      <c r="K27" s="236"/>
    </row>
    <row r="28" spans="1:11" ht="24" customHeight="1">
      <c r="A28" s="59" t="s">
        <v>131</v>
      </c>
      <c r="K28" s="236"/>
    </row>
    <row r="29" spans="1:11" ht="24" customHeight="1">
      <c r="A29" s="32"/>
      <c r="J29" s="171" t="s">
        <v>128</v>
      </c>
      <c r="K29" s="236"/>
    </row>
    <row r="30" spans="1:11" s="57" customFormat="1" ht="24" customHeight="1">
      <c r="A30" s="60"/>
      <c r="B30" s="23"/>
      <c r="C30" s="23"/>
      <c r="D30" s="245" t="s">
        <v>2</v>
      </c>
      <c r="E30" s="245"/>
      <c r="F30" s="245"/>
      <c r="G30" s="22"/>
      <c r="H30" s="245" t="s">
        <v>59</v>
      </c>
      <c r="I30" s="245"/>
      <c r="J30" s="245"/>
      <c r="K30" s="236"/>
    </row>
    <row r="31" spans="1:11" ht="24" customHeight="1">
      <c r="A31" s="12"/>
      <c r="B31" s="12"/>
      <c r="C31" s="61"/>
      <c r="D31" s="97" t="s">
        <v>290</v>
      </c>
      <c r="E31" s="61"/>
      <c r="F31" s="62" t="s">
        <v>51</v>
      </c>
      <c r="G31" s="62"/>
      <c r="H31" s="97" t="s">
        <v>290</v>
      </c>
      <c r="I31" s="61"/>
      <c r="J31" s="62" t="s">
        <v>51</v>
      </c>
      <c r="K31" s="236"/>
    </row>
    <row r="32" spans="1:11" ht="24" customHeight="1">
      <c r="A32" s="59" t="s">
        <v>169</v>
      </c>
      <c r="B32" s="23" t="s">
        <v>3</v>
      </c>
      <c r="C32" s="61"/>
      <c r="D32" s="91">
        <v>2557</v>
      </c>
      <c r="E32" s="61"/>
      <c r="F32" s="97" t="s">
        <v>224</v>
      </c>
      <c r="G32" s="62"/>
      <c r="H32" s="91">
        <v>2557</v>
      </c>
      <c r="I32" s="61"/>
      <c r="J32" s="97" t="s">
        <v>224</v>
      </c>
      <c r="K32" s="236"/>
    </row>
    <row r="33" spans="2:11" ht="24" customHeight="1">
      <c r="B33" s="23"/>
      <c r="D33" s="107" t="s">
        <v>173</v>
      </c>
      <c r="F33" s="107"/>
      <c r="G33" s="62"/>
      <c r="H33" s="107" t="s">
        <v>173</v>
      </c>
      <c r="J33" s="107"/>
      <c r="K33" s="236"/>
    </row>
    <row r="34" spans="1:11" ht="24" customHeight="1">
      <c r="A34" s="63" t="s">
        <v>7</v>
      </c>
      <c r="C34" s="13"/>
      <c r="D34" s="16"/>
      <c r="E34" s="16"/>
      <c r="F34" s="16"/>
      <c r="G34" s="16"/>
      <c r="H34" s="16"/>
      <c r="I34" s="16"/>
      <c r="J34" s="16"/>
      <c r="K34" s="236"/>
    </row>
    <row r="35" spans="1:11" ht="24" customHeight="1">
      <c r="A35" s="92" t="s">
        <v>149</v>
      </c>
      <c r="B35" s="15">
        <v>6</v>
      </c>
      <c r="C35" s="13"/>
      <c r="D35" s="113">
        <v>4171674</v>
      </c>
      <c r="E35" s="16"/>
      <c r="F35" s="161">
        <v>1909294</v>
      </c>
      <c r="G35" s="16"/>
      <c r="H35" s="93" t="s">
        <v>20</v>
      </c>
      <c r="I35" s="16"/>
      <c r="J35" s="93" t="s">
        <v>20</v>
      </c>
      <c r="K35" s="236"/>
    </row>
    <row r="36" spans="1:11" ht="24" customHeight="1">
      <c r="A36" s="60" t="s">
        <v>91</v>
      </c>
      <c r="B36" s="15">
        <v>7</v>
      </c>
      <c r="C36" s="13"/>
      <c r="D36" s="93" t="s">
        <v>20</v>
      </c>
      <c r="E36" s="13"/>
      <c r="F36" s="93" t="s">
        <v>20</v>
      </c>
      <c r="G36" s="13"/>
      <c r="H36" s="16">
        <v>68442828</v>
      </c>
      <c r="I36" s="13"/>
      <c r="J36" s="70">
        <v>87565367</v>
      </c>
      <c r="K36" s="236"/>
    </row>
    <row r="37" spans="1:11" ht="24" customHeight="1">
      <c r="A37" s="60" t="s">
        <v>92</v>
      </c>
      <c r="B37" s="15">
        <v>8</v>
      </c>
      <c r="C37" s="13"/>
      <c r="D37" s="113">
        <v>47586554</v>
      </c>
      <c r="E37" s="13"/>
      <c r="F37" s="161">
        <v>40832599</v>
      </c>
      <c r="G37" s="13"/>
      <c r="H37" s="70">
        <v>334809</v>
      </c>
      <c r="I37" s="13"/>
      <c r="J37" s="70">
        <v>334809</v>
      </c>
      <c r="K37" s="236"/>
    </row>
    <row r="38" spans="1:11" ht="24" customHeight="1">
      <c r="A38" s="92" t="s">
        <v>172</v>
      </c>
      <c r="B38" s="15">
        <v>9</v>
      </c>
      <c r="C38" s="13"/>
      <c r="D38" s="113">
        <v>4085986</v>
      </c>
      <c r="E38" s="13"/>
      <c r="F38" s="161">
        <v>5265865</v>
      </c>
      <c r="G38" s="13"/>
      <c r="H38" s="93" t="s">
        <v>20</v>
      </c>
      <c r="I38" s="104"/>
      <c r="J38" s="93" t="s">
        <v>20</v>
      </c>
      <c r="K38" s="236"/>
    </row>
    <row r="39" spans="1:11" ht="24" customHeight="1">
      <c r="A39" s="60" t="s">
        <v>93</v>
      </c>
      <c r="B39" s="15">
        <v>10</v>
      </c>
      <c r="C39" s="13"/>
      <c r="D39" s="84">
        <v>1537546</v>
      </c>
      <c r="E39" s="13"/>
      <c r="F39" s="162">
        <v>1545922</v>
      </c>
      <c r="G39" s="13"/>
      <c r="H39" s="70">
        <v>678170</v>
      </c>
      <c r="I39" s="13"/>
      <c r="J39" s="70">
        <v>678170</v>
      </c>
      <c r="K39" s="236"/>
    </row>
    <row r="40" spans="1:11" ht="24" customHeight="1">
      <c r="A40" s="92" t="s">
        <v>179</v>
      </c>
      <c r="C40" s="13"/>
      <c r="D40" s="84">
        <v>287866</v>
      </c>
      <c r="E40" s="13"/>
      <c r="F40" s="162">
        <v>44054</v>
      </c>
      <c r="G40" s="13"/>
      <c r="H40" s="93" t="s">
        <v>20</v>
      </c>
      <c r="I40" s="13"/>
      <c r="J40" s="93" t="s">
        <v>20</v>
      </c>
      <c r="K40" s="236"/>
    </row>
    <row r="41" spans="1:11" ht="24" customHeight="1">
      <c r="A41" s="60" t="s">
        <v>46</v>
      </c>
      <c r="B41" s="15">
        <v>4</v>
      </c>
      <c r="C41" s="13"/>
      <c r="D41" s="93" t="s">
        <v>20</v>
      </c>
      <c r="E41" s="13"/>
      <c r="F41" s="93" t="s">
        <v>20</v>
      </c>
      <c r="G41" s="13"/>
      <c r="H41" s="16">
        <v>17426847</v>
      </c>
      <c r="I41" s="13"/>
      <c r="J41" s="70">
        <v>17410310</v>
      </c>
      <c r="K41" s="236"/>
    </row>
    <row r="42" spans="1:11" ht="24" customHeight="1">
      <c r="A42" s="92" t="s">
        <v>144</v>
      </c>
      <c r="C42" s="13"/>
      <c r="D42" s="84">
        <v>1234844</v>
      </c>
      <c r="E42" s="13"/>
      <c r="F42" s="162">
        <v>1929957</v>
      </c>
      <c r="G42" s="13"/>
      <c r="H42" s="16">
        <v>199614</v>
      </c>
      <c r="I42" s="13"/>
      <c r="J42" s="70">
        <v>203715</v>
      </c>
      <c r="K42" s="236"/>
    </row>
    <row r="43" spans="1:11" ht="24" customHeight="1">
      <c r="A43" s="92" t="s">
        <v>70</v>
      </c>
      <c r="B43" s="15" t="s">
        <v>231</v>
      </c>
      <c r="C43" s="64"/>
      <c r="D43" s="84">
        <v>121412842</v>
      </c>
      <c r="E43" s="64"/>
      <c r="F43" s="162">
        <v>110930836</v>
      </c>
      <c r="G43" s="64"/>
      <c r="H43" s="16">
        <v>17770626</v>
      </c>
      <c r="I43" s="64"/>
      <c r="J43" s="70">
        <v>17787009</v>
      </c>
      <c r="K43" s="236"/>
    </row>
    <row r="44" spans="1:11" ht="24" customHeight="1">
      <c r="A44" s="106" t="s">
        <v>178</v>
      </c>
      <c r="C44" s="64"/>
      <c r="D44" s="84">
        <v>5511184</v>
      </c>
      <c r="E44" s="64"/>
      <c r="F44" s="162">
        <v>5179725</v>
      </c>
      <c r="G44" s="64"/>
      <c r="H44" s="159" t="s">
        <v>20</v>
      </c>
      <c r="I44" s="64"/>
      <c r="J44" s="159" t="s">
        <v>20</v>
      </c>
      <c r="K44" s="236"/>
    </row>
    <row r="45" spans="1:11" ht="24" customHeight="1">
      <c r="A45" s="92" t="s">
        <v>157</v>
      </c>
      <c r="C45" s="64"/>
      <c r="D45" s="84">
        <v>60930402</v>
      </c>
      <c r="E45" s="64"/>
      <c r="F45" s="162">
        <v>59293471</v>
      </c>
      <c r="G45" s="64"/>
      <c r="H45" s="170" t="s">
        <v>20</v>
      </c>
      <c r="I45" s="99"/>
      <c r="J45" s="170" t="s">
        <v>20</v>
      </c>
      <c r="K45" s="236"/>
    </row>
    <row r="46" spans="1:11" ht="24" customHeight="1">
      <c r="A46" s="92" t="s">
        <v>163</v>
      </c>
      <c r="C46" s="13"/>
      <c r="D46" s="84">
        <v>3450346</v>
      </c>
      <c r="E46" s="13"/>
      <c r="F46" s="162">
        <v>3895169</v>
      </c>
      <c r="G46" s="13"/>
      <c r="H46" s="13">
        <v>50699</v>
      </c>
      <c r="I46" s="13"/>
      <c r="J46" s="30">
        <v>52769</v>
      </c>
      <c r="K46" s="236"/>
    </row>
    <row r="47" spans="1:11" ht="24" customHeight="1">
      <c r="A47" s="60" t="s">
        <v>102</v>
      </c>
      <c r="C47" s="13"/>
      <c r="D47" s="84"/>
      <c r="E47" s="13"/>
      <c r="F47" s="45"/>
      <c r="G47" s="13"/>
      <c r="H47" s="13"/>
      <c r="I47" s="13"/>
      <c r="J47" s="45"/>
      <c r="K47" s="236"/>
    </row>
    <row r="48" spans="1:11" s="26" customFormat="1" ht="24" customHeight="1">
      <c r="A48" s="47" t="s">
        <v>103</v>
      </c>
      <c r="B48" s="15"/>
      <c r="C48" s="45"/>
      <c r="D48" s="45">
        <v>750944</v>
      </c>
      <c r="E48" s="45"/>
      <c r="F48" s="162">
        <v>157984</v>
      </c>
      <c r="G48" s="45"/>
      <c r="H48" s="170" t="s">
        <v>20</v>
      </c>
      <c r="I48" s="13"/>
      <c r="J48" s="170" t="s">
        <v>20</v>
      </c>
      <c r="K48" s="236"/>
    </row>
    <row r="49" spans="1:11" ht="24" customHeight="1">
      <c r="A49" s="60" t="s">
        <v>71</v>
      </c>
      <c r="C49" s="13"/>
      <c r="D49" s="84">
        <v>3396870</v>
      </c>
      <c r="E49" s="13"/>
      <c r="F49" s="162">
        <v>2895881</v>
      </c>
      <c r="G49" s="13"/>
      <c r="H49" s="131">
        <v>2256190</v>
      </c>
      <c r="I49" s="13"/>
      <c r="J49" s="151">
        <v>1703576</v>
      </c>
      <c r="K49" s="236"/>
    </row>
    <row r="50" spans="1:11" ht="24" customHeight="1">
      <c r="A50" s="92" t="s">
        <v>194</v>
      </c>
      <c r="C50" s="13"/>
      <c r="D50" s="84">
        <v>4855695</v>
      </c>
      <c r="E50" s="13"/>
      <c r="F50" s="162">
        <v>4866359</v>
      </c>
      <c r="G50" s="13"/>
      <c r="H50" s="93" t="s">
        <v>20</v>
      </c>
      <c r="I50" s="13"/>
      <c r="J50" s="93" t="s">
        <v>20</v>
      </c>
      <c r="K50" s="236"/>
    </row>
    <row r="51" spans="1:11" ht="24" customHeight="1">
      <c r="A51" s="60" t="s">
        <v>8</v>
      </c>
      <c r="C51" s="13"/>
      <c r="D51" s="102">
        <v>1999323</v>
      </c>
      <c r="E51" s="13"/>
      <c r="F51" s="163">
        <v>2012493</v>
      </c>
      <c r="G51" s="13"/>
      <c r="H51" s="14">
        <v>160227</v>
      </c>
      <c r="I51" s="13"/>
      <c r="J51" s="69">
        <v>175857</v>
      </c>
      <c r="K51" s="236"/>
    </row>
    <row r="52" spans="1:11" s="17" customFormat="1" ht="24" customHeight="1">
      <c r="A52" s="32" t="s">
        <v>43</v>
      </c>
      <c r="B52" s="18"/>
      <c r="C52" s="20"/>
      <c r="D52" s="25">
        <f>SUM(D35:D51)</f>
        <v>261212076</v>
      </c>
      <c r="E52" s="20"/>
      <c r="F52" s="25">
        <f>SUM(F35:F51)</f>
        <v>240759609</v>
      </c>
      <c r="G52" s="20"/>
      <c r="H52" s="25">
        <f>SUM(H35:H51)</f>
        <v>107320010</v>
      </c>
      <c r="I52" s="20"/>
      <c r="J52" s="25">
        <f>SUM(J35:J51)</f>
        <v>125911582</v>
      </c>
      <c r="K52" s="236"/>
    </row>
    <row r="53" spans="1:11" s="17" customFormat="1" ht="24" customHeight="1">
      <c r="A53" s="32"/>
      <c r="B53" s="18"/>
      <c r="C53" s="20"/>
      <c r="D53" s="20"/>
      <c r="E53" s="20"/>
      <c r="F53" s="20"/>
      <c r="G53" s="20"/>
      <c r="H53" s="20"/>
      <c r="I53" s="20"/>
      <c r="J53" s="20"/>
      <c r="K53" s="236"/>
    </row>
    <row r="54" spans="1:11" s="17" customFormat="1" ht="24" customHeight="1" thickBot="1">
      <c r="A54" s="32" t="s">
        <v>9</v>
      </c>
      <c r="B54" s="18"/>
      <c r="C54" s="20"/>
      <c r="D54" s="27">
        <f>+D52+D25</f>
        <v>409145760</v>
      </c>
      <c r="E54" s="20"/>
      <c r="F54" s="27">
        <f>+F52+F25</f>
        <v>365003116</v>
      </c>
      <c r="G54" s="20"/>
      <c r="H54" s="27">
        <f>+H52+H25</f>
        <v>160184213</v>
      </c>
      <c r="I54" s="20"/>
      <c r="J54" s="27">
        <f>+J52+J25</f>
        <v>158611783</v>
      </c>
      <c r="K54" s="236"/>
    </row>
    <row r="55" spans="1:11" s="17" customFormat="1" ht="22.5" customHeight="1" thickTop="1">
      <c r="A55" s="32"/>
      <c r="B55" s="18"/>
      <c r="C55" s="20"/>
      <c r="D55" s="29"/>
      <c r="E55" s="20"/>
      <c r="F55" s="29"/>
      <c r="G55" s="20"/>
      <c r="H55" s="29"/>
      <c r="I55" s="20"/>
      <c r="J55" s="29"/>
      <c r="K55" s="236"/>
    </row>
    <row r="56" spans="1:11" ht="22.5" customHeight="1">
      <c r="A56" s="59" t="s">
        <v>0</v>
      </c>
      <c r="K56" s="236"/>
    </row>
    <row r="57" spans="1:11" ht="22.5" customHeight="1">
      <c r="A57" s="59" t="s">
        <v>131</v>
      </c>
      <c r="K57" s="236"/>
    </row>
    <row r="58" spans="1:11" ht="22.5" customHeight="1">
      <c r="A58" s="32"/>
      <c r="J58" s="171" t="s">
        <v>128</v>
      </c>
      <c r="K58" s="236"/>
    </row>
    <row r="59" spans="1:11" s="57" customFormat="1" ht="22.5" customHeight="1">
      <c r="A59" s="60"/>
      <c r="B59" s="23"/>
      <c r="C59" s="23"/>
      <c r="D59" s="245" t="s">
        <v>2</v>
      </c>
      <c r="E59" s="245"/>
      <c r="F59" s="245"/>
      <c r="G59" s="22"/>
      <c r="H59" s="245" t="s">
        <v>59</v>
      </c>
      <c r="I59" s="245"/>
      <c r="J59" s="245"/>
      <c r="K59" s="236"/>
    </row>
    <row r="60" spans="1:11" ht="22.5" customHeight="1">
      <c r="A60" s="12"/>
      <c r="B60" s="12"/>
      <c r="C60" s="61"/>
      <c r="D60" s="97" t="s">
        <v>290</v>
      </c>
      <c r="E60" s="61"/>
      <c r="F60" s="62" t="s">
        <v>51</v>
      </c>
      <c r="G60" s="62"/>
      <c r="H60" s="97" t="s">
        <v>290</v>
      </c>
      <c r="I60" s="61"/>
      <c r="J60" s="62" t="s">
        <v>51</v>
      </c>
      <c r="K60" s="236"/>
    </row>
    <row r="61" spans="1:11" ht="22.5" customHeight="1">
      <c r="A61" s="59" t="s">
        <v>10</v>
      </c>
      <c r="B61" s="23" t="s">
        <v>3</v>
      </c>
      <c r="C61" s="61"/>
      <c r="D61" s="91">
        <v>2557</v>
      </c>
      <c r="E61" s="61"/>
      <c r="F61" s="97" t="s">
        <v>224</v>
      </c>
      <c r="G61" s="62"/>
      <c r="H61" s="91">
        <v>2557</v>
      </c>
      <c r="I61" s="61"/>
      <c r="J61" s="97" t="s">
        <v>224</v>
      </c>
      <c r="K61" s="236"/>
    </row>
    <row r="62" spans="2:11" ht="22.5" customHeight="1">
      <c r="B62" s="23"/>
      <c r="D62" s="107" t="s">
        <v>173</v>
      </c>
      <c r="F62" s="107"/>
      <c r="G62" s="62"/>
      <c r="H62" s="107" t="s">
        <v>173</v>
      </c>
      <c r="J62" s="107"/>
      <c r="K62" s="236"/>
    </row>
    <row r="63" spans="1:11" ht="22.5" customHeight="1">
      <c r="A63" s="63" t="s">
        <v>11</v>
      </c>
      <c r="B63" s="23"/>
      <c r="C63" s="13"/>
      <c r="D63" s="16"/>
      <c r="E63" s="16"/>
      <c r="F63" s="16"/>
      <c r="G63" s="16"/>
      <c r="H63" s="16"/>
      <c r="I63" s="16"/>
      <c r="J63" s="16"/>
      <c r="K63" s="236"/>
    </row>
    <row r="64" spans="1:11" ht="22.5" customHeight="1">
      <c r="A64" s="60" t="s">
        <v>47</v>
      </c>
      <c r="C64" s="58"/>
      <c r="D64" s="58"/>
      <c r="E64" s="58"/>
      <c r="F64" s="58"/>
      <c r="G64" s="58"/>
      <c r="H64" s="58"/>
      <c r="I64" s="58"/>
      <c r="J64" s="58"/>
      <c r="K64" s="236"/>
    </row>
    <row r="65" spans="1:11" ht="22.5" customHeight="1">
      <c r="A65" s="92" t="s">
        <v>60</v>
      </c>
      <c r="C65" s="13"/>
      <c r="D65" s="115">
        <v>55300698</v>
      </c>
      <c r="E65" s="13"/>
      <c r="F65" s="164">
        <v>61861180</v>
      </c>
      <c r="G65" s="13"/>
      <c r="H65" s="13">
        <v>6155</v>
      </c>
      <c r="I65" s="13"/>
      <c r="J65" s="30">
        <v>9331</v>
      </c>
      <c r="K65" s="236"/>
    </row>
    <row r="66" spans="1:11" ht="22.5" customHeight="1">
      <c r="A66" s="92" t="s">
        <v>186</v>
      </c>
      <c r="C66" s="13"/>
      <c r="D66" s="115">
        <v>2984027</v>
      </c>
      <c r="E66" s="13"/>
      <c r="F66" s="164">
        <v>3477483</v>
      </c>
      <c r="G66" s="13"/>
      <c r="H66" s="115">
        <v>2984027</v>
      </c>
      <c r="I66" s="13"/>
      <c r="J66" s="164">
        <v>3477483</v>
      </c>
      <c r="K66" s="236"/>
    </row>
    <row r="67" spans="1:11" ht="22.5" customHeight="1">
      <c r="A67" s="60" t="s">
        <v>12</v>
      </c>
      <c r="B67" s="15">
        <v>12</v>
      </c>
      <c r="C67" s="13"/>
      <c r="D67" s="45">
        <v>20897722</v>
      </c>
      <c r="E67" s="13"/>
      <c r="F67" s="162">
        <v>21887690</v>
      </c>
      <c r="G67" s="13"/>
      <c r="H67" s="13">
        <v>1845823</v>
      </c>
      <c r="I67" s="13"/>
      <c r="J67" s="30">
        <v>1905323</v>
      </c>
      <c r="K67" s="236"/>
    </row>
    <row r="68" spans="1:11" ht="22.5" customHeight="1">
      <c r="A68" s="92" t="s">
        <v>189</v>
      </c>
      <c r="C68" s="13"/>
      <c r="D68" s="99"/>
      <c r="E68" s="13"/>
      <c r="F68" s="90"/>
      <c r="G68" s="13"/>
      <c r="H68" s="45"/>
      <c r="I68" s="13"/>
      <c r="J68" s="45"/>
      <c r="K68" s="236"/>
    </row>
    <row r="69" spans="1:11" ht="22.5" customHeight="1">
      <c r="A69" s="92" t="s">
        <v>188</v>
      </c>
      <c r="B69" s="15">
        <v>4</v>
      </c>
      <c r="C69" s="13"/>
      <c r="D69" s="45">
        <v>277021</v>
      </c>
      <c r="E69" s="13"/>
      <c r="F69" s="162">
        <v>232833</v>
      </c>
      <c r="G69" s="13"/>
      <c r="H69" s="90" t="s">
        <v>20</v>
      </c>
      <c r="I69" s="13"/>
      <c r="J69" s="90" t="s">
        <v>20</v>
      </c>
      <c r="K69" s="236"/>
    </row>
    <row r="70" spans="1:11" ht="22.5" customHeight="1">
      <c r="A70" s="92" t="s">
        <v>226</v>
      </c>
      <c r="C70" s="13"/>
      <c r="D70" s="151">
        <v>0</v>
      </c>
      <c r="E70" s="13"/>
      <c r="F70" s="162">
        <v>141065</v>
      </c>
      <c r="G70" s="13"/>
      <c r="H70" s="151">
        <v>0</v>
      </c>
      <c r="I70" s="13"/>
      <c r="J70" s="151">
        <v>0</v>
      </c>
      <c r="K70" s="236"/>
    </row>
    <row r="71" spans="1:11" ht="22.5" customHeight="1">
      <c r="A71" s="92" t="s">
        <v>13</v>
      </c>
      <c r="C71" s="13"/>
      <c r="D71" s="26"/>
      <c r="E71" s="13"/>
      <c r="F71" s="26"/>
      <c r="G71" s="13"/>
      <c r="H71" s="131"/>
      <c r="I71" s="13"/>
      <c r="J71" s="95"/>
      <c r="K71" s="236"/>
    </row>
    <row r="72" spans="1:11" ht="22.5" customHeight="1">
      <c r="A72" s="92" t="s">
        <v>61</v>
      </c>
      <c r="C72" s="13"/>
      <c r="D72" s="45">
        <v>15681888</v>
      </c>
      <c r="E72" s="13"/>
      <c r="F72" s="162">
        <v>11494225</v>
      </c>
      <c r="G72" s="13"/>
      <c r="H72" s="30">
        <v>8200000</v>
      </c>
      <c r="I72" s="13"/>
      <c r="J72" s="30">
        <v>6700000</v>
      </c>
      <c r="K72" s="236"/>
    </row>
    <row r="73" spans="1:11" ht="22.5" customHeight="1">
      <c r="A73" s="92" t="s">
        <v>183</v>
      </c>
      <c r="C73" s="13"/>
      <c r="D73" s="45"/>
      <c r="E73" s="13"/>
      <c r="F73" s="45"/>
      <c r="G73" s="13"/>
      <c r="H73" s="13"/>
      <c r="I73" s="13"/>
      <c r="J73" s="45"/>
      <c r="K73" s="236"/>
    </row>
    <row r="74" spans="1:11" ht="22.5" customHeight="1">
      <c r="A74" s="92" t="s">
        <v>195</v>
      </c>
      <c r="B74" s="15">
        <v>4</v>
      </c>
      <c r="C74" s="13"/>
      <c r="D74" s="173" t="s">
        <v>20</v>
      </c>
      <c r="E74" s="13"/>
      <c r="F74" s="162">
        <v>22935</v>
      </c>
      <c r="G74" s="13"/>
      <c r="H74" s="173" t="s">
        <v>20</v>
      </c>
      <c r="I74" s="13"/>
      <c r="J74" s="173" t="s">
        <v>20</v>
      </c>
      <c r="K74" s="236"/>
    </row>
    <row r="75" spans="1:11" ht="22.5" customHeight="1">
      <c r="A75" s="60" t="s">
        <v>72</v>
      </c>
      <c r="C75" s="13"/>
      <c r="D75" s="93">
        <v>7642144</v>
      </c>
      <c r="E75" s="13"/>
      <c r="F75" s="160">
        <v>6306379</v>
      </c>
      <c r="G75" s="13"/>
      <c r="H75" s="13">
        <v>275876</v>
      </c>
      <c r="I75" s="13"/>
      <c r="J75" s="30">
        <v>241754</v>
      </c>
      <c r="K75" s="236"/>
    </row>
    <row r="76" spans="1:11" ht="22.5" customHeight="1">
      <c r="A76" s="60" t="s">
        <v>62</v>
      </c>
      <c r="C76" s="13"/>
      <c r="D76" s="45">
        <v>1764921</v>
      </c>
      <c r="E76" s="13"/>
      <c r="F76" s="162">
        <v>1249211</v>
      </c>
      <c r="G76" s="13"/>
      <c r="H76" s="170" t="s">
        <v>20</v>
      </c>
      <c r="I76" s="13"/>
      <c r="J76" s="170" t="s">
        <v>20</v>
      </c>
      <c r="K76" s="236"/>
    </row>
    <row r="77" spans="1:11" ht="22.5" customHeight="1">
      <c r="A77" s="60" t="s">
        <v>14</v>
      </c>
      <c r="B77" s="15" t="s">
        <v>79</v>
      </c>
      <c r="C77" s="13"/>
      <c r="D77" s="48">
        <v>9619278</v>
      </c>
      <c r="E77" s="13"/>
      <c r="F77" s="163">
        <v>8328467</v>
      </c>
      <c r="G77" s="13"/>
      <c r="H77" s="14">
        <v>1773889</v>
      </c>
      <c r="I77" s="13"/>
      <c r="J77" s="69">
        <v>1505523</v>
      </c>
      <c r="K77" s="236"/>
    </row>
    <row r="78" spans="1:11" s="17" customFormat="1" ht="22.5" customHeight="1">
      <c r="A78" s="32" t="s">
        <v>15</v>
      </c>
      <c r="B78" s="18"/>
      <c r="C78" s="20"/>
      <c r="D78" s="25">
        <f>SUM(D65:D77)</f>
        <v>114167699</v>
      </c>
      <c r="E78" s="29">
        <f>SUM(E65:E77)</f>
        <v>0</v>
      </c>
      <c r="F78" s="25">
        <f>SUM(F65:F77)</f>
        <v>115001468</v>
      </c>
      <c r="G78" s="29">
        <f>SUM(G65:G77)</f>
        <v>0</v>
      </c>
      <c r="H78" s="25">
        <f>SUM(H65:H77)</f>
        <v>15085770</v>
      </c>
      <c r="I78" s="20"/>
      <c r="J78" s="25">
        <f>SUM(J65:J77)</f>
        <v>13839414</v>
      </c>
      <c r="K78" s="236"/>
    </row>
    <row r="79" spans="3:11" ht="11.25" customHeight="1">
      <c r="C79" s="13"/>
      <c r="D79" s="13"/>
      <c r="E79" s="16"/>
      <c r="F79" s="13"/>
      <c r="G79" s="16"/>
      <c r="H79" s="13"/>
      <c r="I79" s="13"/>
      <c r="J79" s="13"/>
      <c r="K79" s="236"/>
    </row>
    <row r="80" spans="1:11" ht="22.5" customHeight="1">
      <c r="A80" s="63" t="s">
        <v>16</v>
      </c>
      <c r="C80" s="13"/>
      <c r="D80" s="13"/>
      <c r="E80" s="13"/>
      <c r="F80" s="13"/>
      <c r="G80" s="16"/>
      <c r="H80" s="13"/>
      <c r="I80" s="13"/>
      <c r="J80" s="13"/>
      <c r="K80" s="236"/>
    </row>
    <row r="81" spans="1:11" ht="22.5" customHeight="1">
      <c r="A81" s="60" t="s">
        <v>48</v>
      </c>
      <c r="B81" s="15">
        <v>13</v>
      </c>
      <c r="C81" s="13"/>
      <c r="D81" s="13">
        <v>119243759</v>
      </c>
      <c r="E81" s="13"/>
      <c r="F81" s="30">
        <v>109175571</v>
      </c>
      <c r="G81" s="13"/>
      <c r="H81" s="64">
        <v>64136066</v>
      </c>
      <c r="I81" s="13"/>
      <c r="J81" s="162">
        <v>66127469</v>
      </c>
      <c r="K81" s="236"/>
    </row>
    <row r="82" spans="1:11" ht="22.5" customHeight="1">
      <c r="A82" s="60" t="s">
        <v>81</v>
      </c>
      <c r="C82" s="16"/>
      <c r="D82" s="116">
        <v>524186</v>
      </c>
      <c r="E82" s="16"/>
      <c r="F82" s="149">
        <v>470628</v>
      </c>
      <c r="G82" s="16"/>
      <c r="H82" s="170" t="s">
        <v>20</v>
      </c>
      <c r="I82" s="46"/>
      <c r="J82" s="170" t="s">
        <v>20</v>
      </c>
      <c r="K82" s="236"/>
    </row>
    <row r="83" spans="1:11" ht="22.5" customHeight="1">
      <c r="A83" s="60" t="s">
        <v>73</v>
      </c>
      <c r="C83" s="16"/>
      <c r="D83" s="16">
        <v>5310100</v>
      </c>
      <c r="E83" s="16"/>
      <c r="F83" s="70">
        <v>4517398</v>
      </c>
      <c r="G83" s="16"/>
      <c r="H83" s="170" t="s">
        <v>20</v>
      </c>
      <c r="I83" s="16"/>
      <c r="J83" s="170" t="s">
        <v>20</v>
      </c>
      <c r="K83" s="236"/>
    </row>
    <row r="84" spans="1:11" ht="22.5" customHeight="1">
      <c r="A84" s="92" t="s">
        <v>204</v>
      </c>
      <c r="C84" s="16"/>
      <c r="D84" s="14">
        <v>6687812</v>
      </c>
      <c r="E84" s="16"/>
      <c r="F84" s="69">
        <v>6265481</v>
      </c>
      <c r="G84" s="16"/>
      <c r="H84" s="114">
        <v>1893308</v>
      </c>
      <c r="I84" s="16"/>
      <c r="J84" s="152">
        <v>1761932</v>
      </c>
      <c r="K84" s="236"/>
    </row>
    <row r="85" spans="1:11" s="17" customFormat="1" ht="22.5" customHeight="1">
      <c r="A85" s="32" t="s">
        <v>17</v>
      </c>
      <c r="B85" s="18"/>
      <c r="C85" s="20"/>
      <c r="D85" s="65">
        <f>SUM(D81:D84)</f>
        <v>131765857</v>
      </c>
      <c r="E85" s="20"/>
      <c r="F85" s="65">
        <f>SUM(F81:F84)</f>
        <v>120429078</v>
      </c>
      <c r="G85" s="20"/>
      <c r="H85" s="65">
        <f>SUM(H81:H84)</f>
        <v>66029374</v>
      </c>
      <c r="I85" s="39"/>
      <c r="J85" s="65">
        <f>SUM(J81:J84)</f>
        <v>67889401</v>
      </c>
      <c r="K85" s="236"/>
    </row>
    <row r="86" spans="1:11" s="17" customFormat="1" ht="15.75" customHeight="1">
      <c r="A86" s="32"/>
      <c r="B86" s="18"/>
      <c r="C86" s="20"/>
      <c r="D86" s="20"/>
      <c r="E86" s="20"/>
      <c r="F86" s="20"/>
      <c r="G86" s="20"/>
      <c r="H86" s="20"/>
      <c r="I86" s="20"/>
      <c r="J86" s="20"/>
      <c r="K86" s="236"/>
    </row>
    <row r="87" spans="1:11" s="17" customFormat="1" ht="22.5" customHeight="1">
      <c r="A87" s="32" t="s">
        <v>18</v>
      </c>
      <c r="B87" s="18"/>
      <c r="C87" s="20"/>
      <c r="D87" s="65">
        <f>SUM(D78+D85)</f>
        <v>245933556</v>
      </c>
      <c r="E87" s="20"/>
      <c r="F87" s="65">
        <f>SUM(F78+F85)</f>
        <v>235430546</v>
      </c>
      <c r="G87" s="20"/>
      <c r="H87" s="65">
        <f>+H85+H78</f>
        <v>81115144</v>
      </c>
      <c r="I87" s="20"/>
      <c r="J87" s="65">
        <f>+J85+J78</f>
        <v>81728815</v>
      </c>
      <c r="K87" s="236"/>
    </row>
    <row r="88" spans="1:11" ht="22.5" customHeight="1">
      <c r="A88" s="59" t="s">
        <v>0</v>
      </c>
      <c r="B88" s="66"/>
      <c r="C88" s="49"/>
      <c r="D88" s="49"/>
      <c r="E88" s="49"/>
      <c r="F88" s="49"/>
      <c r="G88" s="49"/>
      <c r="H88" s="49"/>
      <c r="I88" s="49"/>
      <c r="J88" s="49"/>
      <c r="K88" s="236"/>
    </row>
    <row r="89" spans="1:11" ht="22.5" customHeight="1">
      <c r="A89" s="59" t="s">
        <v>131</v>
      </c>
      <c r="B89" s="66"/>
      <c r="C89" s="49"/>
      <c r="D89" s="49"/>
      <c r="E89" s="49"/>
      <c r="F89" s="49"/>
      <c r="G89" s="49"/>
      <c r="H89" s="49"/>
      <c r="I89" s="49"/>
      <c r="J89" s="49"/>
      <c r="K89" s="236"/>
    </row>
    <row r="90" spans="1:11" ht="24" customHeight="1">
      <c r="A90" s="32"/>
      <c r="J90" s="171" t="s">
        <v>128</v>
      </c>
      <c r="K90" s="236"/>
    </row>
    <row r="91" spans="1:11" s="57" customFormat="1" ht="24" customHeight="1">
      <c r="A91" s="60"/>
      <c r="B91" s="23"/>
      <c r="C91" s="23"/>
      <c r="D91" s="245" t="s">
        <v>2</v>
      </c>
      <c r="E91" s="245"/>
      <c r="F91" s="245"/>
      <c r="G91" s="22"/>
      <c r="H91" s="245" t="s">
        <v>59</v>
      </c>
      <c r="I91" s="245"/>
      <c r="J91" s="245"/>
      <c r="K91" s="236"/>
    </row>
    <row r="92" spans="1:11" ht="24" customHeight="1">
      <c r="A92" s="12"/>
      <c r="B92" s="12"/>
      <c r="C92" s="61"/>
      <c r="D92" s="97" t="s">
        <v>290</v>
      </c>
      <c r="E92" s="61"/>
      <c r="F92" s="62" t="s">
        <v>51</v>
      </c>
      <c r="G92" s="62"/>
      <c r="H92" s="97" t="s">
        <v>290</v>
      </c>
      <c r="I92" s="61"/>
      <c r="J92" s="62" t="s">
        <v>51</v>
      </c>
      <c r="K92" s="236"/>
    </row>
    <row r="93" spans="1:11" ht="24" customHeight="1">
      <c r="A93" s="59" t="s">
        <v>205</v>
      </c>
      <c r="B93" s="23" t="s">
        <v>3</v>
      </c>
      <c r="C93" s="61"/>
      <c r="D93" s="91">
        <v>2557</v>
      </c>
      <c r="E93" s="61"/>
      <c r="F93" s="97" t="s">
        <v>224</v>
      </c>
      <c r="G93" s="62"/>
      <c r="H93" s="91">
        <v>2557</v>
      </c>
      <c r="I93" s="61"/>
      <c r="J93" s="97" t="s">
        <v>224</v>
      </c>
      <c r="K93" s="236"/>
    </row>
    <row r="94" spans="2:11" ht="24" customHeight="1">
      <c r="B94" s="23"/>
      <c r="D94" s="107" t="s">
        <v>173</v>
      </c>
      <c r="F94" s="107"/>
      <c r="G94" s="62"/>
      <c r="H94" s="107" t="s">
        <v>173</v>
      </c>
      <c r="J94" s="107"/>
      <c r="K94" s="236"/>
    </row>
    <row r="95" spans="1:11" ht="24" customHeight="1">
      <c r="A95" s="63" t="s">
        <v>19</v>
      </c>
      <c r="B95" s="23"/>
      <c r="C95" s="58"/>
      <c r="D95" s="43"/>
      <c r="E95" s="43"/>
      <c r="F95" s="43"/>
      <c r="G95" s="43"/>
      <c r="H95" s="43"/>
      <c r="I95" s="43"/>
      <c r="J95" s="43"/>
      <c r="K95" s="236"/>
    </row>
    <row r="96" spans="1:11" ht="24" customHeight="1">
      <c r="A96" s="42" t="s">
        <v>31</v>
      </c>
      <c r="B96" s="23">
        <v>14</v>
      </c>
      <c r="C96" s="43"/>
      <c r="D96" s="43"/>
      <c r="E96" s="43"/>
      <c r="F96" s="43"/>
      <c r="G96" s="43"/>
      <c r="H96" s="43"/>
      <c r="I96" s="43"/>
      <c r="J96" s="43"/>
      <c r="K96" s="236"/>
    </row>
    <row r="97" spans="1:11" ht="24" customHeight="1" thickBot="1">
      <c r="A97" s="31" t="s">
        <v>63</v>
      </c>
      <c r="B97" s="23"/>
      <c r="C97" s="16"/>
      <c r="D97" s="44">
        <v>7742942</v>
      </c>
      <c r="E97" s="16"/>
      <c r="F97" s="165">
        <v>7742942</v>
      </c>
      <c r="G97" s="16"/>
      <c r="H97" s="174">
        <v>7742942</v>
      </c>
      <c r="I97" s="16"/>
      <c r="J97" s="174">
        <v>7742942</v>
      </c>
      <c r="K97" s="236"/>
    </row>
    <row r="98" spans="1:11" ht="24" customHeight="1" thickTop="1">
      <c r="A98" s="31" t="s">
        <v>64</v>
      </c>
      <c r="B98" s="23"/>
      <c r="C98" s="16"/>
      <c r="D98" s="45">
        <v>7742942</v>
      </c>
      <c r="E98" s="16"/>
      <c r="F98" s="162">
        <v>7742942</v>
      </c>
      <c r="G98" s="16"/>
      <c r="H98" s="160">
        <v>7742942</v>
      </c>
      <c r="I98" s="16"/>
      <c r="J98" s="160">
        <v>7742942</v>
      </c>
      <c r="K98" s="236"/>
    </row>
    <row r="99" spans="1:11" ht="24" customHeight="1">
      <c r="A99" s="33" t="s">
        <v>83</v>
      </c>
      <c r="C99" s="34"/>
      <c r="D99" s="34">
        <v>-1135146</v>
      </c>
      <c r="E99" s="34"/>
      <c r="F99" s="166">
        <v>-1135146</v>
      </c>
      <c r="G99" s="34"/>
      <c r="H99" s="151" t="s">
        <v>227</v>
      </c>
      <c r="I99" s="34"/>
      <c r="J99" s="151" t="s">
        <v>227</v>
      </c>
      <c r="K99" s="236"/>
    </row>
    <row r="100" spans="1:11" ht="24" customHeight="1">
      <c r="A100" s="42" t="s">
        <v>99</v>
      </c>
      <c r="C100" s="34"/>
      <c r="D100" s="124"/>
      <c r="E100" s="34"/>
      <c r="F100" s="124"/>
      <c r="G100" s="34"/>
      <c r="H100" s="34"/>
      <c r="I100" s="34"/>
      <c r="J100" s="46"/>
      <c r="K100" s="236"/>
    </row>
    <row r="101" spans="1:11" ht="24" customHeight="1">
      <c r="A101" s="41" t="s">
        <v>100</v>
      </c>
      <c r="B101" s="23"/>
      <c r="C101" s="16"/>
      <c r="D101" s="115">
        <v>36462883</v>
      </c>
      <c r="E101" s="16"/>
      <c r="F101" s="164">
        <v>36462883</v>
      </c>
      <c r="G101" s="16"/>
      <c r="H101" s="162">
        <v>35572855</v>
      </c>
      <c r="I101" s="16"/>
      <c r="J101" s="162">
        <v>35572855</v>
      </c>
      <c r="K101" s="236"/>
    </row>
    <row r="102" spans="1:11" ht="24" customHeight="1">
      <c r="A102" s="92" t="s">
        <v>181</v>
      </c>
      <c r="B102" s="23"/>
      <c r="C102" s="16"/>
      <c r="D102" s="115">
        <v>3470021</v>
      </c>
      <c r="E102" s="16"/>
      <c r="F102" s="164">
        <v>3470021</v>
      </c>
      <c r="G102" s="16"/>
      <c r="H102" s="160">
        <v>3470021</v>
      </c>
      <c r="I102" s="16"/>
      <c r="J102" s="160">
        <v>3470021</v>
      </c>
      <c r="K102" s="236"/>
    </row>
    <row r="103" spans="1:11" ht="24" customHeight="1">
      <c r="A103" s="92" t="s">
        <v>220</v>
      </c>
      <c r="B103" s="23"/>
      <c r="C103" s="16"/>
      <c r="D103" s="115"/>
      <c r="E103" s="16"/>
      <c r="F103" s="115"/>
      <c r="G103" s="16"/>
      <c r="H103" s="16"/>
      <c r="I103" s="16"/>
      <c r="J103" s="93"/>
      <c r="K103" s="236"/>
    </row>
    <row r="104" spans="1:13" ht="24" customHeight="1">
      <c r="A104" s="92" t="s">
        <v>219</v>
      </c>
      <c r="B104" s="23"/>
      <c r="C104" s="16"/>
      <c r="D104" s="115">
        <v>4246319</v>
      </c>
      <c r="E104" s="16"/>
      <c r="F104" s="164">
        <v>102544</v>
      </c>
      <c r="G104" s="16"/>
      <c r="H104" s="151" t="s">
        <v>20</v>
      </c>
      <c r="I104" s="34"/>
      <c r="J104" s="151" t="s">
        <v>20</v>
      </c>
      <c r="K104" s="236"/>
      <c r="M104" s="236"/>
    </row>
    <row r="105" spans="1:11" ht="24" customHeight="1">
      <c r="A105" s="92" t="s">
        <v>196</v>
      </c>
      <c r="B105" s="23"/>
      <c r="C105" s="16"/>
      <c r="D105" s="115"/>
      <c r="E105" s="16"/>
      <c r="F105" s="115"/>
      <c r="G105" s="16"/>
      <c r="H105" s="16"/>
      <c r="I105" s="16"/>
      <c r="J105" s="90"/>
      <c r="K105" s="236"/>
    </row>
    <row r="106" spans="1:11" ht="24" customHeight="1">
      <c r="A106" s="92" t="s">
        <v>197</v>
      </c>
      <c r="B106" s="23"/>
      <c r="C106" s="16"/>
      <c r="D106" s="167" t="s">
        <v>20</v>
      </c>
      <c r="E106" s="16"/>
      <c r="F106" s="167" t="s">
        <v>20</v>
      </c>
      <c r="G106" s="16"/>
      <c r="H106" s="160">
        <v>428671</v>
      </c>
      <c r="I106" s="16"/>
      <c r="J106" s="160">
        <v>428671</v>
      </c>
      <c r="K106" s="236"/>
    </row>
    <row r="107" spans="1:11" ht="24" customHeight="1">
      <c r="A107" s="31" t="s">
        <v>22</v>
      </c>
      <c r="B107" s="23"/>
      <c r="C107" s="16"/>
      <c r="D107" s="115"/>
      <c r="E107" s="16"/>
      <c r="F107" s="115"/>
      <c r="G107" s="16"/>
      <c r="I107" s="16"/>
      <c r="J107" s="45"/>
      <c r="K107" s="236"/>
    </row>
    <row r="108" spans="1:11" ht="24" customHeight="1">
      <c r="A108" s="31" t="s">
        <v>74</v>
      </c>
      <c r="B108" s="23"/>
      <c r="C108" s="16"/>
      <c r="D108" s="115"/>
      <c r="E108" s="16"/>
      <c r="F108" s="115"/>
      <c r="G108" s="16"/>
      <c r="H108" s="16"/>
      <c r="I108" s="16"/>
      <c r="J108" s="45"/>
      <c r="K108" s="236"/>
    </row>
    <row r="109" spans="1:11" ht="24" customHeight="1">
      <c r="A109" s="31" t="s">
        <v>94</v>
      </c>
      <c r="B109" s="23"/>
      <c r="C109" s="16"/>
      <c r="D109" s="162">
        <v>820666</v>
      </c>
      <c r="E109" s="16"/>
      <c r="F109" s="162">
        <v>820666</v>
      </c>
      <c r="G109" s="16"/>
      <c r="H109" s="162">
        <v>820666</v>
      </c>
      <c r="I109" s="16"/>
      <c r="J109" s="162">
        <v>820666</v>
      </c>
      <c r="K109" s="236"/>
    </row>
    <row r="110" spans="1:15" ht="24" customHeight="1">
      <c r="A110" s="31" t="s">
        <v>65</v>
      </c>
      <c r="B110" s="23"/>
      <c r="C110" s="16"/>
      <c r="D110" s="158">
        <v>59407722</v>
      </c>
      <c r="E110" s="16"/>
      <c r="F110" s="164">
        <v>53492657</v>
      </c>
      <c r="G110" s="16"/>
      <c r="H110" s="16">
        <v>29753745</v>
      </c>
      <c r="I110" s="16"/>
      <c r="J110" s="70">
        <v>27566867</v>
      </c>
      <c r="K110" s="236"/>
      <c r="M110" s="13"/>
      <c r="O110" s="236"/>
    </row>
    <row r="111" spans="1:11" ht="24" customHeight="1">
      <c r="A111" s="109" t="s">
        <v>135</v>
      </c>
      <c r="B111" s="23"/>
      <c r="C111" s="16"/>
      <c r="D111" s="48">
        <v>6851281</v>
      </c>
      <c r="E111" s="16"/>
      <c r="F111" s="163">
        <v>8838033</v>
      </c>
      <c r="G111" s="16"/>
      <c r="H111" s="14">
        <v>1280169</v>
      </c>
      <c r="I111" s="16"/>
      <c r="J111" s="69">
        <v>1280946</v>
      </c>
      <c r="K111" s="236"/>
    </row>
    <row r="112" spans="1:13" s="17" customFormat="1" ht="24" customHeight="1">
      <c r="A112" s="32" t="s">
        <v>154</v>
      </c>
      <c r="B112" s="18"/>
      <c r="C112" s="20"/>
      <c r="D112" s="20">
        <f>SUM(D98:D111)</f>
        <v>117866688</v>
      </c>
      <c r="E112" s="20"/>
      <c r="F112" s="20">
        <f>SUM(F98:F111)</f>
        <v>109794600</v>
      </c>
      <c r="G112" s="20"/>
      <c r="H112" s="20">
        <f>SUM(H98:H111)</f>
        <v>79069069</v>
      </c>
      <c r="I112" s="20"/>
      <c r="J112" s="20">
        <f>SUM(J98:J111)</f>
        <v>76882968</v>
      </c>
      <c r="K112" s="236"/>
      <c r="M112" s="20"/>
    </row>
    <row r="113" spans="1:11" ht="24" customHeight="1">
      <c r="A113" s="60" t="s">
        <v>132</v>
      </c>
      <c r="C113" s="16"/>
      <c r="D113" s="48">
        <v>45345516</v>
      </c>
      <c r="E113" s="16"/>
      <c r="F113" s="163">
        <v>19777970</v>
      </c>
      <c r="G113" s="16"/>
      <c r="H113" s="168">
        <v>0</v>
      </c>
      <c r="I113" s="13"/>
      <c r="J113" s="168" t="s">
        <v>20</v>
      </c>
      <c r="K113" s="236"/>
    </row>
    <row r="114" spans="1:11" s="17" customFormat="1" ht="24" customHeight="1">
      <c r="A114" s="32" t="s">
        <v>155</v>
      </c>
      <c r="B114" s="15"/>
      <c r="C114" s="29"/>
      <c r="D114" s="25">
        <f>SUM(D112:D113)</f>
        <v>163212204</v>
      </c>
      <c r="E114" s="29"/>
      <c r="F114" s="19">
        <f>SUM(F112:F113)</f>
        <v>129572570</v>
      </c>
      <c r="G114" s="29"/>
      <c r="H114" s="19">
        <f>SUM(H112:H113)</f>
        <v>79069069</v>
      </c>
      <c r="I114" s="29"/>
      <c r="J114" s="19">
        <f>SUM(J112:J113)</f>
        <v>76882968</v>
      </c>
      <c r="K114" s="236"/>
    </row>
    <row r="115" spans="1:11" ht="24" customHeight="1">
      <c r="A115" s="32"/>
      <c r="C115" s="13"/>
      <c r="D115" s="13"/>
      <c r="E115" s="13"/>
      <c r="F115" s="130" t="s">
        <v>79</v>
      </c>
      <c r="G115" s="16"/>
      <c r="H115" s="16"/>
      <c r="I115" s="16"/>
      <c r="J115" s="130" t="s">
        <v>79</v>
      </c>
      <c r="K115" s="236"/>
    </row>
    <row r="116" spans="1:14" ht="24" customHeight="1" thickBot="1">
      <c r="A116" s="32" t="s">
        <v>156</v>
      </c>
      <c r="C116" s="20"/>
      <c r="D116" s="27">
        <f>SUM(D87+D114)</f>
        <v>409145760</v>
      </c>
      <c r="E116" s="20"/>
      <c r="F116" s="27">
        <f>SUM(F87+F114)</f>
        <v>365003116</v>
      </c>
      <c r="G116" s="20"/>
      <c r="H116" s="27">
        <f>SUM(H87+H114)</f>
        <v>160184213</v>
      </c>
      <c r="I116" s="20"/>
      <c r="J116" s="27">
        <f>SUM(J87+J114)</f>
        <v>158611783</v>
      </c>
      <c r="K116" s="236"/>
      <c r="L116" s="13"/>
      <c r="M116" s="13"/>
      <c r="N116" s="13"/>
    </row>
    <row r="117" ht="22.5" customHeight="1" thickTop="1"/>
    <row r="119" spans="1:8" ht="22.5" customHeight="1">
      <c r="A119" s="92"/>
      <c r="H119" s="84"/>
    </row>
  </sheetData>
  <sheetProtection/>
  <mergeCells count="8">
    <mergeCell ref="H59:J59"/>
    <mergeCell ref="D59:F59"/>
    <mergeCell ref="D4:F4"/>
    <mergeCell ref="D91:F91"/>
    <mergeCell ref="H91:J91"/>
    <mergeCell ref="H4:J4"/>
    <mergeCell ref="D30:F30"/>
    <mergeCell ref="H30:J30"/>
  </mergeCells>
  <printOptions/>
  <pageMargins left="0.7" right="0.5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6" max="255" man="1"/>
    <brk id="55" max="255" man="1"/>
    <brk id="87" max="255" man="1"/>
  </rowBreaks>
  <ignoredErrors>
    <ignoredError sqref="G6 D6:F6 H6:J6 G93 F93 H93:J93 F32:J32 F61:J61" numberStoredAsText="1"/>
    <ignoredError sqref="I112:J112 D1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0"/>
  <sheetViews>
    <sheetView zoomScaleSheetLayoutView="100" zoomScalePageLayoutView="0" workbookViewId="0" topLeftCell="A1">
      <selection activeCell="K1" sqref="K1"/>
    </sheetView>
  </sheetViews>
  <sheetFormatPr defaultColWidth="9.140625" defaultRowHeight="22.5" customHeight="1"/>
  <cols>
    <col min="1" max="1" width="34.28125" style="41" customWidth="1"/>
    <col min="2" max="2" width="8.7109375" style="15" customWidth="1"/>
    <col min="3" max="3" width="0.85546875" style="26" customWidth="1"/>
    <col min="4" max="4" width="15.421875" style="26" customWidth="1"/>
    <col min="5" max="5" width="0.85546875" style="26" customWidth="1"/>
    <col min="6" max="6" width="15.421875" style="26" customWidth="1"/>
    <col min="7" max="7" width="0.9921875" style="26" customWidth="1"/>
    <col min="8" max="8" width="15.421875" style="26" customWidth="1"/>
    <col min="9" max="9" width="0.85546875" style="26" customWidth="1"/>
    <col min="10" max="10" width="15.421875" style="26" customWidth="1"/>
    <col min="11" max="11" width="16.00390625" style="26" customWidth="1"/>
    <col min="12" max="12" width="14.57421875" style="26" bestFit="1" customWidth="1"/>
    <col min="13" max="13" width="3.140625" style="26" customWidth="1"/>
    <col min="14" max="14" width="14.57421875" style="26" bestFit="1" customWidth="1"/>
    <col min="15" max="15" width="3.7109375" style="26" customWidth="1"/>
    <col min="16" max="16" width="13.57421875" style="26" bestFit="1" customWidth="1"/>
    <col min="17" max="17" width="10.28125" style="26" customWidth="1"/>
    <col min="18" max="18" width="13.57421875" style="26" bestFit="1" customWidth="1"/>
    <col min="19" max="16384" width="9.140625" style="26" customWidth="1"/>
  </cols>
  <sheetData>
    <row r="1" spans="1:18" ht="22.5" customHeight="1">
      <c r="A1" s="59" t="s">
        <v>0</v>
      </c>
      <c r="B1" s="66"/>
      <c r="C1" s="49"/>
      <c r="D1" s="49"/>
      <c r="E1" s="49"/>
      <c r="F1" s="49"/>
      <c r="G1" s="49"/>
      <c r="H1" s="246"/>
      <c r="I1" s="246"/>
      <c r="J1" s="246"/>
      <c r="L1" s="189"/>
      <c r="M1" s="189"/>
      <c r="N1" s="189"/>
      <c r="O1" s="189"/>
      <c r="P1" s="189"/>
      <c r="Q1" s="189"/>
      <c r="R1" s="189"/>
    </row>
    <row r="2" spans="1:18" ht="22.5" customHeight="1">
      <c r="A2" s="59" t="s">
        <v>206</v>
      </c>
      <c r="B2" s="66"/>
      <c r="C2" s="49"/>
      <c r="D2" s="49"/>
      <c r="E2" s="49"/>
      <c r="F2" s="49"/>
      <c r="G2" s="49"/>
      <c r="H2" s="246"/>
      <c r="I2" s="246"/>
      <c r="J2" s="246"/>
      <c r="L2" s="189"/>
      <c r="M2" s="189"/>
      <c r="N2" s="189"/>
      <c r="O2" s="189"/>
      <c r="P2" s="189"/>
      <c r="Q2" s="189"/>
      <c r="R2" s="189"/>
    </row>
    <row r="3" spans="1:18" ht="24" customHeight="1">
      <c r="A3" s="21"/>
      <c r="B3" s="21"/>
      <c r="C3" s="49"/>
      <c r="D3" s="49"/>
      <c r="E3" s="49"/>
      <c r="F3" s="49"/>
      <c r="G3" s="49"/>
      <c r="H3" s="49"/>
      <c r="I3" s="49"/>
      <c r="J3" s="101" t="s">
        <v>128</v>
      </c>
      <c r="L3" s="189"/>
      <c r="M3" s="189"/>
      <c r="N3" s="189"/>
      <c r="O3" s="189"/>
      <c r="P3" s="189"/>
      <c r="Q3" s="189"/>
      <c r="R3" s="189"/>
    </row>
    <row r="4" spans="2:18" ht="24" customHeight="1">
      <c r="B4" s="23"/>
      <c r="C4" s="23"/>
      <c r="D4" s="245" t="s">
        <v>2</v>
      </c>
      <c r="E4" s="245"/>
      <c r="F4" s="245"/>
      <c r="G4" s="22"/>
      <c r="H4" s="245" t="s">
        <v>59</v>
      </c>
      <c r="I4" s="245"/>
      <c r="J4" s="245"/>
      <c r="L4" s="189"/>
      <c r="M4" s="189"/>
      <c r="N4" s="189"/>
      <c r="O4" s="189"/>
      <c r="P4" s="189"/>
      <c r="Q4" s="189"/>
      <c r="R4" s="189"/>
    </row>
    <row r="5" spans="2:18" ht="24" customHeight="1">
      <c r="B5" s="23"/>
      <c r="C5" s="23"/>
      <c r="D5" s="247" t="s">
        <v>241</v>
      </c>
      <c r="E5" s="248"/>
      <c r="F5" s="248"/>
      <c r="G5" s="133"/>
      <c r="H5" s="247" t="s">
        <v>241</v>
      </c>
      <c r="I5" s="248"/>
      <c r="J5" s="248"/>
      <c r="L5" s="189"/>
      <c r="M5" s="189"/>
      <c r="N5" s="189"/>
      <c r="O5" s="189"/>
      <c r="P5" s="189"/>
      <c r="Q5" s="189"/>
      <c r="R5" s="189"/>
    </row>
    <row r="6" spans="2:18" ht="24" customHeight="1">
      <c r="B6" s="23"/>
      <c r="C6" s="23"/>
      <c r="D6" s="249" t="s">
        <v>290</v>
      </c>
      <c r="E6" s="250"/>
      <c r="F6" s="250"/>
      <c r="G6" s="233"/>
      <c r="H6" s="249" t="s">
        <v>290</v>
      </c>
      <c r="I6" s="250"/>
      <c r="J6" s="250"/>
      <c r="L6" s="189"/>
      <c r="M6" s="189"/>
      <c r="N6" s="189"/>
      <c r="O6" s="189"/>
      <c r="P6" s="189"/>
      <c r="Q6" s="189"/>
      <c r="R6" s="189"/>
    </row>
    <row r="7" spans="2:18" ht="23.25" customHeight="1">
      <c r="B7" s="23" t="s">
        <v>3</v>
      </c>
      <c r="C7" s="183"/>
      <c r="D7" s="190">
        <v>2557</v>
      </c>
      <c r="E7" s="183"/>
      <c r="F7" s="190">
        <v>2556</v>
      </c>
      <c r="G7" s="91"/>
      <c r="H7" s="190">
        <v>2557</v>
      </c>
      <c r="I7" s="183"/>
      <c r="J7" s="190">
        <v>2556</v>
      </c>
      <c r="L7" s="189"/>
      <c r="M7" s="189"/>
      <c r="N7" s="189"/>
      <c r="O7" s="189"/>
      <c r="P7" s="189"/>
      <c r="Q7" s="189"/>
      <c r="R7" s="189"/>
    </row>
    <row r="8" spans="2:18" ht="21.75" customHeight="1">
      <c r="B8" s="23"/>
      <c r="C8" s="23"/>
      <c r="D8" s="108"/>
      <c r="E8" s="134"/>
      <c r="F8" s="108"/>
      <c r="G8" s="91"/>
      <c r="H8" s="108"/>
      <c r="I8" s="134"/>
      <c r="J8" s="108"/>
      <c r="L8" s="189"/>
      <c r="M8" s="189"/>
      <c r="N8" s="189"/>
      <c r="O8" s="189"/>
      <c r="P8" s="189"/>
      <c r="Q8" s="189"/>
      <c r="R8" s="189"/>
    </row>
    <row r="9" spans="1:18" ht="21.75" customHeight="1">
      <c r="A9" s="63" t="s">
        <v>23</v>
      </c>
      <c r="B9" s="15">
        <v>4</v>
      </c>
      <c r="C9" s="30"/>
      <c r="D9" s="70"/>
      <c r="E9" s="70"/>
      <c r="F9" s="70"/>
      <c r="G9" s="70"/>
      <c r="H9" s="70"/>
      <c r="I9" s="70"/>
      <c r="J9" s="70"/>
      <c r="L9" s="189"/>
      <c r="M9" s="189"/>
      <c r="N9" s="189"/>
      <c r="O9" s="189"/>
      <c r="P9" s="189"/>
      <c r="Q9" s="189"/>
      <c r="R9" s="189"/>
    </row>
    <row r="10" spans="1:18" ht="21.75" customHeight="1">
      <c r="A10" s="41" t="s">
        <v>75</v>
      </c>
      <c r="C10" s="30"/>
      <c r="D10" s="67">
        <v>112389407</v>
      </c>
      <c r="E10" s="30"/>
      <c r="F10" s="67">
        <v>105267785</v>
      </c>
      <c r="G10" s="30"/>
      <c r="H10" s="30">
        <v>7602210</v>
      </c>
      <c r="I10" s="30"/>
      <c r="J10" s="30">
        <v>6685167</v>
      </c>
      <c r="L10" s="189"/>
      <c r="M10" s="189"/>
      <c r="N10" s="189"/>
      <c r="O10" s="189"/>
      <c r="P10" s="189"/>
      <c r="Q10" s="189"/>
      <c r="R10" s="189"/>
    </row>
    <row r="11" spans="1:18" ht="21.75" customHeight="1">
      <c r="A11" s="92" t="s">
        <v>50</v>
      </c>
      <c r="C11" s="30"/>
      <c r="D11" s="67">
        <v>128008</v>
      </c>
      <c r="E11" s="30"/>
      <c r="F11" s="67">
        <v>119075</v>
      </c>
      <c r="G11" s="30"/>
      <c r="H11" s="162">
        <v>589752</v>
      </c>
      <c r="I11" s="30"/>
      <c r="J11" s="162">
        <v>723223</v>
      </c>
      <c r="L11" s="189"/>
      <c r="M11" s="189"/>
      <c r="N11" s="189"/>
      <c r="O11" s="189"/>
      <c r="P11" s="189"/>
      <c r="Q11" s="189"/>
      <c r="R11" s="189"/>
    </row>
    <row r="12" spans="1:18" ht="21.75" customHeight="1">
      <c r="A12" s="92" t="s">
        <v>170</v>
      </c>
      <c r="B12" s="15" t="s">
        <v>279</v>
      </c>
      <c r="C12" s="30"/>
      <c r="D12" s="184">
        <v>0</v>
      </c>
      <c r="E12" s="30"/>
      <c r="F12" s="184">
        <v>0</v>
      </c>
      <c r="G12" s="30"/>
      <c r="H12" s="162">
        <v>2882642</v>
      </c>
      <c r="I12" s="30"/>
      <c r="J12" s="162">
        <v>1800000</v>
      </c>
      <c r="L12" s="189"/>
      <c r="M12" s="189"/>
      <c r="N12" s="189"/>
      <c r="O12" s="189"/>
      <c r="P12" s="189"/>
      <c r="Q12" s="189"/>
      <c r="R12" s="189"/>
    </row>
    <row r="13" spans="1:18" ht="21.75" customHeight="1">
      <c r="A13" s="41" t="s">
        <v>76</v>
      </c>
      <c r="C13" s="191"/>
      <c r="D13" s="184">
        <v>0</v>
      </c>
      <c r="E13" s="191"/>
      <c r="F13" s="184">
        <v>0</v>
      </c>
      <c r="G13" s="30"/>
      <c r="H13" s="160">
        <v>39966</v>
      </c>
      <c r="I13" s="30"/>
      <c r="J13" s="160">
        <v>22164</v>
      </c>
      <c r="L13" s="189"/>
      <c r="M13" s="189"/>
      <c r="N13" s="189"/>
      <c r="O13" s="189"/>
      <c r="P13" s="189"/>
      <c r="Q13" s="189"/>
      <c r="R13" s="189"/>
    </row>
    <row r="14" spans="1:18" ht="21.75" customHeight="1">
      <c r="A14" s="92" t="s">
        <v>153</v>
      </c>
      <c r="B14" s="15" t="s">
        <v>318</v>
      </c>
      <c r="C14" s="191"/>
      <c r="D14" s="67">
        <v>1632493</v>
      </c>
      <c r="E14" s="191"/>
      <c r="F14" s="67">
        <v>1319054</v>
      </c>
      <c r="G14" s="30"/>
      <c r="H14" s="184">
        <v>1857824</v>
      </c>
      <c r="I14" s="30"/>
      <c r="J14" s="184">
        <v>0</v>
      </c>
      <c r="O14" s="189"/>
      <c r="P14" s="189"/>
      <c r="Q14" s="189"/>
      <c r="R14" s="189"/>
    </row>
    <row r="15" spans="1:18" ht="21.75" customHeight="1">
      <c r="A15" s="92" t="s">
        <v>242</v>
      </c>
      <c r="C15" s="191"/>
      <c r="D15" s="184">
        <v>0</v>
      </c>
      <c r="E15" s="191"/>
      <c r="F15" s="184">
        <v>0</v>
      </c>
      <c r="G15" s="30"/>
      <c r="H15" s="184">
        <v>0</v>
      </c>
      <c r="I15" s="30"/>
      <c r="J15" s="184">
        <v>4000</v>
      </c>
      <c r="L15" s="189"/>
      <c r="M15" s="189"/>
      <c r="N15" s="189"/>
      <c r="O15" s="189"/>
      <c r="P15" s="189"/>
      <c r="Q15" s="189"/>
      <c r="R15" s="189"/>
    </row>
    <row r="16" spans="1:18" ht="21.75" customHeight="1">
      <c r="A16" s="41" t="s">
        <v>24</v>
      </c>
      <c r="C16" s="30"/>
      <c r="D16" s="67">
        <v>454883</v>
      </c>
      <c r="E16" s="30"/>
      <c r="F16" s="67">
        <v>379132</v>
      </c>
      <c r="G16" s="30"/>
      <c r="H16" s="72">
        <v>27150</v>
      </c>
      <c r="I16" s="30"/>
      <c r="J16" s="72">
        <v>8718</v>
      </c>
      <c r="K16" s="135"/>
      <c r="L16" s="189"/>
      <c r="M16" s="189"/>
      <c r="N16" s="189"/>
      <c r="O16" s="189"/>
      <c r="P16" s="189"/>
      <c r="Q16" s="189"/>
      <c r="R16" s="189"/>
    </row>
    <row r="17" spans="1:18" s="17" customFormat="1" ht="21.75" customHeight="1">
      <c r="A17" s="32" t="s">
        <v>25</v>
      </c>
      <c r="B17" s="18"/>
      <c r="C17" s="20"/>
      <c r="D17" s="19">
        <f>SUM(D10:D16)</f>
        <v>114604791</v>
      </c>
      <c r="E17" s="20"/>
      <c r="F17" s="19">
        <f>SUM(F10:F16)</f>
        <v>107085046</v>
      </c>
      <c r="G17" s="20"/>
      <c r="H17" s="19">
        <f>SUM(H10:H16)</f>
        <v>12999544</v>
      </c>
      <c r="I17" s="20"/>
      <c r="J17" s="19">
        <f>SUM(J10:J16)</f>
        <v>9243272</v>
      </c>
      <c r="L17" s="192"/>
      <c r="M17" s="192"/>
      <c r="N17" s="192"/>
      <c r="O17" s="192"/>
      <c r="P17" s="192"/>
      <c r="Q17" s="192"/>
      <c r="R17" s="192"/>
    </row>
    <row r="18" spans="1:18" ht="9.75" customHeight="1">
      <c r="A18" s="251"/>
      <c r="B18" s="251"/>
      <c r="C18" s="30"/>
      <c r="D18" s="30"/>
      <c r="E18" s="30"/>
      <c r="F18" s="30"/>
      <c r="G18" s="30"/>
      <c r="H18" s="30"/>
      <c r="I18" s="30"/>
      <c r="J18" s="30"/>
      <c r="L18" s="189"/>
      <c r="M18" s="189"/>
      <c r="N18" s="189"/>
      <c r="O18" s="189"/>
      <c r="P18" s="189"/>
      <c r="Q18" s="189"/>
      <c r="R18" s="189"/>
    </row>
    <row r="19" spans="1:18" ht="21.75" customHeight="1">
      <c r="A19" s="63" t="s">
        <v>26</v>
      </c>
      <c r="B19" s="15">
        <v>4</v>
      </c>
      <c r="C19" s="30"/>
      <c r="D19" s="30"/>
      <c r="E19" s="30"/>
      <c r="F19" s="30"/>
      <c r="G19" s="30"/>
      <c r="H19" s="30"/>
      <c r="I19" s="30"/>
      <c r="J19" s="30"/>
      <c r="L19" s="189"/>
      <c r="M19" s="189"/>
      <c r="N19" s="189"/>
      <c r="O19" s="189"/>
      <c r="P19" s="189"/>
      <c r="Q19" s="189"/>
      <c r="R19" s="189"/>
    </row>
    <row r="20" spans="1:18" ht="21.75" customHeight="1">
      <c r="A20" s="41" t="s">
        <v>77</v>
      </c>
      <c r="C20" s="30"/>
      <c r="D20" s="67">
        <v>96313532</v>
      </c>
      <c r="E20" s="30"/>
      <c r="F20" s="67">
        <v>93883389</v>
      </c>
      <c r="G20" s="30"/>
      <c r="H20" s="30">
        <v>7561966</v>
      </c>
      <c r="I20" s="30"/>
      <c r="J20" s="30">
        <v>7907263</v>
      </c>
      <c r="L20" s="162"/>
      <c r="N20" s="189"/>
      <c r="O20" s="189"/>
      <c r="P20" s="189"/>
      <c r="Q20" s="189"/>
      <c r="R20" s="189"/>
    </row>
    <row r="21" spans="1:18" ht="21.75" customHeight="1">
      <c r="A21" s="92" t="s">
        <v>277</v>
      </c>
      <c r="C21" s="30"/>
      <c r="D21" s="184"/>
      <c r="E21" s="30"/>
      <c r="F21" s="184"/>
      <c r="G21" s="30"/>
      <c r="H21" s="30"/>
      <c r="I21" s="30"/>
      <c r="J21" s="30"/>
      <c r="L21" s="162"/>
      <c r="N21" s="189"/>
      <c r="O21" s="189"/>
      <c r="P21" s="189"/>
      <c r="Q21" s="189"/>
      <c r="R21" s="189"/>
    </row>
    <row r="22" spans="1:18" ht="21.75" customHeight="1">
      <c r="A22" s="92" t="s">
        <v>243</v>
      </c>
      <c r="C22" s="30"/>
      <c r="D22" s="67">
        <v>-261482</v>
      </c>
      <c r="E22" s="30"/>
      <c r="F22" s="67">
        <v>-561406</v>
      </c>
      <c r="G22" s="30"/>
      <c r="H22" s="184">
        <v>0</v>
      </c>
      <c r="I22" s="30"/>
      <c r="J22" s="184">
        <v>0</v>
      </c>
      <c r="L22" s="162"/>
      <c r="N22" s="189"/>
      <c r="O22" s="189"/>
      <c r="P22" s="189"/>
      <c r="Q22" s="189"/>
      <c r="R22" s="189"/>
    </row>
    <row r="23" spans="1:18" ht="21.75" customHeight="1">
      <c r="A23" s="41" t="s">
        <v>84</v>
      </c>
      <c r="C23" s="30"/>
      <c r="D23" s="67">
        <v>5089837</v>
      </c>
      <c r="E23" s="30"/>
      <c r="F23" s="67">
        <v>4553818</v>
      </c>
      <c r="G23" s="30"/>
      <c r="H23" s="30">
        <v>258693</v>
      </c>
      <c r="I23" s="30"/>
      <c r="J23" s="30">
        <v>257970</v>
      </c>
      <c r="L23" s="162"/>
      <c r="N23" s="189"/>
      <c r="O23" s="189"/>
      <c r="P23" s="189"/>
      <c r="Q23" s="189"/>
      <c r="R23" s="189"/>
    </row>
    <row r="24" spans="1:18" ht="21.75" customHeight="1">
      <c r="A24" s="41" t="s">
        <v>85</v>
      </c>
      <c r="C24" s="30"/>
      <c r="D24" s="67">
        <v>5904718</v>
      </c>
      <c r="E24" s="30"/>
      <c r="F24" s="67">
        <v>5151154</v>
      </c>
      <c r="G24" s="30"/>
      <c r="H24" s="30">
        <v>946180</v>
      </c>
      <c r="I24" s="30"/>
      <c r="J24" s="30">
        <v>962754</v>
      </c>
      <c r="L24" s="162"/>
      <c r="N24" s="189"/>
      <c r="O24" s="189"/>
      <c r="P24" s="189"/>
      <c r="Q24" s="189"/>
      <c r="R24" s="189"/>
    </row>
    <row r="25" spans="1:18" ht="21.75" customHeight="1">
      <c r="A25" s="41" t="s">
        <v>171</v>
      </c>
      <c r="C25" s="30"/>
      <c r="D25" s="184">
        <v>50231</v>
      </c>
      <c r="E25" s="30"/>
      <c r="F25" s="184">
        <v>118871</v>
      </c>
      <c r="G25" s="70"/>
      <c r="H25" s="184">
        <v>0</v>
      </c>
      <c r="I25" s="70"/>
      <c r="J25" s="184">
        <v>0</v>
      </c>
      <c r="L25" s="162"/>
      <c r="N25" s="189"/>
      <c r="O25" s="189"/>
      <c r="P25" s="189"/>
      <c r="Q25" s="189"/>
      <c r="R25" s="189"/>
    </row>
    <row r="26" spans="1:18" ht="21">
      <c r="A26" s="92" t="s">
        <v>86</v>
      </c>
      <c r="B26" s="26"/>
      <c r="D26" s="68">
        <v>2345574</v>
      </c>
      <c r="F26" s="68">
        <v>2141921</v>
      </c>
      <c r="H26" s="163">
        <v>844796</v>
      </c>
      <c r="I26" s="134"/>
      <c r="J26" s="163">
        <v>930136</v>
      </c>
      <c r="L26" s="162"/>
      <c r="N26" s="189"/>
      <c r="O26" s="189"/>
      <c r="P26" s="189"/>
      <c r="Q26" s="189"/>
      <c r="R26" s="189"/>
    </row>
    <row r="27" spans="1:18" ht="21.75" customHeight="1">
      <c r="A27" s="32" t="s">
        <v>27</v>
      </c>
      <c r="B27" s="18"/>
      <c r="C27" s="20"/>
      <c r="D27" s="25">
        <f>SUM(D20:D26)</f>
        <v>109442410</v>
      </c>
      <c r="E27" s="20"/>
      <c r="F27" s="25">
        <f>SUM(F20:F26)</f>
        <v>105287747</v>
      </c>
      <c r="G27" s="20"/>
      <c r="H27" s="25">
        <f>SUM(H20:H26)</f>
        <v>9611635</v>
      </c>
      <c r="I27" s="20"/>
      <c r="J27" s="25">
        <f>SUM(J20:J26)</f>
        <v>10058123</v>
      </c>
      <c r="L27" s="162"/>
      <c r="N27" s="192"/>
      <c r="O27" s="189"/>
      <c r="P27" s="189"/>
      <c r="Q27" s="189"/>
      <c r="R27" s="189"/>
    </row>
    <row r="28" spans="1:18" ht="9.75" customHeight="1">
      <c r="A28" s="251"/>
      <c r="B28" s="251"/>
      <c r="C28" s="30"/>
      <c r="D28" s="30"/>
      <c r="E28" s="30"/>
      <c r="F28" s="30"/>
      <c r="G28" s="30"/>
      <c r="H28" s="30"/>
      <c r="I28" s="30"/>
      <c r="J28" s="30"/>
      <c r="L28" s="162"/>
      <c r="O28" s="189"/>
      <c r="P28" s="189"/>
      <c r="Q28" s="189"/>
      <c r="R28" s="189"/>
    </row>
    <row r="29" spans="1:18" ht="21.75" customHeight="1">
      <c r="A29" s="41" t="s">
        <v>104</v>
      </c>
      <c r="C29" s="30"/>
      <c r="L29" s="162"/>
      <c r="N29" s="189"/>
      <c r="O29" s="189"/>
      <c r="P29" s="189"/>
      <c r="Q29" s="189"/>
      <c r="R29" s="189"/>
    </row>
    <row r="30" spans="1:18" ht="21.75" customHeight="1">
      <c r="A30" s="92" t="s">
        <v>190</v>
      </c>
      <c r="B30" s="193"/>
      <c r="C30" s="30"/>
      <c r="D30" s="68">
        <v>1209425</v>
      </c>
      <c r="E30" s="30"/>
      <c r="F30" s="68">
        <v>1296417</v>
      </c>
      <c r="G30" s="30"/>
      <c r="H30" s="188">
        <v>0</v>
      </c>
      <c r="I30" s="30"/>
      <c r="J30" s="188">
        <v>0</v>
      </c>
      <c r="L30" s="162"/>
      <c r="M30" s="189"/>
      <c r="N30" s="189"/>
      <c r="O30" s="189"/>
      <c r="P30" s="189"/>
      <c r="Q30" s="189"/>
      <c r="R30" s="189"/>
    </row>
    <row r="31" spans="1:18" ht="21.75" customHeight="1">
      <c r="A31" s="32" t="s">
        <v>162</v>
      </c>
      <c r="C31" s="30"/>
      <c r="D31" s="20">
        <f>D17-D27+D30</f>
        <v>6371806</v>
      </c>
      <c r="E31" s="30"/>
      <c r="F31" s="20">
        <f>F17-F27+F30</f>
        <v>3093716</v>
      </c>
      <c r="G31" s="20"/>
      <c r="H31" s="20">
        <f>H17-H27</f>
        <v>3387909</v>
      </c>
      <c r="I31" s="20"/>
      <c r="J31" s="20">
        <f>J17-J27</f>
        <v>-814851</v>
      </c>
      <c r="L31" s="162"/>
      <c r="M31" s="189"/>
      <c r="N31" s="189"/>
      <c r="O31" s="189"/>
      <c r="P31" s="189"/>
      <c r="Q31" s="189"/>
      <c r="R31" s="189"/>
    </row>
    <row r="32" spans="1:18" ht="21.75" customHeight="1">
      <c r="A32" s="41" t="s">
        <v>142</v>
      </c>
      <c r="C32" s="30"/>
      <c r="D32" s="68">
        <v>1218578</v>
      </c>
      <c r="E32" s="30"/>
      <c r="F32" s="68">
        <v>-419044</v>
      </c>
      <c r="G32" s="30"/>
      <c r="H32" s="186">
        <v>-186827</v>
      </c>
      <c r="I32" s="30"/>
      <c r="J32" s="186">
        <v>-1317128</v>
      </c>
      <c r="L32" s="162"/>
      <c r="M32" s="189"/>
      <c r="N32" s="189"/>
      <c r="O32" s="189"/>
      <c r="P32" s="189"/>
      <c r="Q32" s="189"/>
      <c r="R32" s="189"/>
    </row>
    <row r="33" spans="1:18" ht="22.5" customHeight="1" thickBot="1">
      <c r="A33" s="32" t="s">
        <v>80</v>
      </c>
      <c r="C33" s="20"/>
      <c r="D33" s="27">
        <f>D31-D32</f>
        <v>5153228</v>
      </c>
      <c r="E33" s="20"/>
      <c r="F33" s="27">
        <f>F31-F32</f>
        <v>3512760</v>
      </c>
      <c r="G33" s="20"/>
      <c r="H33" s="27">
        <f>H31-H32</f>
        <v>3574736</v>
      </c>
      <c r="I33" s="20"/>
      <c r="J33" s="27">
        <f>J31-J32</f>
        <v>502277</v>
      </c>
      <c r="L33" s="162"/>
      <c r="M33" s="189"/>
      <c r="N33" s="30"/>
      <c r="O33" s="189"/>
      <c r="P33" s="189"/>
      <c r="Q33" s="189"/>
      <c r="R33" s="189"/>
    </row>
    <row r="34" spans="1:18" ht="22.5" customHeight="1" thickTop="1">
      <c r="A34" s="32"/>
      <c r="C34" s="20"/>
      <c r="D34" s="29"/>
      <c r="E34" s="20"/>
      <c r="F34" s="29"/>
      <c r="G34" s="20"/>
      <c r="H34" s="29"/>
      <c r="I34" s="20"/>
      <c r="J34" s="29"/>
      <c r="L34" s="189"/>
      <c r="M34" s="189"/>
      <c r="N34" s="189"/>
      <c r="O34" s="189"/>
      <c r="P34" s="189"/>
      <c r="Q34" s="189"/>
      <c r="R34" s="189"/>
    </row>
    <row r="35" spans="1:18" ht="24" customHeight="1">
      <c r="A35" s="59" t="s">
        <v>0</v>
      </c>
      <c r="L35" s="189"/>
      <c r="M35" s="189"/>
      <c r="N35" s="189"/>
      <c r="O35" s="189"/>
      <c r="P35" s="189"/>
      <c r="Q35" s="189"/>
      <c r="R35" s="189"/>
    </row>
    <row r="36" spans="1:18" ht="24" customHeight="1">
      <c r="A36" s="59" t="s">
        <v>206</v>
      </c>
      <c r="L36" s="189"/>
      <c r="M36" s="189"/>
      <c r="N36" s="189"/>
      <c r="O36" s="189"/>
      <c r="P36" s="189"/>
      <c r="Q36" s="189"/>
      <c r="R36" s="189"/>
    </row>
    <row r="37" spans="1:18" ht="24" customHeight="1">
      <c r="A37" s="21"/>
      <c r="B37" s="21"/>
      <c r="C37" s="49"/>
      <c r="D37" s="49"/>
      <c r="E37" s="49"/>
      <c r="F37" s="49"/>
      <c r="G37" s="49"/>
      <c r="H37" s="49"/>
      <c r="I37" s="49"/>
      <c r="J37" s="101" t="s">
        <v>128</v>
      </c>
      <c r="L37" s="189"/>
      <c r="M37" s="189"/>
      <c r="N37" s="189"/>
      <c r="O37" s="189"/>
      <c r="P37" s="189"/>
      <c r="Q37" s="189"/>
      <c r="R37" s="189"/>
    </row>
    <row r="38" spans="2:18" ht="24" customHeight="1">
      <c r="B38" s="23"/>
      <c r="C38" s="23"/>
      <c r="D38" s="245" t="s">
        <v>2</v>
      </c>
      <c r="E38" s="245"/>
      <c r="F38" s="245"/>
      <c r="G38" s="22"/>
      <c r="H38" s="245" t="s">
        <v>59</v>
      </c>
      <c r="I38" s="245"/>
      <c r="J38" s="245"/>
      <c r="L38" s="189"/>
      <c r="M38" s="189"/>
      <c r="N38" s="189"/>
      <c r="O38" s="189"/>
      <c r="P38" s="189"/>
      <c r="Q38" s="189"/>
      <c r="R38" s="189"/>
    </row>
    <row r="39" spans="2:18" ht="24" customHeight="1">
      <c r="B39" s="23"/>
      <c r="C39" s="23"/>
      <c r="D39" s="247" t="s">
        <v>241</v>
      </c>
      <c r="E39" s="248"/>
      <c r="F39" s="248"/>
      <c r="G39" s="133"/>
      <c r="H39" s="247" t="s">
        <v>241</v>
      </c>
      <c r="I39" s="248"/>
      <c r="J39" s="248"/>
      <c r="L39" s="189"/>
      <c r="M39" s="189"/>
      <c r="N39" s="189"/>
      <c r="O39" s="189"/>
      <c r="P39" s="189"/>
      <c r="Q39" s="189"/>
      <c r="R39" s="189"/>
    </row>
    <row r="40" spans="2:18" ht="24" customHeight="1">
      <c r="B40" s="23"/>
      <c r="C40" s="23"/>
      <c r="D40" s="249" t="s">
        <v>290</v>
      </c>
      <c r="E40" s="250"/>
      <c r="F40" s="250"/>
      <c r="G40" s="233"/>
      <c r="H40" s="249" t="s">
        <v>291</v>
      </c>
      <c r="I40" s="250"/>
      <c r="J40" s="250"/>
      <c r="L40" s="189"/>
      <c r="M40" s="189"/>
      <c r="N40" s="189"/>
      <c r="O40" s="189"/>
      <c r="P40" s="189"/>
      <c r="Q40" s="189"/>
      <c r="R40" s="189"/>
    </row>
    <row r="41" spans="2:18" ht="21.75" customHeight="1">
      <c r="B41" s="23" t="s">
        <v>3</v>
      </c>
      <c r="C41" s="183"/>
      <c r="D41" s="190">
        <v>2557</v>
      </c>
      <c r="E41" s="183"/>
      <c r="F41" s="190">
        <v>2556</v>
      </c>
      <c r="G41" s="91"/>
      <c r="H41" s="190">
        <v>2557</v>
      </c>
      <c r="I41" s="183"/>
      <c r="J41" s="190">
        <v>2556</v>
      </c>
      <c r="L41" s="189"/>
      <c r="M41" s="189"/>
      <c r="N41" s="189"/>
      <c r="O41" s="189"/>
      <c r="P41" s="189"/>
      <c r="Q41" s="189"/>
      <c r="R41" s="189"/>
    </row>
    <row r="42" spans="2:18" ht="21.75" customHeight="1">
      <c r="B42" s="23"/>
      <c r="C42" s="23"/>
      <c r="D42" s="108"/>
      <c r="E42" s="134"/>
      <c r="F42" s="108"/>
      <c r="G42" s="91"/>
      <c r="H42" s="108"/>
      <c r="I42" s="134"/>
      <c r="J42" s="108"/>
      <c r="L42" s="189"/>
      <c r="M42" s="189"/>
      <c r="N42" s="189"/>
      <c r="O42" s="189"/>
      <c r="P42" s="189"/>
      <c r="Q42" s="189"/>
      <c r="R42" s="189"/>
    </row>
    <row r="43" spans="1:18" ht="21.75" customHeight="1">
      <c r="A43" s="32" t="s">
        <v>98</v>
      </c>
      <c r="C43" s="30"/>
      <c r="D43" s="30"/>
      <c r="E43" s="30"/>
      <c r="F43" s="30"/>
      <c r="G43" s="30"/>
      <c r="H43" s="30"/>
      <c r="I43" s="30"/>
      <c r="J43" s="30"/>
      <c r="L43" s="189"/>
      <c r="M43" s="189"/>
      <c r="N43" s="189"/>
      <c r="O43" s="189"/>
      <c r="P43" s="189"/>
      <c r="Q43" s="189"/>
      <c r="R43" s="189"/>
    </row>
    <row r="44" spans="1:18" ht="21.75" customHeight="1">
      <c r="A44" s="92" t="s">
        <v>228</v>
      </c>
      <c r="C44" s="30"/>
      <c r="D44" s="30">
        <v>4158017</v>
      </c>
      <c r="E44" s="30"/>
      <c r="F44" s="30">
        <v>2648397</v>
      </c>
      <c r="G44" s="30"/>
      <c r="H44" s="30">
        <f>H33</f>
        <v>3574736</v>
      </c>
      <c r="I44" s="30"/>
      <c r="J44" s="30">
        <f>J33</f>
        <v>502277</v>
      </c>
      <c r="L44" s="189"/>
      <c r="M44" s="189"/>
      <c r="N44" s="189"/>
      <c r="O44" s="189"/>
      <c r="P44" s="189"/>
      <c r="Q44" s="189"/>
      <c r="R44" s="189"/>
    </row>
    <row r="45" spans="1:18" ht="21.75" customHeight="1">
      <c r="A45" s="92" t="s">
        <v>229</v>
      </c>
      <c r="C45" s="30"/>
      <c r="D45" s="30"/>
      <c r="E45" s="30"/>
      <c r="F45" s="30"/>
      <c r="G45" s="30"/>
      <c r="H45" s="30"/>
      <c r="I45" s="30"/>
      <c r="J45" s="30"/>
      <c r="L45" s="189"/>
      <c r="M45" s="189"/>
      <c r="N45" s="189"/>
      <c r="O45" s="189"/>
      <c r="P45" s="189"/>
      <c r="Q45" s="189"/>
      <c r="R45" s="189"/>
    </row>
    <row r="46" spans="1:18" ht="21.75" customHeight="1">
      <c r="A46" s="92" t="s">
        <v>230</v>
      </c>
      <c r="C46" s="30"/>
      <c r="D46" s="30">
        <v>995211</v>
      </c>
      <c r="E46" s="30"/>
      <c r="F46" s="30">
        <v>864363</v>
      </c>
      <c r="G46" s="30"/>
      <c r="H46" s="188">
        <v>0</v>
      </c>
      <c r="I46" s="30"/>
      <c r="J46" s="188">
        <v>0</v>
      </c>
      <c r="L46" s="189"/>
      <c r="M46" s="189"/>
      <c r="N46" s="189"/>
      <c r="O46" s="189"/>
      <c r="P46" s="189"/>
      <c r="Q46" s="189"/>
      <c r="R46" s="189"/>
    </row>
    <row r="47" spans="1:18" ht="24" customHeight="1" thickBot="1">
      <c r="A47" s="32" t="s">
        <v>80</v>
      </c>
      <c r="C47" s="29"/>
      <c r="D47" s="28">
        <f>SUM(D44:D46)</f>
        <v>5153228</v>
      </c>
      <c r="E47" s="29"/>
      <c r="F47" s="28">
        <f>SUM(F44:F46)</f>
        <v>3512760</v>
      </c>
      <c r="G47" s="29"/>
      <c r="H47" s="28">
        <f>SUM(H44:H46)</f>
        <v>3574736</v>
      </c>
      <c r="I47" s="29"/>
      <c r="J47" s="28">
        <f>SUM(J44:J46)</f>
        <v>502277</v>
      </c>
      <c r="L47" s="189"/>
      <c r="M47" s="189"/>
      <c r="N47" s="189"/>
      <c r="O47" s="189"/>
      <c r="P47" s="189"/>
      <c r="Q47" s="189"/>
      <c r="R47" s="189"/>
    </row>
    <row r="48" spans="1:18" ht="24" customHeight="1" thickTop="1">
      <c r="A48" s="32"/>
      <c r="C48" s="20"/>
      <c r="D48" s="29"/>
      <c r="E48" s="20"/>
      <c r="F48" s="29"/>
      <c r="G48" s="20"/>
      <c r="H48" s="29"/>
      <c r="I48" s="20"/>
      <c r="J48" s="29"/>
      <c r="L48" s="189"/>
      <c r="M48" s="189"/>
      <c r="N48" s="189"/>
      <c r="O48" s="189"/>
      <c r="P48" s="189"/>
      <c r="Q48" s="189"/>
      <c r="R48" s="189"/>
    </row>
    <row r="49" spans="1:18" ht="24" customHeight="1" thickBot="1">
      <c r="A49" s="32" t="s">
        <v>121</v>
      </c>
      <c r="B49" s="15">
        <v>16</v>
      </c>
      <c r="C49" s="30"/>
      <c r="D49" s="195">
        <v>0.56</v>
      </c>
      <c r="E49" s="30"/>
      <c r="F49" s="195">
        <v>0.36</v>
      </c>
      <c r="G49" s="30"/>
      <c r="H49" s="85">
        <v>0.46</v>
      </c>
      <c r="I49" s="30"/>
      <c r="J49" s="85">
        <v>0.06</v>
      </c>
      <c r="L49" s="189"/>
      <c r="M49" s="189"/>
      <c r="N49" s="189"/>
      <c r="O49" s="189"/>
      <c r="P49" s="189"/>
      <c r="Q49" s="189"/>
      <c r="R49" s="189"/>
    </row>
    <row r="50" spans="12:18" ht="24.75" customHeight="1" thickTop="1">
      <c r="L50" s="189"/>
      <c r="M50" s="189"/>
      <c r="N50" s="189"/>
      <c r="O50" s="189"/>
      <c r="P50" s="189"/>
      <c r="Q50" s="189"/>
      <c r="R50" s="189"/>
    </row>
    <row r="51" spans="12:18" ht="21.75" customHeight="1">
      <c r="L51" s="189"/>
      <c r="M51" s="189"/>
      <c r="N51" s="189"/>
      <c r="O51" s="189"/>
      <c r="P51" s="189"/>
      <c r="Q51" s="189"/>
      <c r="R51" s="189"/>
    </row>
    <row r="52" spans="12:18" ht="21.75" customHeight="1">
      <c r="L52" s="189"/>
      <c r="M52" s="189"/>
      <c r="N52" s="189"/>
      <c r="O52" s="189"/>
      <c r="P52" s="189"/>
      <c r="Q52" s="189"/>
      <c r="R52" s="189"/>
    </row>
    <row r="53" spans="1:18" ht="22.5" customHeight="1">
      <c r="A53" s="251"/>
      <c r="B53" s="251"/>
      <c r="C53" s="67"/>
      <c r="D53" s="187"/>
      <c r="E53" s="187"/>
      <c r="F53" s="187"/>
      <c r="G53" s="187"/>
      <c r="H53" s="187"/>
      <c r="I53" s="187"/>
      <c r="J53" s="187"/>
      <c r="L53" s="189"/>
      <c r="M53" s="189"/>
      <c r="N53" s="189"/>
      <c r="O53" s="189"/>
      <c r="P53" s="189"/>
      <c r="Q53" s="189"/>
      <c r="R53" s="189"/>
    </row>
    <row r="54" spans="1:18" ht="22.5" customHeight="1">
      <c r="A54" s="59" t="s">
        <v>0</v>
      </c>
      <c r="B54" s="66"/>
      <c r="C54" s="49"/>
      <c r="D54" s="49"/>
      <c r="E54" s="49"/>
      <c r="F54" s="49"/>
      <c r="G54" s="49"/>
      <c r="H54" s="246"/>
      <c r="I54" s="246"/>
      <c r="J54" s="246"/>
      <c r="L54" s="189"/>
      <c r="M54" s="189"/>
      <c r="N54" s="189"/>
      <c r="O54" s="189"/>
      <c r="P54" s="189"/>
      <c r="Q54" s="189"/>
      <c r="R54" s="189"/>
    </row>
    <row r="55" spans="1:18" ht="22.5" customHeight="1" hidden="1">
      <c r="A55" s="59" t="s">
        <v>244</v>
      </c>
      <c r="B55" s="66"/>
      <c r="C55" s="49"/>
      <c r="D55" s="49"/>
      <c r="E55" s="49"/>
      <c r="F55" s="49"/>
      <c r="G55" s="49"/>
      <c r="H55" s="246"/>
      <c r="I55" s="246"/>
      <c r="J55" s="246"/>
      <c r="L55" s="189"/>
      <c r="M55" s="189"/>
      <c r="N55" s="189"/>
      <c r="O55" s="189"/>
      <c r="P55" s="189"/>
      <c r="Q55" s="189"/>
      <c r="R55" s="189"/>
    </row>
    <row r="56" spans="1:18" ht="22.5" customHeight="1">
      <c r="A56" s="21" t="s">
        <v>210</v>
      </c>
      <c r="B56" s="21"/>
      <c r="C56" s="49"/>
      <c r="D56" s="49"/>
      <c r="E56" s="49"/>
      <c r="F56" s="49"/>
      <c r="G56" s="49"/>
      <c r="H56" s="49"/>
      <c r="I56" s="49"/>
      <c r="J56" s="49"/>
      <c r="L56" s="189"/>
      <c r="M56" s="189"/>
      <c r="N56" s="189"/>
      <c r="O56" s="189"/>
      <c r="P56" s="189"/>
      <c r="Q56" s="189"/>
      <c r="R56" s="189"/>
    </row>
    <row r="57" spans="1:18" ht="22.5" customHeight="1">
      <c r="A57" s="21"/>
      <c r="B57" s="21"/>
      <c r="C57" s="49"/>
      <c r="D57" s="49"/>
      <c r="E57" s="49"/>
      <c r="F57" s="49"/>
      <c r="G57" s="49"/>
      <c r="H57" s="49"/>
      <c r="I57" s="49"/>
      <c r="J57" s="101" t="s">
        <v>128</v>
      </c>
      <c r="L57" s="189"/>
      <c r="M57" s="189"/>
      <c r="N57" s="189"/>
      <c r="O57" s="189"/>
      <c r="P57" s="189"/>
      <c r="Q57" s="189"/>
      <c r="R57" s="189"/>
    </row>
    <row r="58" spans="2:18" ht="22.5" customHeight="1">
      <c r="B58" s="23"/>
      <c r="C58" s="23"/>
      <c r="D58" s="245" t="s">
        <v>2</v>
      </c>
      <c r="E58" s="245"/>
      <c r="F58" s="245"/>
      <c r="G58" s="22"/>
      <c r="H58" s="245" t="s">
        <v>59</v>
      </c>
      <c r="I58" s="245"/>
      <c r="J58" s="245"/>
      <c r="L58" s="189"/>
      <c r="M58" s="189"/>
      <c r="N58" s="189"/>
      <c r="O58" s="189"/>
      <c r="P58" s="189"/>
      <c r="Q58" s="189"/>
      <c r="R58" s="189"/>
    </row>
    <row r="59" spans="2:18" ht="22.5" customHeight="1">
      <c r="B59" s="23"/>
      <c r="C59" s="23"/>
      <c r="D59" s="247" t="s">
        <v>245</v>
      </c>
      <c r="E59" s="248"/>
      <c r="F59" s="248"/>
      <c r="G59" s="133"/>
      <c r="H59" s="247" t="s">
        <v>245</v>
      </c>
      <c r="I59" s="248"/>
      <c r="J59" s="248"/>
      <c r="L59" s="189"/>
      <c r="M59" s="189"/>
      <c r="N59" s="189"/>
      <c r="O59" s="189"/>
      <c r="P59" s="189"/>
      <c r="Q59" s="189"/>
      <c r="R59" s="189"/>
    </row>
    <row r="60" spans="2:18" ht="22.5" customHeight="1">
      <c r="B60" s="23"/>
      <c r="C60" s="23"/>
      <c r="D60" s="249" t="s">
        <v>292</v>
      </c>
      <c r="E60" s="250"/>
      <c r="F60" s="250"/>
      <c r="G60" s="233"/>
      <c r="H60" s="249" t="s">
        <v>292</v>
      </c>
      <c r="I60" s="250"/>
      <c r="J60" s="250"/>
      <c r="L60" s="189"/>
      <c r="M60" s="189"/>
      <c r="N60" s="189"/>
      <c r="O60" s="189"/>
      <c r="P60" s="189"/>
      <c r="Q60" s="189"/>
      <c r="R60" s="189"/>
    </row>
    <row r="61" spans="2:18" ht="22.5" customHeight="1">
      <c r="B61" s="23"/>
      <c r="C61" s="183"/>
      <c r="D61" s="190">
        <v>2557</v>
      </c>
      <c r="E61" s="183"/>
      <c r="F61" s="190">
        <v>2556</v>
      </c>
      <c r="G61" s="91"/>
      <c r="H61" s="190">
        <v>2557</v>
      </c>
      <c r="I61" s="183"/>
      <c r="J61" s="190">
        <v>2556</v>
      </c>
      <c r="L61" s="189"/>
      <c r="M61" s="189"/>
      <c r="N61" s="189"/>
      <c r="O61" s="189"/>
      <c r="P61" s="189"/>
      <c r="Q61" s="189"/>
      <c r="R61" s="189"/>
    </row>
    <row r="62" spans="12:18" ht="13.5" customHeight="1">
      <c r="L62" s="189"/>
      <c r="M62" s="189"/>
      <c r="N62" s="189"/>
      <c r="O62" s="189"/>
      <c r="P62" s="189"/>
      <c r="Q62" s="189"/>
      <c r="R62" s="189"/>
    </row>
    <row r="63" spans="1:18" ht="12" customHeight="1">
      <c r="A63" s="26"/>
      <c r="B63" s="26"/>
      <c r="L63" s="189"/>
      <c r="M63" s="189"/>
      <c r="N63" s="189"/>
      <c r="O63" s="189"/>
      <c r="P63" s="189"/>
      <c r="Q63" s="189"/>
      <c r="R63" s="189"/>
    </row>
    <row r="64" spans="1:18" ht="23.25" customHeight="1">
      <c r="A64" s="32" t="s">
        <v>80</v>
      </c>
      <c r="D64" s="20">
        <f>D47</f>
        <v>5153228</v>
      </c>
      <c r="E64" s="17"/>
      <c r="F64" s="20">
        <f>F47</f>
        <v>3512760</v>
      </c>
      <c r="G64" s="17"/>
      <c r="H64" s="20">
        <f>H47</f>
        <v>3574736</v>
      </c>
      <c r="I64" s="17"/>
      <c r="J64" s="20">
        <f>J47</f>
        <v>502277</v>
      </c>
      <c r="L64" s="189"/>
      <c r="M64" s="189"/>
      <c r="N64" s="189"/>
      <c r="O64" s="189"/>
      <c r="P64" s="189"/>
      <c r="Q64" s="189"/>
      <c r="R64" s="189"/>
    </row>
    <row r="65" spans="11:18" ht="23.25" customHeight="1">
      <c r="K65" s="17"/>
      <c r="L65" s="189"/>
      <c r="M65" s="189"/>
      <c r="N65" s="189"/>
      <c r="O65" s="189"/>
      <c r="P65" s="189"/>
      <c r="Q65" s="189"/>
      <c r="R65" s="189"/>
    </row>
    <row r="66" spans="1:18" ht="23.25" customHeight="1">
      <c r="A66" s="32" t="s">
        <v>133</v>
      </c>
      <c r="L66" s="189"/>
      <c r="M66" s="189"/>
      <c r="N66" s="189"/>
      <c r="O66" s="189"/>
      <c r="P66" s="189"/>
      <c r="Q66" s="189"/>
      <c r="R66" s="189"/>
    </row>
    <row r="67" spans="1:18" ht="22.5" customHeight="1">
      <c r="A67" s="92" t="s">
        <v>134</v>
      </c>
      <c r="D67" s="160">
        <v>-10491</v>
      </c>
      <c r="F67" s="160">
        <v>-4397</v>
      </c>
      <c r="H67" s="184">
        <v>0</v>
      </c>
      <c r="J67" s="184">
        <v>0</v>
      </c>
      <c r="L67" s="189"/>
      <c r="M67" s="189"/>
      <c r="N67" s="189"/>
      <c r="O67" s="189"/>
      <c r="P67" s="189"/>
      <c r="Q67" s="189"/>
      <c r="R67" s="189"/>
    </row>
    <row r="68" spans="1:18" ht="22.5" customHeight="1">
      <c r="A68" s="92" t="s">
        <v>285</v>
      </c>
      <c r="D68" s="184"/>
      <c r="F68" s="160"/>
      <c r="H68" s="184"/>
      <c r="J68" s="184"/>
      <c r="L68" s="189"/>
      <c r="M68" s="189"/>
      <c r="N68" s="189"/>
      <c r="O68" s="189"/>
      <c r="P68" s="189"/>
      <c r="Q68" s="189"/>
      <c r="R68" s="189"/>
    </row>
    <row r="69" spans="1:18" ht="22.5" customHeight="1">
      <c r="A69" s="92" t="s">
        <v>239</v>
      </c>
      <c r="D69" s="160">
        <v>1114948</v>
      </c>
      <c r="F69" s="160">
        <v>267301</v>
      </c>
      <c r="H69" s="184">
        <v>0</v>
      </c>
      <c r="J69" s="184">
        <v>0</v>
      </c>
      <c r="L69" s="189"/>
      <c r="M69" s="189"/>
      <c r="N69" s="189"/>
      <c r="O69" s="189"/>
      <c r="P69" s="189"/>
      <c r="Q69" s="189"/>
      <c r="R69" s="189"/>
    </row>
    <row r="70" spans="1:18" ht="22.5" customHeight="1">
      <c r="A70" s="92" t="s">
        <v>90</v>
      </c>
      <c r="D70" s="160">
        <v>-2397132</v>
      </c>
      <c r="F70" s="160">
        <v>613614</v>
      </c>
      <c r="H70" s="184">
        <v>0</v>
      </c>
      <c r="J70" s="184">
        <v>0</v>
      </c>
      <c r="L70" s="189"/>
      <c r="M70" s="189"/>
      <c r="N70" s="189"/>
      <c r="O70" s="189"/>
      <c r="P70" s="189"/>
      <c r="Q70" s="189"/>
      <c r="R70" s="189"/>
    </row>
    <row r="71" spans="1:18" ht="22.5" customHeight="1">
      <c r="A71" s="92" t="s">
        <v>278</v>
      </c>
      <c r="D71" s="184"/>
      <c r="F71" s="160"/>
      <c r="H71" s="150"/>
      <c r="J71" s="150"/>
      <c r="L71" s="189"/>
      <c r="M71" s="189"/>
      <c r="N71" s="189"/>
      <c r="O71" s="189"/>
      <c r="P71" s="189"/>
      <c r="Q71" s="189"/>
      <c r="R71" s="189"/>
    </row>
    <row r="72" spans="1:18" ht="22.5" customHeight="1">
      <c r="A72" s="92" t="s">
        <v>203</v>
      </c>
      <c r="D72" s="160">
        <v>6853</v>
      </c>
      <c r="F72" s="160">
        <v>-21531</v>
      </c>
      <c r="H72" s="188">
        <v>0</v>
      </c>
      <c r="J72" s="188">
        <v>0</v>
      </c>
      <c r="L72" s="189"/>
      <c r="M72" s="189"/>
      <c r="N72" s="189"/>
      <c r="O72" s="189"/>
      <c r="P72" s="189"/>
      <c r="Q72" s="189"/>
      <c r="R72" s="189"/>
    </row>
    <row r="73" spans="1:18" ht="22.5" customHeight="1">
      <c r="A73" s="32" t="s">
        <v>133</v>
      </c>
      <c r="D73" s="196"/>
      <c r="E73" s="134"/>
      <c r="F73" s="196"/>
      <c r="G73" s="134"/>
      <c r="H73" s="197"/>
      <c r="I73" s="134"/>
      <c r="J73" s="197"/>
      <c r="L73" s="189"/>
      <c r="M73" s="189"/>
      <c r="N73" s="189"/>
      <c r="O73" s="189"/>
      <c r="P73" s="189"/>
      <c r="Q73" s="189"/>
      <c r="R73" s="189"/>
    </row>
    <row r="74" spans="1:18" ht="22.5" customHeight="1">
      <c r="A74" s="192" t="s">
        <v>309</v>
      </c>
      <c r="D74" s="198">
        <f>SUM(D67:D72)</f>
        <v>-1285822</v>
      </c>
      <c r="E74" s="134"/>
      <c r="F74" s="198">
        <f>SUM(F67:F72)</f>
        <v>854987</v>
      </c>
      <c r="G74" s="134"/>
      <c r="H74" s="198">
        <f>SUM(H67:H72)</f>
        <v>0</v>
      </c>
      <c r="I74" s="134"/>
      <c r="J74" s="198">
        <f>SUM(J67:J72)</f>
        <v>0</v>
      </c>
      <c r="L74" s="189"/>
      <c r="M74" s="189"/>
      <c r="N74" s="189"/>
      <c r="O74" s="189"/>
      <c r="P74" s="189"/>
      <c r="Q74" s="189"/>
      <c r="R74" s="189"/>
    </row>
    <row r="75" spans="1:18" ht="22.5" customHeight="1">
      <c r="A75" s="92" t="s">
        <v>308</v>
      </c>
      <c r="L75" s="189"/>
      <c r="M75" s="189"/>
      <c r="N75" s="189"/>
      <c r="O75" s="189"/>
      <c r="P75" s="189"/>
      <c r="Q75" s="189"/>
      <c r="R75" s="189"/>
    </row>
    <row r="76" spans="1:18" ht="22.5" customHeight="1">
      <c r="A76" s="92" t="s">
        <v>147</v>
      </c>
      <c r="D76" s="163">
        <v>224282</v>
      </c>
      <c r="F76" s="163">
        <v>49233</v>
      </c>
      <c r="H76" s="188">
        <v>0</v>
      </c>
      <c r="J76" s="188">
        <v>0</v>
      </c>
      <c r="L76" s="189"/>
      <c r="M76" s="189"/>
      <c r="N76" s="189"/>
      <c r="O76" s="189"/>
      <c r="P76" s="189"/>
      <c r="Q76" s="189"/>
      <c r="R76" s="189"/>
    </row>
    <row r="77" spans="1:18" ht="22.5" customHeight="1">
      <c r="A77" s="32" t="s">
        <v>167</v>
      </c>
      <c r="L77" s="189"/>
      <c r="M77" s="189"/>
      <c r="N77" s="189"/>
      <c r="O77" s="189"/>
      <c r="P77" s="189"/>
      <c r="Q77" s="189"/>
      <c r="R77" s="189"/>
    </row>
    <row r="78" spans="1:10" ht="22.5" customHeight="1">
      <c r="A78" s="17" t="s">
        <v>310</v>
      </c>
      <c r="D78" s="110">
        <f>SUM(D67:D72)-D76</f>
        <v>-1510104</v>
      </c>
      <c r="E78" s="17"/>
      <c r="F78" s="110">
        <f>SUM(F67:F72)-F76</f>
        <v>805754</v>
      </c>
      <c r="G78" s="17"/>
      <c r="H78" s="153">
        <f>SUM(H67:H72)-H76</f>
        <v>0</v>
      </c>
      <c r="I78" s="17"/>
      <c r="J78" s="153">
        <f>SUM(J67:J72)-J76</f>
        <v>0</v>
      </c>
    </row>
    <row r="79" spans="1:10" ht="22.5" customHeight="1" thickBot="1">
      <c r="A79" s="32" t="s">
        <v>250</v>
      </c>
      <c r="B79" s="18"/>
      <c r="C79" s="17"/>
      <c r="D79" s="200">
        <f>D64+D78</f>
        <v>3643124</v>
      </c>
      <c r="E79" s="185"/>
      <c r="F79" s="200">
        <f>F64+F78</f>
        <v>4318514</v>
      </c>
      <c r="G79" s="185"/>
      <c r="H79" s="200">
        <f>H64</f>
        <v>3574736</v>
      </c>
      <c r="I79" s="185"/>
      <c r="J79" s="200">
        <f>J64</f>
        <v>502277</v>
      </c>
    </row>
    <row r="80" ht="22.5" customHeight="1" thickTop="1"/>
    <row r="81" ht="22.5" customHeight="1">
      <c r="A81" s="32" t="s">
        <v>251</v>
      </c>
    </row>
    <row r="82" spans="1:17" ht="22.5" customHeight="1">
      <c r="A82" s="92" t="s">
        <v>228</v>
      </c>
      <c r="D82" s="135">
        <v>2838966</v>
      </c>
      <c r="F82" s="135">
        <v>3252131</v>
      </c>
      <c r="H82" s="135">
        <f>H79</f>
        <v>3574736</v>
      </c>
      <c r="J82" s="135">
        <f>J79</f>
        <v>502277</v>
      </c>
      <c r="P82" s="45"/>
      <c r="Q82" s="135"/>
    </row>
    <row r="83" spans="1:17" ht="22.5" customHeight="1">
      <c r="A83" s="92" t="s">
        <v>229</v>
      </c>
      <c r="D83" s="135"/>
      <c r="F83" s="135"/>
      <c r="H83" s="135"/>
      <c r="J83" s="135"/>
      <c r="P83" s="45"/>
      <c r="Q83" s="135"/>
    </row>
    <row r="84" spans="1:17" ht="22.5" customHeight="1">
      <c r="A84" s="92" t="s">
        <v>230</v>
      </c>
      <c r="D84" s="135">
        <v>804158</v>
      </c>
      <c r="F84" s="135">
        <v>1066383</v>
      </c>
      <c r="H84" s="188">
        <v>0</v>
      </c>
      <c r="J84" s="188">
        <v>0</v>
      </c>
      <c r="P84" s="45"/>
      <c r="Q84" s="135"/>
    </row>
    <row r="85" spans="1:17" ht="22.5" customHeight="1" thickBot="1">
      <c r="A85" s="32" t="s">
        <v>250</v>
      </c>
      <c r="D85" s="118">
        <f>SUM(D82:D84)</f>
        <v>3643124</v>
      </c>
      <c r="E85" s="17"/>
      <c r="F85" s="118">
        <f>SUM(F82:F84)</f>
        <v>4318514</v>
      </c>
      <c r="G85" s="17"/>
      <c r="H85" s="118">
        <f>SUM(H82:H84)</f>
        <v>3574736</v>
      </c>
      <c r="I85" s="17"/>
      <c r="J85" s="118">
        <f>SUM(J82:J84)</f>
        <v>502277</v>
      </c>
      <c r="P85" s="45"/>
      <c r="Q85" s="135"/>
    </row>
    <row r="86" ht="22.5" customHeight="1" thickTop="1"/>
    <row r="87" spans="1:10" ht="22.5" customHeight="1">
      <c r="A87" s="59" t="s">
        <v>0</v>
      </c>
      <c r="B87" s="66"/>
      <c r="C87" s="49"/>
      <c r="D87" s="49"/>
      <c r="E87" s="49"/>
      <c r="F87" s="49"/>
      <c r="G87" s="49"/>
      <c r="H87" s="246"/>
      <c r="I87" s="246"/>
      <c r="J87" s="246"/>
    </row>
    <row r="88" spans="1:10" ht="22.5" customHeight="1">
      <c r="A88" s="59" t="s">
        <v>206</v>
      </c>
      <c r="B88" s="66"/>
      <c r="C88" s="49"/>
      <c r="D88" s="49"/>
      <c r="E88" s="49"/>
      <c r="F88" s="49"/>
      <c r="G88" s="49"/>
      <c r="H88" s="246"/>
      <c r="I88" s="246"/>
      <c r="J88" s="246"/>
    </row>
    <row r="89" spans="1:10" ht="22.5" customHeight="1">
      <c r="A89" s="21"/>
      <c r="B89" s="21"/>
      <c r="C89" s="49"/>
      <c r="D89" s="49"/>
      <c r="E89" s="49"/>
      <c r="F89" s="49"/>
      <c r="G89" s="49"/>
      <c r="H89" s="49"/>
      <c r="I89" s="49"/>
      <c r="J89" s="101" t="s">
        <v>128</v>
      </c>
    </row>
    <row r="90" spans="2:10" ht="22.5" customHeight="1">
      <c r="B90" s="23"/>
      <c r="C90" s="23"/>
      <c r="D90" s="245" t="s">
        <v>2</v>
      </c>
      <c r="E90" s="245"/>
      <c r="F90" s="245"/>
      <c r="G90" s="22"/>
      <c r="H90" s="245" t="s">
        <v>59</v>
      </c>
      <c r="I90" s="245"/>
      <c r="J90" s="245"/>
    </row>
    <row r="91" spans="2:10" ht="22.5" customHeight="1">
      <c r="B91" s="23"/>
      <c r="C91" s="23"/>
      <c r="D91" s="247" t="s">
        <v>297</v>
      </c>
      <c r="E91" s="248"/>
      <c r="F91" s="248"/>
      <c r="G91" s="133"/>
      <c r="H91" s="247" t="s">
        <v>297</v>
      </c>
      <c r="I91" s="248"/>
      <c r="J91" s="248"/>
    </row>
    <row r="92" spans="2:10" ht="22.5" customHeight="1">
      <c r="B92" s="23"/>
      <c r="C92" s="23"/>
      <c r="D92" s="249" t="s">
        <v>292</v>
      </c>
      <c r="E92" s="250"/>
      <c r="F92" s="250"/>
      <c r="G92" s="233"/>
      <c r="H92" s="249" t="s">
        <v>292</v>
      </c>
      <c r="I92" s="250"/>
      <c r="J92" s="250"/>
    </row>
    <row r="93" spans="2:10" ht="22.5" customHeight="1">
      <c r="B93" s="23" t="s">
        <v>3</v>
      </c>
      <c r="C93" s="183"/>
      <c r="D93" s="190">
        <v>2557</v>
      </c>
      <c r="E93" s="183"/>
      <c r="F93" s="190">
        <v>2556</v>
      </c>
      <c r="G93" s="91"/>
      <c r="H93" s="190">
        <v>2557</v>
      </c>
      <c r="I93" s="183"/>
      <c r="J93" s="190">
        <v>2556</v>
      </c>
    </row>
    <row r="94" spans="2:10" ht="12.75" customHeight="1">
      <c r="B94" s="23"/>
      <c r="C94" s="23"/>
      <c r="D94" s="108"/>
      <c r="E94" s="134"/>
      <c r="F94" s="108"/>
      <c r="G94" s="91"/>
      <c r="H94" s="108"/>
      <c r="I94" s="134"/>
      <c r="J94" s="108"/>
    </row>
    <row r="95" spans="1:10" ht="22.5" customHeight="1">
      <c r="A95" s="63" t="s">
        <v>23</v>
      </c>
      <c r="B95" s="15">
        <v>4</v>
      </c>
      <c r="C95" s="30"/>
      <c r="D95" s="70"/>
      <c r="E95" s="70"/>
      <c r="F95" s="70"/>
      <c r="G95" s="70"/>
      <c r="H95" s="70"/>
      <c r="I95" s="70"/>
      <c r="J95" s="70"/>
    </row>
    <row r="96" spans="1:10" ht="22.5" customHeight="1">
      <c r="A96" s="41" t="s">
        <v>75</v>
      </c>
      <c r="C96" s="30"/>
      <c r="D96" s="67">
        <v>316345743</v>
      </c>
      <c r="E96" s="30"/>
      <c r="F96" s="67">
        <v>285885741</v>
      </c>
      <c r="G96" s="30"/>
      <c r="H96" s="30">
        <v>19444194</v>
      </c>
      <c r="I96" s="30"/>
      <c r="J96" s="30">
        <v>18982339</v>
      </c>
    </row>
    <row r="97" spans="1:10" ht="22.5" customHeight="1">
      <c r="A97" s="92" t="s">
        <v>50</v>
      </c>
      <c r="C97" s="30"/>
      <c r="D97" s="67">
        <v>451511</v>
      </c>
      <c r="E97" s="30"/>
      <c r="F97" s="67">
        <v>276937</v>
      </c>
      <c r="G97" s="30"/>
      <c r="H97" s="162">
        <v>1776351</v>
      </c>
      <c r="I97" s="30"/>
      <c r="J97" s="162">
        <v>2097706</v>
      </c>
    </row>
    <row r="98" spans="1:10" ht="22.5" customHeight="1">
      <c r="A98" s="92" t="s">
        <v>170</v>
      </c>
      <c r="B98" s="15" t="s">
        <v>279</v>
      </c>
      <c r="C98" s="30"/>
      <c r="D98" s="67">
        <v>60866</v>
      </c>
      <c r="E98" s="30"/>
      <c r="F98" s="67">
        <v>32643</v>
      </c>
      <c r="G98" s="30"/>
      <c r="H98" s="162">
        <v>9436734</v>
      </c>
      <c r="I98" s="30"/>
      <c r="J98" s="162">
        <v>7763098</v>
      </c>
    </row>
    <row r="99" spans="1:10" ht="22.5" customHeight="1">
      <c r="A99" s="41" t="s">
        <v>76</v>
      </c>
      <c r="C99" s="191"/>
      <c r="D99" s="160" t="s">
        <v>20</v>
      </c>
      <c r="E99" s="191"/>
      <c r="F99" s="160" t="s">
        <v>20</v>
      </c>
      <c r="G99" s="30"/>
      <c r="H99" s="160">
        <v>54470</v>
      </c>
      <c r="I99" s="30"/>
      <c r="J99" s="160">
        <v>32608</v>
      </c>
    </row>
    <row r="100" spans="1:10" ht="22.5" customHeight="1">
      <c r="A100" s="92" t="s">
        <v>153</v>
      </c>
      <c r="B100" s="15" t="s">
        <v>318</v>
      </c>
      <c r="C100" s="191"/>
      <c r="D100" s="160">
        <v>2986748</v>
      </c>
      <c r="E100" s="191"/>
      <c r="F100" s="160">
        <v>6469503</v>
      </c>
      <c r="G100" s="30"/>
      <c r="H100" s="160">
        <v>1883824</v>
      </c>
      <c r="I100" s="30"/>
      <c r="J100" s="160">
        <v>67</v>
      </c>
    </row>
    <row r="101" spans="1:10" ht="22.5" customHeight="1">
      <c r="A101" s="92" t="s">
        <v>242</v>
      </c>
      <c r="C101" s="191"/>
      <c r="D101" s="160" t="s">
        <v>20</v>
      </c>
      <c r="E101" s="191"/>
      <c r="F101" s="160" t="s">
        <v>20</v>
      </c>
      <c r="G101" s="30"/>
      <c r="H101" s="184">
        <v>0</v>
      </c>
      <c r="I101" s="30"/>
      <c r="J101" s="184">
        <v>4000</v>
      </c>
    </row>
    <row r="102" spans="1:10" ht="22.5" customHeight="1">
      <c r="A102" s="41" t="s">
        <v>24</v>
      </c>
      <c r="C102" s="30"/>
      <c r="D102" s="67">
        <v>1540394</v>
      </c>
      <c r="E102" s="30"/>
      <c r="F102" s="67">
        <v>1151628</v>
      </c>
      <c r="G102" s="30"/>
      <c r="H102" s="72">
        <v>41573</v>
      </c>
      <c r="I102" s="30"/>
      <c r="J102" s="72">
        <v>34437</v>
      </c>
    </row>
    <row r="103" spans="1:10" ht="22.5" customHeight="1">
      <c r="A103" s="32" t="s">
        <v>25</v>
      </c>
      <c r="B103" s="18"/>
      <c r="C103" s="20"/>
      <c r="D103" s="19">
        <f>SUM(D96:D102)</f>
        <v>321385262</v>
      </c>
      <c r="E103" s="20"/>
      <c r="F103" s="19">
        <f>SUM(F96:F102)</f>
        <v>293816452</v>
      </c>
      <c r="G103" s="20"/>
      <c r="H103" s="19">
        <f>SUM(H96:H102)</f>
        <v>32637146</v>
      </c>
      <c r="I103" s="20"/>
      <c r="J103" s="19">
        <f>SUM(J96:J102)</f>
        <v>28914255</v>
      </c>
    </row>
    <row r="104" spans="1:18" s="182" customFormat="1" ht="12.75" customHeight="1">
      <c r="A104" s="251"/>
      <c r="B104" s="251"/>
      <c r="C104" s="30"/>
      <c r="D104" s="30"/>
      <c r="E104" s="30"/>
      <c r="F104" s="30"/>
      <c r="G104" s="30"/>
      <c r="H104" s="30"/>
      <c r="I104" s="30"/>
      <c r="J104" s="30"/>
      <c r="K104" s="26"/>
      <c r="L104" s="26"/>
      <c r="M104" s="26"/>
      <c r="N104" s="26"/>
      <c r="O104" s="26"/>
      <c r="P104" s="26"/>
      <c r="Q104" s="26"/>
      <c r="R104" s="26"/>
    </row>
    <row r="105" spans="1:18" s="182" customFormat="1" ht="22.5" customHeight="1">
      <c r="A105" s="63" t="s">
        <v>26</v>
      </c>
      <c r="B105" s="15">
        <v>4</v>
      </c>
      <c r="C105" s="30"/>
      <c r="D105" s="30"/>
      <c r="E105" s="30"/>
      <c r="F105" s="30"/>
      <c r="G105" s="30"/>
      <c r="H105" s="30"/>
      <c r="I105" s="30"/>
      <c r="J105" s="30"/>
      <c r="K105" s="26"/>
      <c r="L105" s="26"/>
      <c r="M105" s="26"/>
      <c r="N105" s="26"/>
      <c r="O105" s="26"/>
      <c r="P105" s="26"/>
      <c r="Q105" s="26"/>
      <c r="R105" s="26"/>
    </row>
    <row r="106" spans="1:18" s="182" customFormat="1" ht="21.75" customHeight="1">
      <c r="A106" s="41" t="s">
        <v>77</v>
      </c>
      <c r="B106" s="15"/>
      <c r="C106" s="30"/>
      <c r="D106" s="67">
        <v>272394448</v>
      </c>
      <c r="E106" s="30"/>
      <c r="F106" s="67">
        <v>258696120</v>
      </c>
      <c r="G106" s="30"/>
      <c r="H106" s="30">
        <v>20747190</v>
      </c>
      <c r="I106" s="30"/>
      <c r="J106" s="30">
        <v>21163060</v>
      </c>
      <c r="K106" s="26"/>
      <c r="L106" s="26"/>
      <c r="M106" s="26"/>
      <c r="N106" s="26"/>
      <c r="O106" s="26"/>
      <c r="P106" s="26"/>
      <c r="Q106" s="26"/>
      <c r="R106" s="26"/>
    </row>
    <row r="107" spans="1:18" s="182" customFormat="1" ht="22.5" customHeight="1">
      <c r="A107" s="92" t="s">
        <v>277</v>
      </c>
      <c r="B107" s="15"/>
      <c r="C107" s="30"/>
      <c r="D107" s="67"/>
      <c r="E107" s="30"/>
      <c r="F107" s="67"/>
      <c r="G107" s="30"/>
      <c r="H107" s="30"/>
      <c r="I107" s="30"/>
      <c r="J107" s="30"/>
      <c r="K107" s="26"/>
      <c r="L107" s="26"/>
      <c r="M107" s="26"/>
      <c r="N107" s="26"/>
      <c r="O107" s="26"/>
      <c r="P107" s="26"/>
      <c r="Q107" s="26"/>
      <c r="R107" s="26"/>
    </row>
    <row r="108" spans="1:18" s="182" customFormat="1" ht="22.5" customHeight="1">
      <c r="A108" s="92" t="s">
        <v>243</v>
      </c>
      <c r="B108" s="15"/>
      <c r="C108" s="30"/>
      <c r="D108" s="67">
        <v>-554416</v>
      </c>
      <c r="E108" s="30"/>
      <c r="F108" s="67">
        <v>-396825</v>
      </c>
      <c r="G108" s="30"/>
      <c r="H108" s="184">
        <v>0</v>
      </c>
      <c r="I108" s="30"/>
      <c r="J108" s="184">
        <v>0</v>
      </c>
      <c r="K108" s="26"/>
      <c r="L108" s="26"/>
      <c r="M108" s="26"/>
      <c r="N108" s="26"/>
      <c r="O108" s="26"/>
      <c r="P108" s="26"/>
      <c r="Q108" s="26"/>
      <c r="R108" s="26"/>
    </row>
    <row r="109" spans="1:18" s="182" customFormat="1" ht="22.5" customHeight="1">
      <c r="A109" s="41" t="s">
        <v>84</v>
      </c>
      <c r="B109" s="15"/>
      <c r="C109" s="30"/>
      <c r="D109" s="67">
        <v>14330667</v>
      </c>
      <c r="E109" s="30"/>
      <c r="F109" s="67">
        <v>12381879</v>
      </c>
      <c r="G109" s="30"/>
      <c r="H109" s="30">
        <v>719659</v>
      </c>
      <c r="I109" s="30"/>
      <c r="J109" s="30">
        <v>716089</v>
      </c>
      <c r="K109" s="26"/>
      <c r="L109" s="26"/>
      <c r="M109" s="26"/>
      <c r="N109" s="26"/>
      <c r="O109" s="26"/>
      <c r="P109" s="26"/>
      <c r="Q109" s="26"/>
      <c r="R109" s="26"/>
    </row>
    <row r="110" spans="1:18" s="182" customFormat="1" ht="22.5" customHeight="1">
      <c r="A110" s="41" t="s">
        <v>85</v>
      </c>
      <c r="B110" s="15"/>
      <c r="C110" s="30"/>
      <c r="D110" s="149">
        <v>16918162</v>
      </c>
      <c r="E110" s="30"/>
      <c r="F110" s="149">
        <v>14320980</v>
      </c>
      <c r="G110" s="30"/>
      <c r="H110" s="30">
        <v>2727147</v>
      </c>
      <c r="I110" s="30"/>
      <c r="J110" s="30">
        <v>2746629</v>
      </c>
      <c r="K110" s="26"/>
      <c r="L110" s="26"/>
      <c r="M110" s="26"/>
      <c r="N110" s="26"/>
      <c r="O110" s="26"/>
      <c r="P110" s="26"/>
      <c r="Q110" s="26"/>
      <c r="R110" s="26"/>
    </row>
    <row r="111" spans="1:18" s="182" customFormat="1" ht="22.5" customHeight="1">
      <c r="A111" s="41" t="s">
        <v>171</v>
      </c>
      <c r="B111" s="15"/>
      <c r="C111" s="30"/>
      <c r="D111" s="149">
        <v>168331</v>
      </c>
      <c r="E111" s="30"/>
      <c r="F111" s="149">
        <v>158508</v>
      </c>
      <c r="G111" s="30"/>
      <c r="H111" s="184">
        <v>0</v>
      </c>
      <c r="I111" s="30"/>
      <c r="J111" s="184">
        <v>0</v>
      </c>
      <c r="K111" s="26"/>
      <c r="L111" s="26"/>
      <c r="M111" s="26"/>
      <c r="N111" s="26"/>
      <c r="O111" s="26"/>
      <c r="P111" s="26"/>
      <c r="Q111" s="26"/>
      <c r="R111" s="26"/>
    </row>
    <row r="112" spans="1:18" s="182" customFormat="1" ht="22.5" customHeight="1">
      <c r="A112" s="92" t="s">
        <v>86</v>
      </c>
      <c r="B112" s="26"/>
      <c r="C112" s="26"/>
      <c r="D112" s="163">
        <v>6481005</v>
      </c>
      <c r="E112" s="26"/>
      <c r="F112" s="163">
        <v>6044046</v>
      </c>
      <c r="G112" s="26"/>
      <c r="H112" s="163">
        <v>2548976</v>
      </c>
      <c r="I112" s="134"/>
      <c r="J112" s="163">
        <v>2556687</v>
      </c>
      <c r="K112" s="26"/>
      <c r="L112" s="26"/>
      <c r="M112" s="26"/>
      <c r="N112" s="26"/>
      <c r="O112" s="26"/>
      <c r="P112" s="26"/>
      <c r="Q112" s="26"/>
      <c r="R112" s="26"/>
    </row>
    <row r="113" spans="1:18" s="182" customFormat="1" ht="22.5" customHeight="1">
      <c r="A113" s="32" t="s">
        <v>27</v>
      </c>
      <c r="B113" s="18"/>
      <c r="C113" s="20"/>
      <c r="D113" s="25">
        <f>SUM(D106:D112)</f>
        <v>309738197</v>
      </c>
      <c r="E113" s="20"/>
      <c r="F113" s="25">
        <f>SUM(F106:F112)</f>
        <v>291204708</v>
      </c>
      <c r="G113" s="20"/>
      <c r="H113" s="25">
        <f>SUM(H106:H112)</f>
        <v>26742972</v>
      </c>
      <c r="I113" s="20"/>
      <c r="J113" s="25">
        <f>SUM(J106:J112)</f>
        <v>27182465</v>
      </c>
      <c r="K113" s="26"/>
      <c r="L113" s="26"/>
      <c r="M113" s="26"/>
      <c r="N113" s="26"/>
      <c r="O113" s="26"/>
      <c r="P113" s="26"/>
      <c r="Q113" s="26"/>
      <c r="R113" s="26"/>
    </row>
    <row r="114" spans="1:18" s="182" customFormat="1" ht="12.75" customHeight="1">
      <c r="A114" s="32"/>
      <c r="B114" s="18"/>
      <c r="C114" s="20"/>
      <c r="D114" s="29"/>
      <c r="E114" s="20"/>
      <c r="F114" s="29"/>
      <c r="G114" s="20"/>
      <c r="H114" s="29"/>
      <c r="I114" s="20"/>
      <c r="J114" s="29"/>
      <c r="K114" s="26"/>
      <c r="L114" s="26"/>
      <c r="M114" s="26"/>
      <c r="N114" s="26"/>
      <c r="O114" s="26"/>
      <c r="P114" s="26"/>
      <c r="Q114" s="26"/>
      <c r="R114" s="26"/>
    </row>
    <row r="115" spans="1:18" s="182" customFormat="1" ht="22.5" customHeight="1">
      <c r="A115" s="41" t="s">
        <v>104</v>
      </c>
      <c r="B115" s="15"/>
      <c r="C115" s="30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 s="182" customFormat="1" ht="22.5" customHeight="1">
      <c r="A116" s="92" t="s">
        <v>190</v>
      </c>
      <c r="B116" s="15" t="s">
        <v>280</v>
      </c>
      <c r="C116" s="30"/>
      <c r="D116" s="68">
        <v>3843692</v>
      </c>
      <c r="E116" s="30"/>
      <c r="F116" s="68">
        <v>3891453</v>
      </c>
      <c r="G116" s="30"/>
      <c r="H116" s="188">
        <v>0</v>
      </c>
      <c r="I116" s="30"/>
      <c r="J116" s="188">
        <v>0</v>
      </c>
      <c r="K116" s="26"/>
      <c r="L116" s="26"/>
      <c r="M116" s="26"/>
      <c r="N116" s="26"/>
      <c r="O116" s="26"/>
      <c r="P116" s="26"/>
      <c r="Q116" s="26"/>
      <c r="R116" s="26"/>
    </row>
    <row r="117" spans="1:18" s="182" customFormat="1" ht="22.5" customHeight="1">
      <c r="A117" s="32" t="s">
        <v>162</v>
      </c>
      <c r="B117" s="15"/>
      <c r="C117" s="30"/>
      <c r="D117" s="20">
        <f>D103-D113+D116</f>
        <v>15490757</v>
      </c>
      <c r="E117" s="30"/>
      <c r="F117" s="20">
        <f>F103-F113+F116</f>
        <v>6503197</v>
      </c>
      <c r="G117" s="20"/>
      <c r="H117" s="20">
        <f>H103-H113</f>
        <v>5894174</v>
      </c>
      <c r="I117" s="20"/>
      <c r="J117" s="20">
        <f>J103-J113</f>
        <v>1731790</v>
      </c>
      <c r="K117" s="26"/>
      <c r="L117" s="26"/>
      <c r="M117" s="26"/>
      <c r="N117" s="26"/>
      <c r="O117" s="26"/>
      <c r="P117" s="26"/>
      <c r="Q117" s="26"/>
      <c r="R117" s="26"/>
    </row>
    <row r="118" spans="1:18" s="182" customFormat="1" ht="22.5" customHeight="1">
      <c r="A118" s="92" t="s">
        <v>142</v>
      </c>
      <c r="B118" s="15"/>
      <c r="C118" s="30"/>
      <c r="D118" s="163">
        <v>3184953</v>
      </c>
      <c r="E118" s="30"/>
      <c r="F118" s="163">
        <v>-292272</v>
      </c>
      <c r="G118" s="30"/>
      <c r="H118" s="188">
        <v>-550546</v>
      </c>
      <c r="I118" s="30"/>
      <c r="J118" s="188">
        <v>-1302876</v>
      </c>
      <c r="K118" s="26"/>
      <c r="L118" s="26"/>
      <c r="M118" s="26"/>
      <c r="N118" s="26"/>
      <c r="O118" s="26"/>
      <c r="P118" s="26"/>
      <c r="Q118" s="26"/>
      <c r="R118" s="26"/>
    </row>
    <row r="119" spans="1:10" ht="22.5" customHeight="1" thickBot="1">
      <c r="A119" s="32" t="s">
        <v>80</v>
      </c>
      <c r="C119" s="20"/>
      <c r="D119" s="27">
        <f>D117-D118</f>
        <v>12305804</v>
      </c>
      <c r="E119" s="20"/>
      <c r="F119" s="27">
        <f>F117-F118</f>
        <v>6795469</v>
      </c>
      <c r="G119" s="20"/>
      <c r="H119" s="27">
        <f>H117-H118</f>
        <v>6444720</v>
      </c>
      <c r="I119" s="20"/>
      <c r="J119" s="27">
        <f>J117-J118</f>
        <v>3034666</v>
      </c>
    </row>
    <row r="120" spans="1:10" ht="22.5" customHeight="1" thickTop="1">
      <c r="A120" s="32"/>
      <c r="C120" s="20"/>
      <c r="D120" s="29"/>
      <c r="E120" s="20"/>
      <c r="F120" s="29"/>
      <c r="G120" s="20"/>
      <c r="H120" s="29"/>
      <c r="I120" s="20"/>
      <c r="J120" s="29"/>
    </row>
    <row r="121" spans="1:10" ht="22.5" customHeight="1">
      <c r="A121" s="59" t="s">
        <v>0</v>
      </c>
      <c r="B121" s="66"/>
      <c r="C121" s="49"/>
      <c r="D121" s="49"/>
      <c r="E121" s="49"/>
      <c r="F121" s="49"/>
      <c r="G121" s="49"/>
      <c r="H121" s="246"/>
      <c r="I121" s="246"/>
      <c r="J121" s="246"/>
    </row>
    <row r="122" spans="1:10" ht="22.5" customHeight="1">
      <c r="A122" s="59" t="s">
        <v>206</v>
      </c>
      <c r="B122" s="66"/>
      <c r="C122" s="49"/>
      <c r="D122" s="49"/>
      <c r="E122" s="49"/>
      <c r="F122" s="49"/>
      <c r="G122" s="49"/>
      <c r="H122" s="246"/>
      <c r="I122" s="246"/>
      <c r="J122" s="246"/>
    </row>
    <row r="123" spans="1:10" ht="22.5" customHeight="1">
      <c r="A123" s="21"/>
      <c r="B123" s="21"/>
      <c r="C123" s="49"/>
      <c r="D123" s="49"/>
      <c r="E123" s="49"/>
      <c r="F123" s="49"/>
      <c r="G123" s="49"/>
      <c r="H123" s="49"/>
      <c r="I123" s="49"/>
      <c r="J123" s="101" t="s">
        <v>128</v>
      </c>
    </row>
    <row r="124" spans="2:10" ht="22.5" customHeight="1">
      <c r="B124" s="23"/>
      <c r="C124" s="23"/>
      <c r="D124" s="245" t="s">
        <v>2</v>
      </c>
      <c r="E124" s="245"/>
      <c r="F124" s="245"/>
      <c r="G124" s="22"/>
      <c r="H124" s="245" t="s">
        <v>59</v>
      </c>
      <c r="I124" s="245"/>
      <c r="J124" s="245"/>
    </row>
    <row r="125" spans="2:10" ht="22.5" customHeight="1">
      <c r="B125" s="23"/>
      <c r="C125" s="23"/>
      <c r="D125" s="247" t="s">
        <v>297</v>
      </c>
      <c r="E125" s="248"/>
      <c r="F125" s="248"/>
      <c r="G125" s="133"/>
      <c r="H125" s="247" t="s">
        <v>297</v>
      </c>
      <c r="I125" s="248"/>
      <c r="J125" s="248"/>
    </row>
    <row r="126" spans="2:10" ht="22.5" customHeight="1">
      <c r="B126" s="23"/>
      <c r="C126" s="23"/>
      <c r="D126" s="249" t="s">
        <v>292</v>
      </c>
      <c r="E126" s="250"/>
      <c r="F126" s="250"/>
      <c r="G126" s="233"/>
      <c r="H126" s="249" t="s">
        <v>292</v>
      </c>
      <c r="I126" s="250"/>
      <c r="J126" s="250"/>
    </row>
    <row r="127" spans="2:10" ht="22.5" customHeight="1">
      <c r="B127" s="23" t="s">
        <v>3</v>
      </c>
      <c r="C127" s="183"/>
      <c r="D127" s="190">
        <v>2557</v>
      </c>
      <c r="E127" s="183"/>
      <c r="F127" s="190">
        <v>2556</v>
      </c>
      <c r="G127" s="91"/>
      <c r="H127" s="190">
        <v>2557</v>
      </c>
      <c r="I127" s="183"/>
      <c r="J127" s="190">
        <v>2556</v>
      </c>
    </row>
    <row r="128" spans="1:10" ht="22.5" customHeight="1">
      <c r="A128" s="32" t="s">
        <v>98</v>
      </c>
      <c r="C128" s="30"/>
      <c r="D128" s="30"/>
      <c r="E128" s="30"/>
      <c r="F128" s="30"/>
      <c r="G128" s="30"/>
      <c r="H128" s="30"/>
      <c r="I128" s="30"/>
      <c r="J128" s="30"/>
    </row>
    <row r="129" spans="1:10" ht="22.5" customHeight="1">
      <c r="A129" s="92" t="s">
        <v>228</v>
      </c>
      <c r="C129" s="30"/>
      <c r="D129" s="30">
        <v>9754068</v>
      </c>
      <c r="E129" s="30"/>
      <c r="F129" s="30">
        <v>5310530</v>
      </c>
      <c r="G129" s="30"/>
      <c r="H129" s="72">
        <f>H119</f>
        <v>6444720</v>
      </c>
      <c r="I129" s="30"/>
      <c r="J129" s="72">
        <f>J119</f>
        <v>3034666</v>
      </c>
    </row>
    <row r="130" spans="1:10" ht="22.5" customHeight="1">
      <c r="A130" s="92" t="s">
        <v>229</v>
      </c>
      <c r="C130" s="30"/>
      <c r="D130" s="30"/>
      <c r="E130" s="30"/>
      <c r="F130" s="30"/>
      <c r="G130" s="30"/>
      <c r="H130" s="72"/>
      <c r="I130" s="30"/>
      <c r="J130" s="72"/>
    </row>
    <row r="131" spans="1:10" ht="22.5" customHeight="1">
      <c r="A131" s="92" t="s">
        <v>230</v>
      </c>
      <c r="C131" s="30"/>
      <c r="D131" s="117">
        <v>2551736</v>
      </c>
      <c r="E131" s="30"/>
      <c r="F131" s="117">
        <v>1484939</v>
      </c>
      <c r="G131" s="30"/>
      <c r="H131" s="188">
        <v>0</v>
      </c>
      <c r="I131" s="30"/>
      <c r="J131" s="188">
        <v>0</v>
      </c>
    </row>
    <row r="132" spans="1:10" ht="22.5" customHeight="1" thickBot="1">
      <c r="A132" s="32" t="s">
        <v>80</v>
      </c>
      <c r="C132" s="29"/>
      <c r="D132" s="28">
        <f>SUM(D129:D131)</f>
        <v>12305804</v>
      </c>
      <c r="E132" s="29"/>
      <c r="F132" s="28">
        <f>SUM(F129:F131)</f>
        <v>6795469</v>
      </c>
      <c r="G132" s="29"/>
      <c r="H132" s="28">
        <f>SUM(H129:H131)</f>
        <v>6444720</v>
      </c>
      <c r="I132" s="29"/>
      <c r="J132" s="28">
        <f>SUM(J129:J131)</f>
        <v>3034666</v>
      </c>
    </row>
    <row r="133" spans="1:14" ht="22.5" thickTop="1">
      <c r="A133" s="32"/>
      <c r="C133" s="20"/>
      <c r="D133" s="29"/>
      <c r="E133" s="20"/>
      <c r="F133" s="29"/>
      <c r="G133" s="20"/>
      <c r="H133" s="29"/>
      <c r="I133" s="20"/>
      <c r="J133" s="29"/>
      <c r="N133" s="50"/>
    </row>
    <row r="134" spans="1:10" ht="24.75" customHeight="1" thickBot="1">
      <c r="A134" s="32" t="s">
        <v>121</v>
      </c>
      <c r="B134" s="15">
        <v>16</v>
      </c>
      <c r="C134" s="30"/>
      <c r="D134" s="195">
        <v>1.32</v>
      </c>
      <c r="E134" s="30"/>
      <c r="F134" s="195">
        <v>0.72</v>
      </c>
      <c r="G134" s="30"/>
      <c r="H134" s="85">
        <v>0.83</v>
      </c>
      <c r="I134" s="30"/>
      <c r="J134" s="85">
        <v>0.39</v>
      </c>
    </row>
    <row r="135" spans="1:2" ht="22.5" customHeight="1" thickTop="1">
      <c r="A135" s="26"/>
      <c r="B135" s="26"/>
    </row>
    <row r="136" spans="1:10" ht="22.5" customHeight="1">
      <c r="A136" s="59" t="s">
        <v>0</v>
      </c>
      <c r="B136" s="66"/>
      <c r="C136" s="49"/>
      <c r="D136" s="49"/>
      <c r="E136" s="49"/>
      <c r="F136" s="49"/>
      <c r="G136" s="49"/>
      <c r="H136" s="246"/>
      <c r="I136" s="246"/>
      <c r="J136" s="246"/>
    </row>
    <row r="137" spans="1:10" ht="22.5" customHeight="1">
      <c r="A137" s="59" t="s">
        <v>210</v>
      </c>
      <c r="B137" s="66"/>
      <c r="C137" s="49"/>
      <c r="D137" s="49"/>
      <c r="E137" s="49"/>
      <c r="F137" s="49"/>
      <c r="G137" s="49"/>
      <c r="H137" s="246"/>
      <c r="I137" s="246"/>
      <c r="J137" s="246"/>
    </row>
    <row r="138" spans="1:10" ht="22.5" customHeight="1">
      <c r="A138" s="21"/>
      <c r="B138" s="21"/>
      <c r="C138" s="49"/>
      <c r="D138" s="49"/>
      <c r="E138" s="49"/>
      <c r="F138" s="49"/>
      <c r="G138" s="49"/>
      <c r="H138" s="49"/>
      <c r="I138" s="49"/>
      <c r="J138" s="101" t="s">
        <v>128</v>
      </c>
    </row>
    <row r="139" spans="2:10" ht="22.5" customHeight="1">
      <c r="B139" s="23"/>
      <c r="C139" s="23"/>
      <c r="D139" s="245" t="s">
        <v>2</v>
      </c>
      <c r="E139" s="245"/>
      <c r="F139" s="245"/>
      <c r="G139" s="22"/>
      <c r="H139" s="245" t="s">
        <v>59</v>
      </c>
      <c r="I139" s="245"/>
      <c r="J139" s="245"/>
    </row>
    <row r="140" spans="2:10" ht="22.5" customHeight="1">
      <c r="B140" s="23"/>
      <c r="C140" s="23"/>
      <c r="D140" s="247" t="s">
        <v>297</v>
      </c>
      <c r="E140" s="248"/>
      <c r="F140" s="248"/>
      <c r="G140" s="133"/>
      <c r="H140" s="247" t="s">
        <v>297</v>
      </c>
      <c r="I140" s="248"/>
      <c r="J140" s="248"/>
    </row>
    <row r="141" spans="2:10" ht="22.5" customHeight="1">
      <c r="B141" s="23"/>
      <c r="C141" s="23"/>
      <c r="D141" s="249" t="s">
        <v>292</v>
      </c>
      <c r="E141" s="250"/>
      <c r="F141" s="250"/>
      <c r="G141" s="233"/>
      <c r="H141" s="249" t="s">
        <v>292</v>
      </c>
      <c r="I141" s="250"/>
      <c r="J141" s="250"/>
    </row>
    <row r="142" spans="2:10" ht="22.5" customHeight="1">
      <c r="B142" s="23"/>
      <c r="C142" s="183"/>
      <c r="D142" s="190">
        <v>2557</v>
      </c>
      <c r="E142" s="183"/>
      <c r="F142" s="190">
        <v>2556</v>
      </c>
      <c r="G142" s="91"/>
      <c r="H142" s="190">
        <v>2557</v>
      </c>
      <c r="I142" s="183"/>
      <c r="J142" s="190">
        <v>2556</v>
      </c>
    </row>
    <row r="144" spans="1:10" ht="22.5" customHeight="1">
      <c r="A144" s="32" t="s">
        <v>80</v>
      </c>
      <c r="D144" s="20">
        <f>D119</f>
        <v>12305804</v>
      </c>
      <c r="E144" s="17"/>
      <c r="F144" s="20">
        <f>F119</f>
        <v>6795469</v>
      </c>
      <c r="G144" s="17"/>
      <c r="H144" s="20">
        <f>H132</f>
        <v>6444720</v>
      </c>
      <c r="I144" s="17"/>
      <c r="J144" s="20">
        <f>J132</f>
        <v>3034666</v>
      </c>
    </row>
    <row r="146" ht="22.5" customHeight="1">
      <c r="A146" s="32" t="s">
        <v>133</v>
      </c>
    </row>
    <row r="147" spans="1:10" ht="22.5" customHeight="1">
      <c r="A147" s="92" t="s">
        <v>134</v>
      </c>
      <c r="D147" s="162">
        <v>-18966</v>
      </c>
      <c r="F147" s="162">
        <v>-15150</v>
      </c>
      <c r="H147" s="184">
        <v>0</v>
      </c>
      <c r="J147" s="184">
        <v>0</v>
      </c>
    </row>
    <row r="148" spans="1:10" ht="22.5" customHeight="1">
      <c r="A148" s="92" t="s">
        <v>285</v>
      </c>
      <c r="D148" s="162"/>
      <c r="F148" s="162"/>
      <c r="H148" s="184"/>
      <c r="J148" s="184"/>
    </row>
    <row r="149" spans="1:10" ht="22.5" customHeight="1">
      <c r="A149" s="92" t="s">
        <v>239</v>
      </c>
      <c r="D149" s="162">
        <v>1625339</v>
      </c>
      <c r="F149" s="162">
        <v>1389477</v>
      </c>
      <c r="H149" s="184">
        <v>0</v>
      </c>
      <c r="J149" s="184">
        <v>0</v>
      </c>
    </row>
    <row r="150" spans="1:10" ht="22.5" customHeight="1">
      <c r="A150" s="92" t="s">
        <v>246</v>
      </c>
      <c r="H150" s="184"/>
      <c r="J150" s="184"/>
    </row>
    <row r="151" spans="1:10" ht="22.5" customHeight="1">
      <c r="A151" s="92" t="s">
        <v>247</v>
      </c>
      <c r="D151" s="162"/>
      <c r="F151" s="162"/>
      <c r="H151" s="184"/>
      <c r="J151" s="184"/>
    </row>
    <row r="152" spans="1:10" ht="22.5" customHeight="1">
      <c r="A152" s="50" t="s">
        <v>248</v>
      </c>
      <c r="D152" s="151">
        <v>0</v>
      </c>
      <c r="F152" s="162">
        <v>-1875090</v>
      </c>
      <c r="H152" s="184">
        <v>0</v>
      </c>
      <c r="J152" s="184">
        <v>0</v>
      </c>
    </row>
    <row r="153" spans="1:10" ht="22.5" customHeight="1">
      <c r="A153" s="92" t="s">
        <v>90</v>
      </c>
      <c r="D153" s="162">
        <v>-3560945</v>
      </c>
      <c r="F153" s="162">
        <v>2068197</v>
      </c>
      <c r="H153" s="184">
        <v>0</v>
      </c>
      <c r="J153" s="184">
        <v>0</v>
      </c>
    </row>
    <row r="154" spans="1:10" ht="22.5" customHeight="1">
      <c r="A154" s="92" t="s">
        <v>278</v>
      </c>
      <c r="D154" s="235"/>
      <c r="F154" s="162"/>
      <c r="H154" s="172"/>
      <c r="J154" s="172"/>
    </row>
    <row r="155" spans="1:10" ht="22.5" customHeight="1">
      <c r="A155" s="92" t="s">
        <v>203</v>
      </c>
      <c r="D155" s="162">
        <v>21243</v>
      </c>
      <c r="F155" s="162">
        <v>-104798</v>
      </c>
      <c r="H155" s="188">
        <v>0</v>
      </c>
      <c r="J155" s="188">
        <v>0</v>
      </c>
    </row>
    <row r="156" spans="1:10" ht="22.5" customHeight="1">
      <c r="A156" s="32" t="s">
        <v>133</v>
      </c>
      <c r="D156" s="196"/>
      <c r="E156" s="134"/>
      <c r="F156" s="196"/>
      <c r="G156" s="134"/>
      <c r="H156" s="197"/>
      <c r="I156" s="134"/>
      <c r="J156" s="197"/>
    </row>
    <row r="157" spans="1:10" ht="22.5" customHeight="1">
      <c r="A157" s="32" t="s">
        <v>237</v>
      </c>
      <c r="D157" s="199">
        <f>SUM(D147:D155)</f>
        <v>-1933329</v>
      </c>
      <c r="E157" s="134"/>
      <c r="F157" s="199">
        <f>SUM(F147:F155)</f>
        <v>1462636</v>
      </c>
      <c r="G157" s="134"/>
      <c r="H157" s="198">
        <f>SUM(H147:H155)</f>
        <v>0</v>
      </c>
      <c r="I157" s="134"/>
      <c r="J157" s="198">
        <f>SUM(J147:J155)</f>
        <v>0</v>
      </c>
    </row>
    <row r="158" spans="1:2" ht="22.5" customHeight="1">
      <c r="A158" s="92" t="s">
        <v>143</v>
      </c>
      <c r="B158" s="26"/>
    </row>
    <row r="159" spans="1:10" ht="22.5" customHeight="1">
      <c r="A159" s="92" t="s">
        <v>249</v>
      </c>
      <c r="D159" s="163">
        <v>330074</v>
      </c>
      <c r="F159" s="163">
        <v>-56077</v>
      </c>
      <c r="H159" s="188">
        <v>0</v>
      </c>
      <c r="J159" s="188">
        <v>0</v>
      </c>
    </row>
    <row r="160" ht="22.5" customHeight="1">
      <c r="A160" s="32" t="s">
        <v>167</v>
      </c>
    </row>
    <row r="161" spans="1:10" ht="22.5" customHeight="1">
      <c r="A161" s="32" t="s">
        <v>238</v>
      </c>
      <c r="D161" s="110">
        <f>SUM(D147:D155)-D159</f>
        <v>-2263403</v>
      </c>
      <c r="E161" s="17"/>
      <c r="F161" s="110">
        <f>SUM(F147:F155)-F159</f>
        <v>1518713</v>
      </c>
      <c r="G161" s="17"/>
      <c r="H161" s="198">
        <f>H157-H159</f>
        <v>0</v>
      </c>
      <c r="I161" s="17"/>
      <c r="J161" s="198">
        <f>SUM(J147:J155)-J159</f>
        <v>0</v>
      </c>
    </row>
    <row r="162" spans="1:10" ht="22.5" customHeight="1" thickBot="1">
      <c r="A162" s="32" t="s">
        <v>250</v>
      </c>
      <c r="B162" s="18"/>
      <c r="C162" s="17"/>
      <c r="D162" s="200">
        <f>D144+D161</f>
        <v>10042401</v>
      </c>
      <c r="E162" s="185"/>
      <c r="F162" s="200">
        <f>F144+F161</f>
        <v>8314182</v>
      </c>
      <c r="G162" s="185"/>
      <c r="H162" s="200">
        <f>H144+H161</f>
        <v>6444720</v>
      </c>
      <c r="I162" s="185"/>
      <c r="J162" s="200">
        <f>J144</f>
        <v>3034666</v>
      </c>
    </row>
    <row r="163" ht="17.25" customHeight="1" thickTop="1"/>
    <row r="164" ht="22.5" customHeight="1">
      <c r="A164" s="32" t="s">
        <v>251</v>
      </c>
    </row>
    <row r="165" spans="1:12" ht="22.5" customHeight="1">
      <c r="A165" s="92" t="s">
        <v>228</v>
      </c>
      <c r="D165" s="135">
        <v>7991779</v>
      </c>
      <c r="F165" s="135">
        <v>6322800</v>
      </c>
      <c r="H165" s="135">
        <f>H162</f>
        <v>6444720</v>
      </c>
      <c r="J165" s="135">
        <f>J162</f>
        <v>3034666</v>
      </c>
      <c r="L165" s="135"/>
    </row>
    <row r="166" spans="1:12" ht="22.5" customHeight="1">
      <c r="A166" s="92" t="s">
        <v>229</v>
      </c>
      <c r="D166" s="135"/>
      <c r="F166" s="135"/>
      <c r="H166" s="135"/>
      <c r="J166" s="135"/>
      <c r="L166" s="135"/>
    </row>
    <row r="167" spans="1:12" ht="22.5" customHeight="1">
      <c r="A167" s="92" t="s">
        <v>230</v>
      </c>
      <c r="D167" s="162">
        <v>2050622</v>
      </c>
      <c r="F167" s="162">
        <v>1991382</v>
      </c>
      <c r="H167" s="188">
        <v>0</v>
      </c>
      <c r="J167" s="188">
        <v>0</v>
      </c>
      <c r="L167" s="135"/>
    </row>
    <row r="168" spans="1:12" ht="22.5" customHeight="1" thickBot="1">
      <c r="A168" s="32" t="s">
        <v>250</v>
      </c>
      <c r="D168" s="118">
        <f>SUM(D165:D167)</f>
        <v>10042401</v>
      </c>
      <c r="E168" s="17"/>
      <c r="F168" s="118">
        <f>SUM(F165:F167)</f>
        <v>8314182</v>
      </c>
      <c r="G168" s="17"/>
      <c r="H168" s="118">
        <f>SUM(H165:H167)</f>
        <v>6444720</v>
      </c>
      <c r="I168" s="17"/>
      <c r="J168" s="118">
        <f>SUM(J165:J167)</f>
        <v>3034666</v>
      </c>
      <c r="L168" s="135"/>
    </row>
    <row r="169" ht="22.5" customHeight="1" thickTop="1"/>
    <row r="170" ht="22.5" customHeight="1">
      <c r="D170" s="135"/>
    </row>
  </sheetData>
  <sheetProtection/>
  <mergeCells count="50">
    <mergeCell ref="D141:F141"/>
    <mergeCell ref="H141:J141"/>
    <mergeCell ref="H136:J136"/>
    <mergeCell ref="H137:J137"/>
    <mergeCell ref="D139:F139"/>
    <mergeCell ref="H139:J139"/>
    <mergeCell ref="D140:F140"/>
    <mergeCell ref="H140:J140"/>
    <mergeCell ref="H122:J122"/>
    <mergeCell ref="D125:F125"/>
    <mergeCell ref="H125:J125"/>
    <mergeCell ref="D124:F124"/>
    <mergeCell ref="H124:J124"/>
    <mergeCell ref="D126:F126"/>
    <mergeCell ref="H126:J126"/>
    <mergeCell ref="D91:F91"/>
    <mergeCell ref="H91:J91"/>
    <mergeCell ref="A104:B104"/>
    <mergeCell ref="H121:J121"/>
    <mergeCell ref="D92:F92"/>
    <mergeCell ref="H92:J92"/>
    <mergeCell ref="H59:J59"/>
    <mergeCell ref="H90:J90"/>
    <mergeCell ref="D39:F39"/>
    <mergeCell ref="H39:J39"/>
    <mergeCell ref="D40:F40"/>
    <mergeCell ref="H40:J40"/>
    <mergeCell ref="H55:J55"/>
    <mergeCell ref="H87:J87"/>
    <mergeCell ref="H88:J88"/>
    <mergeCell ref="D90:F90"/>
    <mergeCell ref="A53:B53"/>
    <mergeCell ref="H54:J54"/>
    <mergeCell ref="D60:F60"/>
    <mergeCell ref="H60:J60"/>
    <mergeCell ref="D58:F58"/>
    <mergeCell ref="H58:J58"/>
    <mergeCell ref="D59:F59"/>
    <mergeCell ref="D6:F6"/>
    <mergeCell ref="H6:J6"/>
    <mergeCell ref="A18:B18"/>
    <mergeCell ref="A28:B28"/>
    <mergeCell ref="D38:F38"/>
    <mergeCell ref="H38:J38"/>
    <mergeCell ref="H1:J1"/>
    <mergeCell ref="H2:J2"/>
    <mergeCell ref="D4:F4"/>
    <mergeCell ref="H4:J4"/>
    <mergeCell ref="D5:F5"/>
    <mergeCell ref="H5:J5"/>
  </mergeCells>
  <printOptions/>
  <pageMargins left="0.7" right="0.5" top="0.48" bottom="0.5" header="0.5" footer="0.5"/>
  <pageSetup firstPageNumber="7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5" manualBreakCount="5">
    <brk id="34" max="255" man="1"/>
    <brk id="53" max="255" man="1"/>
    <brk id="86" max="255" man="1"/>
    <brk id="120" max="9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47"/>
  <sheetViews>
    <sheetView zoomScaleSheetLayoutView="80" zoomScalePageLayoutView="0" workbookViewId="0" topLeftCell="A1">
      <selection activeCell="AH1" sqref="AH1"/>
    </sheetView>
  </sheetViews>
  <sheetFormatPr defaultColWidth="9.140625" defaultRowHeight="21" customHeight="1"/>
  <cols>
    <col min="1" max="1" width="40.28125" style="37" customWidth="1"/>
    <col min="2" max="2" width="0.85546875" style="37" customWidth="1"/>
    <col min="3" max="3" width="13.7109375" style="37" customWidth="1"/>
    <col min="4" max="4" width="0.71875" style="37" customWidth="1"/>
    <col min="5" max="5" width="13.7109375" style="37" customWidth="1"/>
    <col min="6" max="6" width="0.71875" style="37" customWidth="1"/>
    <col min="7" max="7" width="13.7109375" style="37" customWidth="1"/>
    <col min="8" max="8" width="0.9921875" style="37" customWidth="1"/>
    <col min="9" max="9" width="13.7109375" style="37" customWidth="1"/>
    <col min="10" max="10" width="0.85546875" style="37" customWidth="1"/>
    <col min="11" max="11" width="13.7109375" style="37" customWidth="1"/>
    <col min="12" max="12" width="0.85546875" style="37" customWidth="1"/>
    <col min="13" max="13" width="13.7109375" style="37" customWidth="1"/>
    <col min="14" max="14" width="0.85546875" style="37" customWidth="1"/>
    <col min="15" max="15" width="13.7109375" style="37" hidden="1" customWidth="1"/>
    <col min="16" max="16" width="0.85546875" style="37" hidden="1" customWidth="1"/>
    <col min="17" max="17" width="13.7109375" style="37" customWidth="1"/>
    <col min="18" max="18" width="0.85546875" style="37" customWidth="1"/>
    <col min="19" max="19" width="13.7109375" style="37" customWidth="1"/>
    <col min="20" max="20" width="0.71875" style="37" customWidth="1"/>
    <col min="21" max="21" width="13.7109375" style="37" customWidth="1"/>
    <col min="22" max="22" width="0.71875" style="37" customWidth="1"/>
    <col min="23" max="23" width="14.7109375" style="37" customWidth="1"/>
    <col min="24" max="24" width="0.71875" style="37" customWidth="1"/>
    <col min="25" max="25" width="13.7109375" style="37" customWidth="1"/>
    <col min="26" max="26" width="0.5625" style="37" customWidth="1"/>
    <col min="27" max="27" width="13.7109375" style="37" customWidth="1"/>
    <col min="28" max="28" width="0.71875" style="37" customWidth="1"/>
    <col min="29" max="29" width="13.7109375" style="37" customWidth="1"/>
    <col min="30" max="30" width="0.5625" style="37" customWidth="1"/>
    <col min="31" max="31" width="13.7109375" style="37" customWidth="1"/>
    <col min="32" max="32" width="0.5625" style="37" customWidth="1"/>
    <col min="33" max="33" width="13.7109375" style="37" customWidth="1"/>
    <col min="34" max="34" width="9.00390625" style="37" customWidth="1"/>
    <col min="35" max="35" width="9.28125" style="37" bestFit="1" customWidth="1"/>
    <col min="36" max="16384" width="9.00390625" style="37" customWidth="1"/>
  </cols>
  <sheetData>
    <row r="1" spans="1:32" ht="24.75" customHeight="1">
      <c r="A1" s="79" t="s">
        <v>0</v>
      </c>
      <c r="B1" s="79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/>
      <c r="T1" s="36"/>
      <c r="U1" s="35"/>
      <c r="V1" s="36"/>
      <c r="W1" s="35"/>
      <c r="X1" s="36"/>
      <c r="Y1" s="35"/>
      <c r="Z1" s="35"/>
      <c r="AA1" s="35"/>
      <c r="AB1" s="35"/>
      <c r="AC1" s="36"/>
      <c r="AD1" s="36"/>
      <c r="AE1" s="35"/>
      <c r="AF1" s="36"/>
    </row>
    <row r="2" spans="1:32" ht="24.75" customHeight="1">
      <c r="A2" s="79" t="s">
        <v>208</v>
      </c>
      <c r="B2" s="79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5"/>
      <c r="T2" s="36"/>
      <c r="U2" s="35"/>
      <c r="V2" s="36"/>
      <c r="W2" s="35"/>
      <c r="X2" s="36"/>
      <c r="Y2" s="35"/>
      <c r="Z2" s="35"/>
      <c r="AA2" s="35"/>
      <c r="AB2" s="35"/>
      <c r="AC2" s="36"/>
      <c r="AD2" s="36"/>
      <c r="AE2" s="35"/>
      <c r="AF2" s="36"/>
    </row>
    <row r="3" spans="1:33" ht="23.25" customHeight="1">
      <c r="A3" s="79"/>
      <c r="B3" s="7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101" t="s">
        <v>128</v>
      </c>
    </row>
    <row r="4" spans="1:33" ht="23.25" customHeight="1">
      <c r="A4" s="79"/>
      <c r="B4" s="79"/>
      <c r="C4" s="252" t="s">
        <v>2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</row>
    <row r="5" spans="1:33" ht="21.75" customHeight="1">
      <c r="A5" s="80"/>
      <c r="B5" s="80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253" t="s">
        <v>135</v>
      </c>
      <c r="T5" s="253"/>
      <c r="U5" s="253"/>
      <c r="V5" s="253"/>
      <c r="W5" s="253"/>
      <c r="X5" s="253"/>
      <c r="Y5" s="253"/>
      <c r="Z5" s="253"/>
      <c r="AA5" s="253"/>
      <c r="AB5" s="103"/>
      <c r="AC5" s="103"/>
      <c r="AD5" s="103"/>
      <c r="AE5" s="103"/>
      <c r="AF5" s="103"/>
      <c r="AG5" s="103"/>
    </row>
    <row r="6" spans="1:33" ht="21.75" customHeight="1">
      <c r="A6" s="80"/>
      <c r="B6" s="80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27"/>
      <c r="T6" s="127"/>
      <c r="U6" s="127"/>
      <c r="V6" s="127"/>
      <c r="W6" s="127"/>
      <c r="X6" s="127"/>
      <c r="Y6" s="127"/>
      <c r="Z6" s="127"/>
      <c r="AA6" s="127"/>
      <c r="AB6" s="103"/>
      <c r="AC6" s="103"/>
      <c r="AD6" s="103"/>
      <c r="AE6" s="103"/>
      <c r="AF6" s="103"/>
      <c r="AG6" s="103"/>
    </row>
    <row r="7" spans="1:33" ht="21.75" customHeight="1">
      <c r="A7" s="81"/>
      <c r="B7" s="81"/>
      <c r="C7" s="91"/>
      <c r="D7" s="26"/>
      <c r="E7" s="26"/>
      <c r="F7" s="26"/>
      <c r="G7" s="52"/>
      <c r="H7" s="52"/>
      <c r="I7" s="52"/>
      <c r="J7" s="52"/>
      <c r="K7" s="52" t="s">
        <v>221</v>
      </c>
      <c r="L7" s="52"/>
      <c r="M7" s="52"/>
      <c r="N7" s="52"/>
      <c r="O7" s="52"/>
      <c r="P7" s="52"/>
      <c r="Q7" s="52"/>
      <c r="R7" s="52"/>
      <c r="S7" s="40"/>
      <c r="T7" s="52"/>
      <c r="U7" s="52"/>
      <c r="V7" s="40"/>
      <c r="W7" s="52" t="s">
        <v>101</v>
      </c>
      <c r="X7" s="52"/>
      <c r="Y7" s="52"/>
      <c r="Z7" s="52"/>
      <c r="AA7" s="91" t="s">
        <v>136</v>
      </c>
      <c r="AB7" s="134"/>
      <c r="AC7" s="38"/>
      <c r="AD7" s="52"/>
      <c r="AE7" s="52" t="s">
        <v>44</v>
      </c>
      <c r="AF7" s="40"/>
      <c r="AG7" s="135"/>
    </row>
    <row r="8" spans="1:33" ht="21.75" customHeight="1">
      <c r="A8" s="81"/>
      <c r="B8" s="81"/>
      <c r="C8" s="91" t="s">
        <v>31</v>
      </c>
      <c r="D8" s="26"/>
      <c r="E8" s="26"/>
      <c r="F8" s="26"/>
      <c r="G8" s="52"/>
      <c r="H8" s="52"/>
      <c r="I8" s="52"/>
      <c r="J8" s="52"/>
      <c r="K8" s="52" t="s">
        <v>101</v>
      </c>
      <c r="L8" s="52"/>
      <c r="M8" s="52"/>
      <c r="N8" s="52"/>
      <c r="O8" s="52"/>
      <c r="P8" s="52"/>
      <c r="Q8" s="136" t="s">
        <v>22</v>
      </c>
      <c r="R8" s="52"/>
      <c r="S8" s="40" t="s">
        <v>88</v>
      </c>
      <c r="T8" s="52"/>
      <c r="U8" s="52" t="s">
        <v>21</v>
      </c>
      <c r="V8" s="40"/>
      <c r="W8" s="40" t="s">
        <v>119</v>
      </c>
      <c r="X8" s="52"/>
      <c r="Y8" s="52" t="s">
        <v>88</v>
      </c>
      <c r="Z8" s="52"/>
      <c r="AA8" s="91" t="s">
        <v>137</v>
      </c>
      <c r="AB8" s="134"/>
      <c r="AC8" s="38" t="s">
        <v>67</v>
      </c>
      <c r="AD8" s="52"/>
      <c r="AE8" s="52" t="s">
        <v>139</v>
      </c>
      <c r="AF8" s="40"/>
      <c r="AG8" s="135"/>
    </row>
    <row r="9" spans="1:33" ht="21.75" customHeight="1">
      <c r="A9" s="81"/>
      <c r="B9" s="81"/>
      <c r="C9" s="5" t="s">
        <v>32</v>
      </c>
      <c r="D9" s="52"/>
      <c r="E9" s="52" t="s">
        <v>117</v>
      </c>
      <c r="F9" s="52"/>
      <c r="G9" s="52" t="s">
        <v>28</v>
      </c>
      <c r="H9" s="52"/>
      <c r="I9" s="52"/>
      <c r="J9" s="52"/>
      <c r="K9" s="52" t="s">
        <v>222</v>
      </c>
      <c r="L9" s="52"/>
      <c r="M9" s="52" t="s">
        <v>95</v>
      </c>
      <c r="N9" s="52"/>
      <c r="O9" s="52" t="s">
        <v>252</v>
      </c>
      <c r="P9" s="52"/>
      <c r="Q9" s="52" t="s">
        <v>54</v>
      </c>
      <c r="R9" s="52"/>
      <c r="S9" s="40" t="s">
        <v>66</v>
      </c>
      <c r="T9" s="52"/>
      <c r="U9" s="52" t="s">
        <v>29</v>
      </c>
      <c r="V9" s="40"/>
      <c r="W9" s="40" t="s">
        <v>118</v>
      </c>
      <c r="X9" s="52"/>
      <c r="Y9" s="52" t="s">
        <v>55</v>
      </c>
      <c r="Z9" s="52"/>
      <c r="AA9" s="52" t="s">
        <v>138</v>
      </c>
      <c r="AB9" s="52"/>
      <c r="AC9" s="40" t="s">
        <v>45</v>
      </c>
      <c r="AD9" s="52"/>
      <c r="AE9" s="52" t="s">
        <v>140</v>
      </c>
      <c r="AF9" s="40"/>
      <c r="AG9" s="52" t="s">
        <v>67</v>
      </c>
    </row>
    <row r="10" spans="1:33" ht="21.75" customHeight="1">
      <c r="A10" s="82"/>
      <c r="B10" s="9"/>
      <c r="C10" s="86" t="s">
        <v>34</v>
      </c>
      <c r="D10" s="52"/>
      <c r="E10" s="88" t="s">
        <v>116</v>
      </c>
      <c r="F10" s="52"/>
      <c r="G10" s="88" t="s">
        <v>87</v>
      </c>
      <c r="H10" s="52"/>
      <c r="I10" s="125" t="s">
        <v>176</v>
      </c>
      <c r="J10" s="52"/>
      <c r="K10" s="88" t="s">
        <v>212</v>
      </c>
      <c r="L10" s="52"/>
      <c r="M10" s="88" t="s">
        <v>52</v>
      </c>
      <c r="N10" s="52"/>
      <c r="O10" s="190" t="s">
        <v>253</v>
      </c>
      <c r="P10" s="52"/>
      <c r="Q10" s="88" t="s">
        <v>53</v>
      </c>
      <c r="R10" s="52"/>
      <c r="S10" s="87" t="s">
        <v>1</v>
      </c>
      <c r="T10" s="52"/>
      <c r="U10" s="88" t="s">
        <v>30</v>
      </c>
      <c r="V10" s="40"/>
      <c r="W10" s="125" t="s">
        <v>149</v>
      </c>
      <c r="X10" s="52"/>
      <c r="Y10" s="88" t="s">
        <v>33</v>
      </c>
      <c r="Z10" s="52"/>
      <c r="AA10" s="88" t="s">
        <v>19</v>
      </c>
      <c r="AB10" s="52"/>
      <c r="AC10" s="87" t="s">
        <v>82</v>
      </c>
      <c r="AD10" s="52"/>
      <c r="AE10" s="88" t="s">
        <v>141</v>
      </c>
      <c r="AF10" s="40"/>
      <c r="AG10" s="88" t="s">
        <v>45</v>
      </c>
    </row>
    <row r="11" spans="1:33" ht="3.75" customHeight="1">
      <c r="A11" s="82"/>
      <c r="B11" s="8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2" ht="21.75" customHeight="1">
      <c r="A12" s="83" t="s">
        <v>295</v>
      </c>
      <c r="B12" s="83"/>
    </row>
    <row r="13" spans="1:33" s="120" customFormat="1" ht="21.75" customHeight="1">
      <c r="A13" s="83" t="s">
        <v>192</v>
      </c>
      <c r="B13" s="83"/>
      <c r="C13" s="39">
        <v>7742942</v>
      </c>
      <c r="D13" s="39"/>
      <c r="E13" s="39">
        <v>-1135146</v>
      </c>
      <c r="F13" s="39"/>
      <c r="G13" s="39">
        <v>36462883</v>
      </c>
      <c r="H13" s="39"/>
      <c r="I13" s="154">
        <v>3470021</v>
      </c>
      <c r="J13" s="39"/>
      <c r="K13" s="154">
        <v>0</v>
      </c>
      <c r="L13" s="39"/>
      <c r="M13" s="39">
        <v>820666</v>
      </c>
      <c r="N13" s="39"/>
      <c r="O13" s="154">
        <v>0</v>
      </c>
      <c r="P13" s="39"/>
      <c r="Q13" s="39">
        <v>52770259</v>
      </c>
      <c r="R13" s="39"/>
      <c r="S13" s="39">
        <v>7855428</v>
      </c>
      <c r="T13" s="39"/>
      <c r="U13" s="39">
        <v>215944</v>
      </c>
      <c r="V13" s="39"/>
      <c r="W13" s="39">
        <v>777227</v>
      </c>
      <c r="X13" s="39"/>
      <c r="Y13" s="39">
        <v>-4458413</v>
      </c>
      <c r="Z13" s="39"/>
      <c r="AA13" s="39">
        <v>4390186</v>
      </c>
      <c r="AB13" s="39"/>
      <c r="AC13" s="39">
        <v>104521811</v>
      </c>
      <c r="AD13" s="39"/>
      <c r="AE13" s="39">
        <v>16258989</v>
      </c>
      <c r="AG13" s="39">
        <v>120780800</v>
      </c>
    </row>
    <row r="14" spans="1:33" s="120" customFormat="1" ht="21.75" customHeight="1">
      <c r="A14" s="120" t="s">
        <v>159</v>
      </c>
      <c r="B14" s="8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78"/>
      <c r="AD14" s="39"/>
      <c r="AE14" s="39"/>
      <c r="AF14" s="39"/>
      <c r="AG14" s="39"/>
    </row>
    <row r="15" spans="1:33" s="120" customFormat="1" ht="21.75" customHeight="1">
      <c r="A15" s="120" t="s">
        <v>151</v>
      </c>
      <c r="B15" s="8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78"/>
      <c r="AD15" s="39"/>
      <c r="AE15" s="39"/>
      <c r="AF15" s="39"/>
      <c r="AG15" s="39"/>
    </row>
    <row r="16" spans="1:33" s="120" customFormat="1" ht="21.75" customHeight="1">
      <c r="A16" s="132" t="s">
        <v>174</v>
      </c>
      <c r="B16" s="83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78"/>
      <c r="AD16" s="39"/>
      <c r="AE16" s="39"/>
      <c r="AF16" s="39"/>
      <c r="AG16" s="39"/>
    </row>
    <row r="17" spans="1:33" s="120" customFormat="1" ht="21.75" customHeight="1">
      <c r="A17" s="132" t="s">
        <v>175</v>
      </c>
      <c r="B17" s="8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154"/>
      <c r="T17" s="39"/>
      <c r="U17" s="39"/>
      <c r="V17" s="39"/>
      <c r="W17" s="39"/>
      <c r="X17" s="39"/>
      <c r="Y17" s="39"/>
      <c r="Z17" s="39"/>
      <c r="AA17" s="39"/>
      <c r="AB17" s="39"/>
      <c r="AC17" s="78"/>
      <c r="AD17" s="39"/>
      <c r="AE17" s="39"/>
      <c r="AF17" s="39"/>
      <c r="AG17" s="39"/>
    </row>
    <row r="18" spans="1:33" s="95" customFormat="1" ht="22.5" customHeight="1">
      <c r="A18" s="6" t="s">
        <v>254</v>
      </c>
      <c r="B18" s="55"/>
      <c r="C18" s="152">
        <v>0</v>
      </c>
      <c r="D18" s="139"/>
      <c r="E18" s="152">
        <v>0</v>
      </c>
      <c r="F18" s="138"/>
      <c r="G18" s="152">
        <v>0</v>
      </c>
      <c r="H18" s="155"/>
      <c r="I18" s="152">
        <v>0</v>
      </c>
      <c r="J18" s="139"/>
      <c r="K18" s="152">
        <v>0</v>
      </c>
      <c r="L18" s="138"/>
      <c r="M18" s="152">
        <v>0</v>
      </c>
      <c r="N18" s="138"/>
      <c r="O18" s="152">
        <v>0</v>
      </c>
      <c r="P18" s="139"/>
      <c r="Q18" s="152">
        <v>-5541091</v>
      </c>
      <c r="R18" s="139"/>
      <c r="S18" s="152">
        <v>0</v>
      </c>
      <c r="T18" s="139"/>
      <c r="U18" s="152">
        <v>0</v>
      </c>
      <c r="V18" s="150"/>
      <c r="W18" s="152">
        <v>0</v>
      </c>
      <c r="X18" s="150"/>
      <c r="Y18" s="152">
        <v>0</v>
      </c>
      <c r="Z18" s="139"/>
      <c r="AA18" s="155">
        <f>SUM(S18:Z18)</f>
        <v>0</v>
      </c>
      <c r="AB18" s="138"/>
      <c r="AC18" s="152">
        <f>SUM(C18:Q18)+AA18</f>
        <v>-5541091</v>
      </c>
      <c r="AD18" s="56"/>
      <c r="AE18" s="142">
        <v>-1017288</v>
      </c>
      <c r="AF18" s="56"/>
      <c r="AG18" s="155">
        <f>SUM(AC18:AE18)</f>
        <v>-6558379</v>
      </c>
    </row>
    <row r="19" spans="1:33" s="17" customFormat="1" ht="22.5" customHeight="1">
      <c r="A19" s="132" t="s">
        <v>180</v>
      </c>
      <c r="B19" s="77"/>
      <c r="C19" s="156"/>
      <c r="D19" s="145"/>
      <c r="E19" s="156"/>
      <c r="F19" s="141"/>
      <c r="G19" s="156"/>
      <c r="H19" s="141"/>
      <c r="I19" s="156"/>
      <c r="J19" s="145"/>
      <c r="K19" s="156"/>
      <c r="L19" s="141"/>
      <c r="M19" s="156"/>
      <c r="N19" s="141"/>
      <c r="O19" s="156"/>
      <c r="P19" s="145"/>
      <c r="Q19" s="156"/>
      <c r="R19" s="145"/>
      <c r="S19" s="156"/>
      <c r="T19" s="145"/>
      <c r="U19" s="156"/>
      <c r="V19" s="140"/>
      <c r="W19" s="156"/>
      <c r="X19" s="140"/>
      <c r="Y19" s="156"/>
      <c r="Z19" s="145"/>
      <c r="AA19" s="156"/>
      <c r="AB19" s="141"/>
      <c r="AC19" s="156"/>
      <c r="AD19" s="121"/>
      <c r="AE19" s="147"/>
      <c r="AF19" s="121"/>
      <c r="AG19" s="157"/>
    </row>
    <row r="20" spans="1:33" s="17" customFormat="1" ht="22.5" customHeight="1">
      <c r="A20" s="132" t="s">
        <v>175</v>
      </c>
      <c r="B20" s="77"/>
      <c r="C20" s="153">
        <f>SUM(C18:C19)</f>
        <v>0</v>
      </c>
      <c r="D20" s="145"/>
      <c r="E20" s="153">
        <f>SUM(E18:E19)</f>
        <v>0</v>
      </c>
      <c r="F20" s="141"/>
      <c r="G20" s="153">
        <f>SUM(G18:G19)</f>
        <v>0</v>
      </c>
      <c r="H20" s="154"/>
      <c r="I20" s="153">
        <f>SUM(I18:I19)</f>
        <v>0</v>
      </c>
      <c r="J20" s="145"/>
      <c r="K20" s="153">
        <f>SUM(K18:K19)</f>
        <v>0</v>
      </c>
      <c r="L20" s="141"/>
      <c r="M20" s="153">
        <f>SUM(M18:M19)</f>
        <v>0</v>
      </c>
      <c r="N20" s="141"/>
      <c r="O20" s="153">
        <f>SUM(O18:O19)</f>
        <v>0</v>
      </c>
      <c r="P20" s="145"/>
      <c r="Q20" s="153">
        <f>SUM(Q18:Q19)</f>
        <v>-5541091</v>
      </c>
      <c r="R20" s="145"/>
      <c r="S20" s="153">
        <f>SUM(S18:S19)</f>
        <v>0</v>
      </c>
      <c r="T20" s="145"/>
      <c r="U20" s="153">
        <f>SUM(U18:U19)</f>
        <v>0</v>
      </c>
      <c r="V20" s="140"/>
      <c r="W20" s="153">
        <f>SUM(W18:W19)</f>
        <v>0</v>
      </c>
      <c r="X20" s="140"/>
      <c r="Y20" s="153">
        <f>SUM(Y18:Y19)</f>
        <v>0</v>
      </c>
      <c r="Z20" s="145"/>
      <c r="AA20" s="153">
        <f>SUM(AA18:AA19)</f>
        <v>0</v>
      </c>
      <c r="AB20" s="141"/>
      <c r="AC20" s="153">
        <f>SUM(AC18:AC19)</f>
        <v>-5541091</v>
      </c>
      <c r="AD20" s="121"/>
      <c r="AE20" s="153">
        <f>SUM(AE18:AE19)</f>
        <v>-1017288</v>
      </c>
      <c r="AF20" s="121"/>
      <c r="AG20" s="153">
        <f>SUM(AG18:AG19)</f>
        <v>-6558379</v>
      </c>
    </row>
    <row r="21" spans="1:33" s="17" customFormat="1" ht="22.5" customHeight="1">
      <c r="A21" s="123" t="s">
        <v>150</v>
      </c>
      <c r="B21" s="77"/>
      <c r="C21" s="141"/>
      <c r="D21" s="145"/>
      <c r="E21" s="141"/>
      <c r="F21" s="141"/>
      <c r="G21" s="141"/>
      <c r="H21" s="141"/>
      <c r="I21" s="141"/>
      <c r="J21" s="145"/>
      <c r="K21" s="141"/>
      <c r="L21" s="141"/>
      <c r="M21" s="141"/>
      <c r="N21" s="141"/>
      <c r="O21" s="141"/>
      <c r="P21" s="145"/>
      <c r="Q21" s="141"/>
      <c r="R21" s="145"/>
      <c r="S21" s="141"/>
      <c r="T21" s="145"/>
      <c r="U21" s="141"/>
      <c r="V21" s="140"/>
      <c r="W21" s="141"/>
      <c r="X21" s="140"/>
      <c r="Y21" s="141"/>
      <c r="Z21" s="145"/>
      <c r="AA21" s="141"/>
      <c r="AB21" s="141"/>
      <c r="AC21" s="141"/>
      <c r="AD21" s="121"/>
      <c r="AE21" s="146"/>
      <c r="AF21" s="121"/>
      <c r="AG21" s="74"/>
    </row>
    <row r="22" spans="1:33" s="17" customFormat="1" ht="22.5" customHeight="1">
      <c r="A22" s="123" t="s">
        <v>160</v>
      </c>
      <c r="B22" s="77"/>
      <c r="C22" s="141"/>
      <c r="D22" s="145"/>
      <c r="E22" s="141"/>
      <c r="F22" s="141"/>
      <c r="G22" s="141"/>
      <c r="H22" s="141"/>
      <c r="I22" s="141"/>
      <c r="J22" s="145"/>
      <c r="K22" s="141"/>
      <c r="L22" s="141"/>
      <c r="M22" s="141"/>
      <c r="N22" s="141"/>
      <c r="O22" s="141"/>
      <c r="P22" s="145"/>
      <c r="Q22" s="141"/>
      <c r="R22" s="145"/>
      <c r="S22" s="141"/>
      <c r="T22" s="145"/>
      <c r="U22" s="141"/>
      <c r="V22" s="140"/>
      <c r="W22" s="141"/>
      <c r="X22" s="140"/>
      <c r="Y22" s="141"/>
      <c r="Z22" s="145"/>
      <c r="AA22" s="141"/>
      <c r="AB22" s="141"/>
      <c r="AC22" s="141"/>
      <c r="AD22" s="121"/>
      <c r="AE22" s="146"/>
      <c r="AF22" s="121"/>
      <c r="AG22" s="74"/>
    </row>
    <row r="23" spans="1:35" s="95" customFormat="1" ht="22.5" customHeight="1">
      <c r="A23" s="6" t="s">
        <v>223</v>
      </c>
      <c r="B23" s="55"/>
      <c r="C23" s="155">
        <v>0</v>
      </c>
      <c r="D23" s="139"/>
      <c r="E23" s="155">
        <v>0</v>
      </c>
      <c r="F23" s="155"/>
      <c r="G23" s="155">
        <v>0</v>
      </c>
      <c r="H23" s="155"/>
      <c r="I23" s="155">
        <v>0</v>
      </c>
      <c r="J23" s="155"/>
      <c r="K23" s="155">
        <v>102544</v>
      </c>
      <c r="L23" s="155"/>
      <c r="M23" s="155">
        <v>0</v>
      </c>
      <c r="N23" s="155"/>
      <c r="O23" s="155">
        <v>0</v>
      </c>
      <c r="P23" s="155"/>
      <c r="Q23" s="155">
        <v>0</v>
      </c>
      <c r="R23" s="155"/>
      <c r="S23" s="155">
        <v>0</v>
      </c>
      <c r="T23" s="155"/>
      <c r="U23" s="155">
        <v>0</v>
      </c>
      <c r="V23" s="155"/>
      <c r="W23" s="155">
        <v>0</v>
      </c>
      <c r="X23" s="155"/>
      <c r="Y23" s="155">
        <v>0</v>
      </c>
      <c r="Z23" s="155"/>
      <c r="AA23" s="155">
        <f>SUM(S23:Z23)</f>
        <v>0</v>
      </c>
      <c r="AB23" s="155"/>
      <c r="AC23" s="155">
        <f>SUM(C23:Q23)+AA23</f>
        <v>102544</v>
      </c>
      <c r="AD23" s="155"/>
      <c r="AE23" s="155">
        <v>456308</v>
      </c>
      <c r="AF23" s="155"/>
      <c r="AG23" s="155">
        <f>SUM(AC23:AE23)</f>
        <v>558852</v>
      </c>
      <c r="AI23" s="201"/>
    </row>
    <row r="24" spans="1:33" s="17" customFormat="1" ht="22.5" customHeight="1">
      <c r="A24" s="122" t="s">
        <v>168</v>
      </c>
      <c r="B24" s="77"/>
      <c r="C24" s="156"/>
      <c r="D24" s="73"/>
      <c r="E24" s="156"/>
      <c r="F24" s="141"/>
      <c r="G24" s="156"/>
      <c r="H24" s="141"/>
      <c r="I24" s="156"/>
      <c r="J24" s="73"/>
      <c r="K24" s="156"/>
      <c r="L24" s="141"/>
      <c r="M24" s="156"/>
      <c r="N24" s="141"/>
      <c r="O24" s="156"/>
      <c r="P24" s="73"/>
      <c r="Q24" s="156"/>
      <c r="R24" s="73"/>
      <c r="S24" s="156"/>
      <c r="T24" s="73"/>
      <c r="U24" s="156"/>
      <c r="V24" s="29"/>
      <c r="W24" s="156"/>
      <c r="X24" s="29"/>
      <c r="Y24" s="156"/>
      <c r="Z24" s="73"/>
      <c r="AA24" s="156"/>
      <c r="AB24" s="73"/>
      <c r="AC24" s="156"/>
      <c r="AD24" s="73"/>
      <c r="AE24" s="157"/>
      <c r="AF24" s="73"/>
      <c r="AG24" s="157"/>
    </row>
    <row r="25" spans="1:33" s="17" customFormat="1" ht="22.5" customHeight="1">
      <c r="A25" s="122" t="s">
        <v>160</v>
      </c>
      <c r="B25" s="77"/>
      <c r="C25" s="153">
        <f>SUM(C23:C23)</f>
        <v>0</v>
      </c>
      <c r="D25" s="145"/>
      <c r="E25" s="153">
        <f>SUM(E23:E23)</f>
        <v>0</v>
      </c>
      <c r="F25" s="141"/>
      <c r="G25" s="153">
        <f>SUM(G23:G23)</f>
        <v>0</v>
      </c>
      <c r="H25" s="154"/>
      <c r="I25" s="153">
        <f>SUM(I23:I23)</f>
        <v>0</v>
      </c>
      <c r="J25" s="145"/>
      <c r="K25" s="153">
        <f>SUM(K23:K23)</f>
        <v>102544</v>
      </c>
      <c r="L25" s="141"/>
      <c r="M25" s="153">
        <f>SUM(M23:M23)</f>
        <v>0</v>
      </c>
      <c r="N25" s="141"/>
      <c r="O25" s="153">
        <f>SUM(O23:O23)</f>
        <v>0</v>
      </c>
      <c r="P25" s="145"/>
      <c r="Q25" s="153">
        <f>SUM(Q23:Q23)</f>
        <v>0</v>
      </c>
      <c r="R25" s="145"/>
      <c r="S25" s="153">
        <f>SUM(S23:S23)</f>
        <v>0</v>
      </c>
      <c r="T25" s="145"/>
      <c r="U25" s="153">
        <f>SUM(U23:U23)</f>
        <v>0</v>
      </c>
      <c r="V25" s="140"/>
      <c r="W25" s="153">
        <f>SUM(W23:W23)</f>
        <v>0</v>
      </c>
      <c r="X25" s="140"/>
      <c r="Y25" s="153">
        <f>SUM(Y23:Y23)</f>
        <v>0</v>
      </c>
      <c r="Z25" s="145"/>
      <c r="AA25" s="153">
        <f>SUM(S25:Y25)</f>
        <v>0</v>
      </c>
      <c r="AB25" s="141"/>
      <c r="AC25" s="153">
        <f>SUM(C25:Q25)+AA25</f>
        <v>102544</v>
      </c>
      <c r="AD25" s="121"/>
      <c r="AE25" s="153">
        <f>SUM(AE22:AE23)</f>
        <v>456308</v>
      </c>
      <c r="AF25" s="121"/>
      <c r="AG25" s="153">
        <f>SUM(AC25:AE25)</f>
        <v>558852</v>
      </c>
    </row>
    <row r="26" spans="1:33" s="17" customFormat="1" ht="22.5" customHeight="1">
      <c r="A26" s="7" t="s">
        <v>161</v>
      </c>
      <c r="B26" s="77"/>
      <c r="C26" s="141"/>
      <c r="D26" s="73"/>
      <c r="E26" s="141"/>
      <c r="F26" s="141"/>
      <c r="G26" s="141"/>
      <c r="H26" s="141"/>
      <c r="I26" s="141"/>
      <c r="J26" s="73"/>
      <c r="K26" s="141"/>
      <c r="L26" s="141"/>
      <c r="M26" s="141"/>
      <c r="N26" s="141"/>
      <c r="O26" s="141"/>
      <c r="P26" s="73"/>
      <c r="Q26" s="141"/>
      <c r="R26" s="73"/>
      <c r="S26" s="141"/>
      <c r="T26" s="73"/>
      <c r="U26" s="141"/>
      <c r="V26" s="29"/>
      <c r="W26" s="141"/>
      <c r="X26" s="29"/>
      <c r="Y26" s="141"/>
      <c r="Z26" s="73"/>
      <c r="AA26" s="141"/>
      <c r="AB26" s="73"/>
      <c r="AC26" s="141"/>
      <c r="AD26" s="73"/>
      <c r="AE26" s="74"/>
      <c r="AF26" s="73"/>
      <c r="AG26" s="74"/>
    </row>
    <row r="27" spans="1:33" s="17" customFormat="1" ht="22.5" customHeight="1">
      <c r="A27" s="7" t="s">
        <v>151</v>
      </c>
      <c r="B27" s="77"/>
      <c r="C27" s="153">
        <f>SUM(C20,C25)</f>
        <v>0</v>
      </c>
      <c r="D27" s="73"/>
      <c r="E27" s="153">
        <f>SUM(E20,E25)</f>
        <v>0</v>
      </c>
      <c r="F27" s="141"/>
      <c r="G27" s="153">
        <f>SUM(G20,G25)</f>
        <v>0</v>
      </c>
      <c r="H27" s="154"/>
      <c r="I27" s="153">
        <f>SUM(I20,I25)</f>
        <v>0</v>
      </c>
      <c r="J27" s="73"/>
      <c r="K27" s="153">
        <f>SUM(K20,K25)</f>
        <v>102544</v>
      </c>
      <c r="L27" s="141"/>
      <c r="M27" s="153">
        <f>SUM(M20,M25)</f>
        <v>0</v>
      </c>
      <c r="N27" s="141"/>
      <c r="O27" s="153">
        <f>SUM(O20,O25)</f>
        <v>0</v>
      </c>
      <c r="P27" s="73"/>
      <c r="Q27" s="153">
        <f>SUM(Q20,Q25)</f>
        <v>-5541091</v>
      </c>
      <c r="R27" s="73"/>
      <c r="S27" s="153">
        <f>SUM(S20,S25)</f>
        <v>0</v>
      </c>
      <c r="T27" s="73"/>
      <c r="U27" s="153">
        <f>SUM(U20,U25)</f>
        <v>0</v>
      </c>
      <c r="V27" s="29"/>
      <c r="W27" s="153">
        <f>SUM(W20,W25)</f>
        <v>0</v>
      </c>
      <c r="X27" s="29"/>
      <c r="Y27" s="153">
        <f>SUM(Y20,Y25)</f>
        <v>0</v>
      </c>
      <c r="Z27" s="73"/>
      <c r="AA27" s="153">
        <f>SUM(AA20,AA25)</f>
        <v>0</v>
      </c>
      <c r="AB27" s="73"/>
      <c r="AC27" s="153">
        <f>SUM(AC20,AC25)</f>
        <v>-5438547</v>
      </c>
      <c r="AD27" s="73"/>
      <c r="AE27" s="153">
        <f>SUM(AE20,AE25)</f>
        <v>-560980</v>
      </c>
      <c r="AF27" s="73"/>
      <c r="AG27" s="153">
        <f>SUM(AG20,AG25)</f>
        <v>-5999527</v>
      </c>
    </row>
    <row r="28" spans="2:33" s="17" customFormat="1" ht="11.25" customHeight="1">
      <c r="B28" s="77"/>
      <c r="C28" s="141"/>
      <c r="D28" s="73"/>
      <c r="E28" s="141"/>
      <c r="F28" s="141"/>
      <c r="G28" s="141"/>
      <c r="H28" s="141"/>
      <c r="I28" s="141"/>
      <c r="J28" s="73"/>
      <c r="K28" s="141"/>
      <c r="L28" s="141"/>
      <c r="M28" s="141"/>
      <c r="N28" s="141"/>
      <c r="O28" s="141"/>
      <c r="P28" s="73"/>
      <c r="Q28" s="141"/>
      <c r="R28" s="73"/>
      <c r="S28" s="141"/>
      <c r="T28" s="73"/>
      <c r="U28" s="141"/>
      <c r="V28" s="29"/>
      <c r="W28" s="141"/>
      <c r="X28" s="29"/>
      <c r="Y28" s="141"/>
      <c r="Z28" s="73"/>
      <c r="AA28" s="141"/>
      <c r="AB28" s="73"/>
      <c r="AC28" s="141"/>
      <c r="AD28" s="73"/>
      <c r="AE28" s="74"/>
      <c r="AF28" s="73"/>
      <c r="AG28" s="74"/>
    </row>
    <row r="29" spans="1:33" s="17" customFormat="1" ht="22.5" customHeight="1">
      <c r="A29" s="7" t="s">
        <v>145</v>
      </c>
      <c r="B29" s="77"/>
      <c r="C29" s="141"/>
      <c r="D29" s="73"/>
      <c r="E29" s="141"/>
      <c r="F29" s="141"/>
      <c r="G29" s="141"/>
      <c r="H29" s="141"/>
      <c r="I29" s="141"/>
      <c r="J29" s="73"/>
      <c r="K29" s="141"/>
      <c r="L29" s="141"/>
      <c r="M29" s="141"/>
      <c r="N29" s="141"/>
      <c r="O29" s="141"/>
      <c r="P29" s="73"/>
      <c r="Q29" s="141"/>
      <c r="R29" s="73"/>
      <c r="S29" s="141"/>
      <c r="T29" s="73"/>
      <c r="U29" s="141"/>
      <c r="V29" s="29"/>
      <c r="W29" s="141"/>
      <c r="X29" s="29"/>
      <c r="Y29" s="141"/>
      <c r="Z29" s="73"/>
      <c r="AA29" s="141"/>
      <c r="AB29" s="73"/>
      <c r="AC29" s="141"/>
      <c r="AD29" s="73"/>
      <c r="AE29" s="74"/>
      <c r="AF29" s="73"/>
      <c r="AG29" s="74"/>
    </row>
    <row r="30" spans="1:33" s="95" customFormat="1" ht="22.5" customHeight="1">
      <c r="A30" s="6" t="s">
        <v>146</v>
      </c>
      <c r="B30" s="55"/>
      <c r="C30" s="155">
        <v>0</v>
      </c>
      <c r="D30" s="138"/>
      <c r="E30" s="155">
        <v>0</v>
      </c>
      <c r="F30" s="138"/>
      <c r="G30" s="155">
        <v>0</v>
      </c>
      <c r="H30" s="155"/>
      <c r="I30" s="155">
        <v>0</v>
      </c>
      <c r="J30" s="155"/>
      <c r="K30" s="155">
        <v>0</v>
      </c>
      <c r="L30" s="155"/>
      <c r="M30" s="155">
        <v>0</v>
      </c>
      <c r="N30" s="155"/>
      <c r="O30" s="155">
        <v>0</v>
      </c>
      <c r="P30" s="155"/>
      <c r="Q30" s="155">
        <v>5310530</v>
      </c>
      <c r="R30" s="155"/>
      <c r="S30" s="155">
        <v>0</v>
      </c>
      <c r="T30" s="155"/>
      <c r="U30" s="155">
        <v>0</v>
      </c>
      <c r="V30" s="155"/>
      <c r="W30" s="155">
        <v>0</v>
      </c>
      <c r="X30" s="155"/>
      <c r="Y30" s="155">
        <v>0</v>
      </c>
      <c r="Z30" s="155"/>
      <c r="AA30" s="155">
        <f>SUM(S30:Y30)</f>
        <v>0</v>
      </c>
      <c r="AB30" s="155"/>
      <c r="AC30" s="155">
        <f>SUM(C30:Q30)+AA30</f>
        <v>5310530</v>
      </c>
      <c r="AD30" s="155"/>
      <c r="AE30" s="155">
        <v>1484939</v>
      </c>
      <c r="AF30" s="155"/>
      <c r="AG30" s="155">
        <f>SUM(AC30:AE30)</f>
        <v>6795469</v>
      </c>
    </row>
    <row r="31" spans="1:33" s="95" customFormat="1" ht="22.5" customHeight="1">
      <c r="A31" s="55" t="s">
        <v>147</v>
      </c>
      <c r="B31" s="5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51"/>
      <c r="Q31" s="142"/>
      <c r="R31" s="51"/>
      <c r="S31" s="138"/>
      <c r="T31" s="138"/>
      <c r="U31" s="138"/>
      <c r="V31" s="150"/>
      <c r="W31" s="138"/>
      <c r="X31" s="150"/>
      <c r="Y31" s="138"/>
      <c r="Z31" s="138"/>
      <c r="AA31" s="138"/>
      <c r="AB31" s="51"/>
      <c r="AC31" s="155"/>
      <c r="AD31" s="51"/>
      <c r="AE31" s="155"/>
      <c r="AF31" s="51"/>
      <c r="AG31" s="155"/>
    </row>
    <row r="32" spans="1:33" s="95" customFormat="1" ht="22.5" customHeight="1">
      <c r="A32" s="55" t="s">
        <v>207</v>
      </c>
      <c r="B32" s="55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1"/>
      <c r="Q32" s="142"/>
      <c r="R32" s="51"/>
      <c r="S32" s="138"/>
      <c r="T32" s="138"/>
      <c r="U32" s="138"/>
      <c r="V32" s="150"/>
      <c r="W32" s="138"/>
      <c r="X32" s="150"/>
      <c r="Y32" s="138"/>
      <c r="Z32" s="138"/>
      <c r="AA32" s="138"/>
      <c r="AB32" s="51"/>
      <c r="AC32" s="155"/>
      <c r="AD32" s="51"/>
      <c r="AE32" s="155"/>
      <c r="AF32" s="51"/>
      <c r="AG32" s="155"/>
    </row>
    <row r="33" spans="1:33" s="95" customFormat="1" ht="22.5" customHeight="1">
      <c r="A33" s="55" t="s">
        <v>198</v>
      </c>
      <c r="B33" s="55"/>
      <c r="C33" s="155">
        <v>0</v>
      </c>
      <c r="D33" s="138"/>
      <c r="E33" s="155">
        <v>0</v>
      </c>
      <c r="F33" s="138"/>
      <c r="G33" s="155">
        <v>0</v>
      </c>
      <c r="H33" s="155"/>
      <c r="I33" s="155">
        <v>0</v>
      </c>
      <c r="J33" s="138"/>
      <c r="K33" s="155">
        <v>0</v>
      </c>
      <c r="L33" s="138"/>
      <c r="M33" s="155">
        <v>0</v>
      </c>
      <c r="N33" s="138"/>
      <c r="O33" s="155">
        <v>0</v>
      </c>
      <c r="P33" s="51"/>
      <c r="Q33" s="142">
        <v>-83897</v>
      </c>
      <c r="R33" s="51"/>
      <c r="S33" s="155">
        <v>0</v>
      </c>
      <c r="T33" s="155"/>
      <c r="U33" s="155">
        <v>0</v>
      </c>
      <c r="V33" s="155"/>
      <c r="W33" s="155">
        <v>0</v>
      </c>
      <c r="X33" s="155"/>
      <c r="Y33" s="155">
        <v>0</v>
      </c>
      <c r="Z33" s="155"/>
      <c r="AA33" s="155">
        <f>SUM(S33:Y33)</f>
        <v>0</v>
      </c>
      <c r="AB33" s="51"/>
      <c r="AC33" s="155">
        <f>SUM(C33:Q33)+AA33</f>
        <v>-83897</v>
      </c>
      <c r="AD33" s="51"/>
      <c r="AE33" s="155">
        <v>0</v>
      </c>
      <c r="AF33" s="51"/>
      <c r="AG33" s="155">
        <f>SUM(AC33:AE33)</f>
        <v>-83897</v>
      </c>
    </row>
    <row r="34" spans="1:33" s="95" customFormat="1" ht="22.5" customHeight="1">
      <c r="A34" s="55" t="s">
        <v>199</v>
      </c>
      <c r="B34" s="55"/>
      <c r="C34" s="152">
        <v>0</v>
      </c>
      <c r="D34" s="138"/>
      <c r="E34" s="152">
        <v>0</v>
      </c>
      <c r="F34" s="138"/>
      <c r="G34" s="152">
        <v>0</v>
      </c>
      <c r="H34" s="155"/>
      <c r="I34" s="152">
        <v>0</v>
      </c>
      <c r="J34" s="138"/>
      <c r="K34" s="152">
        <v>0</v>
      </c>
      <c r="L34" s="138"/>
      <c r="M34" s="152">
        <v>0</v>
      </c>
      <c r="N34" s="138"/>
      <c r="O34" s="152">
        <v>0</v>
      </c>
      <c r="P34" s="138"/>
      <c r="Q34" s="152">
        <v>0</v>
      </c>
      <c r="R34" s="138"/>
      <c r="S34" s="152">
        <v>0</v>
      </c>
      <c r="T34" s="138"/>
      <c r="U34" s="143">
        <v>-15150</v>
      </c>
      <c r="V34" s="150"/>
      <c r="W34" s="143">
        <v>-452025</v>
      </c>
      <c r="X34" s="126"/>
      <c r="Y34" s="143">
        <v>1563342</v>
      </c>
      <c r="Z34" s="51"/>
      <c r="AA34" s="152">
        <f>SUM(S34:Y34)</f>
        <v>1096167</v>
      </c>
      <c r="AB34" s="51"/>
      <c r="AC34" s="152">
        <f>SUM(C34:Q34)+AA34</f>
        <v>1096167</v>
      </c>
      <c r="AD34" s="51"/>
      <c r="AE34" s="143">
        <v>506443</v>
      </c>
      <c r="AF34" s="51"/>
      <c r="AG34" s="152">
        <f>SUM(AC34:AE34)</f>
        <v>1602610</v>
      </c>
    </row>
    <row r="35" spans="1:35" s="17" customFormat="1" ht="22.5" customHeight="1">
      <c r="A35" s="7" t="s">
        <v>148</v>
      </c>
      <c r="B35" s="77"/>
      <c r="C35" s="154">
        <f>SUM(C29:C34)</f>
        <v>0</v>
      </c>
      <c r="D35" s="141"/>
      <c r="E35" s="154">
        <f>SUM(E29:E34)</f>
        <v>0</v>
      </c>
      <c r="F35" s="141"/>
      <c r="G35" s="154">
        <f>SUM(G29:G34)</f>
        <v>0</v>
      </c>
      <c r="H35" s="154"/>
      <c r="I35" s="154">
        <f>SUM(I29:I34)</f>
        <v>0</v>
      </c>
      <c r="J35" s="141"/>
      <c r="K35" s="154">
        <f>SUM(K29:K34)</f>
        <v>0</v>
      </c>
      <c r="L35" s="141"/>
      <c r="M35" s="154">
        <f>SUM(M29:M34)</f>
        <v>0</v>
      </c>
      <c r="N35" s="141"/>
      <c r="O35" s="154">
        <f>SUM(O29:O34)</f>
        <v>0</v>
      </c>
      <c r="P35" s="73"/>
      <c r="Q35" s="154">
        <f>SUM(Q29:Q34)</f>
        <v>5226633</v>
      </c>
      <c r="R35" s="112"/>
      <c r="S35" s="154">
        <f>SUM(S29:S34)</f>
        <v>0</v>
      </c>
      <c r="T35" s="141"/>
      <c r="U35" s="154">
        <f>SUM(U29:U34)</f>
        <v>-15150</v>
      </c>
      <c r="V35" s="111"/>
      <c r="W35" s="154">
        <f>SUM(W29:W34)</f>
        <v>-452025</v>
      </c>
      <c r="X35" s="111"/>
      <c r="Y35" s="154">
        <f>SUM(Y29:Y34)</f>
        <v>1563342</v>
      </c>
      <c r="Z35" s="112"/>
      <c r="AA35" s="154">
        <f>SUM(AA29:AA34)</f>
        <v>1096167</v>
      </c>
      <c r="AB35" s="112"/>
      <c r="AC35" s="154">
        <f>SUM(C35:Q35)+AA35</f>
        <v>6322800</v>
      </c>
      <c r="AD35" s="112"/>
      <c r="AE35" s="154">
        <f>SUM(AE29:AE34)</f>
        <v>1991382</v>
      </c>
      <c r="AF35" s="112"/>
      <c r="AG35" s="154">
        <f>SUM(AG29:AG34)</f>
        <v>8314182</v>
      </c>
      <c r="AI35" s="202"/>
    </row>
    <row r="36" spans="1:35" s="95" customFormat="1" ht="22.5" customHeight="1">
      <c r="A36" s="6" t="s">
        <v>234</v>
      </c>
      <c r="B36" s="55"/>
      <c r="C36" s="176">
        <v>0</v>
      </c>
      <c r="D36" s="138"/>
      <c r="E36" s="176">
        <v>0</v>
      </c>
      <c r="F36" s="138"/>
      <c r="G36" s="176">
        <v>0</v>
      </c>
      <c r="H36" s="155"/>
      <c r="I36" s="176">
        <v>0</v>
      </c>
      <c r="J36" s="138"/>
      <c r="K36" s="176">
        <v>0</v>
      </c>
      <c r="L36" s="138"/>
      <c r="M36" s="176">
        <v>0</v>
      </c>
      <c r="N36" s="138"/>
      <c r="O36" s="176">
        <v>0</v>
      </c>
      <c r="P36" s="51"/>
      <c r="Q36" s="176">
        <v>3008</v>
      </c>
      <c r="R36" s="177"/>
      <c r="S36" s="176">
        <f>-Q36</f>
        <v>-3008</v>
      </c>
      <c r="T36" s="138"/>
      <c r="U36" s="176">
        <v>0</v>
      </c>
      <c r="V36" s="178"/>
      <c r="W36" s="176">
        <v>0</v>
      </c>
      <c r="X36" s="178"/>
      <c r="Y36" s="176">
        <v>0</v>
      </c>
      <c r="Z36" s="177"/>
      <c r="AA36" s="176">
        <f>SUM(S36:Y36)</f>
        <v>-3008</v>
      </c>
      <c r="AB36" s="177"/>
      <c r="AC36" s="176">
        <f>SUM(C36:Q36)+AA36</f>
        <v>0</v>
      </c>
      <c r="AD36" s="177"/>
      <c r="AE36" s="176">
        <v>0</v>
      </c>
      <c r="AF36" s="177"/>
      <c r="AG36" s="176">
        <f>SUM(AC36:AE36)</f>
        <v>0</v>
      </c>
      <c r="AI36" s="203"/>
    </row>
    <row r="37" spans="1:34" s="120" customFormat="1" ht="21.75" customHeight="1" thickBot="1">
      <c r="A37" s="83" t="s">
        <v>293</v>
      </c>
      <c r="B37" s="83"/>
      <c r="C37" s="75">
        <f>C13+C35+C27+C36</f>
        <v>7742942</v>
      </c>
      <c r="D37" s="76"/>
      <c r="E37" s="75">
        <f>E13+E35+E27+E36</f>
        <v>-1135146</v>
      </c>
      <c r="F37" s="76"/>
      <c r="G37" s="75">
        <f>G13+G35+G27+G36</f>
        <v>36462883</v>
      </c>
      <c r="H37" s="76"/>
      <c r="I37" s="75">
        <f>I13+I35+I27+I36</f>
        <v>3470021</v>
      </c>
      <c r="J37" s="76"/>
      <c r="K37" s="75">
        <f>K13+K35+K27+K36</f>
        <v>102544</v>
      </c>
      <c r="L37" s="76"/>
      <c r="M37" s="75">
        <f>M13+M35+M27+M36</f>
        <v>820666</v>
      </c>
      <c r="N37" s="76"/>
      <c r="O37" s="204">
        <v>0</v>
      </c>
      <c r="P37" s="76"/>
      <c r="Q37" s="75">
        <f>Q13+Q35+Q27+Q36</f>
        <v>52458809</v>
      </c>
      <c r="R37" s="76"/>
      <c r="S37" s="75">
        <f>S13+S35+S27+S36</f>
        <v>7852420</v>
      </c>
      <c r="T37" s="76"/>
      <c r="U37" s="75">
        <f>U13+U35+U27+U36</f>
        <v>200794</v>
      </c>
      <c r="V37" s="76"/>
      <c r="W37" s="75">
        <f>W13+W35+W27+W36</f>
        <v>325202</v>
      </c>
      <c r="X37" s="76"/>
      <c r="Y37" s="75">
        <f>Y13+Y35+Y27+Y36</f>
        <v>-2895071</v>
      </c>
      <c r="Z37" s="76"/>
      <c r="AA37" s="75">
        <f>AA13+AA35+AA27+AA36</f>
        <v>5483345</v>
      </c>
      <c r="AB37" s="76"/>
      <c r="AC37" s="75">
        <f>AC13+AC35+AC27</f>
        <v>105406064</v>
      </c>
      <c r="AD37" s="76"/>
      <c r="AE37" s="75">
        <f>AE13+AE35+AE27+AE36</f>
        <v>17689391</v>
      </c>
      <c r="AF37" s="76"/>
      <c r="AG37" s="75">
        <f>AG13+AG35+AG27+AG36</f>
        <v>123095455</v>
      </c>
      <c r="AH37" s="29"/>
    </row>
    <row r="38" spans="5:25" ht="21" customHeight="1" thickTop="1"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</row>
    <row r="39" spans="5:33" ht="21" customHeight="1"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AA39" s="206"/>
      <c r="AC39" s="207"/>
      <c r="AE39" s="207"/>
      <c r="AG39" s="207"/>
    </row>
    <row r="40" spans="17:33" ht="21" customHeight="1">
      <c r="Q40" s="208"/>
      <c r="R40" s="209"/>
      <c r="S40" s="207"/>
      <c r="T40" s="207"/>
      <c r="U40" s="207"/>
      <c r="V40" s="207"/>
      <c r="W40" s="207"/>
      <c r="X40" s="207"/>
      <c r="Y40" s="207"/>
      <c r="Z40" s="207"/>
      <c r="AA40" s="207"/>
      <c r="AC40" s="210"/>
      <c r="AE40" s="210"/>
      <c r="AG40" s="207"/>
    </row>
    <row r="41" spans="5:33" ht="21" customHeight="1">
      <c r="E41" s="206"/>
      <c r="G41" s="206"/>
      <c r="H41" s="206"/>
      <c r="K41" s="206"/>
      <c r="Q41" s="208"/>
      <c r="R41" s="209"/>
      <c r="S41" s="208"/>
      <c r="T41" s="208"/>
      <c r="U41" s="208"/>
      <c r="V41" s="208"/>
      <c r="W41" s="208"/>
      <c r="X41" s="208"/>
      <c r="Y41" s="208"/>
      <c r="Z41" s="209"/>
      <c r="AA41" s="211"/>
      <c r="AC41" s="210"/>
      <c r="AE41" s="210"/>
      <c r="AG41" s="207"/>
    </row>
    <row r="42" spans="17:33" ht="21" customHeight="1">
      <c r="Q42" s="212"/>
      <c r="R42" s="209"/>
      <c r="AB42" s="206"/>
      <c r="AC42" s="210"/>
      <c r="AE42" s="210"/>
      <c r="AG42" s="207"/>
    </row>
    <row r="43" spans="7:27" ht="21" customHeight="1">
      <c r="G43" s="213"/>
      <c r="H43" s="213"/>
      <c r="K43" s="213"/>
      <c r="Q43" s="205"/>
      <c r="AA43" s="214"/>
    </row>
    <row r="44" spans="17:27" ht="21" customHeight="1">
      <c r="Q44" s="213"/>
      <c r="AA44" s="214"/>
    </row>
    <row r="45" ht="21" customHeight="1">
      <c r="AA45" s="214"/>
    </row>
    <row r="46" spans="27:33" ht="21" customHeight="1">
      <c r="AA46" s="214"/>
      <c r="AC46" s="207"/>
      <c r="AE46" s="207"/>
      <c r="AG46" s="207"/>
    </row>
    <row r="47" ht="21" customHeight="1">
      <c r="AG47" s="207"/>
    </row>
  </sheetData>
  <sheetProtection/>
  <mergeCells count="2">
    <mergeCell ref="C4:AG4"/>
    <mergeCell ref="S5:AA5"/>
  </mergeCells>
  <printOptions/>
  <pageMargins left="0.7" right="0.4" top="0.48" bottom="0.5" header="0.5" footer="0.5"/>
  <pageSetup firstPageNumber="13" useFirstPageNumber="1" fitToHeight="1" fitToWidth="1" horizontalDpi="600" verticalDpi="600" orientation="landscape" paperSize="9" scale="59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7"/>
  <sheetViews>
    <sheetView zoomScaleSheetLayoutView="70" zoomScalePageLayoutView="0" workbookViewId="0" topLeftCell="A1">
      <selection activeCell="A3" sqref="A3"/>
    </sheetView>
  </sheetViews>
  <sheetFormatPr defaultColWidth="9.140625" defaultRowHeight="21" customHeight="1"/>
  <cols>
    <col min="1" max="1" width="40.28125" style="37" customWidth="1"/>
    <col min="2" max="2" width="0.85546875" style="37" customWidth="1"/>
    <col min="3" max="3" width="13.7109375" style="37" customWidth="1"/>
    <col min="4" max="4" width="0.71875" style="37" customWidth="1"/>
    <col min="5" max="5" width="13.7109375" style="37" customWidth="1"/>
    <col min="6" max="6" width="0.71875" style="37" customWidth="1"/>
    <col min="7" max="7" width="13.7109375" style="37" customWidth="1"/>
    <col min="8" max="8" width="0.9921875" style="37" customWidth="1"/>
    <col min="9" max="9" width="13.7109375" style="37" customWidth="1"/>
    <col min="10" max="10" width="0.85546875" style="37" customWidth="1"/>
    <col min="11" max="11" width="13.7109375" style="37" customWidth="1"/>
    <col min="12" max="12" width="0.85546875" style="37" customWidth="1"/>
    <col min="13" max="13" width="13.7109375" style="37" customWidth="1"/>
    <col min="14" max="14" width="0.85546875" style="37" customWidth="1"/>
    <col min="15" max="15" width="13.7109375" style="37" hidden="1" customWidth="1"/>
    <col min="16" max="16" width="0.85546875" style="37" hidden="1" customWidth="1"/>
    <col min="17" max="17" width="13.7109375" style="37" customWidth="1"/>
    <col min="18" max="18" width="0.85546875" style="37" customWidth="1"/>
    <col min="19" max="19" width="13.7109375" style="37" customWidth="1"/>
    <col min="20" max="20" width="0.71875" style="37" customWidth="1"/>
    <col min="21" max="21" width="13.7109375" style="37" customWidth="1"/>
    <col min="22" max="22" width="0.71875" style="37" customWidth="1"/>
    <col min="23" max="23" width="14.28125" style="37" customWidth="1"/>
    <col min="24" max="24" width="0.71875" style="37" customWidth="1"/>
    <col min="25" max="25" width="13.7109375" style="37" customWidth="1"/>
    <col min="26" max="26" width="0.5625" style="37" customWidth="1"/>
    <col min="27" max="27" width="13.7109375" style="37" customWidth="1"/>
    <col min="28" max="28" width="0.71875" style="37" customWidth="1"/>
    <col min="29" max="29" width="13.7109375" style="37" customWidth="1"/>
    <col min="30" max="30" width="0.5625" style="37" customWidth="1"/>
    <col min="31" max="31" width="13.7109375" style="37" customWidth="1"/>
    <col min="32" max="32" width="0.5625" style="37" customWidth="1"/>
    <col min="33" max="33" width="13.7109375" style="37" customWidth="1"/>
    <col min="34" max="34" width="11.421875" style="37" bestFit="1" customWidth="1"/>
    <col min="35" max="16384" width="9.00390625" style="37" customWidth="1"/>
  </cols>
  <sheetData>
    <row r="1" spans="1:32" ht="24.75" customHeight="1">
      <c r="A1" s="79" t="s">
        <v>0</v>
      </c>
      <c r="B1" s="79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/>
      <c r="T1" s="36"/>
      <c r="U1" s="35"/>
      <c r="V1" s="36"/>
      <c r="W1" s="35"/>
      <c r="X1" s="36"/>
      <c r="Y1" s="35"/>
      <c r="Z1" s="35"/>
      <c r="AA1" s="35"/>
      <c r="AB1" s="35"/>
      <c r="AC1" s="36"/>
      <c r="AD1" s="36"/>
      <c r="AE1" s="35"/>
      <c r="AF1" s="36"/>
    </row>
    <row r="2" spans="1:32" ht="24.75" customHeight="1">
      <c r="A2" s="79" t="s">
        <v>208</v>
      </c>
      <c r="B2" s="79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5"/>
      <c r="T2" s="36"/>
      <c r="U2" s="35"/>
      <c r="V2" s="36"/>
      <c r="W2" s="35"/>
      <c r="X2" s="36"/>
      <c r="Y2" s="35"/>
      <c r="Z2" s="35"/>
      <c r="AA2" s="35"/>
      <c r="AB2" s="35"/>
      <c r="AC2" s="36"/>
      <c r="AD2" s="36"/>
      <c r="AE2" s="35"/>
      <c r="AF2" s="36"/>
    </row>
    <row r="3" spans="1:33" ht="23.25" customHeight="1">
      <c r="A3" s="79"/>
      <c r="B3" s="7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101" t="s">
        <v>128</v>
      </c>
    </row>
    <row r="4" spans="1:33" ht="23.25" customHeight="1">
      <c r="A4" s="79"/>
      <c r="B4" s="79"/>
      <c r="C4" s="252" t="s">
        <v>2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</row>
    <row r="5" spans="1:33" ht="21.75" customHeight="1">
      <c r="A5" s="80"/>
      <c r="B5" s="80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253" t="s">
        <v>135</v>
      </c>
      <c r="T5" s="253"/>
      <c r="U5" s="253"/>
      <c r="V5" s="253"/>
      <c r="W5" s="253"/>
      <c r="X5" s="253"/>
      <c r="Y5" s="253"/>
      <c r="Z5" s="253"/>
      <c r="AA5" s="253"/>
      <c r="AB5" s="103"/>
      <c r="AC5" s="103"/>
      <c r="AD5" s="103"/>
      <c r="AE5" s="103"/>
      <c r="AF5" s="103"/>
      <c r="AG5" s="103"/>
    </row>
    <row r="6" spans="1:33" ht="9" customHeight="1">
      <c r="A6" s="80"/>
      <c r="B6" s="80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27"/>
      <c r="T6" s="127"/>
      <c r="U6" s="127"/>
      <c r="V6" s="127"/>
      <c r="W6" s="127"/>
      <c r="X6" s="127"/>
      <c r="Y6" s="127"/>
      <c r="Z6" s="127"/>
      <c r="AA6" s="127"/>
      <c r="AB6" s="103"/>
      <c r="AC6" s="103"/>
      <c r="AD6" s="103"/>
      <c r="AE6" s="103"/>
      <c r="AF6" s="103"/>
      <c r="AG6" s="103"/>
    </row>
    <row r="7" spans="1:33" ht="21.75" customHeight="1">
      <c r="A7" s="81"/>
      <c r="B7" s="81"/>
      <c r="C7" s="91"/>
      <c r="D7" s="26"/>
      <c r="E7" s="26"/>
      <c r="F7" s="26"/>
      <c r="G7" s="52"/>
      <c r="H7" s="52"/>
      <c r="I7" s="52"/>
      <c r="J7" s="52"/>
      <c r="K7" s="52" t="s">
        <v>221</v>
      </c>
      <c r="L7" s="52"/>
      <c r="M7" s="52"/>
      <c r="N7" s="52"/>
      <c r="O7" s="52"/>
      <c r="P7" s="52"/>
      <c r="Q7" s="52"/>
      <c r="R7" s="52"/>
      <c r="S7" s="40"/>
      <c r="T7" s="52"/>
      <c r="U7" s="52"/>
      <c r="V7" s="40"/>
      <c r="W7" s="52" t="s">
        <v>101</v>
      </c>
      <c r="X7" s="52"/>
      <c r="Y7" s="52"/>
      <c r="Z7" s="52"/>
      <c r="AA7" s="91" t="s">
        <v>136</v>
      </c>
      <c r="AB7" s="134"/>
      <c r="AC7" s="38"/>
      <c r="AD7" s="52"/>
      <c r="AE7" s="52" t="s">
        <v>44</v>
      </c>
      <c r="AF7" s="40"/>
      <c r="AG7" s="135"/>
    </row>
    <row r="8" spans="1:33" ht="21.75" customHeight="1">
      <c r="A8" s="81"/>
      <c r="B8" s="81"/>
      <c r="C8" s="91" t="s">
        <v>31</v>
      </c>
      <c r="D8" s="26"/>
      <c r="E8" s="26"/>
      <c r="F8" s="26"/>
      <c r="G8" s="52"/>
      <c r="H8" s="52"/>
      <c r="I8" s="52"/>
      <c r="J8" s="52"/>
      <c r="K8" s="52" t="s">
        <v>101</v>
      </c>
      <c r="L8" s="52"/>
      <c r="M8" s="52"/>
      <c r="N8" s="52"/>
      <c r="O8" s="52"/>
      <c r="P8" s="52"/>
      <c r="Q8" s="136" t="s">
        <v>22</v>
      </c>
      <c r="R8" s="52"/>
      <c r="S8" s="40" t="s">
        <v>88</v>
      </c>
      <c r="T8" s="52"/>
      <c r="U8" s="52" t="s">
        <v>21</v>
      </c>
      <c r="V8" s="40"/>
      <c r="W8" s="40" t="s">
        <v>119</v>
      </c>
      <c r="X8" s="52"/>
      <c r="Y8" s="52" t="s">
        <v>88</v>
      </c>
      <c r="Z8" s="52"/>
      <c r="AA8" s="91" t="s">
        <v>137</v>
      </c>
      <c r="AB8" s="134"/>
      <c r="AC8" s="38" t="s">
        <v>67</v>
      </c>
      <c r="AD8" s="52"/>
      <c r="AE8" s="52" t="s">
        <v>139</v>
      </c>
      <c r="AF8" s="40"/>
      <c r="AG8" s="135"/>
    </row>
    <row r="9" spans="1:33" ht="21.75" customHeight="1">
      <c r="A9" s="81"/>
      <c r="B9" s="81"/>
      <c r="C9" s="5" t="s">
        <v>32</v>
      </c>
      <c r="D9" s="52"/>
      <c r="E9" s="52" t="s">
        <v>117</v>
      </c>
      <c r="F9" s="52"/>
      <c r="G9" s="52" t="s">
        <v>28</v>
      </c>
      <c r="H9" s="52"/>
      <c r="I9" s="52"/>
      <c r="J9" s="52"/>
      <c r="K9" s="52" t="s">
        <v>222</v>
      </c>
      <c r="L9" s="52"/>
      <c r="M9" s="52" t="s">
        <v>95</v>
      </c>
      <c r="N9" s="52"/>
      <c r="O9" s="52" t="s">
        <v>252</v>
      </c>
      <c r="P9" s="52"/>
      <c r="Q9" s="52" t="s">
        <v>54</v>
      </c>
      <c r="R9" s="52"/>
      <c r="S9" s="40" t="s">
        <v>66</v>
      </c>
      <c r="T9" s="52"/>
      <c r="U9" s="52" t="s">
        <v>29</v>
      </c>
      <c r="V9" s="40"/>
      <c r="W9" s="40" t="s">
        <v>118</v>
      </c>
      <c r="X9" s="52"/>
      <c r="Y9" s="52" t="s">
        <v>55</v>
      </c>
      <c r="Z9" s="52"/>
      <c r="AA9" s="52" t="s">
        <v>138</v>
      </c>
      <c r="AB9" s="52"/>
      <c r="AC9" s="40" t="s">
        <v>45</v>
      </c>
      <c r="AD9" s="52"/>
      <c r="AE9" s="52" t="s">
        <v>140</v>
      </c>
      <c r="AF9" s="40"/>
      <c r="AG9" s="52" t="s">
        <v>67</v>
      </c>
    </row>
    <row r="10" spans="1:33" ht="21.75" customHeight="1">
      <c r="A10" s="82"/>
      <c r="B10" s="9"/>
      <c r="C10" s="86" t="s">
        <v>34</v>
      </c>
      <c r="D10" s="52"/>
      <c r="E10" s="88" t="s">
        <v>116</v>
      </c>
      <c r="F10" s="52"/>
      <c r="G10" s="88" t="s">
        <v>87</v>
      </c>
      <c r="H10" s="52"/>
      <c r="I10" s="125" t="s">
        <v>176</v>
      </c>
      <c r="J10" s="52"/>
      <c r="K10" s="88" t="s">
        <v>212</v>
      </c>
      <c r="L10" s="52"/>
      <c r="M10" s="88" t="s">
        <v>52</v>
      </c>
      <c r="N10" s="52"/>
      <c r="O10" s="190" t="s">
        <v>253</v>
      </c>
      <c r="P10" s="52"/>
      <c r="Q10" s="88" t="s">
        <v>53</v>
      </c>
      <c r="R10" s="52"/>
      <c r="S10" s="87" t="s">
        <v>1</v>
      </c>
      <c r="T10" s="52"/>
      <c r="U10" s="88" t="s">
        <v>30</v>
      </c>
      <c r="V10" s="40"/>
      <c r="W10" s="125" t="s">
        <v>149</v>
      </c>
      <c r="X10" s="52"/>
      <c r="Y10" s="88" t="s">
        <v>33</v>
      </c>
      <c r="Z10" s="52"/>
      <c r="AA10" s="88" t="s">
        <v>19</v>
      </c>
      <c r="AB10" s="52"/>
      <c r="AC10" s="87" t="s">
        <v>82</v>
      </c>
      <c r="AD10" s="52"/>
      <c r="AE10" s="88" t="s">
        <v>141</v>
      </c>
      <c r="AF10" s="40"/>
      <c r="AG10" s="88" t="s">
        <v>45</v>
      </c>
    </row>
    <row r="11" spans="1:33" ht="3.75" customHeight="1">
      <c r="A11" s="82"/>
      <c r="B11" s="8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2" ht="21.75" customHeight="1">
      <c r="A12" s="83" t="s">
        <v>294</v>
      </c>
      <c r="B12" s="83"/>
    </row>
    <row r="13" spans="1:34" s="120" customFormat="1" ht="21.75" customHeight="1">
      <c r="A13" s="231" t="s">
        <v>271</v>
      </c>
      <c r="B13" s="231"/>
      <c r="C13" s="39">
        <v>7742942</v>
      </c>
      <c r="D13" s="39"/>
      <c r="E13" s="39">
        <v>-1135146</v>
      </c>
      <c r="F13" s="39"/>
      <c r="G13" s="39">
        <v>36462883</v>
      </c>
      <c r="H13" s="39"/>
      <c r="I13" s="154">
        <v>3470021</v>
      </c>
      <c r="J13" s="39"/>
      <c r="K13" s="154">
        <v>102544</v>
      </c>
      <c r="L13" s="39"/>
      <c r="M13" s="39">
        <v>820666</v>
      </c>
      <c r="N13" s="39"/>
      <c r="O13" s="232">
        <v>0</v>
      </c>
      <c r="P13" s="39"/>
      <c r="Q13" s="39">
        <v>53492657</v>
      </c>
      <c r="R13" s="39"/>
      <c r="S13" s="39">
        <v>7852420</v>
      </c>
      <c r="T13" s="39"/>
      <c r="U13" s="39">
        <v>-171338</v>
      </c>
      <c r="V13" s="39"/>
      <c r="W13" s="39">
        <v>284698</v>
      </c>
      <c r="X13" s="39"/>
      <c r="Y13" s="39">
        <v>872253</v>
      </c>
      <c r="Z13" s="39"/>
      <c r="AA13" s="39">
        <v>8838033</v>
      </c>
      <c r="AB13" s="39"/>
      <c r="AC13" s="39">
        <v>109794600</v>
      </c>
      <c r="AD13" s="39"/>
      <c r="AE13" s="39">
        <v>19777970</v>
      </c>
      <c r="AG13" s="39">
        <v>129572570</v>
      </c>
      <c r="AH13" s="29"/>
    </row>
    <row r="14" spans="1:33" s="120" customFormat="1" ht="21.75" customHeight="1">
      <c r="A14" s="120" t="s">
        <v>159</v>
      </c>
      <c r="B14" s="23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78"/>
      <c r="AD14" s="39"/>
      <c r="AE14" s="39"/>
      <c r="AF14" s="39"/>
      <c r="AG14" s="39"/>
    </row>
    <row r="15" spans="1:33" s="120" customFormat="1" ht="21.75" customHeight="1">
      <c r="A15" s="120" t="s">
        <v>151</v>
      </c>
      <c r="B15" s="23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78"/>
      <c r="AD15" s="39"/>
      <c r="AE15" s="39"/>
      <c r="AF15" s="39"/>
      <c r="AG15" s="39"/>
    </row>
    <row r="16" spans="1:33" s="120" customFormat="1" ht="21.75" customHeight="1">
      <c r="A16" s="132" t="s">
        <v>174</v>
      </c>
      <c r="B16" s="2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78"/>
      <c r="AD16" s="39"/>
      <c r="AE16" s="39"/>
      <c r="AF16" s="39"/>
      <c r="AG16" s="39"/>
    </row>
    <row r="17" spans="1:33" s="120" customFormat="1" ht="21.75" customHeight="1">
      <c r="A17" s="132" t="s">
        <v>175</v>
      </c>
      <c r="B17" s="23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154"/>
      <c r="T17" s="39"/>
      <c r="U17" s="39"/>
      <c r="V17" s="39"/>
      <c r="W17" s="39"/>
      <c r="X17" s="39"/>
      <c r="Y17" s="39"/>
      <c r="Z17" s="39"/>
      <c r="AA17" s="39"/>
      <c r="AB17" s="39"/>
      <c r="AC17" s="78"/>
      <c r="AD17" s="39"/>
      <c r="AE17" s="39"/>
      <c r="AF17" s="39"/>
      <c r="AG17" s="39"/>
    </row>
    <row r="18" spans="1:33" s="95" customFormat="1" ht="22.5" customHeight="1">
      <c r="A18" s="55" t="s">
        <v>254</v>
      </c>
      <c r="B18" s="55"/>
      <c r="C18" s="152">
        <v>0</v>
      </c>
      <c r="D18" s="139"/>
      <c r="E18" s="152">
        <v>0</v>
      </c>
      <c r="F18" s="138"/>
      <c r="G18" s="152">
        <v>0</v>
      </c>
      <c r="H18" s="155"/>
      <c r="I18" s="152">
        <v>0</v>
      </c>
      <c r="J18" s="139"/>
      <c r="K18" s="152">
        <v>0</v>
      </c>
      <c r="L18" s="138"/>
      <c r="M18" s="152">
        <v>0</v>
      </c>
      <c r="N18" s="138"/>
      <c r="O18" s="152">
        <v>0</v>
      </c>
      <c r="P18" s="139"/>
      <c r="Q18" s="152">
        <v>-4063466</v>
      </c>
      <c r="R18" s="139"/>
      <c r="S18" s="152">
        <v>0</v>
      </c>
      <c r="T18" s="139"/>
      <c r="U18" s="152">
        <v>0</v>
      </c>
      <c r="V18" s="150"/>
      <c r="W18" s="152">
        <v>0</v>
      </c>
      <c r="X18" s="150"/>
      <c r="Y18" s="152">
        <v>0</v>
      </c>
      <c r="Z18" s="139"/>
      <c r="AA18" s="155">
        <f>SUM(S18:Z18)</f>
        <v>0</v>
      </c>
      <c r="AB18" s="138"/>
      <c r="AC18" s="152">
        <f>SUM(C18:Q18)+AA18</f>
        <v>-4063466</v>
      </c>
      <c r="AD18" s="56"/>
      <c r="AE18" s="142">
        <v>-1349908</v>
      </c>
      <c r="AF18" s="56"/>
      <c r="AG18" s="155">
        <f>SUM(AC18:AE18)</f>
        <v>-5413374</v>
      </c>
    </row>
    <row r="19" spans="1:33" s="17" customFormat="1" ht="22.5" customHeight="1">
      <c r="A19" s="132" t="s">
        <v>180</v>
      </c>
      <c r="B19" s="77"/>
      <c r="C19" s="156"/>
      <c r="D19" s="145"/>
      <c r="E19" s="156"/>
      <c r="F19" s="141"/>
      <c r="G19" s="156"/>
      <c r="H19" s="141"/>
      <c r="I19" s="156"/>
      <c r="J19" s="145"/>
      <c r="K19" s="156"/>
      <c r="L19" s="141"/>
      <c r="M19" s="156"/>
      <c r="N19" s="141"/>
      <c r="O19" s="156"/>
      <c r="P19" s="145"/>
      <c r="Q19" s="156"/>
      <c r="R19" s="145"/>
      <c r="S19" s="156"/>
      <c r="T19" s="145"/>
      <c r="U19" s="156"/>
      <c r="V19" s="140"/>
      <c r="W19" s="156"/>
      <c r="X19" s="140"/>
      <c r="Y19" s="156"/>
      <c r="Z19" s="145"/>
      <c r="AA19" s="156"/>
      <c r="AB19" s="141"/>
      <c r="AC19" s="156"/>
      <c r="AD19" s="121"/>
      <c r="AE19" s="147"/>
      <c r="AF19" s="121"/>
      <c r="AG19" s="157"/>
    </row>
    <row r="20" spans="1:33" s="17" customFormat="1" ht="22.5" customHeight="1">
      <c r="A20" s="132" t="s">
        <v>175</v>
      </c>
      <c r="B20" s="77"/>
      <c r="C20" s="153">
        <f>SUM(C18:C19)</f>
        <v>0</v>
      </c>
      <c r="D20" s="145"/>
      <c r="E20" s="153">
        <f>SUM(E18:E19)</f>
        <v>0</v>
      </c>
      <c r="F20" s="141"/>
      <c r="G20" s="153">
        <f>SUM(G18:G19)</f>
        <v>0</v>
      </c>
      <c r="H20" s="154"/>
      <c r="I20" s="153">
        <f>SUM(I18:I19)</f>
        <v>0</v>
      </c>
      <c r="J20" s="145"/>
      <c r="K20" s="153">
        <f>SUM(K18:K19)</f>
        <v>0</v>
      </c>
      <c r="L20" s="141"/>
      <c r="M20" s="153">
        <f>SUM(M18:M19)</f>
        <v>0</v>
      </c>
      <c r="N20" s="141"/>
      <c r="O20" s="153">
        <f>SUM(O18:O19)</f>
        <v>0</v>
      </c>
      <c r="P20" s="145"/>
      <c r="Q20" s="153">
        <f>SUM(Q18:Q19)</f>
        <v>-4063466</v>
      </c>
      <c r="R20" s="145"/>
      <c r="S20" s="153">
        <f>SUM(S18:S19)</f>
        <v>0</v>
      </c>
      <c r="T20" s="145"/>
      <c r="U20" s="153">
        <f>SUM(U18:U19)</f>
        <v>0</v>
      </c>
      <c r="V20" s="140"/>
      <c r="W20" s="153">
        <f>SUM(W18:W19)</f>
        <v>0</v>
      </c>
      <c r="X20" s="140"/>
      <c r="Y20" s="153">
        <f>SUM(Y18:Y19)</f>
        <v>0</v>
      </c>
      <c r="Z20" s="145"/>
      <c r="AA20" s="153">
        <f>SUM(AA18:AA19)</f>
        <v>0</v>
      </c>
      <c r="AB20" s="141"/>
      <c r="AC20" s="153">
        <f>SUM(AC18:AC19)</f>
        <v>-4063466</v>
      </c>
      <c r="AD20" s="121"/>
      <c r="AE20" s="153">
        <f>SUM(AE18:AE19)</f>
        <v>-1349908</v>
      </c>
      <c r="AF20" s="121"/>
      <c r="AG20" s="153">
        <f>SUM(AG18:AG19)</f>
        <v>-5413374</v>
      </c>
    </row>
    <row r="21" spans="1:33" s="17" customFormat="1" ht="22.5" customHeight="1">
      <c r="A21" s="237" t="s">
        <v>150</v>
      </c>
      <c r="B21" s="77"/>
      <c r="C21" s="141"/>
      <c r="D21" s="145"/>
      <c r="E21" s="141"/>
      <c r="F21" s="141"/>
      <c r="G21" s="141"/>
      <c r="H21" s="141"/>
      <c r="I21" s="141"/>
      <c r="J21" s="145"/>
      <c r="K21" s="141"/>
      <c r="L21" s="141"/>
      <c r="M21" s="141"/>
      <c r="N21" s="141"/>
      <c r="O21" s="141"/>
      <c r="P21" s="145"/>
      <c r="Q21" s="141"/>
      <c r="R21" s="145"/>
      <c r="S21" s="141"/>
      <c r="T21" s="145"/>
      <c r="U21" s="141"/>
      <c r="V21" s="140"/>
      <c r="W21" s="141"/>
      <c r="X21" s="140"/>
      <c r="Y21" s="141"/>
      <c r="Z21" s="145"/>
      <c r="AA21" s="141"/>
      <c r="AB21" s="141"/>
      <c r="AC21" s="141"/>
      <c r="AD21" s="121"/>
      <c r="AE21" s="146"/>
      <c r="AF21" s="121"/>
      <c r="AG21" s="74"/>
    </row>
    <row r="22" spans="1:33" s="17" customFormat="1" ht="22.5" customHeight="1">
      <c r="A22" s="237" t="s">
        <v>160</v>
      </c>
      <c r="B22" s="77"/>
      <c r="C22" s="141"/>
      <c r="D22" s="145"/>
      <c r="E22" s="141"/>
      <c r="F22" s="141"/>
      <c r="G22" s="141"/>
      <c r="H22" s="141"/>
      <c r="I22" s="141"/>
      <c r="J22" s="145"/>
      <c r="K22" s="141"/>
      <c r="L22" s="141"/>
      <c r="M22" s="141"/>
      <c r="N22" s="141"/>
      <c r="O22" s="141"/>
      <c r="P22" s="145"/>
      <c r="Q22" s="141"/>
      <c r="R22" s="145"/>
      <c r="S22" s="141"/>
      <c r="T22" s="145"/>
      <c r="U22" s="141"/>
      <c r="V22" s="140"/>
      <c r="W22" s="141"/>
      <c r="X22" s="140"/>
      <c r="Y22" s="141"/>
      <c r="Z22" s="145"/>
      <c r="AA22" s="141"/>
      <c r="AB22" s="141"/>
      <c r="AC22" s="141"/>
      <c r="AD22" s="121"/>
      <c r="AE22" s="146"/>
      <c r="AF22" s="121"/>
      <c r="AG22" s="74"/>
    </row>
    <row r="23" spans="1:33" s="17" customFormat="1" ht="22.5" customHeight="1">
      <c r="A23" s="55" t="s">
        <v>289</v>
      </c>
      <c r="B23" s="77"/>
      <c r="C23" s="141"/>
      <c r="D23" s="145"/>
      <c r="E23" s="141"/>
      <c r="F23" s="141"/>
      <c r="G23" s="141"/>
      <c r="H23" s="141"/>
      <c r="I23" s="141"/>
      <c r="J23" s="145"/>
      <c r="K23" s="141"/>
      <c r="L23" s="141"/>
      <c r="M23" s="141"/>
      <c r="N23" s="141"/>
      <c r="O23" s="141"/>
      <c r="P23" s="145"/>
      <c r="Q23" s="141"/>
      <c r="R23" s="145"/>
      <c r="S23" s="141"/>
      <c r="T23" s="145"/>
      <c r="U23" s="141"/>
      <c r="V23" s="140"/>
      <c r="W23" s="141"/>
      <c r="X23" s="140"/>
      <c r="Y23" s="141"/>
      <c r="Z23" s="145"/>
      <c r="AA23" s="141"/>
      <c r="AB23" s="141"/>
      <c r="AC23" s="141"/>
      <c r="AD23" s="121"/>
      <c r="AE23" s="146"/>
      <c r="AF23" s="121"/>
      <c r="AG23" s="74"/>
    </row>
    <row r="24" spans="1:33" s="17" customFormat="1" ht="22.5" customHeight="1">
      <c r="A24" s="55" t="s">
        <v>230</v>
      </c>
      <c r="B24" s="77"/>
      <c r="C24" s="155">
        <v>0</v>
      </c>
      <c r="D24" s="139"/>
      <c r="E24" s="155">
        <v>0</v>
      </c>
      <c r="F24" s="155"/>
      <c r="G24" s="155">
        <v>0</v>
      </c>
      <c r="H24" s="155"/>
      <c r="I24" s="155">
        <v>0</v>
      </c>
      <c r="J24" s="155"/>
      <c r="K24" s="155">
        <v>0</v>
      </c>
      <c r="L24" s="155"/>
      <c r="M24" s="155">
        <v>0</v>
      </c>
      <c r="N24" s="155"/>
      <c r="O24" s="155">
        <v>0</v>
      </c>
      <c r="P24" s="155"/>
      <c r="Q24" s="155">
        <v>0</v>
      </c>
      <c r="R24" s="155"/>
      <c r="S24" s="155">
        <v>0</v>
      </c>
      <c r="T24" s="155"/>
      <c r="U24" s="155">
        <v>0</v>
      </c>
      <c r="V24" s="155"/>
      <c r="W24" s="155">
        <v>0</v>
      </c>
      <c r="X24" s="155"/>
      <c r="Y24" s="155">
        <v>0</v>
      </c>
      <c r="Z24" s="155"/>
      <c r="AA24" s="155">
        <f>SUM(S24:Y24)</f>
        <v>0</v>
      </c>
      <c r="AB24" s="155"/>
      <c r="AC24" s="155">
        <f>SUM(C24:Q24)+AA24</f>
        <v>0</v>
      </c>
      <c r="AD24" s="155"/>
      <c r="AE24" s="241">
        <v>76454</v>
      </c>
      <c r="AF24" s="155"/>
      <c r="AG24" s="155">
        <f>SUM(AC24:AE24)</f>
        <v>76454</v>
      </c>
    </row>
    <row r="25" spans="1:33" s="95" customFormat="1" ht="22.5" customHeight="1">
      <c r="A25" s="55" t="s">
        <v>164</v>
      </c>
      <c r="B25" s="55"/>
      <c r="C25" s="138"/>
      <c r="D25" s="139"/>
      <c r="E25" s="138"/>
      <c r="F25" s="138"/>
      <c r="G25" s="138"/>
      <c r="H25" s="138"/>
      <c r="I25" s="138"/>
      <c r="J25" s="139"/>
      <c r="K25" s="138"/>
      <c r="L25" s="138"/>
      <c r="M25" s="138"/>
      <c r="N25" s="138"/>
      <c r="O25" s="138"/>
      <c r="P25" s="139"/>
      <c r="Q25" s="138"/>
      <c r="R25" s="139"/>
      <c r="S25" s="138"/>
      <c r="T25" s="139"/>
      <c r="U25" s="138"/>
      <c r="V25" s="150"/>
      <c r="W25" s="138"/>
      <c r="X25" s="150"/>
      <c r="Y25" s="138"/>
      <c r="Z25" s="139"/>
      <c r="AA25" s="138"/>
      <c r="AB25" s="138"/>
      <c r="AC25" s="155"/>
      <c r="AD25" s="56"/>
      <c r="AE25" s="71"/>
      <c r="AF25" s="56"/>
      <c r="AG25" s="71"/>
    </row>
    <row r="26" spans="1:33" s="95" customFormat="1" ht="22.5" customHeight="1">
      <c r="A26" s="55" t="s">
        <v>165</v>
      </c>
      <c r="B26" s="55"/>
      <c r="C26" s="155">
        <v>0</v>
      </c>
      <c r="D26" s="139"/>
      <c r="E26" s="155">
        <v>0</v>
      </c>
      <c r="F26" s="155"/>
      <c r="G26" s="155">
        <v>0</v>
      </c>
      <c r="H26" s="155"/>
      <c r="I26" s="155">
        <v>0</v>
      </c>
      <c r="J26" s="155"/>
      <c r="K26" s="155">
        <v>4130493</v>
      </c>
      <c r="L26" s="155"/>
      <c r="M26" s="155">
        <v>0</v>
      </c>
      <c r="N26" s="155"/>
      <c r="O26" s="155">
        <v>0</v>
      </c>
      <c r="P26" s="155"/>
      <c r="Q26" s="155">
        <v>0</v>
      </c>
      <c r="R26" s="155"/>
      <c r="S26" s="155">
        <v>0</v>
      </c>
      <c r="T26" s="155"/>
      <c r="U26" s="155">
        <v>0</v>
      </c>
      <c r="V26" s="155"/>
      <c r="W26" s="155">
        <v>0</v>
      </c>
      <c r="X26" s="155"/>
      <c r="Y26" s="155">
        <v>0</v>
      </c>
      <c r="Z26" s="155"/>
      <c r="AA26" s="155">
        <f>SUM(S26:Y26)</f>
        <v>0</v>
      </c>
      <c r="AB26" s="155"/>
      <c r="AC26" s="155">
        <f>SUM(C26:Q26)+AA26</f>
        <v>4130493</v>
      </c>
      <c r="AD26" s="155"/>
      <c r="AE26" s="155">
        <v>24307098</v>
      </c>
      <c r="AF26" s="155"/>
      <c r="AG26" s="155">
        <v>28437591</v>
      </c>
    </row>
    <row r="27" spans="1:33" s="95" customFormat="1" ht="22.5" customHeight="1">
      <c r="A27" s="55" t="s">
        <v>223</v>
      </c>
      <c r="B27" s="55"/>
      <c r="C27" s="155">
        <v>0</v>
      </c>
      <c r="D27" s="139"/>
      <c r="E27" s="155">
        <v>0</v>
      </c>
      <c r="F27" s="155"/>
      <c r="G27" s="155">
        <v>0</v>
      </c>
      <c r="H27" s="155"/>
      <c r="I27" s="155">
        <v>0</v>
      </c>
      <c r="J27" s="155"/>
      <c r="K27" s="155">
        <v>13282</v>
      </c>
      <c r="L27" s="155"/>
      <c r="M27" s="155">
        <v>0</v>
      </c>
      <c r="N27" s="155"/>
      <c r="O27" s="155">
        <v>0</v>
      </c>
      <c r="P27" s="155"/>
      <c r="Q27" s="155">
        <v>0</v>
      </c>
      <c r="R27" s="155"/>
      <c r="S27" s="155">
        <v>0</v>
      </c>
      <c r="T27" s="155"/>
      <c r="U27" s="155">
        <v>0</v>
      </c>
      <c r="V27" s="155"/>
      <c r="W27" s="155">
        <v>0</v>
      </c>
      <c r="X27" s="155"/>
      <c r="Y27" s="155">
        <v>0</v>
      </c>
      <c r="Z27" s="155"/>
      <c r="AA27" s="155">
        <f>SUM(S27:Z27)</f>
        <v>0</v>
      </c>
      <c r="AB27" s="155"/>
      <c r="AC27" s="155">
        <f>SUM(C27:Q27)+AA27</f>
        <v>13282</v>
      </c>
      <c r="AD27" s="155"/>
      <c r="AE27" s="155">
        <v>483280</v>
      </c>
      <c r="AF27" s="155"/>
      <c r="AG27" s="155">
        <v>496562</v>
      </c>
    </row>
    <row r="28" spans="1:33" s="17" customFormat="1" ht="22.5" customHeight="1">
      <c r="A28" s="238" t="s">
        <v>168</v>
      </c>
      <c r="B28" s="77"/>
      <c r="C28" s="156"/>
      <c r="D28" s="73"/>
      <c r="E28" s="156"/>
      <c r="F28" s="141"/>
      <c r="G28" s="156"/>
      <c r="H28" s="141"/>
      <c r="I28" s="156"/>
      <c r="J28" s="73"/>
      <c r="K28" s="156"/>
      <c r="L28" s="141"/>
      <c r="M28" s="156"/>
      <c r="N28" s="141"/>
      <c r="O28" s="156"/>
      <c r="P28" s="73"/>
      <c r="Q28" s="156"/>
      <c r="R28" s="73"/>
      <c r="S28" s="156"/>
      <c r="T28" s="73"/>
      <c r="U28" s="156"/>
      <c r="V28" s="29"/>
      <c r="W28" s="156"/>
      <c r="X28" s="29"/>
      <c r="Y28" s="156"/>
      <c r="Z28" s="73"/>
      <c r="AA28" s="156"/>
      <c r="AB28" s="73"/>
      <c r="AC28" s="156"/>
      <c r="AD28" s="73"/>
      <c r="AE28" s="157"/>
      <c r="AF28" s="73"/>
      <c r="AG28" s="157"/>
    </row>
    <row r="29" spans="1:33" s="17" customFormat="1" ht="21.75">
      <c r="A29" s="238" t="s">
        <v>160</v>
      </c>
      <c r="B29" s="77"/>
      <c r="C29" s="153">
        <f>SUM(C26:C27)</f>
        <v>0</v>
      </c>
      <c r="D29" s="145"/>
      <c r="E29" s="153">
        <f>SUM(E26:E27)</f>
        <v>0</v>
      </c>
      <c r="F29" s="141"/>
      <c r="G29" s="153">
        <f>SUM(G26:G27)</f>
        <v>0</v>
      </c>
      <c r="H29" s="154"/>
      <c r="I29" s="153">
        <f>SUM(I26:I27)</f>
        <v>0</v>
      </c>
      <c r="J29" s="145"/>
      <c r="K29" s="153">
        <f>SUM(K26:K27)</f>
        <v>4143775</v>
      </c>
      <c r="L29" s="141"/>
      <c r="M29" s="153">
        <f>SUM(M26:M27)</f>
        <v>0</v>
      </c>
      <c r="N29" s="141"/>
      <c r="O29" s="153">
        <f>SUM(O26:O27)</f>
        <v>0</v>
      </c>
      <c r="P29" s="145"/>
      <c r="Q29" s="153">
        <f>SUM(Q26:Q27)</f>
        <v>0</v>
      </c>
      <c r="R29" s="145"/>
      <c r="S29" s="153">
        <f>SUM(S26:S27)</f>
        <v>0</v>
      </c>
      <c r="T29" s="145"/>
      <c r="U29" s="153">
        <f>SUM(U26:U27)</f>
        <v>0</v>
      </c>
      <c r="V29" s="140"/>
      <c r="W29" s="153">
        <f>SUM(W26:W27)</f>
        <v>0</v>
      </c>
      <c r="X29" s="140"/>
      <c r="Y29" s="153">
        <f>SUM(Y26:Y27)</f>
        <v>0</v>
      </c>
      <c r="Z29" s="145"/>
      <c r="AA29" s="153">
        <f>SUM(S29:Y29)</f>
        <v>0</v>
      </c>
      <c r="AB29" s="141"/>
      <c r="AC29" s="153">
        <f>SUM(C29:Q29)+AA29</f>
        <v>4143775</v>
      </c>
      <c r="AD29" s="121"/>
      <c r="AE29" s="153">
        <f>SUM(AE22:AE27)</f>
        <v>24866832</v>
      </c>
      <c r="AF29" s="121"/>
      <c r="AG29" s="153">
        <f>SUM(AC29:AE29)</f>
        <v>29010607</v>
      </c>
    </row>
    <row r="30" spans="1:33" s="17" customFormat="1" ht="21.75">
      <c r="A30" s="77" t="s">
        <v>161</v>
      </c>
      <c r="B30" s="77"/>
      <c r="C30" s="141"/>
      <c r="D30" s="73"/>
      <c r="E30" s="141"/>
      <c r="F30" s="141"/>
      <c r="G30" s="141"/>
      <c r="H30" s="141"/>
      <c r="I30" s="141"/>
      <c r="J30" s="73"/>
      <c r="K30" s="141"/>
      <c r="L30" s="141"/>
      <c r="M30" s="141"/>
      <c r="N30" s="141"/>
      <c r="O30" s="141"/>
      <c r="P30" s="73"/>
      <c r="Q30" s="141"/>
      <c r="R30" s="73"/>
      <c r="S30" s="141"/>
      <c r="T30" s="73"/>
      <c r="U30" s="141"/>
      <c r="V30" s="29"/>
      <c r="W30" s="141"/>
      <c r="X30" s="29"/>
      <c r="Y30" s="141"/>
      <c r="Z30" s="73"/>
      <c r="AA30" s="141"/>
      <c r="AB30" s="73"/>
      <c r="AC30" s="141"/>
      <c r="AD30" s="73"/>
      <c r="AE30" s="74"/>
      <c r="AF30" s="73"/>
      <c r="AG30" s="74"/>
    </row>
    <row r="31" spans="1:33" s="17" customFormat="1" ht="21.75">
      <c r="A31" s="77" t="s">
        <v>151</v>
      </c>
      <c r="B31" s="77"/>
      <c r="C31" s="153">
        <f>SUM(C20,C29)</f>
        <v>0</v>
      </c>
      <c r="D31" s="73"/>
      <c r="E31" s="153">
        <f>SUM(E20,E29)</f>
        <v>0</v>
      </c>
      <c r="F31" s="141"/>
      <c r="G31" s="153">
        <f>SUM(G20,G29)</f>
        <v>0</v>
      </c>
      <c r="H31" s="154"/>
      <c r="I31" s="153">
        <f>SUM(I20,I29)</f>
        <v>0</v>
      </c>
      <c r="J31" s="73"/>
      <c r="K31" s="153">
        <f>SUM(K20,K29)</f>
        <v>4143775</v>
      </c>
      <c r="L31" s="141"/>
      <c r="M31" s="153">
        <f>SUM(M20,M29)</f>
        <v>0</v>
      </c>
      <c r="N31" s="141"/>
      <c r="O31" s="153">
        <f>SUM(O20,O29)</f>
        <v>0</v>
      </c>
      <c r="P31" s="73"/>
      <c r="Q31" s="153">
        <f>SUM(Q20,Q29)</f>
        <v>-4063466</v>
      </c>
      <c r="R31" s="73"/>
      <c r="S31" s="153">
        <f>SUM(S20,S29)</f>
        <v>0</v>
      </c>
      <c r="T31" s="73"/>
      <c r="U31" s="153">
        <f>SUM(U20,U29)</f>
        <v>0</v>
      </c>
      <c r="V31" s="29"/>
      <c r="W31" s="153">
        <f>SUM(W20,W29)</f>
        <v>0</v>
      </c>
      <c r="X31" s="29"/>
      <c r="Y31" s="153">
        <f>SUM(Y20,Y29)</f>
        <v>0</v>
      </c>
      <c r="Z31" s="73"/>
      <c r="AA31" s="153">
        <f>SUM(AA20,AA29)</f>
        <v>0</v>
      </c>
      <c r="AB31" s="73"/>
      <c r="AC31" s="153">
        <f>SUM(AC20,AC29)</f>
        <v>80309</v>
      </c>
      <c r="AD31" s="73"/>
      <c r="AE31" s="153">
        <f>SUM(AE20,AE29)</f>
        <v>23516924</v>
      </c>
      <c r="AF31" s="73"/>
      <c r="AG31" s="153">
        <f>SUM(AG20,AG29)</f>
        <v>23597233</v>
      </c>
    </row>
    <row r="32" spans="2:33" s="17" customFormat="1" ht="11.25" customHeight="1">
      <c r="B32" s="77"/>
      <c r="C32" s="141"/>
      <c r="D32" s="73"/>
      <c r="E32" s="141"/>
      <c r="F32" s="141"/>
      <c r="G32" s="141"/>
      <c r="H32" s="141"/>
      <c r="I32" s="141"/>
      <c r="J32" s="73"/>
      <c r="K32" s="141"/>
      <c r="L32" s="141"/>
      <c r="M32" s="141"/>
      <c r="N32" s="141"/>
      <c r="O32" s="141"/>
      <c r="P32" s="73"/>
      <c r="Q32" s="141"/>
      <c r="R32" s="73"/>
      <c r="S32" s="141"/>
      <c r="T32" s="73"/>
      <c r="U32" s="141"/>
      <c r="V32" s="29"/>
      <c r="W32" s="141"/>
      <c r="X32" s="29"/>
      <c r="Y32" s="141"/>
      <c r="Z32" s="73"/>
      <c r="AA32" s="141"/>
      <c r="AB32" s="73"/>
      <c r="AC32" s="141"/>
      <c r="AD32" s="73"/>
      <c r="AE32" s="74"/>
      <c r="AF32" s="73"/>
      <c r="AG32" s="74"/>
    </row>
    <row r="33" spans="1:33" s="17" customFormat="1" ht="21.75" customHeight="1">
      <c r="A33" s="77" t="s">
        <v>145</v>
      </c>
      <c r="B33" s="77"/>
      <c r="C33" s="141"/>
      <c r="D33" s="73"/>
      <c r="E33" s="141"/>
      <c r="F33" s="141"/>
      <c r="G33" s="141"/>
      <c r="H33" s="141"/>
      <c r="I33" s="141"/>
      <c r="J33" s="73"/>
      <c r="K33" s="141"/>
      <c r="L33" s="141"/>
      <c r="M33" s="141"/>
      <c r="N33" s="141"/>
      <c r="O33" s="141"/>
      <c r="P33" s="73"/>
      <c r="Q33" s="141"/>
      <c r="R33" s="73"/>
      <c r="S33" s="141"/>
      <c r="T33" s="73"/>
      <c r="U33" s="141"/>
      <c r="V33" s="29"/>
      <c r="W33" s="141"/>
      <c r="X33" s="29"/>
      <c r="Y33" s="141"/>
      <c r="Z33" s="73"/>
      <c r="AA33" s="141"/>
      <c r="AB33" s="73"/>
      <c r="AC33" s="141"/>
      <c r="AD33" s="73"/>
      <c r="AE33" s="74"/>
      <c r="AF33" s="73"/>
      <c r="AG33" s="74"/>
    </row>
    <row r="34" spans="1:33" s="95" customFormat="1" ht="21.75" customHeight="1">
      <c r="A34" s="55" t="s">
        <v>146</v>
      </c>
      <c r="B34" s="55"/>
      <c r="C34" s="155">
        <v>0</v>
      </c>
      <c r="D34" s="138"/>
      <c r="E34" s="155">
        <v>0</v>
      </c>
      <c r="F34" s="138"/>
      <c r="G34" s="155">
        <v>0</v>
      </c>
      <c r="H34" s="155"/>
      <c r="I34" s="155">
        <v>0</v>
      </c>
      <c r="J34" s="155"/>
      <c r="K34" s="155">
        <v>0</v>
      </c>
      <c r="L34" s="155"/>
      <c r="M34" s="155">
        <v>0</v>
      </c>
      <c r="N34" s="155"/>
      <c r="O34" s="155">
        <v>0</v>
      </c>
      <c r="P34" s="155"/>
      <c r="Q34" s="155">
        <f>'PL7-12'!D129</f>
        <v>9754068</v>
      </c>
      <c r="R34" s="155"/>
      <c r="S34" s="155">
        <v>0</v>
      </c>
      <c r="T34" s="155"/>
      <c r="U34" s="155">
        <v>0</v>
      </c>
      <c r="V34" s="155"/>
      <c r="W34" s="155">
        <v>0</v>
      </c>
      <c r="X34" s="155"/>
      <c r="Y34" s="155">
        <v>0</v>
      </c>
      <c r="Z34" s="155"/>
      <c r="AA34" s="155">
        <f>SUM(S34:Y34)</f>
        <v>0</v>
      </c>
      <c r="AB34" s="155"/>
      <c r="AC34" s="155">
        <f>SUM(C34:Q34)+AA34</f>
        <v>9754068</v>
      </c>
      <c r="AD34" s="155"/>
      <c r="AE34" s="155">
        <f>'PL7-12'!D131</f>
        <v>2551736</v>
      </c>
      <c r="AF34" s="155"/>
      <c r="AG34" s="155">
        <f>SUM(AC34:AE34)</f>
        <v>12305804</v>
      </c>
    </row>
    <row r="35" spans="1:33" s="95" customFormat="1" ht="21.75" customHeight="1">
      <c r="A35" s="55" t="s">
        <v>147</v>
      </c>
      <c r="B35" s="55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51"/>
      <c r="Q35" s="142"/>
      <c r="R35" s="51"/>
      <c r="S35" s="138"/>
      <c r="T35" s="138"/>
      <c r="U35" s="138"/>
      <c r="V35" s="150"/>
      <c r="W35" s="138"/>
      <c r="X35" s="150"/>
      <c r="Y35" s="138"/>
      <c r="Z35" s="138"/>
      <c r="AA35" s="138"/>
      <c r="AB35" s="51"/>
      <c r="AC35" s="155"/>
      <c r="AD35" s="51"/>
      <c r="AE35" s="155"/>
      <c r="AF35" s="51"/>
      <c r="AG35" s="155"/>
    </row>
    <row r="36" spans="1:33" s="95" customFormat="1" ht="21.75" customHeight="1">
      <c r="A36" s="55" t="s">
        <v>286</v>
      </c>
      <c r="B36" s="55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51"/>
      <c r="Q36" s="142"/>
      <c r="R36" s="51"/>
      <c r="S36" s="138"/>
      <c r="T36" s="138"/>
      <c r="U36" s="138"/>
      <c r="V36" s="150"/>
      <c r="W36" s="138"/>
      <c r="X36" s="150"/>
      <c r="Y36" s="138"/>
      <c r="Z36" s="138"/>
      <c r="AA36" s="138"/>
      <c r="AB36" s="51"/>
      <c r="AC36" s="155"/>
      <c r="AD36" s="51"/>
      <c r="AE36" s="155"/>
      <c r="AF36" s="51"/>
      <c r="AG36" s="155"/>
    </row>
    <row r="37" spans="1:33" s="95" customFormat="1" ht="21.75" customHeight="1">
      <c r="A37" s="55" t="s">
        <v>198</v>
      </c>
      <c r="B37" s="55"/>
      <c r="C37" s="155">
        <v>0</v>
      </c>
      <c r="D37" s="138"/>
      <c r="E37" s="155">
        <v>0</v>
      </c>
      <c r="F37" s="138"/>
      <c r="G37" s="155">
        <v>0</v>
      </c>
      <c r="H37" s="155"/>
      <c r="I37" s="155">
        <v>0</v>
      </c>
      <c r="J37" s="138"/>
      <c r="K37" s="155">
        <v>0</v>
      </c>
      <c r="L37" s="138"/>
      <c r="M37" s="155">
        <v>0</v>
      </c>
      <c r="N37" s="138"/>
      <c r="O37" s="155">
        <v>0</v>
      </c>
      <c r="P37" s="51"/>
      <c r="Q37" s="142">
        <v>17233</v>
      </c>
      <c r="R37" s="51"/>
      <c r="S37" s="155">
        <v>0</v>
      </c>
      <c r="T37" s="155"/>
      <c r="U37" s="155">
        <v>0</v>
      </c>
      <c r="V37" s="155"/>
      <c r="W37" s="155">
        <v>0</v>
      </c>
      <c r="X37" s="155"/>
      <c r="Y37" s="155">
        <v>0</v>
      </c>
      <c r="Z37" s="155"/>
      <c r="AA37" s="155">
        <f>SUM(S37:Y37)</f>
        <v>0</v>
      </c>
      <c r="AB37" s="51"/>
      <c r="AC37" s="155">
        <f>SUM(C37:Q37)+AA37</f>
        <v>17233</v>
      </c>
      <c r="AD37" s="51"/>
      <c r="AE37" s="155">
        <v>0</v>
      </c>
      <c r="AF37" s="51"/>
      <c r="AG37" s="155">
        <f>SUM(AC37:AE37)</f>
        <v>17233</v>
      </c>
    </row>
    <row r="38" spans="1:33" s="95" customFormat="1" ht="21.75" customHeight="1">
      <c r="A38" s="55" t="s">
        <v>199</v>
      </c>
      <c r="B38" s="55"/>
      <c r="C38" s="152">
        <v>0</v>
      </c>
      <c r="D38" s="138"/>
      <c r="E38" s="152">
        <v>0</v>
      </c>
      <c r="F38" s="138"/>
      <c r="G38" s="152">
        <v>0</v>
      </c>
      <c r="H38" s="155"/>
      <c r="I38" s="152">
        <v>0</v>
      </c>
      <c r="J38" s="138"/>
      <c r="K38" s="152">
        <v>0</v>
      </c>
      <c r="L38" s="138"/>
      <c r="M38" s="152">
        <v>0</v>
      </c>
      <c r="N38" s="138"/>
      <c r="O38" s="152">
        <v>0</v>
      </c>
      <c r="P38" s="138"/>
      <c r="Q38" s="152">
        <v>0</v>
      </c>
      <c r="R38" s="138"/>
      <c r="S38" s="152">
        <v>0</v>
      </c>
      <c r="T38" s="138"/>
      <c r="U38" s="143">
        <v>-18966</v>
      </c>
      <c r="V38" s="150"/>
      <c r="W38" s="143">
        <v>1292018</v>
      </c>
      <c r="X38" s="126"/>
      <c r="Y38" s="143">
        <v>-3052574</v>
      </c>
      <c r="Z38" s="51"/>
      <c r="AA38" s="152">
        <v>-1779522</v>
      </c>
      <c r="AB38" s="51"/>
      <c r="AC38" s="152">
        <f>SUM(C38:Q38)+AA38</f>
        <v>-1779522</v>
      </c>
      <c r="AD38" s="51"/>
      <c r="AE38" s="143">
        <v>-501114</v>
      </c>
      <c r="AF38" s="51"/>
      <c r="AG38" s="152">
        <f>SUM(AC38:AE38)</f>
        <v>-2280636</v>
      </c>
    </row>
    <row r="39" spans="1:33" s="17" customFormat="1" ht="21.75" customHeight="1">
      <c r="A39" s="77" t="s">
        <v>148</v>
      </c>
      <c r="B39" s="77"/>
      <c r="C39" s="154">
        <f>SUM(C33:C38)</f>
        <v>0</v>
      </c>
      <c r="D39" s="141"/>
      <c r="E39" s="154">
        <f>SUM(E33:E38)</f>
        <v>0</v>
      </c>
      <c r="F39" s="141"/>
      <c r="G39" s="154">
        <f>SUM(G33:G38)</f>
        <v>0</v>
      </c>
      <c r="H39" s="154"/>
      <c r="I39" s="154">
        <f>SUM(I33:I38)</f>
        <v>0</v>
      </c>
      <c r="J39" s="141"/>
      <c r="K39" s="154">
        <f>SUM(K33:K38)</f>
        <v>0</v>
      </c>
      <c r="L39" s="141"/>
      <c r="M39" s="154">
        <f>SUM(M33:M38)</f>
        <v>0</v>
      </c>
      <c r="N39" s="141"/>
      <c r="O39" s="154">
        <f>SUM(O33:O38)</f>
        <v>0</v>
      </c>
      <c r="P39" s="73"/>
      <c r="Q39" s="154">
        <f>SUM(Q33:Q38)</f>
        <v>9771301</v>
      </c>
      <c r="R39" s="112"/>
      <c r="S39" s="154">
        <f>SUM(S33:S38)</f>
        <v>0</v>
      </c>
      <c r="T39" s="141"/>
      <c r="U39" s="154">
        <f>SUM(U33:U38)</f>
        <v>-18966</v>
      </c>
      <c r="V39" s="111"/>
      <c r="W39" s="154">
        <f>SUM(W33:W38)</f>
        <v>1292018</v>
      </c>
      <c r="X39" s="111"/>
      <c r="Y39" s="154">
        <f>SUM(Y33:Y38)</f>
        <v>-3052574</v>
      </c>
      <c r="Z39" s="112"/>
      <c r="AA39" s="154">
        <f>SUM(AA33:AA38)</f>
        <v>-1779522</v>
      </c>
      <c r="AB39" s="112"/>
      <c r="AC39" s="154">
        <f>SUM(C39:Q39)+AA39</f>
        <v>7991779</v>
      </c>
      <c r="AD39" s="112"/>
      <c r="AE39" s="154">
        <f>SUM(AE33:AE38)</f>
        <v>2050622</v>
      </c>
      <c r="AF39" s="112"/>
      <c r="AG39" s="154">
        <f>SUM(AG33:AG38)</f>
        <v>10042401</v>
      </c>
    </row>
    <row r="40" spans="1:33" s="95" customFormat="1" ht="21.75" customHeight="1">
      <c r="A40" s="55" t="s">
        <v>234</v>
      </c>
      <c r="B40" s="55"/>
      <c r="C40" s="176">
        <v>0</v>
      </c>
      <c r="D40" s="138"/>
      <c r="E40" s="176">
        <v>0</v>
      </c>
      <c r="F40" s="138"/>
      <c r="G40" s="176">
        <v>0</v>
      </c>
      <c r="H40" s="155"/>
      <c r="I40" s="176">
        <v>0</v>
      </c>
      <c r="J40" s="138"/>
      <c r="K40" s="176">
        <v>0</v>
      </c>
      <c r="L40" s="138"/>
      <c r="M40" s="176">
        <v>0</v>
      </c>
      <c r="N40" s="138"/>
      <c r="O40" s="176">
        <v>0</v>
      </c>
      <c r="P40" s="51"/>
      <c r="Q40" s="176">
        <v>207230</v>
      </c>
      <c r="R40" s="177"/>
      <c r="S40" s="176">
        <f>-Q40</f>
        <v>-207230</v>
      </c>
      <c r="T40" s="138"/>
      <c r="U40" s="176">
        <v>0</v>
      </c>
      <c r="V40" s="178"/>
      <c r="W40" s="176">
        <v>0</v>
      </c>
      <c r="X40" s="178"/>
      <c r="Y40" s="176">
        <v>0</v>
      </c>
      <c r="Z40" s="177"/>
      <c r="AA40" s="176">
        <f>SUM(S40:Y40)</f>
        <v>-207230</v>
      </c>
      <c r="AB40" s="177"/>
      <c r="AC40" s="176">
        <f>SUM(C40:Q40)+AA40</f>
        <v>0</v>
      </c>
      <c r="AD40" s="177"/>
      <c r="AE40" s="176">
        <v>0</v>
      </c>
      <c r="AF40" s="177"/>
      <c r="AG40" s="176">
        <f>SUM(AC40:AE40)</f>
        <v>0</v>
      </c>
    </row>
    <row r="41" spans="1:34" s="120" customFormat="1" ht="21.75" customHeight="1" thickBot="1">
      <c r="A41" s="231" t="s">
        <v>296</v>
      </c>
      <c r="B41" s="231"/>
      <c r="C41" s="75">
        <f>C13+C39+C31+C40</f>
        <v>7742942</v>
      </c>
      <c r="D41" s="76"/>
      <c r="E41" s="75">
        <f>E13+E39+E31+E40</f>
        <v>-1135146</v>
      </c>
      <c r="F41" s="76"/>
      <c r="G41" s="75">
        <f>G13+G39+G31+G40</f>
        <v>36462883</v>
      </c>
      <c r="H41" s="76"/>
      <c r="I41" s="75">
        <f>I13+I39+I31+I40</f>
        <v>3470021</v>
      </c>
      <c r="J41" s="76"/>
      <c r="K41" s="75">
        <f>K13+K39+K31+K40</f>
        <v>4246319</v>
      </c>
      <c r="L41" s="76"/>
      <c r="M41" s="75">
        <f>M13+M39+M31+M40</f>
        <v>820666</v>
      </c>
      <c r="N41" s="76"/>
      <c r="O41" s="204">
        <v>0</v>
      </c>
      <c r="P41" s="76"/>
      <c r="Q41" s="75">
        <f>Q13+Q39+Q31+Q40</f>
        <v>59407722</v>
      </c>
      <c r="R41" s="76"/>
      <c r="S41" s="75">
        <f>S13+S39+S31+S40</f>
        <v>7645190</v>
      </c>
      <c r="T41" s="76"/>
      <c r="U41" s="75">
        <f>U13+U39+U31+U40</f>
        <v>-190304</v>
      </c>
      <c r="V41" s="76"/>
      <c r="W41" s="75">
        <f>W13+W39+W31+W40</f>
        <v>1576716</v>
      </c>
      <c r="X41" s="76"/>
      <c r="Y41" s="75">
        <f>Y13+Y39+Y31+Y40</f>
        <v>-2180321</v>
      </c>
      <c r="Z41" s="76"/>
      <c r="AA41" s="75">
        <f>AA13+AA39+AA31+AA40</f>
        <v>6851281</v>
      </c>
      <c r="AB41" s="76"/>
      <c r="AC41" s="75">
        <f>AC13+AC39+AC31</f>
        <v>117866688</v>
      </c>
      <c r="AD41" s="76"/>
      <c r="AE41" s="75">
        <f>AE13+AE39+AE31+AE40</f>
        <v>45345516</v>
      </c>
      <c r="AF41" s="76"/>
      <c r="AG41" s="75">
        <f>AG13+AG39+AG31+AG40</f>
        <v>163212204</v>
      </c>
      <c r="AH41" s="29"/>
    </row>
    <row r="42" spans="1:34" s="120" customFormat="1" ht="21.75" customHeight="1" thickTop="1">
      <c r="A42" s="231"/>
      <c r="B42" s="231"/>
      <c r="C42" s="74"/>
      <c r="D42" s="76"/>
      <c r="E42" s="74"/>
      <c r="F42" s="76"/>
      <c r="G42" s="74"/>
      <c r="H42" s="76"/>
      <c r="I42" s="74"/>
      <c r="J42" s="76"/>
      <c r="K42" s="74"/>
      <c r="L42" s="76"/>
      <c r="M42" s="74"/>
      <c r="N42" s="76"/>
      <c r="O42" s="154"/>
      <c r="P42" s="76"/>
      <c r="Q42" s="74"/>
      <c r="R42" s="76"/>
      <c r="S42" s="74"/>
      <c r="T42" s="76"/>
      <c r="U42" s="74"/>
      <c r="V42" s="76"/>
      <c r="W42" s="74"/>
      <c r="X42" s="76"/>
      <c r="Y42" s="74"/>
      <c r="Z42" s="76"/>
      <c r="AA42" s="74"/>
      <c r="AB42" s="76"/>
      <c r="AC42" s="74"/>
      <c r="AD42" s="76"/>
      <c r="AE42" s="74"/>
      <c r="AF42" s="76"/>
      <c r="AG42" s="74"/>
      <c r="AH42" s="29"/>
    </row>
    <row r="43" spans="1:34" s="120" customFormat="1" ht="21.75" customHeight="1">
      <c r="A43" s="231"/>
      <c r="B43" s="231"/>
      <c r="C43" s="74"/>
      <c r="D43" s="76"/>
      <c r="E43" s="74"/>
      <c r="F43" s="76"/>
      <c r="G43" s="74"/>
      <c r="H43" s="76"/>
      <c r="I43" s="74"/>
      <c r="J43" s="76"/>
      <c r="K43" s="74"/>
      <c r="L43" s="76"/>
      <c r="M43" s="74"/>
      <c r="N43" s="76"/>
      <c r="O43" s="154"/>
      <c r="P43" s="76"/>
      <c r="Q43" s="74"/>
      <c r="R43" s="76"/>
      <c r="S43" s="74"/>
      <c r="T43" s="76"/>
      <c r="U43" s="74"/>
      <c r="V43" s="76"/>
      <c r="W43" s="74"/>
      <c r="X43" s="76"/>
      <c r="Y43" s="74"/>
      <c r="Z43" s="76"/>
      <c r="AA43" s="74"/>
      <c r="AB43" s="76"/>
      <c r="AC43" s="74"/>
      <c r="AD43" s="76"/>
      <c r="AE43" s="74"/>
      <c r="AF43" s="76"/>
      <c r="AG43" s="74"/>
      <c r="AH43" s="29"/>
    </row>
    <row r="45" s="239" customFormat="1" ht="21" customHeight="1"/>
    <row r="47" spans="29:33" ht="21" customHeight="1">
      <c r="AC47" s="210"/>
      <c r="AE47" s="210"/>
      <c r="AG47" s="210"/>
    </row>
  </sheetData>
  <sheetProtection/>
  <mergeCells count="2">
    <mergeCell ref="C4:AG4"/>
    <mergeCell ref="S5:AA5"/>
  </mergeCells>
  <printOptions/>
  <pageMargins left="0.7" right="0.4" top="0.5" bottom="0.16" header="0.47" footer="0.23"/>
  <pageSetup firstPageNumber="14" useFirstPageNumber="1" fitToHeight="1" fitToWidth="1" horizontalDpi="600" verticalDpi="600" orientation="landscape" paperSize="9" scale="60" r:id="rId1"/>
  <headerFooter alignWithMargins="0">
    <oddFooter>&amp;Lหมายเหตุประกอบงบการเงินเป็นส่วนหนึ่งของงบการเงินนี้
&amp;C&amp;P</oddFooter>
  </headerFooter>
  <ignoredErrors>
    <ignoredError sqref="AG39 AA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39"/>
  <sheetViews>
    <sheetView zoomScaleSheetLayoutView="70" zoomScalePageLayoutView="0" workbookViewId="0" topLeftCell="A1">
      <selection activeCell="A4" sqref="A4"/>
    </sheetView>
  </sheetViews>
  <sheetFormatPr defaultColWidth="9.140625" defaultRowHeight="22.5" customHeight="1"/>
  <cols>
    <col min="1" max="1" width="43.140625" style="3" customWidth="1"/>
    <col min="2" max="2" width="8.8515625" style="3" customWidth="1"/>
    <col min="3" max="3" width="2.28125" style="3" customWidth="1"/>
    <col min="4" max="4" width="16.7109375" style="3" customWidth="1"/>
    <col min="5" max="5" width="2.140625" style="3" customWidth="1"/>
    <col min="6" max="6" width="16.7109375" style="3" hidden="1" customWidth="1"/>
    <col min="7" max="7" width="2.00390625" style="3" hidden="1" customWidth="1"/>
    <col min="8" max="8" width="16.7109375" style="3" customWidth="1"/>
    <col min="9" max="9" width="2.140625" style="3" customWidth="1"/>
    <col min="10" max="10" width="16.7109375" style="3" customWidth="1"/>
    <col min="11" max="11" width="2.140625" style="3" customWidth="1"/>
    <col min="12" max="12" width="16.7109375" style="3" customWidth="1"/>
    <col min="13" max="13" width="2.140625" style="3" customWidth="1"/>
    <col min="14" max="14" width="16.7109375" style="3" customWidth="1"/>
    <col min="15" max="15" width="2.140625" style="3" customWidth="1"/>
    <col min="16" max="16" width="16.7109375" style="3" hidden="1" customWidth="1"/>
    <col min="17" max="17" width="2.140625" style="3" hidden="1" customWidth="1"/>
    <col min="18" max="18" width="16.7109375" style="3" customWidth="1"/>
    <col min="19" max="19" width="2.140625" style="3" customWidth="1"/>
    <col min="20" max="20" width="16.7109375" style="3" customWidth="1"/>
    <col min="21" max="21" width="2.140625" style="3" customWidth="1"/>
    <col min="22" max="22" width="16.7109375" style="3" customWidth="1"/>
    <col min="23" max="23" width="2.140625" style="3" customWidth="1"/>
    <col min="24" max="24" width="16.7109375" style="3" customWidth="1"/>
    <col min="25" max="25" width="11.57421875" style="3" bestFit="1" customWidth="1"/>
    <col min="26" max="16384" width="9.140625" style="3" customWidth="1"/>
  </cols>
  <sheetData>
    <row r="1" spans="1:23" ht="24.75" customHeight="1">
      <c r="A1" s="2" t="s">
        <v>122</v>
      </c>
      <c r="B1" s="2"/>
      <c r="C1" s="2"/>
      <c r="D1" s="10"/>
      <c r="E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W1" s="2"/>
    </row>
    <row r="2" spans="1:23" ht="24.75" customHeight="1">
      <c r="A2" s="2" t="s">
        <v>208</v>
      </c>
      <c r="B2" s="2"/>
      <c r="C2" s="2"/>
      <c r="D2" s="10"/>
      <c r="E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W2" s="2"/>
    </row>
    <row r="3" spans="1:24" ht="21.75" customHeight="1">
      <c r="A3" s="11"/>
      <c r="B3" s="11"/>
      <c r="C3" s="11"/>
      <c r="D3" s="10"/>
      <c r="E3" s="11"/>
      <c r="F3" s="215"/>
      <c r="G3" s="11"/>
      <c r="H3" s="21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215"/>
      <c r="U3" s="11"/>
      <c r="V3" s="215"/>
      <c r="W3" s="11"/>
      <c r="X3" s="101" t="s">
        <v>128</v>
      </c>
    </row>
    <row r="4" spans="1:24" ht="21.75" customHeight="1">
      <c r="A4" s="4"/>
      <c r="B4" s="4"/>
      <c r="C4" s="4"/>
      <c r="D4" s="252" t="s">
        <v>59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ht="21" customHeight="1">
      <c r="A5" s="4"/>
      <c r="B5" s="4"/>
      <c r="C5" s="4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53" t="s">
        <v>135</v>
      </c>
      <c r="U5" s="253"/>
      <c r="V5" s="253"/>
      <c r="W5" s="216"/>
      <c r="X5" s="135"/>
    </row>
    <row r="6" spans="1:24" ht="21" customHeight="1">
      <c r="A6" s="4"/>
      <c r="B6" s="4"/>
      <c r="C6" s="4"/>
      <c r="D6" s="216"/>
      <c r="E6" s="216"/>
      <c r="F6" s="216"/>
      <c r="G6" s="216"/>
      <c r="H6" s="216"/>
      <c r="I6" s="216"/>
      <c r="J6" s="216"/>
      <c r="K6" s="216"/>
      <c r="L6" s="217" t="s">
        <v>21</v>
      </c>
      <c r="M6" s="216"/>
      <c r="N6" s="216"/>
      <c r="O6" s="216"/>
      <c r="P6" s="216"/>
      <c r="Q6" s="216"/>
      <c r="R6" s="216"/>
      <c r="S6" s="216"/>
      <c r="T6" s="216"/>
      <c r="U6" s="216"/>
      <c r="V6" s="108" t="s">
        <v>136</v>
      </c>
      <c r="W6" s="216"/>
      <c r="X6" s="135"/>
    </row>
    <row r="7" spans="1:24" ht="21" customHeight="1">
      <c r="A7" s="5"/>
      <c r="B7" s="5"/>
      <c r="C7" s="5"/>
      <c r="D7" s="5" t="s">
        <v>31</v>
      </c>
      <c r="E7" s="5"/>
      <c r="F7" s="5"/>
      <c r="G7" s="5"/>
      <c r="H7" s="5"/>
      <c r="I7" s="216"/>
      <c r="J7" s="216"/>
      <c r="K7" s="216"/>
      <c r="L7" s="127" t="s">
        <v>200</v>
      </c>
      <c r="M7" s="216"/>
      <c r="N7" s="216"/>
      <c r="O7" s="216"/>
      <c r="P7" s="216"/>
      <c r="Q7" s="216"/>
      <c r="R7" s="218" t="s">
        <v>22</v>
      </c>
      <c r="S7" s="216"/>
      <c r="T7" s="40" t="s">
        <v>88</v>
      </c>
      <c r="U7" s="40"/>
      <c r="V7" s="91" t="s">
        <v>137</v>
      </c>
      <c r="W7" s="5"/>
      <c r="X7" s="135"/>
    </row>
    <row r="8" spans="1:24" ht="21" customHeight="1">
      <c r="A8" s="5"/>
      <c r="B8" s="5"/>
      <c r="C8" s="5"/>
      <c r="D8" s="5" t="s">
        <v>32</v>
      </c>
      <c r="E8" s="5"/>
      <c r="F8" s="40" t="s">
        <v>117</v>
      </c>
      <c r="G8" s="5"/>
      <c r="H8" s="5" t="s">
        <v>28</v>
      </c>
      <c r="I8" s="5"/>
      <c r="J8" s="5"/>
      <c r="K8" s="5"/>
      <c r="L8" s="5" t="s">
        <v>201</v>
      </c>
      <c r="M8" s="5"/>
      <c r="N8" s="5" t="s">
        <v>95</v>
      </c>
      <c r="O8" s="5"/>
      <c r="P8" s="38" t="s">
        <v>252</v>
      </c>
      <c r="Q8" s="5"/>
      <c r="R8" s="5" t="s">
        <v>54</v>
      </c>
      <c r="S8" s="5"/>
      <c r="T8" s="40" t="s">
        <v>66</v>
      </c>
      <c r="U8" s="40"/>
      <c r="V8" s="52" t="s">
        <v>138</v>
      </c>
      <c r="W8" s="5"/>
      <c r="X8" s="52" t="s">
        <v>67</v>
      </c>
    </row>
    <row r="9" spans="1:24" ht="21" customHeight="1">
      <c r="A9" s="8"/>
      <c r="B9" s="9" t="s">
        <v>3</v>
      </c>
      <c r="C9" s="9"/>
      <c r="D9" s="86" t="s">
        <v>34</v>
      </c>
      <c r="E9" s="8"/>
      <c r="F9" s="87" t="s">
        <v>255</v>
      </c>
      <c r="G9" s="8"/>
      <c r="H9" s="86" t="s">
        <v>89</v>
      </c>
      <c r="I9" s="8"/>
      <c r="J9" s="125" t="s">
        <v>176</v>
      </c>
      <c r="K9" s="128"/>
      <c r="L9" s="86" t="s">
        <v>202</v>
      </c>
      <c r="M9" s="8"/>
      <c r="N9" s="86" t="s">
        <v>52</v>
      </c>
      <c r="O9" s="8"/>
      <c r="P9" s="87" t="s">
        <v>253</v>
      </c>
      <c r="Q9" s="8"/>
      <c r="R9" s="86" t="s">
        <v>53</v>
      </c>
      <c r="S9" s="8"/>
      <c r="T9" s="87" t="s">
        <v>1</v>
      </c>
      <c r="U9" s="40"/>
      <c r="V9" s="88" t="s">
        <v>19</v>
      </c>
      <c r="W9" s="8"/>
      <c r="X9" s="88" t="s">
        <v>45</v>
      </c>
    </row>
    <row r="10" spans="1:24" ht="7.5" customHeight="1">
      <c r="A10" s="8"/>
      <c r="B10" s="8"/>
      <c r="C10" s="9"/>
      <c r="D10" s="5"/>
      <c r="E10" s="8"/>
      <c r="F10" s="38"/>
      <c r="G10" s="8"/>
      <c r="H10" s="5"/>
      <c r="I10" s="8"/>
      <c r="J10" s="8"/>
      <c r="K10" s="8"/>
      <c r="L10" s="8"/>
      <c r="M10" s="8"/>
      <c r="N10" s="5"/>
      <c r="O10" s="8"/>
      <c r="P10" s="38"/>
      <c r="Q10" s="8"/>
      <c r="R10" s="5"/>
      <c r="S10" s="8"/>
      <c r="T10" s="38"/>
      <c r="U10" s="40"/>
      <c r="V10" s="52"/>
      <c r="W10" s="8"/>
      <c r="X10" s="52"/>
    </row>
    <row r="11" spans="1:24" ht="21.75">
      <c r="A11" s="83" t="s">
        <v>295</v>
      </c>
      <c r="B11" s="83"/>
      <c r="C11" s="5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0.25" customHeight="1">
      <c r="A12" s="129" t="s">
        <v>192</v>
      </c>
      <c r="B12" s="129"/>
      <c r="C12" s="53"/>
      <c r="D12" s="224">
        <v>7742942</v>
      </c>
      <c r="E12" s="1"/>
      <c r="F12" s="155">
        <v>0</v>
      </c>
      <c r="G12" s="1"/>
      <c r="H12" s="224">
        <v>35572855</v>
      </c>
      <c r="I12" s="1"/>
      <c r="J12" s="224">
        <v>3470021</v>
      </c>
      <c r="K12" s="1"/>
      <c r="L12" s="224">
        <v>428671</v>
      </c>
      <c r="M12" s="1"/>
      <c r="N12" s="224">
        <v>820666</v>
      </c>
      <c r="O12" s="1"/>
      <c r="P12" s="155">
        <v>0</v>
      </c>
      <c r="Q12" s="1"/>
      <c r="R12" s="224">
        <v>26736166</v>
      </c>
      <c r="S12" s="1"/>
      <c r="T12" s="224">
        <v>1280946</v>
      </c>
      <c r="U12" s="1"/>
      <c r="V12" s="224">
        <v>1280946</v>
      </c>
      <c r="W12" s="1"/>
      <c r="X12" s="224">
        <v>76052267</v>
      </c>
    </row>
    <row r="13" spans="1:24" s="1" customFormat="1" ht="20.25" customHeight="1">
      <c r="A13" s="53" t="s">
        <v>256</v>
      </c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1" customFormat="1" ht="20.25" customHeight="1">
      <c r="A14" s="53" t="s">
        <v>151</v>
      </c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s="1" customFormat="1" ht="20.25" customHeight="1">
      <c r="A15" s="132" t="s">
        <v>258</v>
      </c>
      <c r="B15" s="132"/>
      <c r="C15" s="53"/>
      <c r="D15" s="54"/>
      <c r="E15" s="54"/>
      <c r="F15" s="219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146"/>
      <c r="W15" s="54"/>
      <c r="X15" s="146"/>
    </row>
    <row r="16" spans="1:24" s="94" customFormat="1" ht="20.25" customHeight="1">
      <c r="A16" s="105" t="s">
        <v>259</v>
      </c>
      <c r="B16" s="220">
        <v>17</v>
      </c>
      <c r="C16" s="137"/>
      <c r="D16" s="152">
        <v>0</v>
      </c>
      <c r="E16" s="96"/>
      <c r="F16" s="152">
        <v>0</v>
      </c>
      <c r="G16" s="96"/>
      <c r="H16" s="152">
        <v>0</v>
      </c>
      <c r="I16" s="96"/>
      <c r="J16" s="152">
        <v>0</v>
      </c>
      <c r="K16" s="142"/>
      <c r="L16" s="152">
        <v>0</v>
      </c>
      <c r="M16" s="96"/>
      <c r="N16" s="152">
        <v>0</v>
      </c>
      <c r="O16" s="96"/>
      <c r="P16" s="152">
        <v>0</v>
      </c>
      <c r="Q16" s="96"/>
      <c r="R16" s="152">
        <v>-5807206</v>
      </c>
      <c r="S16" s="96"/>
      <c r="T16" s="152" t="s">
        <v>20</v>
      </c>
      <c r="U16" s="96"/>
      <c r="V16" s="152" t="str">
        <f>T16</f>
        <v>-</v>
      </c>
      <c r="W16" s="96"/>
      <c r="X16" s="152">
        <f>SUM(D16:T16)</f>
        <v>-5807206</v>
      </c>
    </row>
    <row r="17" spans="1:24" s="1" customFormat="1" ht="20.25" customHeight="1">
      <c r="A17" s="1" t="s">
        <v>287</v>
      </c>
      <c r="C17" s="53"/>
      <c r="D17" s="153">
        <f>SUM(D16)</f>
        <v>0</v>
      </c>
      <c r="E17" s="54"/>
      <c r="F17" s="153" t="e">
        <f>SUM(#REF!)</f>
        <v>#REF!</v>
      </c>
      <c r="G17" s="54"/>
      <c r="H17" s="153">
        <f>SUM(H16)</f>
        <v>0</v>
      </c>
      <c r="I17" s="54"/>
      <c r="J17" s="153">
        <f>SUM(J16)</f>
        <v>0</v>
      </c>
      <c r="K17" s="146"/>
      <c r="L17" s="153">
        <f>SUM(L16)</f>
        <v>0</v>
      </c>
      <c r="M17" s="54"/>
      <c r="N17" s="153">
        <f>SUM(N16)</f>
        <v>0</v>
      </c>
      <c r="O17" s="54"/>
      <c r="P17" s="153" t="e">
        <f>SUM(#REF!)</f>
        <v>#REF!</v>
      </c>
      <c r="Q17" s="54"/>
      <c r="R17" s="153">
        <f>SUM(R16)</f>
        <v>-5807206</v>
      </c>
      <c r="S17" s="54"/>
      <c r="T17" s="153">
        <f>SUM(T16)</f>
        <v>0</v>
      </c>
      <c r="U17" s="54"/>
      <c r="V17" s="153">
        <f>SUM(V16)</f>
        <v>0</v>
      </c>
      <c r="W17" s="54"/>
      <c r="X17" s="153">
        <f>SUM(X16)</f>
        <v>-5807206</v>
      </c>
    </row>
    <row r="18" spans="1:24" s="1" customFormat="1" ht="20.25" customHeight="1">
      <c r="A18" s="53" t="s">
        <v>257</v>
      </c>
      <c r="B18" s="53"/>
      <c r="C18" s="53"/>
      <c r="D18" s="221"/>
      <c r="E18" s="54"/>
      <c r="F18" s="222"/>
      <c r="G18" s="54"/>
      <c r="H18" s="221"/>
      <c r="I18" s="54"/>
      <c r="J18" s="156"/>
      <c r="K18" s="141"/>
      <c r="L18" s="141"/>
      <c r="M18" s="54"/>
      <c r="N18" s="156"/>
      <c r="O18" s="54"/>
      <c r="P18" s="221"/>
      <c r="Q18" s="54"/>
      <c r="R18" s="221"/>
      <c r="S18" s="54"/>
      <c r="T18" s="221"/>
      <c r="U18" s="54"/>
      <c r="V18" s="147"/>
      <c r="W18" s="54"/>
      <c r="X18" s="147"/>
    </row>
    <row r="19" spans="1:24" s="1" customFormat="1" ht="20.25" customHeight="1">
      <c r="A19" s="53" t="s">
        <v>151</v>
      </c>
      <c r="B19" s="53"/>
      <c r="C19" s="53"/>
      <c r="D19" s="153">
        <f>SUM(D17:D18)</f>
        <v>0</v>
      </c>
      <c r="E19" s="54"/>
      <c r="F19" s="153" t="e">
        <f>SUM(F17:F18)</f>
        <v>#REF!</v>
      </c>
      <c r="G19" s="54"/>
      <c r="H19" s="153">
        <f>SUM(H17:H18)</f>
        <v>0</v>
      </c>
      <c r="I19" s="54"/>
      <c r="J19" s="153">
        <f>SUM(J17:J18)</f>
        <v>0</v>
      </c>
      <c r="K19" s="39"/>
      <c r="L19" s="153">
        <f>SUM(L17:L18)</f>
        <v>0</v>
      </c>
      <c r="M19" s="54"/>
      <c r="N19" s="153">
        <f>SUM(N17:N18)</f>
        <v>0</v>
      </c>
      <c r="O19" s="54"/>
      <c r="P19" s="153" t="e">
        <f>SUM(P17:P18)</f>
        <v>#REF!</v>
      </c>
      <c r="Q19" s="54"/>
      <c r="R19" s="65">
        <f>SUM(R17:R18)</f>
        <v>-5807206</v>
      </c>
      <c r="S19" s="54"/>
      <c r="T19" s="153">
        <f>SUM(T17:T18)</f>
        <v>0</v>
      </c>
      <c r="U19" s="39"/>
      <c r="V19" s="153">
        <f>SUM(V17:V18)</f>
        <v>0</v>
      </c>
      <c r="W19" s="39"/>
      <c r="X19" s="153">
        <f>SUM(X17:X18)</f>
        <v>-5807206</v>
      </c>
    </row>
    <row r="20" spans="1:24" ht="20.25" customHeight="1">
      <c r="A20" s="53" t="s">
        <v>145</v>
      </c>
      <c r="B20" s="53"/>
      <c r="C20" s="53"/>
      <c r="D20" s="54"/>
      <c r="E20" s="54"/>
      <c r="F20" s="219"/>
      <c r="G20" s="54"/>
      <c r="H20" s="54"/>
      <c r="I20" s="54"/>
      <c r="J20" s="54"/>
      <c r="K20" s="54"/>
      <c r="L20" s="54"/>
      <c r="M20" s="54"/>
      <c r="N20" s="54"/>
      <c r="O20" s="54"/>
      <c r="P20" s="219"/>
      <c r="Q20" s="54"/>
      <c r="R20" s="54"/>
      <c r="S20" s="54"/>
      <c r="T20" s="54"/>
      <c r="U20" s="141"/>
      <c r="V20" s="54"/>
      <c r="W20" s="54"/>
      <c r="X20" s="146"/>
    </row>
    <row r="21" spans="1:24" ht="20.25" customHeight="1">
      <c r="A21" s="105" t="s">
        <v>146</v>
      </c>
      <c r="B21" s="105"/>
      <c r="C21" s="137"/>
      <c r="D21" s="152">
        <v>0</v>
      </c>
      <c r="E21" s="96"/>
      <c r="F21" s="152">
        <v>0</v>
      </c>
      <c r="G21" s="96"/>
      <c r="H21" s="152">
        <v>0</v>
      </c>
      <c r="I21" s="96"/>
      <c r="J21" s="152">
        <v>0</v>
      </c>
      <c r="K21" s="138"/>
      <c r="L21" s="152">
        <v>0</v>
      </c>
      <c r="M21" s="96"/>
      <c r="N21" s="152">
        <v>0</v>
      </c>
      <c r="O21" s="138"/>
      <c r="P21" s="152">
        <v>0</v>
      </c>
      <c r="Q21" s="96"/>
      <c r="R21" s="152">
        <f>'PL7-12'!J119</f>
        <v>3034666</v>
      </c>
      <c r="S21" s="96"/>
      <c r="T21" s="152">
        <v>0</v>
      </c>
      <c r="U21" s="138"/>
      <c r="V21" s="152">
        <v>0</v>
      </c>
      <c r="W21" s="96"/>
      <c r="X21" s="152">
        <f>SUM(D21:T21)</f>
        <v>3034666</v>
      </c>
    </row>
    <row r="22" spans="1:24" ht="20.25" customHeight="1" thickBot="1">
      <c r="A22" s="53" t="s">
        <v>293</v>
      </c>
      <c r="B22" s="53"/>
      <c r="C22" s="53"/>
      <c r="D22" s="225">
        <f>D12+D19+D21</f>
        <v>7742942</v>
      </c>
      <c r="E22" s="54"/>
      <c r="F22" s="223" t="e">
        <f>F12+F19+F21</f>
        <v>#REF!</v>
      </c>
      <c r="G22" s="39"/>
      <c r="H22" s="225">
        <f>H12+H19+H21</f>
        <v>35572855</v>
      </c>
      <c r="I22" s="54"/>
      <c r="J22" s="225">
        <f>J12+J19+J21</f>
        <v>3470021</v>
      </c>
      <c r="K22" s="39"/>
      <c r="L22" s="225">
        <f>L12+L19+L21</f>
        <v>428671</v>
      </c>
      <c r="M22" s="54"/>
      <c r="N22" s="225">
        <f>N12+N19+N21</f>
        <v>820666</v>
      </c>
      <c r="O22" s="54"/>
      <c r="P22" s="223" t="e">
        <f>P12+P19+P21</f>
        <v>#REF!</v>
      </c>
      <c r="Q22" s="39"/>
      <c r="R22" s="225">
        <f>R12+R19+R21</f>
        <v>23963626</v>
      </c>
      <c r="S22" s="54"/>
      <c r="T22" s="225">
        <f>T12+T19+T21</f>
        <v>1280946</v>
      </c>
      <c r="U22" s="140"/>
      <c r="V22" s="225">
        <f>V12+V19+V21</f>
        <v>1280946</v>
      </c>
      <c r="W22" s="39"/>
      <c r="X22" s="225">
        <f>X12+X19+X21</f>
        <v>73279727</v>
      </c>
    </row>
    <row r="23" ht="12.75" customHeight="1" thickTop="1"/>
    <row r="24" spans="1:24" ht="21" customHeight="1">
      <c r="A24" s="83" t="s">
        <v>294</v>
      </c>
      <c r="B24" s="83"/>
      <c r="C24" s="5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5" ht="21" customHeight="1">
      <c r="A25" s="129" t="s">
        <v>271</v>
      </c>
      <c r="B25" s="129"/>
      <c r="C25" s="53"/>
      <c r="D25" s="20">
        <v>7742942</v>
      </c>
      <c r="E25" s="17"/>
      <c r="F25" s="155">
        <v>0</v>
      </c>
      <c r="G25" s="17"/>
      <c r="H25" s="154">
        <v>35572855</v>
      </c>
      <c r="I25" s="17"/>
      <c r="J25" s="20">
        <v>3470021</v>
      </c>
      <c r="K25" s="17"/>
      <c r="L25" s="20">
        <v>428671</v>
      </c>
      <c r="M25" s="17"/>
      <c r="N25" s="20">
        <v>820666</v>
      </c>
      <c r="O25" s="17"/>
      <c r="P25" s="155">
        <v>0</v>
      </c>
      <c r="Q25" s="17"/>
      <c r="R25" s="20">
        <v>27566867</v>
      </c>
      <c r="S25" s="17"/>
      <c r="T25" s="20">
        <v>1280946</v>
      </c>
      <c r="U25" s="17"/>
      <c r="V25" s="20">
        <v>1280946</v>
      </c>
      <c r="W25" s="17"/>
      <c r="X25" s="20">
        <f>SUM(D25:T25)</f>
        <v>76882968</v>
      </c>
      <c r="Y25" s="243"/>
    </row>
    <row r="26" spans="1:24" ht="21" customHeight="1">
      <c r="A26" s="53" t="s">
        <v>256</v>
      </c>
      <c r="B26" s="53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ht="20.25" customHeight="1">
      <c r="A27" s="53" t="s">
        <v>151</v>
      </c>
      <c r="B27" s="53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ht="20.25" customHeight="1">
      <c r="A28" s="132" t="s">
        <v>258</v>
      </c>
      <c r="B28" s="132"/>
      <c r="C28" s="53"/>
      <c r="D28" s="54"/>
      <c r="E28" s="54"/>
      <c r="F28" s="219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46"/>
      <c r="W28" s="54"/>
      <c r="X28" s="146"/>
    </row>
    <row r="29" spans="1:24" ht="20.25" customHeight="1">
      <c r="A29" s="105" t="s">
        <v>259</v>
      </c>
      <c r="B29" s="220">
        <v>17</v>
      </c>
      <c r="C29" s="137"/>
      <c r="D29" s="152">
        <v>0</v>
      </c>
      <c r="E29" s="96"/>
      <c r="F29" s="152">
        <v>0</v>
      </c>
      <c r="G29" s="96"/>
      <c r="H29" s="152">
        <v>0</v>
      </c>
      <c r="I29" s="96"/>
      <c r="J29" s="152">
        <v>0</v>
      </c>
      <c r="K29" s="142"/>
      <c r="L29" s="152">
        <v>0</v>
      </c>
      <c r="M29" s="96"/>
      <c r="N29" s="152">
        <v>0</v>
      </c>
      <c r="O29" s="96"/>
      <c r="P29" s="152">
        <v>0</v>
      </c>
      <c r="Q29" s="96"/>
      <c r="R29" s="152">
        <v>-4258619</v>
      </c>
      <c r="S29" s="96"/>
      <c r="T29" s="152" t="s">
        <v>20</v>
      </c>
      <c r="U29" s="96"/>
      <c r="V29" s="152" t="str">
        <f>T29</f>
        <v>-</v>
      </c>
      <c r="W29" s="96"/>
      <c r="X29" s="152">
        <f>SUM(D29:T29)</f>
        <v>-4258619</v>
      </c>
    </row>
    <row r="30" spans="1:24" s="1" customFormat="1" ht="21" customHeight="1">
      <c r="A30" s="1" t="s">
        <v>288</v>
      </c>
      <c r="C30" s="53"/>
      <c r="D30" s="153">
        <f>SUM(D29:D29)</f>
        <v>0</v>
      </c>
      <c r="E30" s="54"/>
      <c r="F30" s="153"/>
      <c r="G30" s="54"/>
      <c r="H30" s="153">
        <f>SUM(H29:H29)</f>
        <v>0</v>
      </c>
      <c r="I30" s="54"/>
      <c r="J30" s="153">
        <f>SUM(J29:J29)</f>
        <v>0</v>
      </c>
      <c r="K30" s="146"/>
      <c r="L30" s="153">
        <f>SUM(L29:L29)</f>
        <v>0</v>
      </c>
      <c r="M30" s="54"/>
      <c r="N30" s="153">
        <f>SUM(N29:N29)</f>
        <v>0</v>
      </c>
      <c r="O30" s="54"/>
      <c r="P30" s="153"/>
      <c r="Q30" s="54"/>
      <c r="R30" s="153">
        <f>SUM(R29:R29)</f>
        <v>-4258619</v>
      </c>
      <c r="S30" s="54"/>
      <c r="T30" s="153">
        <f>SUM(T29:T29)</f>
        <v>0</v>
      </c>
      <c r="U30" s="54"/>
      <c r="V30" s="153">
        <f>SUM(V29:V29)</f>
        <v>0</v>
      </c>
      <c r="W30" s="54"/>
      <c r="X30" s="153">
        <f>SUM(X29:X29)</f>
        <v>-4258619</v>
      </c>
    </row>
    <row r="31" spans="1:24" ht="21" customHeight="1">
      <c r="A31" s="53" t="s">
        <v>257</v>
      </c>
      <c r="B31" s="53"/>
      <c r="C31" s="53"/>
      <c r="D31" s="221"/>
      <c r="E31" s="54"/>
      <c r="F31" s="222"/>
      <c r="G31" s="54"/>
      <c r="H31" s="221"/>
      <c r="I31" s="54"/>
      <c r="J31" s="156"/>
      <c r="K31" s="141"/>
      <c r="L31" s="141"/>
      <c r="M31" s="54"/>
      <c r="N31" s="156"/>
      <c r="O31" s="54"/>
      <c r="P31" s="221"/>
      <c r="Q31" s="54"/>
      <c r="R31" s="221"/>
      <c r="S31" s="54"/>
      <c r="T31" s="221"/>
      <c r="U31" s="54"/>
      <c r="V31" s="147"/>
      <c r="W31" s="54"/>
      <c r="X31" s="147"/>
    </row>
    <row r="32" spans="1:24" s="1" customFormat="1" ht="21" customHeight="1">
      <c r="A32" s="53" t="s">
        <v>151</v>
      </c>
      <c r="B32" s="53"/>
      <c r="C32" s="53"/>
      <c r="D32" s="153">
        <f>SUM(D30:D31)</f>
        <v>0</v>
      </c>
      <c r="E32" s="54"/>
      <c r="F32" s="153">
        <f>SUM(F30:F31)</f>
        <v>0</v>
      </c>
      <c r="G32" s="54"/>
      <c r="H32" s="153">
        <f>SUM(H30:H31)</f>
        <v>0</v>
      </c>
      <c r="I32" s="54"/>
      <c r="J32" s="153">
        <f>SUM(J30:J31)</f>
        <v>0</v>
      </c>
      <c r="K32" s="39"/>
      <c r="L32" s="153">
        <f>SUM(L30:L31)</f>
        <v>0</v>
      </c>
      <c r="M32" s="54"/>
      <c r="N32" s="153">
        <f>SUM(N30:N31)</f>
        <v>0</v>
      </c>
      <c r="O32" s="54"/>
      <c r="P32" s="153">
        <f>SUM(P30:P31)</f>
        <v>0</v>
      </c>
      <c r="Q32" s="54"/>
      <c r="R32" s="153">
        <f>SUM(R30:R31)</f>
        <v>-4258619</v>
      </c>
      <c r="S32" s="54"/>
      <c r="T32" s="153">
        <f>SUM(T30:T31)</f>
        <v>0</v>
      </c>
      <c r="U32" s="39"/>
      <c r="V32" s="153">
        <f>SUM(V30:V31)</f>
        <v>0</v>
      </c>
      <c r="W32" s="39"/>
      <c r="X32" s="153">
        <f>SUM(X30:X31)</f>
        <v>-4258619</v>
      </c>
    </row>
    <row r="33" spans="1:24" ht="21" customHeight="1">
      <c r="A33" s="53" t="s">
        <v>145</v>
      </c>
      <c r="B33" s="53"/>
      <c r="C33" s="53"/>
      <c r="D33" s="54"/>
      <c r="E33" s="54"/>
      <c r="F33" s="219"/>
      <c r="G33" s="54"/>
      <c r="H33" s="54"/>
      <c r="I33" s="54"/>
      <c r="J33" s="54"/>
      <c r="K33" s="54"/>
      <c r="L33" s="54"/>
      <c r="M33" s="54"/>
      <c r="N33" s="54"/>
      <c r="O33" s="54"/>
      <c r="P33" s="219"/>
      <c r="Q33" s="54"/>
      <c r="R33" s="54"/>
      <c r="S33" s="54"/>
      <c r="T33" s="54"/>
      <c r="U33" s="141"/>
      <c r="V33" s="54"/>
      <c r="W33" s="54"/>
      <c r="X33" s="146"/>
    </row>
    <row r="34" spans="1:24" ht="21" customHeight="1">
      <c r="A34" s="105" t="s">
        <v>146</v>
      </c>
      <c r="B34" s="105"/>
      <c r="C34" s="137"/>
      <c r="D34" s="152">
        <v>0</v>
      </c>
      <c r="E34" s="96"/>
      <c r="F34" s="152">
        <v>0</v>
      </c>
      <c r="G34" s="96"/>
      <c r="H34" s="152">
        <v>0</v>
      </c>
      <c r="I34" s="96"/>
      <c r="J34" s="152">
        <v>0</v>
      </c>
      <c r="K34" s="138"/>
      <c r="L34" s="152">
        <v>0</v>
      </c>
      <c r="M34" s="96"/>
      <c r="N34" s="152">
        <v>0</v>
      </c>
      <c r="O34" s="138"/>
      <c r="P34" s="152">
        <v>0</v>
      </c>
      <c r="Q34" s="96"/>
      <c r="R34" s="152">
        <f>'PL7-12'!H119</f>
        <v>6444720</v>
      </c>
      <c r="S34" s="96"/>
      <c r="T34" s="152">
        <v>0</v>
      </c>
      <c r="U34" s="138"/>
      <c r="V34" s="152">
        <v>0</v>
      </c>
      <c r="W34" s="96"/>
      <c r="X34" s="152">
        <f>SUM(D34:T34)</f>
        <v>6444720</v>
      </c>
    </row>
    <row r="35" spans="1:24" s="1" customFormat="1" ht="21" customHeight="1">
      <c r="A35" s="7" t="s">
        <v>148</v>
      </c>
      <c r="B35" s="53"/>
      <c r="C35" s="53"/>
      <c r="D35" s="153">
        <f>SUM(D34)</f>
        <v>0</v>
      </c>
      <c r="E35" s="54"/>
      <c r="F35" s="153"/>
      <c r="G35" s="54"/>
      <c r="H35" s="153">
        <f>SUM(H34)</f>
        <v>0</v>
      </c>
      <c r="I35" s="54"/>
      <c r="J35" s="153">
        <f>SUM(J34)</f>
        <v>0</v>
      </c>
      <c r="K35" s="141"/>
      <c r="L35" s="153">
        <f>SUM(L34)</f>
        <v>0</v>
      </c>
      <c r="M35" s="54"/>
      <c r="N35" s="153">
        <f>SUM(N34)</f>
        <v>0</v>
      </c>
      <c r="O35" s="141"/>
      <c r="P35" s="153"/>
      <c r="Q35" s="54"/>
      <c r="R35" s="153">
        <f>SUM(R34)</f>
        <v>6444720</v>
      </c>
      <c r="S35" s="54"/>
      <c r="T35" s="153">
        <f>SUM(T34)</f>
        <v>0</v>
      </c>
      <c r="U35" s="141"/>
      <c r="V35" s="153">
        <f>SUM(V34)</f>
        <v>0</v>
      </c>
      <c r="W35" s="54"/>
      <c r="X35" s="153">
        <f>SUM(X34)</f>
        <v>6444720</v>
      </c>
    </row>
    <row r="36" spans="1:24" ht="21" customHeight="1">
      <c r="A36" s="55" t="s">
        <v>234</v>
      </c>
      <c r="B36" s="105"/>
      <c r="C36" s="137"/>
      <c r="D36" s="152">
        <v>0</v>
      </c>
      <c r="E36" s="96"/>
      <c r="F36" s="152"/>
      <c r="G36" s="96"/>
      <c r="H36" s="152">
        <v>0</v>
      </c>
      <c r="I36" s="96"/>
      <c r="J36" s="152">
        <v>0</v>
      </c>
      <c r="K36" s="138"/>
      <c r="L36" s="152">
        <v>0</v>
      </c>
      <c r="M36" s="96"/>
      <c r="N36" s="152">
        <v>0</v>
      </c>
      <c r="O36" s="138"/>
      <c r="P36" s="152"/>
      <c r="Q36" s="96"/>
      <c r="R36" s="152">
        <v>777</v>
      </c>
      <c r="S36" s="96"/>
      <c r="T36" s="152">
        <v>-777</v>
      </c>
      <c r="U36" s="138"/>
      <c r="V36" s="152">
        <f>SUM(T36:U36)</f>
        <v>-777</v>
      </c>
      <c r="W36" s="96"/>
      <c r="X36" s="152">
        <f>SUM(H36:R36,V36)</f>
        <v>0</v>
      </c>
    </row>
    <row r="37" spans="1:25" ht="21" customHeight="1" thickBot="1">
      <c r="A37" s="53" t="s">
        <v>296</v>
      </c>
      <c r="B37" s="53"/>
      <c r="C37" s="53"/>
      <c r="D37" s="225">
        <f>D25+D32+D34+D36</f>
        <v>7742942</v>
      </c>
      <c r="E37" s="54"/>
      <c r="F37" s="223">
        <f>F25+F32+F34</f>
        <v>0</v>
      </c>
      <c r="G37" s="39"/>
      <c r="H37" s="225">
        <f>H25+H32+H34+H36</f>
        <v>35572855</v>
      </c>
      <c r="I37" s="54"/>
      <c r="J37" s="225">
        <f>J25+J32+J34+J36</f>
        <v>3470021</v>
      </c>
      <c r="K37" s="144"/>
      <c r="L37" s="225">
        <f>L25+L32+L34+L36</f>
        <v>428671</v>
      </c>
      <c r="M37" s="54"/>
      <c r="N37" s="225">
        <f>N25+N32+N34+N36</f>
        <v>820666</v>
      </c>
      <c r="O37" s="54"/>
      <c r="P37" s="223">
        <f>P25+P32+P34</f>
        <v>0</v>
      </c>
      <c r="Q37" s="39"/>
      <c r="R37" s="225">
        <f>R25+R32+R34+R36</f>
        <v>29753745</v>
      </c>
      <c r="S37" s="54"/>
      <c r="T37" s="225">
        <f>T25+T32+T34+T36</f>
        <v>1280169</v>
      </c>
      <c r="U37" s="140"/>
      <c r="V37" s="225">
        <f>V25+V32+V34+V36</f>
        <v>1280169</v>
      </c>
      <c r="W37" s="39"/>
      <c r="X37" s="225">
        <f>X25+X32+X34+X36</f>
        <v>79069069</v>
      </c>
      <c r="Y37" s="234"/>
    </row>
    <row r="38" ht="22.5" customHeight="1" thickTop="1">
      <c r="K38" s="4"/>
    </row>
    <row r="39" spans="4:24" ht="22.5" customHeight="1">
      <c r="D39" s="234"/>
      <c r="H39" s="234"/>
      <c r="J39" s="234"/>
      <c r="K39" s="4"/>
      <c r="L39" s="234"/>
      <c r="N39" s="234"/>
      <c r="R39" s="234"/>
      <c r="T39" s="234"/>
      <c r="V39" s="234"/>
      <c r="X39" s="234"/>
    </row>
  </sheetData>
  <sheetProtection/>
  <mergeCells count="2">
    <mergeCell ref="D4:X4"/>
    <mergeCell ref="T5:V5"/>
  </mergeCells>
  <printOptions horizontalCentered="1"/>
  <pageMargins left="0.7" right="0.4" top="0.48" bottom="0.5" header="0.5" footer="0.5"/>
  <pageSetup firstPageNumber="15" useFirstPageNumber="1" fitToHeight="1" fitToWidth="1" horizontalDpi="600" verticalDpi="600" orientation="landscape" paperSize="9" scale="69" r:id="rId1"/>
  <headerFooter alignWithMargins="0">
    <oddFooter>&amp;L
หมายเหตุประกอบงบการเงินเป็นส่วนหนึ่งของงบการเงินนี้&amp;C
&amp;P&amp;R
</oddFooter>
  </headerFooter>
  <ignoredErrors>
    <ignoredError sqref="E17:G17 O17:Q17 M17 K17 I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showGridLines="0" zoomScaleSheetLayoutView="100" zoomScalePageLayoutView="0" workbookViewId="0" topLeftCell="A1">
      <selection activeCell="K2" sqref="K2"/>
    </sheetView>
  </sheetViews>
  <sheetFormatPr defaultColWidth="9.140625" defaultRowHeight="23.25" customHeight="1"/>
  <cols>
    <col min="1" max="1" width="5.140625" style="26" customWidth="1"/>
    <col min="2" max="2" width="43.57421875" style="26" customWidth="1"/>
    <col min="3" max="3" width="8.140625" style="15" customWidth="1"/>
    <col min="4" max="4" width="12.7109375" style="26" customWidth="1"/>
    <col min="5" max="5" width="0.85546875" style="26" customWidth="1"/>
    <col min="6" max="6" width="12.7109375" style="26" customWidth="1"/>
    <col min="7" max="7" width="0.85546875" style="26" customWidth="1"/>
    <col min="8" max="8" width="12.7109375" style="26" customWidth="1"/>
    <col min="9" max="9" width="0.85546875" style="26" customWidth="1"/>
    <col min="10" max="10" width="12.7109375" style="26" customWidth="1"/>
    <col min="11" max="16384" width="9.140625" style="26" customWidth="1"/>
  </cols>
  <sheetData>
    <row r="1" spans="1:10" ht="22.5" customHeight="1">
      <c r="A1" s="21" t="s">
        <v>0</v>
      </c>
      <c r="B1" s="21"/>
      <c r="C1" s="179"/>
      <c r="H1" s="251"/>
      <c r="I1" s="251"/>
      <c r="J1" s="251"/>
    </row>
    <row r="2" spans="1:10" ht="22.5" customHeight="1">
      <c r="A2" s="21" t="s">
        <v>211</v>
      </c>
      <c r="B2" s="21"/>
      <c r="C2" s="179"/>
      <c r="H2" s="251"/>
      <c r="I2" s="251"/>
      <c r="J2" s="251"/>
    </row>
    <row r="3" spans="1:10" ht="21" customHeight="1">
      <c r="A3" s="180"/>
      <c r="B3" s="180"/>
      <c r="C3" s="17"/>
      <c r="J3" s="101" t="s">
        <v>128</v>
      </c>
    </row>
    <row r="4" spans="1:10" ht="21" customHeight="1">
      <c r="A4" s="254"/>
      <c r="B4" s="254"/>
      <c r="C4" s="26"/>
      <c r="D4" s="245" t="s">
        <v>2</v>
      </c>
      <c r="E4" s="245"/>
      <c r="F4" s="245"/>
      <c r="G4" s="22"/>
      <c r="H4" s="245" t="s">
        <v>59</v>
      </c>
      <c r="I4" s="245"/>
      <c r="J4" s="245"/>
    </row>
    <row r="5" spans="1:10" ht="21" customHeight="1">
      <c r="A5" s="136"/>
      <c r="B5" s="136"/>
      <c r="C5" s="26"/>
      <c r="D5" s="247" t="s">
        <v>297</v>
      </c>
      <c r="E5" s="248"/>
      <c r="F5" s="248"/>
      <c r="G5" s="133"/>
      <c r="H5" s="247" t="s">
        <v>297</v>
      </c>
      <c r="I5" s="248"/>
      <c r="J5" s="248"/>
    </row>
    <row r="6" spans="1:10" ht="21" customHeight="1">
      <c r="A6" s="136"/>
      <c r="B6" s="136"/>
      <c r="C6" s="26"/>
      <c r="D6" s="249" t="s">
        <v>292</v>
      </c>
      <c r="E6" s="250"/>
      <c r="F6" s="250"/>
      <c r="G6" s="233"/>
      <c r="H6" s="249" t="s">
        <v>292</v>
      </c>
      <c r="I6" s="250"/>
      <c r="J6" s="250"/>
    </row>
    <row r="7" spans="1:10" s="134" customFormat="1" ht="21.75" customHeight="1">
      <c r="A7" s="254"/>
      <c r="B7" s="254"/>
      <c r="C7" s="15" t="s">
        <v>3</v>
      </c>
      <c r="D7" s="169" t="s">
        <v>270</v>
      </c>
      <c r="E7" s="183"/>
      <c r="F7" s="169" t="s">
        <v>224</v>
      </c>
      <c r="G7" s="91"/>
      <c r="H7" s="169" t="s">
        <v>270</v>
      </c>
      <c r="I7" s="183"/>
      <c r="J7" s="169" t="s">
        <v>224</v>
      </c>
    </row>
    <row r="8" spans="1:10" ht="20.25" customHeight="1">
      <c r="A8" s="24" t="s">
        <v>35</v>
      </c>
      <c r="B8" s="24"/>
      <c r="C8" s="18"/>
      <c r="D8" s="70"/>
      <c r="E8" s="70"/>
      <c r="F8" s="70"/>
      <c r="G8" s="70"/>
      <c r="H8" s="70"/>
      <c r="I8" s="70"/>
      <c r="J8" s="70"/>
    </row>
    <row r="9" spans="1:10" ht="20.25" customHeight="1">
      <c r="A9" s="95" t="s">
        <v>80</v>
      </c>
      <c r="B9" s="95"/>
      <c r="D9" s="30">
        <f>'PL7-12'!D144</f>
        <v>12305804</v>
      </c>
      <c r="E9" s="30"/>
      <c r="F9" s="30">
        <v>6795469</v>
      </c>
      <c r="G9" s="30"/>
      <c r="H9" s="30">
        <f>'PL7-12'!H119</f>
        <v>6444720</v>
      </c>
      <c r="I9" s="30"/>
      <c r="J9" s="30">
        <v>3034666</v>
      </c>
    </row>
    <row r="10" spans="1:10" ht="20.25" customHeight="1">
      <c r="A10" s="181" t="s">
        <v>49</v>
      </c>
      <c r="B10" s="181"/>
      <c r="D10" s="30"/>
      <c r="E10" s="30"/>
      <c r="F10" s="30"/>
      <c r="G10" s="30"/>
      <c r="H10" s="30"/>
      <c r="I10" s="30"/>
      <c r="J10" s="30"/>
    </row>
    <row r="11" spans="1:10" ht="20.25" customHeight="1">
      <c r="A11" s="95" t="s">
        <v>113</v>
      </c>
      <c r="B11" s="95"/>
      <c r="D11" s="30">
        <v>6713099</v>
      </c>
      <c r="E11" s="30"/>
      <c r="F11" s="30">
        <v>5579770</v>
      </c>
      <c r="G11" s="30"/>
      <c r="H11" s="30">
        <v>1494163</v>
      </c>
      <c r="I11" s="30"/>
      <c r="J11" s="30">
        <v>1331322</v>
      </c>
    </row>
    <row r="12" spans="1:10" ht="20.25" customHeight="1">
      <c r="A12" s="95" t="s">
        <v>114</v>
      </c>
      <c r="B12" s="95"/>
      <c r="D12" s="30">
        <v>712461</v>
      </c>
      <c r="E12" s="30"/>
      <c r="F12" s="30">
        <v>657078</v>
      </c>
      <c r="G12" s="30"/>
      <c r="H12" s="30">
        <v>6655</v>
      </c>
      <c r="I12" s="30"/>
      <c r="J12" s="30">
        <v>6108</v>
      </c>
    </row>
    <row r="13" spans="1:2" ht="20.25" customHeight="1">
      <c r="A13" s="50" t="s">
        <v>129</v>
      </c>
      <c r="B13" s="95"/>
    </row>
    <row r="14" spans="1:10" ht="20.25" customHeight="1">
      <c r="A14" s="50" t="s">
        <v>260</v>
      </c>
      <c r="B14" s="95"/>
      <c r="C14" s="15">
        <v>5</v>
      </c>
      <c r="D14" s="30">
        <v>-1814</v>
      </c>
      <c r="E14" s="30"/>
      <c r="F14" s="30">
        <v>67656</v>
      </c>
      <c r="H14" s="98">
        <v>-16</v>
      </c>
      <c r="J14" s="98">
        <v>-3873</v>
      </c>
    </row>
    <row r="15" spans="1:2" ht="20.25" customHeight="1">
      <c r="A15" s="50" t="s">
        <v>305</v>
      </c>
      <c r="B15" s="95"/>
    </row>
    <row r="16" spans="1:2" ht="20.25" customHeight="1">
      <c r="A16" s="50" t="s">
        <v>304</v>
      </c>
      <c r="B16" s="95"/>
    </row>
    <row r="17" spans="1:10" ht="20.25" customHeight="1">
      <c r="A17" s="50" t="s">
        <v>152</v>
      </c>
      <c r="B17" s="95"/>
      <c r="D17" s="30">
        <v>12958</v>
      </c>
      <c r="E17" s="30"/>
      <c r="F17" s="30">
        <v>168925</v>
      </c>
      <c r="G17" s="30"/>
      <c r="H17" s="30">
        <v>-3330</v>
      </c>
      <c r="I17" s="30"/>
      <c r="J17" s="30">
        <v>165396</v>
      </c>
    </row>
    <row r="18" spans="1:10" ht="20.25" customHeight="1">
      <c r="A18" s="95" t="s">
        <v>50</v>
      </c>
      <c r="B18" s="95"/>
      <c r="D18" s="30">
        <v>-451511</v>
      </c>
      <c r="E18" s="30"/>
      <c r="F18" s="30">
        <v>-276937</v>
      </c>
      <c r="G18" s="30"/>
      <c r="H18" s="30">
        <v>-1776351</v>
      </c>
      <c r="I18" s="30"/>
      <c r="J18" s="30">
        <v>-2097706</v>
      </c>
    </row>
    <row r="19" spans="1:10" ht="20.25" customHeight="1">
      <c r="A19" s="50" t="s">
        <v>170</v>
      </c>
      <c r="B19" s="95"/>
      <c r="D19" s="30">
        <v>-60866</v>
      </c>
      <c r="E19" s="30"/>
      <c r="F19" s="30">
        <v>-32643</v>
      </c>
      <c r="G19" s="30"/>
      <c r="H19" s="30">
        <v>-9436734</v>
      </c>
      <c r="I19" s="30"/>
      <c r="J19" s="30">
        <v>-7763098</v>
      </c>
    </row>
    <row r="20" spans="1:10" ht="20.25" customHeight="1">
      <c r="A20" s="95" t="s">
        <v>86</v>
      </c>
      <c r="B20" s="95"/>
      <c r="D20" s="30">
        <v>6481005</v>
      </c>
      <c r="E20" s="30"/>
      <c r="F20" s="30">
        <v>6044046</v>
      </c>
      <c r="G20" s="30"/>
      <c r="H20" s="98">
        <v>2548976</v>
      </c>
      <c r="I20" s="30"/>
      <c r="J20" s="30">
        <v>2556687</v>
      </c>
    </row>
    <row r="21" spans="1:10" ht="20.25" customHeight="1">
      <c r="A21" s="50" t="s">
        <v>153</v>
      </c>
      <c r="B21" s="95"/>
      <c r="D21" s="30">
        <v>-2986748</v>
      </c>
      <c r="E21" s="30"/>
      <c r="F21" s="30">
        <v>-6469503</v>
      </c>
      <c r="G21" s="30"/>
      <c r="H21" s="160">
        <v>-1883824</v>
      </c>
      <c r="I21" s="30"/>
      <c r="J21" s="160">
        <v>-67</v>
      </c>
    </row>
    <row r="22" spans="1:10" ht="20.25" customHeight="1">
      <c r="A22" s="50" t="s">
        <v>235</v>
      </c>
      <c r="B22" s="95"/>
      <c r="D22" s="30">
        <v>518360</v>
      </c>
      <c r="E22" s="162"/>
      <c r="F22" s="30">
        <v>371755</v>
      </c>
      <c r="G22" s="162"/>
      <c r="H22" s="160">
        <v>147503</v>
      </c>
      <c r="I22" s="162"/>
      <c r="J22" s="160">
        <v>107247</v>
      </c>
    </row>
    <row r="23" spans="1:10" ht="20.25" customHeight="1">
      <c r="A23" s="50" t="s">
        <v>242</v>
      </c>
      <c r="B23" s="95"/>
      <c r="D23" s="172" t="s">
        <v>20</v>
      </c>
      <c r="E23" s="162"/>
      <c r="F23" s="172" t="s">
        <v>20</v>
      </c>
      <c r="G23" s="162"/>
      <c r="H23" s="172" t="s">
        <v>20</v>
      </c>
      <c r="I23" s="162"/>
      <c r="J23" s="160">
        <v>-4000</v>
      </c>
    </row>
    <row r="24" spans="1:10" ht="20.25" customHeight="1">
      <c r="A24" s="50" t="s">
        <v>319</v>
      </c>
      <c r="B24" s="95"/>
      <c r="D24" s="30"/>
      <c r="E24" s="162"/>
      <c r="F24" s="30"/>
      <c r="G24" s="162"/>
      <c r="H24" s="160"/>
      <c r="I24" s="162"/>
      <c r="J24" s="160"/>
    </row>
    <row r="25" spans="1:10" ht="20.25" customHeight="1">
      <c r="A25" s="50" t="s">
        <v>314</v>
      </c>
      <c r="B25" s="95"/>
      <c r="D25" s="30"/>
      <c r="E25" s="162"/>
      <c r="F25" s="30"/>
      <c r="G25" s="162"/>
      <c r="H25" s="160"/>
      <c r="I25" s="162"/>
      <c r="J25" s="160"/>
    </row>
    <row r="26" spans="1:10" ht="20.25" customHeight="1">
      <c r="A26" s="50" t="s">
        <v>311</v>
      </c>
      <c r="B26" s="95"/>
      <c r="D26" s="30">
        <v>54826</v>
      </c>
      <c r="E26" s="30"/>
      <c r="F26" s="30">
        <v>-82884</v>
      </c>
      <c r="G26" s="30"/>
      <c r="H26" s="226">
        <v>1699</v>
      </c>
      <c r="I26" s="30"/>
      <c r="J26" s="226">
        <v>9762</v>
      </c>
    </row>
    <row r="27" spans="1:10" ht="20.25" customHeight="1">
      <c r="A27" s="50" t="s">
        <v>281</v>
      </c>
      <c r="B27" s="95"/>
      <c r="D27" s="30">
        <v>60709</v>
      </c>
      <c r="E27" s="30"/>
      <c r="F27" s="172" t="s">
        <v>20</v>
      </c>
      <c r="G27" s="30"/>
      <c r="H27" s="30">
        <v>60709</v>
      </c>
      <c r="I27" s="30"/>
      <c r="J27" s="172" t="s">
        <v>20</v>
      </c>
    </row>
    <row r="28" ht="20.25" customHeight="1">
      <c r="A28" s="50" t="s">
        <v>282</v>
      </c>
    </row>
    <row r="29" spans="1:10" ht="20.25" customHeight="1">
      <c r="A29" s="50" t="s">
        <v>240</v>
      </c>
      <c r="D29" s="172" t="s">
        <v>20</v>
      </c>
      <c r="F29" s="72">
        <v>-6990</v>
      </c>
      <c r="H29" s="172" t="s">
        <v>20</v>
      </c>
      <c r="J29" s="172" t="s">
        <v>20</v>
      </c>
    </row>
    <row r="30" spans="1:10" ht="20.25" customHeight="1">
      <c r="A30" s="50" t="s">
        <v>316</v>
      </c>
      <c r="B30" s="95"/>
      <c r="D30" s="30"/>
      <c r="E30" s="30"/>
      <c r="F30" s="30"/>
      <c r="G30" s="30"/>
      <c r="H30" s="30"/>
      <c r="I30" s="30"/>
      <c r="J30" s="30"/>
    </row>
    <row r="31" spans="1:10" ht="20.25" customHeight="1">
      <c r="A31" s="50" t="s">
        <v>130</v>
      </c>
      <c r="B31" s="95"/>
      <c r="D31" s="30">
        <v>125325</v>
      </c>
      <c r="E31" s="30"/>
      <c r="F31" s="30">
        <v>96261</v>
      </c>
      <c r="G31" s="30"/>
      <c r="H31" s="30">
        <v>117760</v>
      </c>
      <c r="I31" s="30"/>
      <c r="J31" s="30">
        <v>2921</v>
      </c>
    </row>
    <row r="32" spans="1:10" ht="20.25" customHeight="1">
      <c r="A32" s="50" t="s">
        <v>184</v>
      </c>
      <c r="B32" s="95"/>
      <c r="D32" s="30"/>
      <c r="E32" s="30"/>
      <c r="F32" s="30"/>
      <c r="G32" s="30"/>
      <c r="H32" s="30"/>
      <c r="I32" s="30"/>
      <c r="J32" s="30"/>
    </row>
    <row r="33" spans="1:10" ht="20.25" customHeight="1">
      <c r="A33" s="50" t="s">
        <v>185</v>
      </c>
      <c r="B33" s="95"/>
      <c r="D33" s="30">
        <v>-3162961</v>
      </c>
      <c r="E33" s="30"/>
      <c r="F33" s="30">
        <v>-2385285</v>
      </c>
      <c r="G33" s="30"/>
      <c r="H33" s="172" t="s">
        <v>20</v>
      </c>
      <c r="I33" s="30"/>
      <c r="J33" s="172" t="s">
        <v>20</v>
      </c>
    </row>
    <row r="34" spans="1:2" ht="20.25" customHeight="1">
      <c r="A34" s="95" t="s">
        <v>107</v>
      </c>
      <c r="B34" s="95"/>
    </row>
    <row r="35" spans="1:10" ht="20.25" customHeight="1">
      <c r="A35" s="50" t="s">
        <v>190</v>
      </c>
      <c r="B35" s="95"/>
      <c r="C35" s="15" t="s">
        <v>280</v>
      </c>
      <c r="D35" s="30">
        <v>-3843692</v>
      </c>
      <c r="E35" s="30"/>
      <c r="F35" s="30">
        <v>-3891453</v>
      </c>
      <c r="G35" s="30"/>
      <c r="H35" s="172" t="s">
        <v>20</v>
      </c>
      <c r="I35" s="30"/>
      <c r="J35" s="172" t="s">
        <v>20</v>
      </c>
    </row>
    <row r="36" spans="1:10" ht="20.25" customHeight="1">
      <c r="A36" s="50" t="s">
        <v>143</v>
      </c>
      <c r="B36" s="95"/>
      <c r="D36" s="69">
        <v>3184953</v>
      </c>
      <c r="E36" s="30"/>
      <c r="F36" s="69">
        <v>-292272</v>
      </c>
      <c r="G36" s="30"/>
      <c r="H36" s="69">
        <v>-550546</v>
      </c>
      <c r="I36" s="30"/>
      <c r="J36" s="69">
        <v>-1302876</v>
      </c>
    </row>
    <row r="37" spans="1:10" ht="20.25" customHeight="1">
      <c r="A37" s="95"/>
      <c r="B37" s="95"/>
      <c r="D37" s="30">
        <f>SUM(D9:D36)</f>
        <v>19661908</v>
      </c>
      <c r="E37" s="30"/>
      <c r="F37" s="30">
        <f>SUM(F9:F36)</f>
        <v>6342993</v>
      </c>
      <c r="G37" s="30"/>
      <c r="H37" s="30">
        <f>SUM(H9:H36)</f>
        <v>-2828616</v>
      </c>
      <c r="I37" s="30"/>
      <c r="J37" s="30">
        <f>SUM(J9:J36)</f>
        <v>-3957511</v>
      </c>
    </row>
    <row r="38" spans="1:10" ht="3.75" customHeight="1">
      <c r="A38" s="95"/>
      <c r="B38" s="95"/>
      <c r="D38" s="30"/>
      <c r="E38" s="30"/>
      <c r="F38" s="30"/>
      <c r="G38" s="30"/>
      <c r="H38" s="30"/>
      <c r="I38" s="30"/>
      <c r="J38" s="30"/>
    </row>
    <row r="39" spans="1:10" ht="22.5" customHeight="1">
      <c r="A39" s="21" t="s">
        <v>0</v>
      </c>
      <c r="B39" s="21"/>
      <c r="C39" s="179"/>
      <c r="H39" s="251"/>
      <c r="I39" s="251"/>
      <c r="J39" s="251"/>
    </row>
    <row r="40" spans="1:10" ht="22.5" customHeight="1">
      <c r="A40" s="21" t="s">
        <v>211</v>
      </c>
      <c r="B40" s="21"/>
      <c r="C40" s="179"/>
      <c r="H40" s="251"/>
      <c r="I40" s="251"/>
      <c r="J40" s="251"/>
    </row>
    <row r="41" spans="1:10" s="134" customFormat="1" ht="21" customHeight="1">
      <c r="A41" s="180"/>
      <c r="B41" s="180"/>
      <c r="C41" s="17"/>
      <c r="D41" s="26"/>
      <c r="E41" s="26"/>
      <c r="F41" s="26"/>
      <c r="G41" s="26"/>
      <c r="H41" s="26"/>
      <c r="I41" s="26"/>
      <c r="J41" s="101" t="s">
        <v>128</v>
      </c>
    </row>
    <row r="42" spans="1:10" ht="21" customHeight="1">
      <c r="A42" s="254"/>
      <c r="B42" s="254"/>
      <c r="C42" s="26"/>
      <c r="D42" s="245" t="s">
        <v>2</v>
      </c>
      <c r="E42" s="245"/>
      <c r="F42" s="245"/>
      <c r="G42" s="22"/>
      <c r="H42" s="245" t="s">
        <v>59</v>
      </c>
      <c r="I42" s="245"/>
      <c r="J42" s="245"/>
    </row>
    <row r="43" spans="1:10" ht="21" customHeight="1">
      <c r="A43" s="136"/>
      <c r="B43" s="136"/>
      <c r="C43" s="26"/>
      <c r="D43" s="247" t="s">
        <v>297</v>
      </c>
      <c r="E43" s="248"/>
      <c r="F43" s="248"/>
      <c r="G43" s="133"/>
      <c r="H43" s="247" t="s">
        <v>297</v>
      </c>
      <c r="I43" s="248"/>
      <c r="J43" s="248"/>
    </row>
    <row r="44" spans="1:10" ht="21" customHeight="1">
      <c r="A44" s="136"/>
      <c r="B44" s="136"/>
      <c r="C44" s="26"/>
      <c r="D44" s="249" t="s">
        <v>292</v>
      </c>
      <c r="E44" s="250"/>
      <c r="F44" s="250"/>
      <c r="G44" s="233"/>
      <c r="H44" s="249" t="s">
        <v>292</v>
      </c>
      <c r="I44" s="250"/>
      <c r="J44" s="250"/>
    </row>
    <row r="45" spans="1:10" ht="21" customHeight="1">
      <c r="A45" s="254"/>
      <c r="B45" s="254"/>
      <c r="C45" s="15" t="s">
        <v>3</v>
      </c>
      <c r="D45" s="169" t="s">
        <v>270</v>
      </c>
      <c r="E45" s="183"/>
      <c r="F45" s="169" t="s">
        <v>224</v>
      </c>
      <c r="G45" s="91"/>
      <c r="H45" s="169" t="s">
        <v>270</v>
      </c>
      <c r="I45" s="183"/>
      <c r="J45" s="169" t="s">
        <v>224</v>
      </c>
    </row>
    <row r="46" spans="1:10" ht="21" customHeight="1">
      <c r="A46" s="24" t="s">
        <v>215</v>
      </c>
      <c r="D46" s="255"/>
      <c r="E46" s="255"/>
      <c r="F46" s="255"/>
      <c r="G46" s="255"/>
      <c r="H46" s="255"/>
      <c r="I46" s="255"/>
      <c r="J46" s="255"/>
    </row>
    <row r="47" spans="1:10" ht="21" customHeight="1">
      <c r="A47" s="181" t="s">
        <v>69</v>
      </c>
      <c r="B47" s="181"/>
      <c r="D47" s="70"/>
      <c r="E47" s="70"/>
      <c r="F47" s="70"/>
      <c r="G47" s="70"/>
      <c r="H47" s="70"/>
      <c r="I47" s="70"/>
      <c r="J47" s="70"/>
    </row>
    <row r="48" spans="1:10" ht="21" customHeight="1">
      <c r="A48" s="50" t="s">
        <v>36</v>
      </c>
      <c r="D48" s="30">
        <v>-621555</v>
      </c>
      <c r="E48" s="30"/>
      <c r="F48" s="30">
        <v>745002</v>
      </c>
      <c r="G48" s="30"/>
      <c r="H48" s="30">
        <v>720422</v>
      </c>
      <c r="I48" s="30"/>
      <c r="J48" s="30">
        <v>1193242</v>
      </c>
    </row>
    <row r="49" spans="1:10" ht="21" customHeight="1">
      <c r="A49" s="26" t="s">
        <v>37</v>
      </c>
      <c r="D49" s="30">
        <v>4427751</v>
      </c>
      <c r="E49" s="30"/>
      <c r="F49" s="30">
        <v>5037844</v>
      </c>
      <c r="G49" s="30"/>
      <c r="H49" s="70">
        <v>-100843</v>
      </c>
      <c r="I49" s="30"/>
      <c r="J49" s="70">
        <v>564700</v>
      </c>
    </row>
    <row r="50" spans="1:10" ht="21" customHeight="1">
      <c r="A50" s="50" t="s">
        <v>191</v>
      </c>
      <c r="D50" s="30">
        <v>278563</v>
      </c>
      <c r="E50" s="30"/>
      <c r="F50" s="30">
        <v>319269</v>
      </c>
      <c r="G50" s="30"/>
      <c r="H50" s="70">
        <v>-292306</v>
      </c>
      <c r="I50" s="30"/>
      <c r="J50" s="70">
        <v>-91706</v>
      </c>
    </row>
    <row r="51" spans="1:10" ht="21" customHeight="1">
      <c r="A51" s="26" t="s">
        <v>38</v>
      </c>
      <c r="D51" s="30">
        <v>-3628034</v>
      </c>
      <c r="E51" s="30"/>
      <c r="F51" s="30">
        <v>-844013</v>
      </c>
      <c r="G51" s="30"/>
      <c r="H51" s="72">
        <v>31878</v>
      </c>
      <c r="I51" s="30"/>
      <c r="J51" s="72">
        <v>70257</v>
      </c>
    </row>
    <row r="52" spans="1:10" ht="21" customHeight="1">
      <c r="A52" s="26" t="s">
        <v>8</v>
      </c>
      <c r="D52" s="30">
        <v>-682046</v>
      </c>
      <c r="E52" s="30"/>
      <c r="F52" s="30">
        <v>-572425</v>
      </c>
      <c r="G52" s="30"/>
      <c r="H52" s="30">
        <v>15630</v>
      </c>
      <c r="I52" s="30"/>
      <c r="J52" s="30">
        <v>-736</v>
      </c>
    </row>
    <row r="53" spans="1:10" ht="21" customHeight="1">
      <c r="A53" s="26" t="s">
        <v>39</v>
      </c>
      <c r="D53" s="30">
        <v>-721974</v>
      </c>
      <c r="E53" s="30"/>
      <c r="F53" s="30">
        <v>1300004</v>
      </c>
      <c r="G53" s="30"/>
      <c r="H53" s="30">
        <v>-60083</v>
      </c>
      <c r="I53" s="30"/>
      <c r="J53" s="30">
        <v>-33941</v>
      </c>
    </row>
    <row r="54" spans="1:10" ht="21" customHeight="1">
      <c r="A54" s="26" t="s">
        <v>14</v>
      </c>
      <c r="D54" s="70">
        <v>2534808</v>
      </c>
      <c r="E54" s="70"/>
      <c r="F54" s="70">
        <v>2778489</v>
      </c>
      <c r="G54" s="70"/>
      <c r="H54" s="227">
        <v>511195</v>
      </c>
      <c r="I54" s="70"/>
      <c r="J54" s="227">
        <v>388174</v>
      </c>
    </row>
    <row r="55" spans="1:10" ht="21" customHeight="1">
      <c r="A55" s="50" t="s">
        <v>261</v>
      </c>
      <c r="D55" s="70">
        <v>-31126</v>
      </c>
      <c r="E55" s="70"/>
      <c r="F55" s="70">
        <v>-64294</v>
      </c>
      <c r="G55" s="70"/>
      <c r="H55" s="227">
        <v>-16127</v>
      </c>
      <c r="I55" s="70"/>
      <c r="J55" s="172" t="s">
        <v>20</v>
      </c>
    </row>
    <row r="56" spans="1:10" ht="21" customHeight="1">
      <c r="A56" s="26" t="s">
        <v>68</v>
      </c>
      <c r="D56" s="69">
        <v>-2821126</v>
      </c>
      <c r="E56" s="30"/>
      <c r="F56" s="69">
        <v>-2352469</v>
      </c>
      <c r="G56" s="30"/>
      <c r="H56" s="228">
        <v>-34786</v>
      </c>
      <c r="I56" s="175"/>
      <c r="J56" s="228">
        <v>-38407</v>
      </c>
    </row>
    <row r="57" spans="1:10" ht="21" customHeight="1">
      <c r="A57" s="17" t="s">
        <v>262</v>
      </c>
      <c r="B57" s="17"/>
      <c r="C57" s="18"/>
      <c r="D57" s="25">
        <f>SUM(D50:D56)+D37+D48+D49</f>
        <v>18397169</v>
      </c>
      <c r="E57" s="20"/>
      <c r="F57" s="25">
        <f>SUM(F50:F56)+F37+F48+F49</f>
        <v>12690400</v>
      </c>
      <c r="G57" s="30"/>
      <c r="H57" s="25">
        <f>SUM(H50:H56)+H37+H48+H49</f>
        <v>-2053636</v>
      </c>
      <c r="I57" s="20"/>
      <c r="J57" s="25">
        <f>SUM(J50:J56)+J37+J48+J49</f>
        <v>-1905928</v>
      </c>
    </row>
    <row r="58" spans="1:10" ht="21" customHeight="1">
      <c r="A58" s="17"/>
      <c r="B58" s="17"/>
      <c r="C58" s="18"/>
      <c r="D58" s="29"/>
      <c r="E58" s="20"/>
      <c r="F58" s="29"/>
      <c r="G58" s="30"/>
      <c r="H58" s="29"/>
      <c r="I58" s="20"/>
      <c r="J58" s="29"/>
    </row>
    <row r="59" spans="1:10" ht="21" customHeight="1">
      <c r="A59" s="24" t="s">
        <v>40</v>
      </c>
      <c r="B59" s="24"/>
      <c r="C59" s="18"/>
      <c r="D59" s="30"/>
      <c r="E59" s="30"/>
      <c r="F59" s="30"/>
      <c r="G59" s="30"/>
      <c r="H59" s="30"/>
      <c r="I59" s="30"/>
      <c r="J59" s="30"/>
    </row>
    <row r="60" spans="1:10" ht="21" customHeight="1">
      <c r="A60" s="26" t="s">
        <v>78</v>
      </c>
      <c r="D60" s="70">
        <v>455847</v>
      </c>
      <c r="E60" s="70"/>
      <c r="F60" s="70">
        <v>396185</v>
      </c>
      <c r="G60" s="70"/>
      <c r="H60" s="70">
        <v>1804598</v>
      </c>
      <c r="I60" s="70"/>
      <c r="J60" s="70">
        <v>2022821</v>
      </c>
    </row>
    <row r="61" spans="1:10" ht="21" customHeight="1">
      <c r="A61" s="26" t="s">
        <v>115</v>
      </c>
      <c r="D61" s="160">
        <v>3327013</v>
      </c>
      <c r="E61" s="30"/>
      <c r="F61" s="160">
        <v>3196886</v>
      </c>
      <c r="G61" s="70"/>
      <c r="H61" s="70">
        <v>7759091</v>
      </c>
      <c r="I61" s="70"/>
      <c r="J61" s="70">
        <v>7014075</v>
      </c>
    </row>
    <row r="62" spans="1:10" ht="21" customHeight="1">
      <c r="A62" s="50" t="s">
        <v>306</v>
      </c>
      <c r="D62" s="172" t="s">
        <v>20</v>
      </c>
      <c r="E62" s="30"/>
      <c r="F62" s="172" t="s">
        <v>20</v>
      </c>
      <c r="G62" s="70"/>
      <c r="H62" s="160">
        <v>-3500700</v>
      </c>
      <c r="I62" s="70"/>
      <c r="J62" s="160">
        <v>-1075187</v>
      </c>
    </row>
    <row r="63" spans="1:10" ht="21" customHeight="1">
      <c r="A63" s="50" t="s">
        <v>217</v>
      </c>
      <c r="D63" s="172"/>
      <c r="E63" s="30"/>
      <c r="F63" s="172"/>
      <c r="G63" s="70"/>
      <c r="H63" s="160"/>
      <c r="I63" s="70"/>
      <c r="J63" s="160"/>
    </row>
    <row r="64" spans="1:10" ht="21" customHeight="1">
      <c r="A64" s="106" t="s">
        <v>317</v>
      </c>
      <c r="D64" s="160">
        <v>144014</v>
      </c>
      <c r="E64" s="30"/>
      <c r="F64" s="160">
        <v>62438</v>
      </c>
      <c r="G64" s="70"/>
      <c r="H64" s="184">
        <v>0</v>
      </c>
      <c r="I64" s="70"/>
      <c r="J64" s="184">
        <v>0</v>
      </c>
    </row>
    <row r="65" spans="1:10" ht="21" customHeight="1">
      <c r="A65" s="106" t="s">
        <v>284</v>
      </c>
      <c r="D65" s="160">
        <v>-1812844</v>
      </c>
      <c r="E65" s="30"/>
      <c r="F65" s="184">
        <v>0</v>
      </c>
      <c r="G65" s="70"/>
      <c r="H65" s="184">
        <v>0</v>
      </c>
      <c r="I65" s="70"/>
      <c r="J65" s="184">
        <v>0</v>
      </c>
    </row>
    <row r="66" spans="1:10" ht="21" customHeight="1">
      <c r="A66" s="26" t="s">
        <v>96</v>
      </c>
      <c r="D66" s="70">
        <v>-8644987</v>
      </c>
      <c r="E66" s="70"/>
      <c r="F66" s="70">
        <v>-11662942</v>
      </c>
      <c r="G66" s="70"/>
      <c r="H66" s="175">
        <v>-1600</v>
      </c>
      <c r="I66" s="70"/>
      <c r="J66" s="175">
        <v>-2153160</v>
      </c>
    </row>
    <row r="67" spans="1:10" ht="21" customHeight="1">
      <c r="A67" s="50" t="s">
        <v>213</v>
      </c>
      <c r="D67" s="184">
        <v>0</v>
      </c>
      <c r="E67" s="70"/>
      <c r="F67" s="70">
        <v>-314207</v>
      </c>
      <c r="G67" s="70"/>
      <c r="H67" s="184">
        <v>0</v>
      </c>
      <c r="I67" s="70"/>
      <c r="J67" s="184">
        <v>0</v>
      </c>
    </row>
    <row r="68" spans="1:10" ht="21" customHeight="1">
      <c r="A68" s="95" t="s">
        <v>124</v>
      </c>
      <c r="D68" s="70">
        <v>3962251</v>
      </c>
      <c r="E68" s="70"/>
      <c r="F68" s="70">
        <v>9420762</v>
      </c>
      <c r="G68" s="70"/>
      <c r="H68" s="160">
        <v>21007963</v>
      </c>
      <c r="I68" s="70"/>
      <c r="J68" s="160">
        <v>493147</v>
      </c>
    </row>
    <row r="69" spans="1:10" ht="21" customHeight="1">
      <c r="A69" s="50" t="s">
        <v>182</v>
      </c>
      <c r="C69" s="15">
        <v>3</v>
      </c>
      <c r="D69" s="184">
        <v>-3129823</v>
      </c>
      <c r="E69" s="70"/>
      <c r="F69" s="184">
        <v>0</v>
      </c>
      <c r="G69" s="70"/>
      <c r="H69" s="184">
        <v>0</v>
      </c>
      <c r="I69" s="70"/>
      <c r="J69" s="150" t="s">
        <v>20</v>
      </c>
    </row>
    <row r="70" spans="1:10" ht="21" customHeight="1">
      <c r="A70" s="50" t="s">
        <v>320</v>
      </c>
      <c r="D70" s="184">
        <v>1633945</v>
      </c>
      <c r="E70" s="70"/>
      <c r="F70" s="184">
        <v>0</v>
      </c>
      <c r="G70" s="70"/>
      <c r="H70" s="184">
        <v>0</v>
      </c>
      <c r="I70" s="70"/>
      <c r="J70" s="184">
        <v>0</v>
      </c>
    </row>
    <row r="71" spans="1:10" ht="21" customHeight="1">
      <c r="A71" s="50" t="s">
        <v>321</v>
      </c>
      <c r="D71" s="172" t="s">
        <v>20</v>
      </c>
      <c r="E71" s="30"/>
      <c r="F71" s="172" t="s">
        <v>20</v>
      </c>
      <c r="G71" s="30"/>
      <c r="H71" s="160">
        <v>1017580</v>
      </c>
      <c r="I71" s="30"/>
      <c r="J71" s="160">
        <v>-5050791</v>
      </c>
    </row>
    <row r="72" spans="1:10" ht="21" customHeight="1">
      <c r="A72" s="50" t="s">
        <v>263</v>
      </c>
      <c r="D72" s="172"/>
      <c r="E72" s="30"/>
      <c r="F72" s="172"/>
      <c r="G72" s="30"/>
      <c r="H72" s="160"/>
      <c r="I72" s="30"/>
      <c r="J72" s="160"/>
    </row>
    <row r="73" spans="1:10" ht="21" customHeight="1">
      <c r="A73" s="50" t="s">
        <v>240</v>
      </c>
      <c r="D73" s="70">
        <v>-18232765</v>
      </c>
      <c r="E73" s="70"/>
      <c r="F73" s="70">
        <v>-15696946</v>
      </c>
      <c r="G73" s="70"/>
      <c r="H73" s="70">
        <v>-1532615</v>
      </c>
      <c r="I73" s="70"/>
      <c r="J73" s="70">
        <v>-2519425</v>
      </c>
    </row>
    <row r="74" spans="1:10" ht="21" customHeight="1">
      <c r="A74" s="50" t="s">
        <v>264</v>
      </c>
      <c r="D74" s="70"/>
      <c r="E74" s="70"/>
      <c r="F74" s="70"/>
      <c r="G74" s="70"/>
      <c r="H74" s="70"/>
      <c r="I74" s="70"/>
      <c r="J74" s="70"/>
    </row>
    <row r="75" spans="1:10" ht="21" customHeight="1">
      <c r="A75" s="50" t="s">
        <v>240</v>
      </c>
      <c r="D75" s="70"/>
      <c r="E75" s="70"/>
      <c r="F75" s="70"/>
      <c r="G75" s="70"/>
      <c r="H75" s="70"/>
      <c r="I75" s="70"/>
      <c r="J75" s="70"/>
    </row>
    <row r="76" spans="1:10" ht="21" customHeight="1">
      <c r="A76" s="50" t="s">
        <v>311</v>
      </c>
      <c r="D76" s="30">
        <v>63499</v>
      </c>
      <c r="E76" s="30"/>
      <c r="F76" s="30">
        <v>291928</v>
      </c>
      <c r="G76" s="30"/>
      <c r="H76" s="30">
        <v>34990</v>
      </c>
      <c r="I76" s="30"/>
      <c r="J76" s="30">
        <v>23403</v>
      </c>
    </row>
    <row r="77" ht="21" customHeight="1"/>
    <row r="78" spans="1:10" ht="22.5" customHeight="1">
      <c r="A78" s="21" t="s">
        <v>0</v>
      </c>
      <c r="B78" s="21"/>
      <c r="C78" s="179"/>
      <c r="H78" s="251"/>
      <c r="I78" s="251"/>
      <c r="J78" s="251"/>
    </row>
    <row r="79" spans="1:10" ht="22.5" customHeight="1">
      <c r="A79" s="21" t="s">
        <v>211</v>
      </c>
      <c r="B79" s="21"/>
      <c r="C79" s="179"/>
      <c r="H79" s="251"/>
      <c r="I79" s="251"/>
      <c r="J79" s="251"/>
    </row>
    <row r="80" spans="1:10" s="134" customFormat="1" ht="22.5" customHeight="1">
      <c r="A80" s="180"/>
      <c r="B80" s="180"/>
      <c r="C80" s="17"/>
      <c r="D80" s="26"/>
      <c r="E80" s="26"/>
      <c r="F80" s="26"/>
      <c r="G80" s="26"/>
      <c r="H80" s="26"/>
      <c r="I80" s="26"/>
      <c r="J80" s="101" t="s">
        <v>128</v>
      </c>
    </row>
    <row r="81" spans="1:10" ht="22.5" customHeight="1">
      <c r="A81" s="254"/>
      <c r="B81" s="254"/>
      <c r="C81" s="26"/>
      <c r="D81" s="245" t="s">
        <v>2</v>
      </c>
      <c r="E81" s="245"/>
      <c r="F81" s="245"/>
      <c r="G81" s="22"/>
      <c r="H81" s="245" t="s">
        <v>59</v>
      </c>
      <c r="I81" s="245"/>
      <c r="J81" s="245"/>
    </row>
    <row r="82" spans="1:10" ht="22.5" customHeight="1">
      <c r="A82" s="136"/>
      <c r="B82" s="136"/>
      <c r="C82" s="26"/>
      <c r="D82" s="247" t="s">
        <v>297</v>
      </c>
      <c r="E82" s="248"/>
      <c r="F82" s="248"/>
      <c r="G82" s="133"/>
      <c r="H82" s="247" t="s">
        <v>297</v>
      </c>
      <c r="I82" s="248"/>
      <c r="J82" s="248"/>
    </row>
    <row r="83" spans="1:10" ht="22.5" customHeight="1">
      <c r="A83" s="136"/>
      <c r="B83" s="136"/>
      <c r="C83" s="26"/>
      <c r="D83" s="249" t="s">
        <v>292</v>
      </c>
      <c r="E83" s="250"/>
      <c r="F83" s="250"/>
      <c r="G83" s="233"/>
      <c r="H83" s="249" t="s">
        <v>292</v>
      </c>
      <c r="I83" s="250"/>
      <c r="J83" s="250"/>
    </row>
    <row r="84" spans="1:10" ht="22.5" customHeight="1">
      <c r="A84" s="254"/>
      <c r="B84" s="254"/>
      <c r="C84" s="15" t="s">
        <v>3</v>
      </c>
      <c r="D84" s="169" t="s">
        <v>270</v>
      </c>
      <c r="E84" s="183"/>
      <c r="F84" s="169" t="s">
        <v>224</v>
      </c>
      <c r="G84" s="91"/>
      <c r="H84" s="169" t="s">
        <v>270</v>
      </c>
      <c r="I84" s="183"/>
      <c r="J84" s="169" t="s">
        <v>224</v>
      </c>
    </row>
    <row r="85" spans="1:10" ht="22.5" customHeight="1">
      <c r="A85" s="24" t="s">
        <v>216</v>
      </c>
      <c r="B85" s="136"/>
      <c r="D85" s="91"/>
      <c r="E85" s="183"/>
      <c r="F85" s="91"/>
      <c r="G85" s="91"/>
      <c r="H85" s="91"/>
      <c r="I85" s="183"/>
      <c r="J85" s="91"/>
    </row>
    <row r="86" spans="1:10" ht="23.25" customHeight="1">
      <c r="A86" s="50" t="s">
        <v>166</v>
      </c>
      <c r="D86" s="30">
        <v>-148582</v>
      </c>
      <c r="E86" s="30"/>
      <c r="F86" s="30">
        <v>-109133</v>
      </c>
      <c r="G86" s="30"/>
      <c r="H86" s="30">
        <v>-4543</v>
      </c>
      <c r="I86" s="30"/>
      <c r="J86" s="30">
        <v>-7090</v>
      </c>
    </row>
    <row r="87" spans="1:10" ht="23.25" customHeight="1">
      <c r="A87" s="50" t="s">
        <v>214</v>
      </c>
      <c r="D87" s="30">
        <v>-288769</v>
      </c>
      <c r="E87" s="30"/>
      <c r="F87" s="30">
        <v>-282618</v>
      </c>
      <c r="G87" s="30"/>
      <c r="H87" s="150" t="s">
        <v>20</v>
      </c>
      <c r="I87" s="30"/>
      <c r="J87" s="150" t="s">
        <v>20</v>
      </c>
    </row>
    <row r="88" spans="1:10" ht="23.25" customHeight="1">
      <c r="A88" s="3" t="s">
        <v>300</v>
      </c>
      <c r="D88" s="172" t="s">
        <v>20</v>
      </c>
      <c r="E88" s="30"/>
      <c r="F88" s="172" t="s">
        <v>20</v>
      </c>
      <c r="G88" s="30"/>
      <c r="H88" s="150" t="s">
        <v>20</v>
      </c>
      <c r="I88" s="30"/>
      <c r="J88" s="149">
        <v>24000</v>
      </c>
    </row>
    <row r="89" spans="1:10" ht="23.25" customHeight="1">
      <c r="A89" s="17" t="s">
        <v>274</v>
      </c>
      <c r="B89" s="17"/>
      <c r="C89" s="18"/>
      <c r="D89" s="19">
        <f>SUM(D85:D88)+SUM(D60:D76)</f>
        <v>-22671201</v>
      </c>
      <c r="E89" s="20"/>
      <c r="F89" s="19">
        <f>SUM(F60:F76,F85:F88)</f>
        <v>-14697647</v>
      </c>
      <c r="G89" s="20"/>
      <c r="H89" s="19">
        <f>SUM(H60:H76,H85:H88)</f>
        <v>26584764</v>
      </c>
      <c r="I89" s="20"/>
      <c r="J89" s="19">
        <f>SUM(J60:J76,J85:J88)</f>
        <v>-1228207</v>
      </c>
    </row>
    <row r="90" spans="1:10" ht="8.25" customHeight="1">
      <c r="A90" s="17"/>
      <c r="B90" s="17"/>
      <c r="C90" s="18"/>
      <c r="D90" s="29"/>
      <c r="E90" s="20"/>
      <c r="F90" s="29"/>
      <c r="G90" s="20"/>
      <c r="H90" s="29"/>
      <c r="I90" s="20"/>
      <c r="J90" s="29"/>
    </row>
    <row r="91" spans="1:10" ht="23.25" customHeight="1">
      <c r="A91" s="24" t="s">
        <v>41</v>
      </c>
      <c r="B91" s="24"/>
      <c r="C91" s="18"/>
      <c r="D91" s="70"/>
      <c r="E91" s="70"/>
      <c r="F91" s="70"/>
      <c r="G91" s="70"/>
      <c r="H91" s="70"/>
      <c r="I91" s="70"/>
      <c r="J91" s="70"/>
    </row>
    <row r="92" spans="1:10" ht="23.25" customHeight="1">
      <c r="A92" s="26" t="s">
        <v>97</v>
      </c>
      <c r="D92" s="70">
        <v>-6688275</v>
      </c>
      <c r="E92" s="70"/>
      <c r="F92" s="70">
        <v>-5375540</v>
      </c>
      <c r="G92" s="70"/>
      <c r="H92" s="70">
        <v>-2696575</v>
      </c>
      <c r="I92" s="70"/>
      <c r="J92" s="70">
        <v>-2405860</v>
      </c>
    </row>
    <row r="93" spans="1:10" ht="23.25" customHeight="1">
      <c r="A93" s="50" t="s">
        <v>312</v>
      </c>
      <c r="D93" s="30">
        <v>-4634828</v>
      </c>
      <c r="E93" s="30"/>
      <c r="F93" s="30">
        <v>-433227</v>
      </c>
      <c r="G93" s="30"/>
      <c r="H93" s="184">
        <v>0</v>
      </c>
      <c r="I93" s="30"/>
      <c r="J93" s="160">
        <v>-4305193</v>
      </c>
    </row>
    <row r="94" spans="1:10" ht="23.25" customHeight="1">
      <c r="A94" s="50" t="s">
        <v>276</v>
      </c>
      <c r="D94" s="160">
        <v>-580314</v>
      </c>
      <c r="E94" s="70"/>
      <c r="F94" s="160">
        <v>3584532</v>
      </c>
      <c r="G94" s="70"/>
      <c r="H94" s="160">
        <v>-580314</v>
      </c>
      <c r="I94" s="70"/>
      <c r="J94" s="160">
        <v>3584532</v>
      </c>
    </row>
    <row r="95" spans="1:10" ht="23.25" customHeight="1">
      <c r="A95" s="50" t="s">
        <v>265</v>
      </c>
      <c r="D95" s="172" t="s">
        <v>20</v>
      </c>
      <c r="E95" s="70"/>
      <c r="F95" s="172" t="s">
        <v>20</v>
      </c>
      <c r="G95" s="70"/>
      <c r="H95" s="184">
        <v>0</v>
      </c>
      <c r="I95" s="70"/>
      <c r="J95" s="160">
        <v>-320000</v>
      </c>
    </row>
    <row r="96" ht="23.25" customHeight="1">
      <c r="A96" s="50" t="s">
        <v>218</v>
      </c>
    </row>
    <row r="97" spans="1:10" ht="23.25" customHeight="1">
      <c r="A97" s="50" t="s">
        <v>313</v>
      </c>
      <c r="D97" s="160">
        <v>47307</v>
      </c>
      <c r="E97" s="70"/>
      <c r="F97" s="160">
        <v>84003</v>
      </c>
      <c r="G97" s="70"/>
      <c r="H97" s="184">
        <v>0</v>
      </c>
      <c r="I97" s="70"/>
      <c r="J97" s="184">
        <v>0</v>
      </c>
    </row>
    <row r="98" spans="1:10" ht="23.25" customHeight="1">
      <c r="A98" s="50" t="s">
        <v>315</v>
      </c>
      <c r="D98" s="160">
        <v>-130057</v>
      </c>
      <c r="E98" s="70"/>
      <c r="F98" s="184">
        <v>0</v>
      </c>
      <c r="G98" s="70"/>
      <c r="H98" s="184">
        <v>0</v>
      </c>
      <c r="I98" s="70"/>
      <c r="J98" s="184">
        <v>0</v>
      </c>
    </row>
    <row r="99" spans="1:10" ht="23.25" customHeight="1">
      <c r="A99" s="50" t="s">
        <v>266</v>
      </c>
      <c r="D99" s="160">
        <v>-22786</v>
      </c>
      <c r="E99" s="70"/>
      <c r="F99" s="160">
        <v>-30087</v>
      </c>
      <c r="G99" s="70"/>
      <c r="H99" s="150" t="s">
        <v>20</v>
      </c>
      <c r="I99" s="70"/>
      <c r="J99" s="150" t="s">
        <v>20</v>
      </c>
    </row>
    <row r="100" spans="1:10" ht="23.25" customHeight="1">
      <c r="A100" s="26" t="s">
        <v>120</v>
      </c>
      <c r="D100" s="70">
        <v>-9659</v>
      </c>
      <c r="E100" s="70"/>
      <c r="F100" s="70">
        <v>-4220</v>
      </c>
      <c r="G100" s="70"/>
      <c r="H100" s="150" t="s">
        <v>20</v>
      </c>
      <c r="I100" s="70"/>
      <c r="J100" s="150" t="s">
        <v>20</v>
      </c>
    </row>
    <row r="101" spans="1:10" ht="22.5" customHeight="1">
      <c r="A101" s="26" t="s">
        <v>105</v>
      </c>
      <c r="D101" s="160">
        <v>10507791</v>
      </c>
      <c r="E101" s="30"/>
      <c r="F101" s="160">
        <v>14417325</v>
      </c>
      <c r="G101" s="30"/>
      <c r="H101" s="150" t="s">
        <v>20</v>
      </c>
      <c r="I101" s="30"/>
      <c r="J101" s="150" t="s">
        <v>20</v>
      </c>
    </row>
    <row r="102" spans="1:10" ht="23.25" customHeight="1">
      <c r="A102" s="26" t="s">
        <v>106</v>
      </c>
      <c r="D102" s="70">
        <v>-4685525</v>
      </c>
      <c r="E102" s="70"/>
      <c r="F102" s="70">
        <v>-3818408</v>
      </c>
      <c r="G102" s="70"/>
      <c r="H102" s="160">
        <v>-500000</v>
      </c>
      <c r="I102" s="70"/>
      <c r="J102" s="160">
        <v>-900000</v>
      </c>
    </row>
    <row r="103" spans="1:10" ht="23.25" customHeight="1">
      <c r="A103" s="50" t="s">
        <v>123</v>
      </c>
      <c r="D103" s="160">
        <v>9318807</v>
      </c>
      <c r="E103" s="70"/>
      <c r="F103" s="160">
        <v>16000000</v>
      </c>
      <c r="G103" s="70"/>
      <c r="H103" s="150" t="s">
        <v>20</v>
      </c>
      <c r="I103" s="70"/>
      <c r="J103" s="160">
        <v>16000000</v>
      </c>
    </row>
    <row r="104" spans="1:10" ht="23.25" customHeight="1">
      <c r="A104" s="50" t="s">
        <v>267</v>
      </c>
      <c r="D104" s="150" t="s">
        <v>20</v>
      </c>
      <c r="E104" s="70"/>
      <c r="F104" s="149">
        <v>-3000000</v>
      </c>
      <c r="G104" s="70"/>
      <c r="H104" s="150" t="s">
        <v>20</v>
      </c>
      <c r="I104" s="70"/>
      <c r="J104" s="149">
        <v>-3000000</v>
      </c>
    </row>
    <row r="105" spans="1:10" ht="23.25" customHeight="1">
      <c r="A105" s="50" t="s">
        <v>283</v>
      </c>
      <c r="D105" s="70">
        <v>-234157</v>
      </c>
      <c r="E105" s="70"/>
      <c r="F105" s="70">
        <v>-385451</v>
      </c>
      <c r="G105" s="70"/>
      <c r="H105" s="72">
        <v>-12999</v>
      </c>
      <c r="I105" s="70"/>
      <c r="J105" s="72">
        <v>-11957</v>
      </c>
    </row>
    <row r="106" spans="1:10" ht="23.25" customHeight="1">
      <c r="A106" s="50" t="s">
        <v>298</v>
      </c>
      <c r="D106" s="70">
        <v>75810</v>
      </c>
      <c r="E106" s="70"/>
      <c r="F106" s="70">
        <v>16377</v>
      </c>
      <c r="G106" s="70"/>
      <c r="H106" s="150" t="s">
        <v>20</v>
      </c>
      <c r="I106" s="70"/>
      <c r="J106" s="150" t="s">
        <v>20</v>
      </c>
    </row>
    <row r="107" spans="1:10" ht="23.25" customHeight="1">
      <c r="A107" s="50" t="s">
        <v>299</v>
      </c>
      <c r="D107" s="70">
        <v>433329</v>
      </c>
      <c r="E107" s="70"/>
      <c r="F107" s="70">
        <v>541278</v>
      </c>
      <c r="G107" s="70"/>
      <c r="H107" s="150" t="s">
        <v>20</v>
      </c>
      <c r="I107" s="70"/>
      <c r="J107" s="150" t="s">
        <v>20</v>
      </c>
    </row>
    <row r="108" spans="1:10" ht="23.25" customHeight="1">
      <c r="A108" s="50" t="s">
        <v>232</v>
      </c>
      <c r="D108" s="70"/>
      <c r="E108" s="70"/>
      <c r="F108" s="70"/>
      <c r="G108" s="70"/>
      <c r="H108" s="30"/>
      <c r="I108" s="70"/>
      <c r="J108" s="30"/>
    </row>
    <row r="109" spans="1:10" ht="23.25" customHeight="1">
      <c r="A109" s="50" t="s">
        <v>233</v>
      </c>
      <c r="D109" s="70">
        <v>-4054627</v>
      </c>
      <c r="E109" s="70"/>
      <c r="F109" s="70">
        <v>-5525948</v>
      </c>
      <c r="G109" s="70"/>
      <c r="H109" s="149">
        <v>-4249778</v>
      </c>
      <c r="I109" s="70"/>
      <c r="J109" s="149">
        <v>-5792063</v>
      </c>
    </row>
    <row r="110" spans="1:10" ht="23.25" customHeight="1">
      <c r="A110" s="50" t="s">
        <v>158</v>
      </c>
      <c r="D110" s="241">
        <v>-1134089</v>
      </c>
      <c r="E110" s="70"/>
      <c r="F110" s="149">
        <v>-1027564</v>
      </c>
      <c r="G110" s="70"/>
      <c r="H110" s="241">
        <v>0</v>
      </c>
      <c r="I110" s="70"/>
      <c r="J110" s="241">
        <v>0</v>
      </c>
    </row>
    <row r="111" spans="1:10" s="134" customFormat="1" ht="23.25" customHeight="1">
      <c r="A111" s="37" t="s">
        <v>323</v>
      </c>
      <c r="C111" s="23">
        <v>3</v>
      </c>
      <c r="D111" s="188">
        <v>27257795</v>
      </c>
      <c r="E111" s="70"/>
      <c r="F111" s="244" t="s">
        <v>20</v>
      </c>
      <c r="G111" s="70"/>
      <c r="H111" s="188" t="s">
        <v>20</v>
      </c>
      <c r="I111" s="70"/>
      <c r="J111" s="188" t="s">
        <v>20</v>
      </c>
    </row>
    <row r="112" spans="1:10" ht="23.25" customHeight="1">
      <c r="A112" s="17" t="s">
        <v>275</v>
      </c>
      <c r="B112" s="17"/>
      <c r="C112" s="18"/>
      <c r="D112" s="25">
        <f>SUM(D92:D111)</f>
        <v>25466522</v>
      </c>
      <c r="E112" s="20"/>
      <c r="F112" s="25">
        <f>SUM(F92:F111)</f>
        <v>15043070</v>
      </c>
      <c r="G112" s="20"/>
      <c r="H112" s="25">
        <f>SUM(H92:H110)</f>
        <v>-8039666</v>
      </c>
      <c r="I112" s="20"/>
      <c r="J112" s="25">
        <f>SUM(J92:J110)</f>
        <v>2849459</v>
      </c>
    </row>
    <row r="113" spans="4:10" ht="22.5" customHeight="1">
      <c r="D113" s="160"/>
      <c r="E113" s="30"/>
      <c r="F113" s="160"/>
      <c r="G113" s="30"/>
      <c r="H113" s="150"/>
      <c r="I113" s="30"/>
      <c r="J113" s="150"/>
    </row>
    <row r="114" spans="1:10" ht="22.5" customHeight="1">
      <c r="A114" s="21" t="s">
        <v>0</v>
      </c>
      <c r="B114" s="21"/>
      <c r="C114" s="179"/>
      <c r="H114" s="251"/>
      <c r="I114" s="251"/>
      <c r="J114" s="251"/>
    </row>
    <row r="115" spans="1:10" s="134" customFormat="1" ht="22.5" customHeight="1">
      <c r="A115" s="21" t="s">
        <v>211</v>
      </c>
      <c r="B115" s="21"/>
      <c r="C115" s="179"/>
      <c r="D115" s="26"/>
      <c r="E115" s="26"/>
      <c r="F115" s="26"/>
      <c r="G115" s="26"/>
      <c r="H115" s="251"/>
      <c r="I115" s="251"/>
      <c r="J115" s="251"/>
    </row>
    <row r="116" spans="1:10" ht="23.25" customHeight="1">
      <c r="A116" s="180"/>
      <c r="B116" s="180"/>
      <c r="C116" s="17"/>
      <c r="J116" s="101" t="s">
        <v>128</v>
      </c>
    </row>
    <row r="117" spans="1:10" ht="23.25" customHeight="1">
      <c r="A117" s="254"/>
      <c r="B117" s="254"/>
      <c r="C117" s="26"/>
      <c r="D117" s="245" t="s">
        <v>2</v>
      </c>
      <c r="E117" s="245"/>
      <c r="F117" s="245"/>
      <c r="G117" s="22"/>
      <c r="H117" s="245" t="s">
        <v>59</v>
      </c>
      <c r="I117" s="245"/>
      <c r="J117" s="245"/>
    </row>
    <row r="118" spans="1:10" ht="23.25" customHeight="1">
      <c r="A118" s="136"/>
      <c r="B118" s="136"/>
      <c r="C118" s="26"/>
      <c r="D118" s="247" t="s">
        <v>297</v>
      </c>
      <c r="E118" s="248"/>
      <c r="F118" s="248"/>
      <c r="G118" s="133"/>
      <c r="H118" s="247" t="s">
        <v>297</v>
      </c>
      <c r="I118" s="248"/>
      <c r="J118" s="248"/>
    </row>
    <row r="119" spans="1:10" ht="23.25" customHeight="1">
      <c r="A119" s="136"/>
      <c r="B119" s="136"/>
      <c r="C119" s="26"/>
      <c r="D119" s="249" t="s">
        <v>292</v>
      </c>
      <c r="E119" s="250"/>
      <c r="F119" s="250"/>
      <c r="G119" s="233"/>
      <c r="H119" s="249" t="s">
        <v>292</v>
      </c>
      <c r="I119" s="250"/>
      <c r="J119" s="250"/>
    </row>
    <row r="120" spans="1:10" ht="23.25" customHeight="1">
      <c r="A120" s="254"/>
      <c r="B120" s="254"/>
      <c r="D120" s="169" t="s">
        <v>270</v>
      </c>
      <c r="E120" s="183"/>
      <c r="F120" s="169" t="s">
        <v>224</v>
      </c>
      <c r="G120" s="91"/>
      <c r="H120" s="169" t="s">
        <v>270</v>
      </c>
      <c r="I120" s="183"/>
      <c r="J120" s="169" t="s">
        <v>224</v>
      </c>
    </row>
    <row r="121" spans="1:3" ht="23.25" customHeight="1">
      <c r="A121" s="17" t="s">
        <v>268</v>
      </c>
      <c r="B121" s="17"/>
      <c r="C121" s="18"/>
    </row>
    <row r="122" spans="1:10" ht="21.75" customHeight="1">
      <c r="A122" s="17" t="s">
        <v>236</v>
      </c>
      <c r="B122" s="17"/>
      <c r="C122" s="18"/>
      <c r="D122" s="20">
        <f>D112+D89+D57</f>
        <v>21192490</v>
      </c>
      <c r="E122" s="20"/>
      <c r="F122" s="20">
        <f>F112+F89+F57</f>
        <v>13035823</v>
      </c>
      <c r="G122" s="20"/>
      <c r="H122" s="20">
        <f>H112+H89+H57</f>
        <v>16491462</v>
      </c>
      <c r="I122" s="20"/>
      <c r="J122" s="20">
        <f>J112+J89+J57</f>
        <v>-284676</v>
      </c>
    </row>
    <row r="123" spans="1:10" ht="23.25" customHeight="1">
      <c r="A123" s="50" t="s">
        <v>56</v>
      </c>
      <c r="D123" s="70">
        <v>17180252</v>
      </c>
      <c r="E123" s="70"/>
      <c r="F123" s="70">
        <v>12250346</v>
      </c>
      <c r="G123" s="70"/>
      <c r="H123" s="70">
        <v>1386372</v>
      </c>
      <c r="I123" s="70"/>
      <c r="J123" s="70">
        <v>1285885</v>
      </c>
    </row>
    <row r="124" spans="1:10" ht="23.25" customHeight="1">
      <c r="A124" s="26" t="s">
        <v>108</v>
      </c>
      <c r="E124" s="70"/>
      <c r="G124" s="70"/>
      <c r="H124" s="70"/>
      <c r="I124" s="70"/>
      <c r="J124" s="70"/>
    </row>
    <row r="125" spans="1:10" ht="23.25" customHeight="1">
      <c r="A125" s="26" t="s">
        <v>109</v>
      </c>
      <c r="D125" s="69">
        <v>54176</v>
      </c>
      <c r="E125" s="30"/>
      <c r="F125" s="69">
        <v>1197902</v>
      </c>
      <c r="G125" s="30"/>
      <c r="H125" s="186">
        <v>32516</v>
      </c>
      <c r="I125" s="30"/>
      <c r="J125" s="194" t="s">
        <v>20</v>
      </c>
    </row>
    <row r="126" spans="1:10" ht="23.25" customHeight="1" thickBot="1">
      <c r="A126" s="17" t="s">
        <v>57</v>
      </c>
      <c r="B126" s="17"/>
      <c r="C126" s="18"/>
      <c r="D126" s="27">
        <f>SUM(D122:D125)</f>
        <v>38426918</v>
      </c>
      <c r="E126" s="20"/>
      <c r="F126" s="27">
        <f>SUM(F122:F125)</f>
        <v>26484071</v>
      </c>
      <c r="G126" s="20"/>
      <c r="H126" s="27">
        <f>SUM(H122:H125)</f>
        <v>17910350</v>
      </c>
      <c r="I126" s="20"/>
      <c r="J126" s="27">
        <f>SUM(J122:J125)</f>
        <v>1001209</v>
      </c>
    </row>
    <row r="127" spans="4:10" ht="19.5" customHeight="1" thickTop="1">
      <c r="D127" s="23"/>
      <c r="E127" s="23"/>
      <c r="F127" s="23"/>
      <c r="G127" s="23"/>
      <c r="H127" s="23"/>
      <c r="I127" s="23"/>
      <c r="J127" s="23"/>
    </row>
    <row r="128" spans="1:10" ht="23.25" customHeight="1">
      <c r="A128" s="24" t="s">
        <v>42</v>
      </c>
      <c r="B128" s="24"/>
      <c r="C128" s="18"/>
      <c r="D128" s="70"/>
      <c r="E128" s="70"/>
      <c r="F128" s="70"/>
      <c r="G128" s="70"/>
      <c r="H128" s="70"/>
      <c r="I128" s="70"/>
      <c r="J128" s="70"/>
    </row>
    <row r="129" spans="1:10" ht="23.25" customHeight="1">
      <c r="A129" s="229" t="s">
        <v>209</v>
      </c>
      <c r="B129" s="17" t="s">
        <v>269</v>
      </c>
      <c r="C129" s="18"/>
      <c r="D129" s="30"/>
      <c r="E129" s="30"/>
      <c r="F129" s="30"/>
      <c r="G129" s="30"/>
      <c r="H129" s="30"/>
      <c r="I129" s="30"/>
      <c r="J129" s="30"/>
    </row>
    <row r="130" spans="2:10" ht="23.25" customHeight="1">
      <c r="B130" s="50" t="s">
        <v>125</v>
      </c>
      <c r="D130" s="30"/>
      <c r="E130" s="30"/>
      <c r="F130" s="30"/>
      <c r="G130" s="30"/>
      <c r="H130" s="30"/>
      <c r="I130" s="30"/>
      <c r="J130" s="30"/>
    </row>
    <row r="131" spans="2:10" ht="23.25" customHeight="1">
      <c r="B131" s="50" t="s">
        <v>5</v>
      </c>
      <c r="D131" s="30">
        <f>'BL3-6'!D9</f>
        <v>39527666</v>
      </c>
      <c r="E131" s="30"/>
      <c r="F131" s="30">
        <v>26491924</v>
      </c>
      <c r="G131" s="30"/>
      <c r="H131" s="230">
        <v>17916505</v>
      </c>
      <c r="I131" s="30"/>
      <c r="J131" s="230">
        <v>1006698</v>
      </c>
    </row>
    <row r="132" spans="2:10" ht="23.25" customHeight="1">
      <c r="B132" s="50" t="s">
        <v>126</v>
      </c>
      <c r="D132" s="69">
        <v>-1100748</v>
      </c>
      <c r="E132" s="30"/>
      <c r="F132" s="69">
        <v>-7853</v>
      </c>
      <c r="G132" s="30"/>
      <c r="H132" s="69">
        <v>-6155</v>
      </c>
      <c r="I132" s="30"/>
      <c r="J132" s="69">
        <v>-5489</v>
      </c>
    </row>
    <row r="133" spans="2:10" ht="23.25" customHeight="1" thickBot="1">
      <c r="B133" s="17" t="s">
        <v>127</v>
      </c>
      <c r="C133" s="18"/>
      <c r="D133" s="28">
        <f>D126</f>
        <v>38426918</v>
      </c>
      <c r="E133" s="20"/>
      <c r="F133" s="28">
        <f>F126</f>
        <v>26484071</v>
      </c>
      <c r="G133" s="20"/>
      <c r="H133" s="28">
        <f>SUM(H131:H132)</f>
        <v>17910350</v>
      </c>
      <c r="I133" s="20"/>
      <c r="J133" s="28">
        <f>SUM(J131:J132)</f>
        <v>1001209</v>
      </c>
    </row>
    <row r="134" spans="2:10" ht="23.25" customHeight="1" thickTop="1">
      <c r="B134" s="17"/>
      <c r="C134" s="18"/>
      <c r="D134" s="29"/>
      <c r="E134" s="20"/>
      <c r="F134" s="29"/>
      <c r="G134" s="20"/>
      <c r="H134" s="29"/>
      <c r="I134" s="20"/>
      <c r="J134" s="29"/>
    </row>
    <row r="135" spans="1:2" ht="23.25" customHeight="1">
      <c r="A135" s="229" t="s">
        <v>272</v>
      </c>
      <c r="B135" s="17" t="s">
        <v>273</v>
      </c>
    </row>
    <row r="136" spans="1:2" ht="23.25" customHeight="1">
      <c r="A136" s="229"/>
      <c r="B136" s="17"/>
    </row>
    <row r="137" spans="1:2" ht="23.25" customHeight="1">
      <c r="A137" s="229"/>
      <c r="B137" s="50" t="s">
        <v>302</v>
      </c>
    </row>
    <row r="138" spans="1:2" ht="23.25" customHeight="1">
      <c r="A138" s="229"/>
      <c r="B138" s="50"/>
    </row>
    <row r="139" spans="1:2" ht="23.25" customHeight="1">
      <c r="A139" s="229"/>
      <c r="B139" s="50" t="s">
        <v>301</v>
      </c>
    </row>
    <row r="140" spans="1:2" ht="23.25" customHeight="1">
      <c r="A140" s="229"/>
      <c r="B140" s="50" t="s">
        <v>303</v>
      </c>
    </row>
    <row r="141" spans="1:2" ht="23.25" customHeight="1">
      <c r="A141" s="229"/>
      <c r="B141" s="95"/>
    </row>
    <row r="142" spans="1:2" ht="23.25" customHeight="1">
      <c r="A142" s="229"/>
      <c r="B142" s="50" t="s">
        <v>322</v>
      </c>
    </row>
    <row r="143" ht="23.25" customHeight="1">
      <c r="B143" s="181" t="s">
        <v>307</v>
      </c>
    </row>
  </sheetData>
  <sheetProtection/>
  <mergeCells count="41">
    <mergeCell ref="A120:B120"/>
    <mergeCell ref="A84:B84"/>
    <mergeCell ref="H114:J114"/>
    <mergeCell ref="H115:J115"/>
    <mergeCell ref="D118:F118"/>
    <mergeCell ref="H118:J118"/>
    <mergeCell ref="D119:F119"/>
    <mergeCell ref="H119:J119"/>
    <mergeCell ref="D81:F81"/>
    <mergeCell ref="H81:J81"/>
    <mergeCell ref="D82:F82"/>
    <mergeCell ref="H82:J82"/>
    <mergeCell ref="D83:F83"/>
    <mergeCell ref="H83:J83"/>
    <mergeCell ref="H43:J43"/>
    <mergeCell ref="D44:F44"/>
    <mergeCell ref="H44:J44"/>
    <mergeCell ref="A45:B45"/>
    <mergeCell ref="A117:B117"/>
    <mergeCell ref="D117:F117"/>
    <mergeCell ref="H117:J117"/>
    <mergeCell ref="H78:J78"/>
    <mergeCell ref="H79:J79"/>
    <mergeCell ref="A81:B81"/>
    <mergeCell ref="D46:J46"/>
    <mergeCell ref="D6:F6"/>
    <mergeCell ref="H6:J6"/>
    <mergeCell ref="A7:B7"/>
    <mergeCell ref="H39:J39"/>
    <mergeCell ref="H40:J40"/>
    <mergeCell ref="A42:B42"/>
    <mergeCell ref="D42:F42"/>
    <mergeCell ref="H42:J42"/>
    <mergeCell ref="D43:F43"/>
    <mergeCell ref="D5:F5"/>
    <mergeCell ref="H5:J5"/>
    <mergeCell ref="H1:J1"/>
    <mergeCell ref="H2:J2"/>
    <mergeCell ref="A4:B4"/>
    <mergeCell ref="D4:F4"/>
    <mergeCell ref="H4:J4"/>
  </mergeCells>
  <printOptions/>
  <pageMargins left="0.7" right="0.6" top="0.48" bottom="0.5" header="0.5" footer="0.5"/>
  <pageSetup firstPageNumber="16" useFirstPageNumber="1" horizontalDpi="600" verticalDpi="600" orientation="portrait" paperSize="9" scale="92" r:id="rId1"/>
  <headerFooter alignWithMargins="0">
    <oddFooter>&amp;L
หมายเหตุประกอบงบการเงินเป็นส่วนหนึ่งของงบการเงินนี้
&amp;C&amp;P</oddFooter>
  </headerFooter>
  <rowBreaks count="3" manualBreakCount="3">
    <brk id="38" max="9" man="1"/>
    <brk id="77" max="9" man="1"/>
    <brk id="113" max="9" man="1"/>
  </rowBreaks>
  <ignoredErrors>
    <ignoredError sqref="D45:J45 D7:J7 D84:J84 D120:J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songksirimemongkol</cp:lastModifiedBy>
  <cp:lastPrinted>2014-11-07T12:13:58Z</cp:lastPrinted>
  <dcterms:created xsi:type="dcterms:W3CDTF">2005-01-14T03:04:54Z</dcterms:created>
  <dcterms:modified xsi:type="dcterms:W3CDTF">2014-11-07T12:15:09Z</dcterms:modified>
  <cp:category/>
  <cp:version/>
  <cp:contentType/>
  <cp:contentStatus/>
</cp:coreProperties>
</file>