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5" yWindow="65461" windowWidth="10350" windowHeight="8100" tabRatio="733" activeTab="6"/>
  </bookViews>
  <sheets>
    <sheet name="BL-3-6" sheetId="1" r:id="rId1"/>
    <sheet name="PL-7-9" sheetId="2" r:id="rId2"/>
    <sheet name="CH 10" sheetId="3" r:id="rId3"/>
    <sheet name="CH 11" sheetId="4" r:id="rId4"/>
    <sheet name="CH 12" sheetId="5" r:id="rId5"/>
    <sheet name="CH-13" sheetId="6" r:id="rId6"/>
    <sheet name="CF-14-17" sheetId="7" r:id="rId7"/>
  </sheets>
  <definedNames>
    <definedName name="_xlnm.Print_Area" localSheetId="0">'BL-3-6'!$A$1:$J$112</definedName>
    <definedName name="_xlnm.Print_Area" localSheetId="6">'CF-14-17'!$A$1:$J$146</definedName>
    <definedName name="_xlnm.Print_Area" localSheetId="2">'CH 10'!$A$1:$AB$38</definedName>
    <definedName name="_xlnm.Print_Area" localSheetId="4">'CH 12'!$A$1:$T$23</definedName>
    <definedName name="_xlnm.Print_Area" localSheetId="5">'CH-13'!$A$1:$S$26</definedName>
    <definedName name="_xlnm.Print_Area" localSheetId="1">'PL-7-9'!$A$1:$J$86</definedName>
  </definedNames>
  <calcPr fullCalcOnLoad="1"/>
</workbook>
</file>

<file path=xl/sharedStrings.xml><?xml version="1.0" encoding="utf-8"?>
<sst xmlns="http://schemas.openxmlformats.org/spreadsheetml/2006/main" count="709" uniqueCount="325">
  <si>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</si>
  <si>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</si>
  <si>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</si>
  <si>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</si>
  <si>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</si>
  <si>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</si>
  <si>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</si>
  <si>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</si>
  <si>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</si>
  <si>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</si>
  <si>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</si>
  <si>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</si>
  <si>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</si>
  <si>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</si>
  <si>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</si>
  <si>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</si>
  <si>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</si>
  <si>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</si>
  <si>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</si>
  <si>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</si>
  <si>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</si>
  <si>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</si>
  <si>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</si>
  <si>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</si>
  <si>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</si>
  <si>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ส่วนของ</t>
  </si>
  <si>
    <t>ผู้ถือหุ้น</t>
  </si>
  <si>
    <t>กระแสเงินสดจากกิจกรรมดำเนินงาน</t>
  </si>
  <si>
    <t>รายการปรับปรุง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</si>
  <si>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</si>
  <si>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</si>
  <si>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</si>
  <si>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งบกระแสเงินสด</t>
  </si>
  <si>
    <t>ยังไม่ได้</t>
  </si>
  <si>
    <t xml:space="preserve">งบกำไรขาดทุน </t>
  </si>
  <si>
    <t>จ่ายภาษีเงินได้</t>
  </si>
  <si>
    <t>รับเงินปันผล</t>
  </si>
  <si>
    <t xml:space="preserve">ที่ดิน อาคารและอุปกรณ์ </t>
  </si>
  <si>
    <t>ภาษีเงินได้ค้างจ่าย</t>
  </si>
  <si>
    <t>การแปลงค่า</t>
  </si>
  <si>
    <t>การเปลี่ยนแปลง</t>
  </si>
  <si>
    <t>ส่วนเกินทุน</t>
  </si>
  <si>
    <t>งบการเงินเฉพาะกิจการ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</si>
  <si>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</si>
  <si>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</si>
  <si>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</si>
  <si>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</si>
  <si>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</si>
  <si>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</si>
  <si>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</si>
  <si>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</si>
  <si>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</si>
  <si>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</si>
  <si>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</si>
  <si>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</si>
  <si>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</si>
  <si>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กำไรจากอัตราแลกเปลี่ยนสุทธิ</t>
  </si>
  <si>
    <t>เงินปันผลรับ</t>
  </si>
  <si>
    <t>ที่ออกและ</t>
  </si>
  <si>
    <t>จ่ายชำระคืนหุ้นกู้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</si>
  <si>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</si>
  <si>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</si>
  <si>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</si>
  <si>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หนี้สินระยะยาวที่ถึงกำหนดชำระ</t>
  </si>
  <si>
    <t>ต้นทุนขายสินค้า</t>
  </si>
  <si>
    <t>จ่ายดอกเบี้ย</t>
  </si>
  <si>
    <t>ค่าใช้จ่ายค้างจ่าย</t>
  </si>
  <si>
    <t>รายได้จากการขายสินค้า</t>
  </si>
  <si>
    <t>รวมส่วนของ</t>
  </si>
  <si>
    <t>รับดอกเบี้ย</t>
  </si>
  <si>
    <t>ตามกฎหมาย</t>
  </si>
  <si>
    <t>กำไรสำหรับปี</t>
  </si>
  <si>
    <t>หุ้นทุน</t>
  </si>
  <si>
    <t>เงินลงทุนในบริษัทย่อย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</si>
  <si>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</si>
  <si>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</si>
  <si>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ค่าใช้จ่ายในการขาย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</si>
  <si>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</si>
  <si>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</si>
  <si>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</si>
  <si>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</si>
  <si>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ยุติธรรมของ</t>
  </si>
  <si>
    <t>ทุนสำรอง</t>
  </si>
  <si>
    <t>ของบริษัท</t>
  </si>
  <si>
    <t>ต้นทุนทางการเงิน</t>
  </si>
  <si>
    <t>ซื้อเงินลงทุน</t>
  </si>
  <si>
    <t>ขายเงินลงทุน</t>
  </si>
  <si>
    <t>ผลกระทบจากอัตราแลกเปลี่ยนของ</t>
  </si>
  <si>
    <t>จ่ายชำระคืนเงินกู้ยืมระยะยาวจากสถาบันการเงิน</t>
  </si>
  <si>
    <t>ประกอบด้วย</t>
  </si>
  <si>
    <t>เงินสดรับจากเงินกู้ยืมระยะยาวจากสถาบันการเงิน</t>
  </si>
  <si>
    <t>เงินเบิกเกินบัญชี</t>
  </si>
  <si>
    <t>สุทธิ</t>
  </si>
  <si>
    <t>ส่วนของกำไรสำหรับปีที่เป็นของ</t>
  </si>
  <si>
    <t xml:space="preserve">                 -</t>
  </si>
  <si>
    <t xml:space="preserve">   ที่ถึงกำหนดรับชำระภายในหนึ่งปี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</si>
  <si>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</si>
  <si>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</si>
  <si>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</si>
  <si>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</si>
  <si>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</si>
  <si>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</si>
  <si>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</si>
  <si>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 xml:space="preserve">   หุ้นทุนซื้อคืนที่ถือโดยบริษัทย่อย</t>
  </si>
  <si>
    <t>จ่ายเงินปันผลของบริษัทสุทธิจากส่วนที่เป็นของ</t>
  </si>
  <si>
    <t>จ่ายชำระคืนหนี้สินตามสัญญาเช่าการเงิน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</si>
  <si>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</si>
  <si>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</si>
  <si>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</si>
  <si>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หนี้สูญและหนี้สงสัยจะสูญ (กลับรายการ</t>
  </si>
  <si>
    <t xml:space="preserve">   ค่าเผื่อหนี้สงสัยจะสูญ)</t>
  </si>
  <si>
    <t>กระแสเงินสดจากกิจกรรมดำเนินงาน (ต่อ)</t>
  </si>
  <si>
    <t>กระแสเงินสดจากกิจกรรมลงทุน (ต่อ)</t>
  </si>
  <si>
    <t>เงินสดและรายการเทียบเท่าเงินสดเพิ่มขึ้น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</si>
  <si>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</si>
  <si>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</si>
  <si>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</si>
  <si>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</si>
  <si>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</si>
  <si>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 xml:space="preserve">งบแสดงการเปลี่ยนแปลงส่วนของผู้ถือหุ้น 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</si>
  <si>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</si>
  <si>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</si>
  <si>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</si>
  <si>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</si>
  <si>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</si>
  <si>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</si>
  <si>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</si>
  <si>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 xml:space="preserve">งบการเงิน </t>
  </si>
  <si>
    <t>ควบคุม</t>
  </si>
  <si>
    <t>-</t>
  </si>
  <si>
    <t>รายการผู้ถือหุ้นที่บันทึกโดยตรง</t>
  </si>
  <si>
    <t xml:space="preserve">   เข้าส่วนของผู้ถือหุ้น</t>
  </si>
  <si>
    <t xml:space="preserve">   การจัดสรรส่วนทุนให้ผู้ถือหุ้น</t>
  </si>
  <si>
    <t xml:space="preserve">   รวมการจัดสรรส่วนทุนให้ผู้ถือหุ้น</t>
  </si>
  <si>
    <t xml:space="preserve">   การเปลี่ยนแปลงในส่วนได้เสีย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</si>
  <si>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</si>
  <si>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</si>
  <si>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</si>
  <si>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</si>
  <si>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>รายการกับผู้ถือหุ้นที่บันทึกโดยตรง</t>
  </si>
  <si>
    <t xml:space="preserve"> มูลค่าหุ้นสามัญ</t>
  </si>
  <si>
    <t>รวมรายการผู้ถือหุ้นที่บันทึกโดยตรง</t>
  </si>
  <si>
    <t>จ่ายเงินปันผลให้ส่วนได้เสียที่ไม่มีอำนาจควบคุม</t>
  </si>
  <si>
    <t>งบกำไรขาดทุนเบ็ดเสร็จ</t>
  </si>
  <si>
    <t>กำไรขาดทุนเบ็ดเสร็จอื่น</t>
  </si>
  <si>
    <t>ผลต่างจากการแปลงค่างบการเงิน</t>
  </si>
  <si>
    <t>ส่วนได้เสียที่ไม่มีอำนาจควบคุม</t>
  </si>
  <si>
    <t xml:space="preserve">   ส่วนที่เป็นของบริษัทใหญ่</t>
  </si>
  <si>
    <t>กำไรเบ็ดเสร็จรวมสำหรับปี</t>
  </si>
  <si>
    <t>กำไรขาดทุนเบ็ดเสร็จสำหรับปี</t>
  </si>
  <si>
    <t>รวมกำไรขาดทุนเบ็ดเสร็จสำหรับปี</t>
  </si>
  <si>
    <t>โอนไปกำไรสะสม</t>
  </si>
  <si>
    <t>กำไรขาดทุนเบ็ดเสร็จอื่นสำหรับปี</t>
  </si>
  <si>
    <t xml:space="preserve">   เงินตราต่างประเทศคงเหลือสิ้นปี</t>
  </si>
  <si>
    <t>ส่วนเกินทุนอื่น</t>
  </si>
  <si>
    <t xml:space="preserve">      การจัดสรรส่วนทุนให้ผู้ถือหุ้น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</si>
  <si>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</si>
  <si>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</si>
  <si>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</si>
  <si>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</si>
  <si>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</si>
  <si>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</si>
  <si>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เงินลงทุนในบริษัทอื่น</t>
  </si>
  <si>
    <t>ภาระผูกพันผลประโยชน์พนักงาน</t>
  </si>
  <si>
    <t>ตั๋วแลกเงิน</t>
  </si>
  <si>
    <t xml:space="preserve">   ส่วนเกินทุนอื่น</t>
  </si>
  <si>
    <t>ส่วนเกินทุนจากรายการกับกิจการ</t>
  </si>
  <si>
    <t xml:space="preserve">   ภายใต้การควบคุมเดียวกัน</t>
  </si>
  <si>
    <t>ขาดทุนจากอัตราแลกเปลี่ยนสุทธิ</t>
  </si>
  <si>
    <t xml:space="preserve">ค่าใช้จ่าย (รายได้) ภาษีเงินได้ </t>
  </si>
  <si>
    <t xml:space="preserve">   จากการปรับลดมูลค่าสินค้าคงเหลือ</t>
  </si>
  <si>
    <t>เงินปันผลค้างรับ</t>
  </si>
  <si>
    <t>กำไรจากการเปลี่ยนแปลงมูลค่ายุติธรรม</t>
  </si>
  <si>
    <t>31 ธันวาคม</t>
  </si>
  <si>
    <t xml:space="preserve">   - สุทธิจากค่าใช้จ่าย (รายได้) ภาษีเงินได้</t>
  </si>
  <si>
    <t>ส่วนของกำไรเบ็ดเสร็จรวมที่เป็นของ</t>
  </si>
  <si>
    <t>เงินสดจ่ายสุทธิจากการซื้อบริษัทย่อย</t>
  </si>
  <si>
    <t>เงินกู้ยืมระยะยาวจากบริษัทที่เกี่ยวข้องกันลดลง</t>
  </si>
  <si>
    <t xml:space="preserve">     - อื่นๆ </t>
  </si>
  <si>
    <t>กำไรก่อนค่าใช้จ่าย (รายได้) ภาษีเงินได้</t>
  </si>
  <si>
    <t>ค่าใช้จ่าย (รายได้) ภาษีเงินได้</t>
  </si>
  <si>
    <t>สิทธิการเช่าจ่ายล่วงหน้า</t>
  </si>
  <si>
    <t>เงินสดจ่ายค่าสิทธิการเช่า</t>
  </si>
  <si>
    <t>2.</t>
  </si>
  <si>
    <t>รายการที่มิใช่เงินสด</t>
  </si>
  <si>
    <t>1.</t>
  </si>
  <si>
    <t>จ่ายผลประโยชน์พนักงาน</t>
  </si>
  <si>
    <t xml:space="preserve">   ให้เท่ากับมูลค่าสุทธิที่จะได้รับ</t>
  </si>
  <si>
    <t>กำไร (ขาดทุน) จากการประมาณการตาม</t>
  </si>
  <si>
    <t xml:space="preserve">31 ธันวาคม 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</si>
  <si>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</si>
  <si>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</si>
  <si>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</si>
  <si>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</si>
  <si>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</si>
  <si>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</si>
  <si>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</si>
  <si>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</si>
  <si>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</si>
  <si>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</si>
  <si>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</si>
  <si>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</si>
  <si>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</si>
  <si>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>ส่วนเกินทุนจากการเปลี่ยนแปลง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</si>
  <si>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</si>
  <si>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</si>
  <si>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</si>
  <si>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</si>
  <si>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</si>
  <si>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</si>
  <si>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</si>
  <si>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   ส่วนที่เป็นของส่วนได้เสีย</t>
  </si>
  <si>
    <t xml:space="preserve">      ที่ไม่มีอำนาจควบคุม</t>
  </si>
  <si>
    <t xml:space="preserve">      เงินปันผลจ่าย</t>
  </si>
  <si>
    <t>ส่วนเกินทุนจาก</t>
  </si>
  <si>
    <t>ส่วนได้</t>
  </si>
  <si>
    <t>ในบริษัทย่อย</t>
  </si>
  <si>
    <t xml:space="preserve">   บริษัทย่อยออกหุ้นเพิ่มทุน</t>
  </si>
  <si>
    <t>ภาระผูกพันตามโครงการผลประโยชน์พนักงาน</t>
  </si>
  <si>
    <t xml:space="preserve">เจ้าหนี้การค้าและเจ้าหนี้อื่น </t>
  </si>
  <si>
    <t>เงินสดสุทธิได้มาจาก (ใช้ไปใน) กิจกรรมดำเนินงาน</t>
  </si>
  <si>
    <t xml:space="preserve">ซื้อสินทรัพย์ไม่มีตัวตนอื่น </t>
  </si>
  <si>
    <t>เงินสดรับจากการออกหุ้นสามัญเพิ่มทุน</t>
  </si>
  <si>
    <t>จ่ายชำระต้นทุนธุรกรรมทางการเงิน</t>
  </si>
  <si>
    <t xml:space="preserve">   (ลดลง) สุทธิ </t>
  </si>
  <si>
    <t xml:space="preserve">เงินสดและรายการเทียบเท่าเงินสด </t>
  </si>
  <si>
    <t xml:space="preserve">สำหรับปีสิ้นสุดวันที่ </t>
  </si>
  <si>
    <t xml:space="preserve">งบกระแสเงินสด </t>
  </si>
  <si>
    <t xml:space="preserve">   เงินปันผลจ่าย</t>
  </si>
  <si>
    <t>กระแสเงินสดจากกิจกรรมจัดหาเงิน (ต่อ)</t>
  </si>
  <si>
    <t>เงินลงทุนชั่วคราว</t>
  </si>
  <si>
    <t xml:space="preserve">   การได้มาซึ่งบริษัทย่อยที่มีส่วนได้เสีย</t>
  </si>
  <si>
    <t xml:space="preserve">     - กำไร (ขาดทุน) จากการประมาณการ</t>
  </si>
  <si>
    <t xml:space="preserve">         ตามหลักคณิตศาสตร์ประกันภัย</t>
  </si>
  <si>
    <t>ค่าเสื่อมราคา</t>
  </si>
  <si>
    <t>เงินสดสุทธิได้มาจาก (ใช้ไปใน) กิจกรรมจัดหาเงิน</t>
  </si>
  <si>
    <t>เงินสดสุทธิได้มาจาก (ใช้ไปใน) กิจกรรมลงทุน</t>
  </si>
  <si>
    <t>เงินกู้ยืมระยะสั้นจากบริษัทอื่นลดลง</t>
  </si>
  <si>
    <t>สำหรับปีสิ้นสุดวันที่ 31 ธันวาคม 2557</t>
  </si>
  <si>
    <t>ยอดคงเหลือ ณ วันที่ 1 มกราคม 2557</t>
  </si>
  <si>
    <t>ยอดคงเหลือ ณ วันที่ 31 ธันวาคม 2557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</si>
  <si>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</si>
  <si>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</si>
  <si>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>ผลขาดทุน (กลับรายการค่าเผื่อผลขาดทุน)</t>
  </si>
  <si>
    <t xml:space="preserve">ขาดทุนจากการด้อยค่าของอาคารและอุปกรณ์ </t>
  </si>
  <si>
    <t>เงินสดรับสุทธิจากการจำหน่ายบริษัทย่อย</t>
  </si>
  <si>
    <t>เงินสดรับจากการใช้สิทธิซื้อหุ้น</t>
  </si>
  <si>
    <t>ขาดทุนจากการตัดจำหน่ายอาคารและอุปกรณ์</t>
  </si>
  <si>
    <t>ขาดทุน (กำไร) จากการขายที่ดิน อาคาร และอุปกรณ์</t>
  </si>
  <si>
    <t xml:space="preserve">ซื้อที่ดิน อาคารและอุปกรณ์  </t>
  </si>
  <si>
    <t>ซื้ออสังหาริมทรัพย์เพื่อการลงทุน</t>
  </si>
  <si>
    <t xml:space="preserve">ขายที่ดิน อาคารและอุปกรณ์  </t>
  </si>
  <si>
    <t>เงินสดรับจากการจำหน่ายส่วนได้เสียในบริษัทย่อย</t>
  </si>
  <si>
    <t xml:space="preserve">   บางส่วน</t>
  </si>
  <si>
    <t>กำไรจากการขายอสังหาริมทรัพย์เพื่อการลงทุน</t>
  </si>
  <si>
    <t>ขายอสังหาริมทรัพย์เพื่อการลงทุน</t>
  </si>
  <si>
    <t>กำไรจากการเปลี่ยนแปลง</t>
  </si>
  <si>
    <t xml:space="preserve">   มูลค่ายุติธรรมของสินทรัพย์ชีวภาพ</t>
  </si>
  <si>
    <t>ขาดทุน (กำไร) จากอัตราแลกเปลี่ยนที่ยังไม่เกิดขึ้นจริง</t>
  </si>
  <si>
    <t xml:space="preserve">   ส่วนได้ในบริษัทย่อยและบริษัทร่วม</t>
  </si>
  <si>
    <t>และบริษัทร่วม</t>
  </si>
  <si>
    <t xml:space="preserve">      ของบริษัทย่อยและบริษัทร่วม</t>
  </si>
  <si>
    <t xml:space="preserve">   การเปลี่ยนแปลงส่วนได้เสียในบริษัทร่วม</t>
  </si>
  <si>
    <t>จำหน่ายสินทรัพย์ไม่มีตัวตนอื่น</t>
  </si>
  <si>
    <t xml:space="preserve">   และบริษัทที่เกี่ยวข้องกันเพิ่มขึ้น (ลดลง)</t>
  </si>
  <si>
    <t>เงินลงทุนชั่วคราวเพิ่มขึ้น</t>
  </si>
  <si>
    <t xml:space="preserve">   และบริษัทอื่น</t>
  </si>
  <si>
    <t>สำหรับปีสิ้นสุดวันที่ 31 ธันวาคม 2558</t>
  </si>
  <si>
    <t>ยอดคงเหลือ ณ วันที่ 1 มกราคม 2558</t>
  </si>
  <si>
    <t>ยอดคงเหลือ ณ วันที่ 31 ธันวาคม 2558</t>
  </si>
  <si>
    <t>ส่วนแบ่งกำไรจากเงินลงทุนในบริษัทร่วม</t>
  </si>
  <si>
    <t xml:space="preserve">   และการร่วมค้า</t>
  </si>
  <si>
    <t>รายการที่จะไม่ถูกจัดประเภทรายการใหม่</t>
  </si>
  <si>
    <t>รายการที่อาจถูกจัดประเภทรายการใหม่</t>
  </si>
  <si>
    <t>จัดประเภทการเปลี่ยนแปลงในมูลค่ายุติธรรมสุทธิ</t>
  </si>
  <si>
    <t xml:space="preserve">   ของเงินลงทุนเผื่อขายไปกำไรหรือขาดทุน</t>
  </si>
  <si>
    <t>จัดประเภทผลต่างจากการแปลงค่างบการเงิน</t>
  </si>
  <si>
    <t xml:space="preserve">      รวมการจัดสรรส่วนทุนให้ผู้ถือหุ้น</t>
  </si>
  <si>
    <t>เงินลงทุนในบริษัทร่วม</t>
  </si>
  <si>
    <t>เงินลงทุนในการร่วมค้า</t>
  </si>
  <si>
    <t xml:space="preserve">   เข้าไปไว้ในกำไรหรือขาดทุนในภายหลัง</t>
  </si>
  <si>
    <t xml:space="preserve">   หลักคณิตศาสตร์ประกันภัย</t>
  </si>
  <si>
    <t>ผลต่างจากการตีราคาสินทรัพย์</t>
  </si>
  <si>
    <t>เงินกู้ยืมระยะสั้นจากการร่วมค้า</t>
  </si>
  <si>
    <t>รายการกับ</t>
  </si>
  <si>
    <t>กำไรจากการเปลี่ยนแปลงมูลค่า</t>
  </si>
  <si>
    <t xml:space="preserve">   ยุติธรรมของเงินลงทุนในบริษัทร่วม</t>
  </si>
  <si>
    <t>รายการที่เกิดขึ้นภายใต้การควบคุมเดียวกัน</t>
  </si>
  <si>
    <t xml:space="preserve">   และบริษัทที่เกี่ยวข้องกันลดลง</t>
  </si>
  <si>
    <t>เงินสดรับสุทธิจากการโอนกิจการภายใต้</t>
  </si>
  <si>
    <t xml:space="preserve">   การควบคุมเดียวกัน</t>
  </si>
  <si>
    <t>13, 14</t>
  </si>
  <si>
    <t>16, 17</t>
  </si>
  <si>
    <t>5, 23</t>
  </si>
  <si>
    <t>5, 8</t>
  </si>
  <si>
    <t>5, 17</t>
  </si>
  <si>
    <t xml:space="preserve">   และบริษัทที่เกี่ยวข้องกัน</t>
  </si>
  <si>
    <t>8, 33</t>
  </si>
  <si>
    <t>30, 33</t>
  </si>
  <si>
    <t>31, 33</t>
  </si>
  <si>
    <t>ขาดทุน (กำไร) จากการตัดจำหน่ายสินทรัพย์ไม่มีตัวตนอื่น</t>
  </si>
  <si>
    <t>เงินให้กู้ยืมระยะสั้นแก่การร่วมค้า</t>
  </si>
  <si>
    <t xml:space="preserve">   จากส่วนได้เสียในบริษัทร่วมที่มีอยู่ก่อนการ</t>
  </si>
  <si>
    <t xml:space="preserve">   เปลี่ยนสภาพเป็นบริษัทย่อยไปกำไรหรือขาดทุน</t>
  </si>
  <si>
    <t>กำไรขาดทุนเบ็ดเสร็จอื่นก่อนค่าใช้จ่าย (รายได้) ภาษีเงินได้</t>
  </si>
  <si>
    <t>10, 13</t>
  </si>
  <si>
    <t>กำไรจากการเปลี่ยนแปลงมูลค่ายุติธรรมของ</t>
  </si>
  <si>
    <t xml:space="preserve">   เงินลงทุนในบริษัทร่วม</t>
  </si>
  <si>
    <t>เงินสดจ่ายซื้อส่วนได้เสียที่ไม่มีอำนาจควบคุม</t>
  </si>
  <si>
    <t xml:space="preserve">     - ขาดทุนจากการประมาณการ</t>
  </si>
  <si>
    <t>เงินสดรับจากการขายสิทธิการเช่า</t>
  </si>
  <si>
    <t>กำไรจากการขายสิทธิการเช่า</t>
  </si>
  <si>
    <t>การเปลี่ยนแปลงในมูลค่ายุติธรรมของเงินลงทุนเผื่อขาย</t>
  </si>
  <si>
    <t xml:space="preserve">  ของกำไรขาดทุนเบ็ดเสร็จอื่น</t>
  </si>
  <si>
    <t xml:space="preserve">เงินกู้ยืมระยะสั้นจากสถาบันการเงินเพิ่มขึ้น </t>
  </si>
  <si>
    <t>เงินให้กู้ยืมระยะสั้นแก่บริษัทย่อยเพิ่มขึ้น</t>
  </si>
  <si>
    <r>
      <t xml:space="preserve">        </t>
    </r>
    <r>
      <rPr>
        <sz val="15"/>
        <rFont val="Angsana New"/>
        <family val="1"/>
      </rPr>
      <t>ตามลำดับ</t>
    </r>
    <r>
      <rPr>
        <i/>
        <sz val="15"/>
        <rFont val="Angsana New"/>
        <family val="1"/>
      </rPr>
      <t xml:space="preserve"> (2557: 95 ล้านบาท และ 3,902 ล้านบาท ตามลำดับ)</t>
    </r>
  </si>
  <si>
    <t xml:space="preserve">เงินให้กู้ยืมระยะยาวแก่บริษัทย่อย (เพิ่มขึ้น) ลดลง </t>
  </si>
  <si>
    <t>ตั๋วแลกเงินเพิ่มขึ้น (ลดลง)</t>
  </si>
  <si>
    <t>ส่วนแบ่งกำไรจากเงินลงทุนในบริษัทร่วมและการร่วมค้า</t>
  </si>
  <si>
    <t>กลุ่มบริษัทและบริษัทมีรายการที่มิใช่เงินสด ณ วันที่ 31 ธันวาคม 2558 ดังนี้</t>
  </si>
  <si>
    <t xml:space="preserve">         จากการไปซื้อธุรกิจในประเทศรัสเซีย เป็นจำนวนเงิน 215 ล้านบาท</t>
  </si>
  <si>
    <t>2.2   ณ วันที่  31   ธันวาคม  2558   กลุ่มบริษัทและบริษัทมีเงินปันผลค้างรับเป็นจำนวนเงิน  189  ล้านบาท  และ  5,927  ล้านบาท</t>
  </si>
  <si>
    <t xml:space="preserve">2.1   ณ วันที่  31   ธันวาคม  2558   บริษัทมีค่าที่ปรึกษาค้างจ่ายซึ่งเป็นส่วนหนึ่งของต้นทุนเงินลงทุนใน   CPF  Netherlands  B.V. </t>
  </si>
  <si>
    <t>ค่าเสื่อมราคาของสินทรัพย์ชีวภาพ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</si>
</sst>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</numFmts>
  <fonts count="54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3" fontId="4" fillId="0" borderId="12" xfId="42" applyNumberFormat="1" applyFont="1" applyFill="1" applyBorder="1" applyAlignment="1">
      <alignment/>
    </xf>
    <xf numFmtId="43" fontId="4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42" applyNumberFormat="1" applyFont="1" applyFill="1" applyAlignment="1">
      <alignment/>
    </xf>
    <xf numFmtId="43" fontId="4" fillId="0" borderId="0" xfId="42" applyFont="1" applyFill="1" applyAlignment="1">
      <alignment/>
    </xf>
    <xf numFmtId="43" fontId="8" fillId="0" borderId="0" xfId="42" applyFont="1" applyFill="1" applyBorder="1" applyAlignment="1">
      <alignment horizontal="right"/>
    </xf>
    <xf numFmtId="43" fontId="9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164" fontId="0" fillId="0" borderId="11" xfId="42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9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4" fontId="8" fillId="0" borderId="11" xfId="42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9" fillId="0" borderId="0" xfId="42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left"/>
    </xf>
    <xf numFmtId="165" fontId="0" fillId="0" borderId="11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NumberFormat="1" applyFont="1" applyFill="1" applyAlignment="1">
      <alignment horizontal="center"/>
    </xf>
    <xf numFmtId="165" fontId="4" fillId="0" borderId="11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4" fontId="4" fillId="0" borderId="0" xfId="42" applyNumberFormat="1" applyFont="1" applyAlignment="1">
      <alignment/>
    </xf>
    <xf numFmtId="165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1" xfId="4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9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1" fontId="4" fillId="0" borderId="11" xfId="42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164" fontId="5" fillId="0" borderId="0" xfId="45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4" fontId="8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8" fillId="0" borderId="0" xfId="42" applyNumberFormat="1" applyFont="1" applyFill="1" applyBorder="1" applyAlignment="1">
      <alignment/>
    </xf>
    <xf numFmtId="44" fontId="8" fillId="0" borderId="0" xfId="42" applyNumberFormat="1" applyFont="1" applyFill="1" applyAlignment="1">
      <alignment horizontal="right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7" fontId="0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7" fontId="4" fillId="0" borderId="12" xfId="42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8" fillId="0" borderId="0" xfId="45" applyNumberFormat="1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41" fontId="0" fillId="0" borderId="11" xfId="45" applyNumberFormat="1" applyFont="1" applyFill="1" applyBorder="1" applyAlignment="1">
      <alignment horizontal="right"/>
    </xf>
    <xf numFmtId="43" fontId="9" fillId="0" borderId="14" xfId="45" applyFont="1" applyFill="1" applyBorder="1" applyAlignment="1">
      <alignment horizontal="right"/>
    </xf>
    <xf numFmtId="43" fontId="9" fillId="0" borderId="0" xfId="45" applyFont="1" applyFill="1" applyAlignment="1">
      <alignment horizontal="right"/>
    </xf>
    <xf numFmtId="43" fontId="9" fillId="0" borderId="0" xfId="45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41" fontId="4" fillId="0" borderId="11" xfId="45" applyNumberFormat="1" applyFont="1" applyFill="1" applyBorder="1" applyAlignment="1">
      <alignment horizontal="right"/>
    </xf>
    <xf numFmtId="164" fontId="9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164" fontId="8" fillId="0" borderId="11" xfId="45" applyNumberFormat="1" applyFont="1" applyFill="1" applyBorder="1" applyAlignment="1">
      <alignment horizontal="right"/>
    </xf>
    <xf numFmtId="41" fontId="0" fillId="0" borderId="11" xfId="45" applyNumberFormat="1" applyFont="1" applyFill="1" applyBorder="1" applyAlignment="1">
      <alignment horizontal="right"/>
    </xf>
    <xf numFmtId="41" fontId="0" fillId="0" borderId="13" xfId="4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45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41" fontId="0" fillId="0" borderId="0" xfId="0" applyNumberForma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1" fontId="0" fillId="0" borderId="11" xfId="42" applyNumberFormat="1" applyFont="1" applyFill="1" applyBorder="1" applyAlignment="1">
      <alignment horizontal="right"/>
    </xf>
    <xf numFmtId="164" fontId="4" fillId="0" borderId="0" xfId="42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41" fontId="0" fillId="0" borderId="13" xfId="42" applyNumberFormat="1" applyFont="1" applyFill="1" applyBorder="1" applyAlignment="1">
      <alignment horizontal="right"/>
    </xf>
    <xf numFmtId="43" fontId="0" fillId="0" borderId="0" xfId="45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41" fontId="0" fillId="0" borderId="0" xfId="46" applyNumberFormat="1" applyFont="1" applyFill="1" applyBorder="1" applyAlignment="1">
      <alignment horizontal="right"/>
    </xf>
    <xf numFmtId="41" fontId="0" fillId="0" borderId="11" xfId="46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64" fontId="0" fillId="0" borderId="0" xfId="45" applyNumberFormat="1" applyFont="1" applyFill="1" applyAlignment="1">
      <alignment horizontal="right"/>
    </xf>
    <xf numFmtId="43" fontId="0" fillId="0" borderId="0" xfId="45" applyFont="1" applyFill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0" fillId="0" borderId="11" xfId="42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35.00390625" style="102" customWidth="1"/>
    <col min="2" max="2" width="8.28125" style="2" customWidth="1"/>
    <col min="3" max="3" width="1.421875" style="3" customWidth="1"/>
    <col min="4" max="4" width="14.00390625" style="3" customWidth="1"/>
    <col min="5" max="5" width="1.421875" style="3" customWidth="1"/>
    <col min="6" max="6" width="14.00390625" style="3" customWidth="1"/>
    <col min="7" max="7" width="1.421875" style="3" customWidth="1"/>
    <col min="8" max="8" width="14.00390625" style="3" customWidth="1"/>
    <col min="9" max="9" width="1.421875" style="3" customWidth="1"/>
    <col min="10" max="10" width="14.00390625" style="3" customWidth="1"/>
    <col min="11" max="16384" width="9.140625" style="3" customWidth="1"/>
  </cols>
  <sheetData>
    <row r="1" ht="22.5" customHeight="1">
      <c r="A1" s="99" t="s">
        <v>45</v>
      </c>
    </row>
    <row r="2" ht="22.5" customHeight="1">
      <c r="A2" s="99" t="s">
        <v>114</v>
      </c>
    </row>
    <row r="3" spans="1:10" ht="22.5" customHeight="1">
      <c r="A3" s="105"/>
      <c r="J3" s="124" t="s">
        <v>108</v>
      </c>
    </row>
    <row r="4" spans="2:10" ht="22.5" customHeight="1">
      <c r="B4" s="21"/>
      <c r="C4" s="21"/>
      <c r="D4" s="199" t="s">
        <v>46</v>
      </c>
      <c r="E4" s="199"/>
      <c r="F4" s="199"/>
      <c r="G4" s="103"/>
      <c r="H4" s="199" t="s">
        <v>42</v>
      </c>
      <c r="I4" s="199"/>
      <c r="J4" s="199"/>
    </row>
    <row r="5" spans="3:10" ht="22.5" customHeight="1">
      <c r="C5" s="104"/>
      <c r="D5" s="200" t="s">
        <v>189</v>
      </c>
      <c r="E5" s="200"/>
      <c r="F5" s="200"/>
      <c r="G5" s="59"/>
      <c r="H5" s="200" t="s">
        <v>189</v>
      </c>
      <c r="I5" s="200"/>
      <c r="J5" s="200"/>
    </row>
    <row r="6" spans="1:10" ht="22.5" customHeight="1">
      <c r="A6" s="99" t="s">
        <v>0</v>
      </c>
      <c r="B6" s="21" t="s">
        <v>1</v>
      </c>
      <c r="C6" s="104"/>
      <c r="D6" s="65">
        <v>2558</v>
      </c>
      <c r="E6" s="104"/>
      <c r="F6" s="65">
        <v>2557</v>
      </c>
      <c r="G6" s="59"/>
      <c r="H6" s="65">
        <v>2558</v>
      </c>
      <c r="I6" s="104"/>
      <c r="J6" s="65">
        <v>2557</v>
      </c>
    </row>
    <row r="7" spans="1:10" ht="22.5" customHeight="1">
      <c r="A7" s="99"/>
      <c r="B7" s="21"/>
      <c r="C7" s="104"/>
      <c r="D7" s="59"/>
      <c r="E7" s="104"/>
      <c r="F7" s="148"/>
      <c r="G7" s="59"/>
      <c r="H7" s="59"/>
      <c r="I7" s="104"/>
      <c r="J7" s="148"/>
    </row>
    <row r="8" spans="1:10" ht="22.5" customHeight="1">
      <c r="A8" s="126" t="s">
        <v>190</v>
      </c>
      <c r="C8" s="14"/>
      <c r="D8" s="45"/>
      <c r="E8" s="45"/>
      <c r="F8" s="45"/>
      <c r="G8" s="45"/>
      <c r="H8" s="45"/>
      <c r="I8" s="45"/>
      <c r="J8" s="45"/>
    </row>
    <row r="9" spans="1:10" ht="22.5" customHeight="1">
      <c r="A9" s="102" t="s">
        <v>2</v>
      </c>
      <c r="B9" s="2">
        <v>6</v>
      </c>
      <c r="C9" s="14"/>
      <c r="D9" s="14">
        <v>36460815</v>
      </c>
      <c r="E9" s="14"/>
      <c r="F9" s="14">
        <v>33551551</v>
      </c>
      <c r="G9" s="14"/>
      <c r="H9" s="8">
        <v>17399514</v>
      </c>
      <c r="I9" s="14"/>
      <c r="J9" s="8">
        <v>13696266</v>
      </c>
    </row>
    <row r="10" spans="1:10" ht="22.5" customHeight="1">
      <c r="A10" s="102" t="s">
        <v>230</v>
      </c>
      <c r="C10" s="14"/>
      <c r="D10" s="14">
        <v>7772903</v>
      </c>
      <c r="E10" s="14"/>
      <c r="F10" s="14">
        <v>5768762</v>
      </c>
      <c r="G10" s="14"/>
      <c r="H10" s="127">
        <v>0</v>
      </c>
      <c r="I10" s="14"/>
      <c r="J10" s="127" t="s">
        <v>129</v>
      </c>
    </row>
    <row r="11" spans="1:10" ht="22.5" customHeight="1">
      <c r="A11" s="102" t="s">
        <v>191</v>
      </c>
      <c r="B11" s="2">
        <v>7</v>
      </c>
      <c r="C11" s="14"/>
      <c r="D11" s="14">
        <v>26155921</v>
      </c>
      <c r="E11" s="14"/>
      <c r="F11" s="14">
        <v>24953330</v>
      </c>
      <c r="G11" s="14"/>
      <c r="H11" s="38">
        <v>4112539</v>
      </c>
      <c r="I11" s="14"/>
      <c r="J11" s="38">
        <v>4339602</v>
      </c>
    </row>
    <row r="12" spans="1:10" ht="22.5" customHeight="1">
      <c r="A12" s="114" t="s">
        <v>47</v>
      </c>
      <c r="B12" s="2">
        <v>5</v>
      </c>
      <c r="C12" s="14"/>
      <c r="D12" s="127">
        <v>0</v>
      </c>
      <c r="E12" s="14"/>
      <c r="F12" s="127" t="s">
        <v>129</v>
      </c>
      <c r="G12" s="14"/>
      <c r="H12" s="8">
        <v>33935834</v>
      </c>
      <c r="I12" s="14"/>
      <c r="J12" s="8">
        <v>19733432</v>
      </c>
    </row>
    <row r="13" spans="1:10" ht="22.5" customHeight="1">
      <c r="A13" s="46" t="s">
        <v>52</v>
      </c>
      <c r="C13" s="14"/>
      <c r="D13" s="42"/>
      <c r="E13" s="14"/>
      <c r="F13" s="42"/>
      <c r="G13" s="14"/>
      <c r="H13" s="127"/>
      <c r="I13" s="14"/>
      <c r="J13" s="127"/>
    </row>
    <row r="14" spans="1:10" ht="22.5" customHeight="1">
      <c r="A14" s="46" t="s">
        <v>95</v>
      </c>
      <c r="B14" s="2">
        <v>5</v>
      </c>
      <c r="C14" s="14"/>
      <c r="D14" s="127">
        <v>0</v>
      </c>
      <c r="E14" s="14"/>
      <c r="F14" s="127" t="s">
        <v>129</v>
      </c>
      <c r="G14" s="14"/>
      <c r="H14" s="8">
        <v>387151</v>
      </c>
      <c r="I14" s="14"/>
      <c r="J14" s="8">
        <v>119623</v>
      </c>
    </row>
    <row r="15" spans="1:10" ht="22.5" customHeight="1">
      <c r="A15" s="31" t="s">
        <v>3</v>
      </c>
      <c r="B15" s="2" t="s">
        <v>294</v>
      </c>
      <c r="C15" s="14"/>
      <c r="D15" s="14">
        <v>52111810</v>
      </c>
      <c r="E15" s="14"/>
      <c r="F15" s="14">
        <v>49036020</v>
      </c>
      <c r="G15" s="14"/>
      <c r="H15" s="8">
        <v>4210182</v>
      </c>
      <c r="I15" s="14"/>
      <c r="J15" s="8">
        <v>4201329</v>
      </c>
    </row>
    <row r="16" spans="1:10" ht="22.5" customHeight="1">
      <c r="A16" s="35" t="s">
        <v>159</v>
      </c>
      <c r="B16" s="2">
        <v>9</v>
      </c>
      <c r="C16" s="14"/>
      <c r="D16" s="14">
        <v>27757337</v>
      </c>
      <c r="E16" s="14"/>
      <c r="F16" s="14">
        <v>24377595</v>
      </c>
      <c r="G16" s="14"/>
      <c r="H16" s="8">
        <v>1054173</v>
      </c>
      <c r="I16" s="14"/>
      <c r="J16" s="8">
        <v>1371710</v>
      </c>
    </row>
    <row r="17" spans="1:10" ht="22.5" customHeight="1">
      <c r="A17" s="31" t="s">
        <v>100</v>
      </c>
      <c r="C17" s="14"/>
      <c r="D17" s="14">
        <v>2224032</v>
      </c>
      <c r="E17" s="14"/>
      <c r="F17" s="14">
        <v>1996721</v>
      </c>
      <c r="G17" s="14"/>
      <c r="H17" s="127">
        <v>0</v>
      </c>
      <c r="I17" s="14"/>
      <c r="J17" s="127">
        <v>0</v>
      </c>
    </row>
    <row r="18" spans="1:10" ht="22.5" customHeight="1">
      <c r="A18" s="213" t="s">
        <v>101</v>
      </c>
      <c r="C18" s="14"/>
      <c r="D18" s="14">
        <v>1550515</v>
      </c>
      <c r="E18" s="14"/>
      <c r="F18" s="14">
        <v>1357809</v>
      </c>
      <c r="G18" s="14"/>
      <c r="H18" s="8">
        <v>190010</v>
      </c>
      <c r="I18" s="14"/>
      <c r="J18" s="8">
        <v>223239</v>
      </c>
    </row>
    <row r="19" spans="1:10" ht="22.5" customHeight="1">
      <c r="A19" s="35" t="s">
        <v>171</v>
      </c>
      <c r="B19" s="2">
        <v>5</v>
      </c>
      <c r="C19" s="14"/>
      <c r="D19" s="14">
        <v>188755</v>
      </c>
      <c r="E19" s="14"/>
      <c r="F19" s="14">
        <v>95110</v>
      </c>
      <c r="G19" s="14"/>
      <c r="H19" s="8">
        <v>5926986</v>
      </c>
      <c r="I19" s="14"/>
      <c r="J19" s="8">
        <v>3901983</v>
      </c>
    </row>
    <row r="20" spans="1:10" ht="22.5" customHeight="1">
      <c r="A20" s="102" t="s">
        <v>96</v>
      </c>
      <c r="C20" s="14"/>
      <c r="D20" s="129"/>
      <c r="E20" s="14"/>
      <c r="F20" s="129"/>
      <c r="G20" s="14"/>
      <c r="H20" s="8"/>
      <c r="I20" s="14"/>
      <c r="J20" s="8"/>
    </row>
    <row r="21" spans="1:10" ht="22.5" customHeight="1">
      <c r="A21" s="31" t="s">
        <v>97</v>
      </c>
      <c r="B21" s="2">
        <v>20</v>
      </c>
      <c r="C21" s="14"/>
      <c r="D21" s="14">
        <v>1946451</v>
      </c>
      <c r="E21" s="14"/>
      <c r="F21" s="14">
        <v>1347495</v>
      </c>
      <c r="G21" s="14"/>
      <c r="H21" s="127">
        <v>0</v>
      </c>
      <c r="I21" s="14"/>
      <c r="J21" s="129" t="s">
        <v>129</v>
      </c>
    </row>
    <row r="22" spans="1:10" ht="22.5" customHeight="1">
      <c r="A22" s="31" t="s">
        <v>4</v>
      </c>
      <c r="B22" s="2">
        <v>5</v>
      </c>
      <c r="C22" s="14"/>
      <c r="D22" s="130">
        <v>3824841</v>
      </c>
      <c r="E22" s="14"/>
      <c r="F22" s="130">
        <v>3769056</v>
      </c>
      <c r="G22" s="14"/>
      <c r="H22" s="30">
        <v>951067</v>
      </c>
      <c r="I22" s="14"/>
      <c r="J22" s="30">
        <v>137962</v>
      </c>
    </row>
    <row r="23" spans="1:10" s="4" customFormat="1" ht="22.5" customHeight="1">
      <c r="A23" s="105" t="s">
        <v>5</v>
      </c>
      <c r="B23" s="13"/>
      <c r="C23" s="17"/>
      <c r="D23" s="108">
        <f>SUM(D8:D22)</f>
        <v>159993380</v>
      </c>
      <c r="E23" s="17"/>
      <c r="F23" s="108">
        <f>SUM(F8:F22)</f>
        <v>146253449</v>
      </c>
      <c r="G23" s="17"/>
      <c r="H23" s="108">
        <f>SUM(H9:H22)</f>
        <v>68167456</v>
      </c>
      <c r="I23" s="17"/>
      <c r="J23" s="108">
        <f>SUM(J9:J22)</f>
        <v>47725146</v>
      </c>
    </row>
    <row r="24" spans="1:9" s="4" customFormat="1" ht="22.5" customHeight="1">
      <c r="A24" s="105"/>
      <c r="B24" s="13"/>
      <c r="C24" s="17"/>
      <c r="D24" s="71"/>
      <c r="E24" s="17"/>
      <c r="G24" s="17"/>
      <c r="H24" s="71"/>
      <c r="I24" s="17"/>
    </row>
    <row r="25" ht="22.5" customHeight="1">
      <c r="A25" s="99" t="s">
        <v>45</v>
      </c>
    </row>
    <row r="26" ht="22.5" customHeight="1">
      <c r="A26" s="99" t="s">
        <v>114</v>
      </c>
    </row>
    <row r="27" spans="1:10" ht="22.5" customHeight="1">
      <c r="A27" s="105"/>
      <c r="J27" s="124" t="s">
        <v>108</v>
      </c>
    </row>
    <row r="28" spans="2:10" ht="22.5" customHeight="1">
      <c r="B28" s="21"/>
      <c r="C28" s="21"/>
      <c r="D28" s="199" t="s">
        <v>46</v>
      </c>
      <c r="E28" s="199"/>
      <c r="F28" s="199"/>
      <c r="G28" s="103"/>
      <c r="H28" s="199" t="s">
        <v>42</v>
      </c>
      <c r="I28" s="199"/>
      <c r="J28" s="199"/>
    </row>
    <row r="29" spans="1:10" ht="22.5" customHeight="1">
      <c r="A29" s="3"/>
      <c r="B29" s="3"/>
      <c r="C29" s="104"/>
      <c r="D29" s="200" t="s">
        <v>189</v>
      </c>
      <c r="E29" s="200"/>
      <c r="F29" s="200"/>
      <c r="G29" s="59"/>
      <c r="H29" s="200" t="s">
        <v>189</v>
      </c>
      <c r="I29" s="200"/>
      <c r="J29" s="200"/>
    </row>
    <row r="30" spans="1:10" ht="22.5" customHeight="1">
      <c r="A30" s="99" t="s">
        <v>102</v>
      </c>
      <c r="B30" s="21" t="s">
        <v>1</v>
      </c>
      <c r="C30" s="104"/>
      <c r="D30" s="65">
        <v>2558</v>
      </c>
      <c r="E30" s="104"/>
      <c r="F30" s="65">
        <v>2557</v>
      </c>
      <c r="G30" s="59"/>
      <c r="H30" s="65">
        <v>2558</v>
      </c>
      <c r="I30" s="104"/>
      <c r="J30" s="65">
        <v>2557</v>
      </c>
    </row>
    <row r="31" spans="1:10" ht="22.5" customHeight="1">
      <c r="A31" s="99"/>
      <c r="B31" s="21"/>
      <c r="C31" s="104"/>
      <c r="D31" s="59"/>
      <c r="E31" s="104"/>
      <c r="F31" s="125"/>
      <c r="G31" s="59"/>
      <c r="H31" s="59"/>
      <c r="I31" s="104"/>
      <c r="J31" s="125"/>
    </row>
    <row r="32" spans="1:10" ht="22.5" customHeight="1">
      <c r="A32" s="126" t="s">
        <v>6</v>
      </c>
      <c r="C32" s="14"/>
      <c r="D32" s="45"/>
      <c r="E32" s="45"/>
      <c r="F32" s="45"/>
      <c r="G32" s="45"/>
      <c r="H32" s="45"/>
      <c r="I32" s="45"/>
      <c r="J32" s="45"/>
    </row>
    <row r="33" spans="1:10" ht="22.5" customHeight="1">
      <c r="A33" s="46" t="s">
        <v>115</v>
      </c>
      <c r="B33" s="2">
        <v>10</v>
      </c>
      <c r="C33" s="14"/>
      <c r="D33" s="29">
        <v>3659056</v>
      </c>
      <c r="E33" s="45"/>
      <c r="F33" s="29">
        <v>3924202</v>
      </c>
      <c r="G33" s="45"/>
      <c r="H33" s="47" t="s">
        <v>129</v>
      </c>
      <c r="I33" s="45"/>
      <c r="J33" s="129" t="s">
        <v>129</v>
      </c>
    </row>
    <row r="34" spans="1:10" ht="22.5" customHeight="1">
      <c r="A34" s="114" t="s">
        <v>73</v>
      </c>
      <c r="B34" s="2">
        <v>11</v>
      </c>
      <c r="C34" s="14"/>
      <c r="D34" s="47" t="s">
        <v>129</v>
      </c>
      <c r="E34" s="14"/>
      <c r="F34" s="47" t="s">
        <v>129</v>
      </c>
      <c r="G34" s="14"/>
      <c r="H34" s="27">
        <v>86937987</v>
      </c>
      <c r="I34" s="14"/>
      <c r="J34" s="45">
        <v>68442882</v>
      </c>
    </row>
    <row r="35" spans="1:10" ht="22.5" customHeight="1">
      <c r="A35" s="184" t="s">
        <v>278</v>
      </c>
      <c r="B35" s="2">
        <v>13</v>
      </c>
      <c r="C35" s="14"/>
      <c r="D35" s="29">
        <v>65312420</v>
      </c>
      <c r="E35" s="14"/>
      <c r="F35" s="29">
        <v>52055045</v>
      </c>
      <c r="G35" s="14"/>
      <c r="H35" s="45">
        <v>334809</v>
      </c>
      <c r="I35" s="14"/>
      <c r="J35" s="45">
        <v>334809</v>
      </c>
    </row>
    <row r="36" spans="1:10" ht="22.5" customHeight="1">
      <c r="A36" s="46" t="s">
        <v>279</v>
      </c>
      <c r="B36" s="2">
        <v>14</v>
      </c>
      <c r="C36" s="14"/>
      <c r="D36" s="29">
        <v>4419269</v>
      </c>
      <c r="E36" s="14"/>
      <c r="F36" s="29">
        <v>4194145</v>
      </c>
      <c r="G36" s="14"/>
      <c r="H36" s="47" t="s">
        <v>129</v>
      </c>
      <c r="I36" s="45"/>
      <c r="J36" s="129" t="s">
        <v>129</v>
      </c>
    </row>
    <row r="37" spans="1:10" ht="22.5" customHeight="1">
      <c r="A37" s="46" t="s">
        <v>74</v>
      </c>
      <c r="B37" s="2">
        <v>15</v>
      </c>
      <c r="C37" s="14"/>
      <c r="D37" s="8">
        <v>1608434</v>
      </c>
      <c r="E37" s="14"/>
      <c r="F37" s="8">
        <v>1548709</v>
      </c>
      <c r="G37" s="14"/>
      <c r="H37" s="45">
        <v>678170</v>
      </c>
      <c r="I37" s="14"/>
      <c r="J37" s="45">
        <v>678170</v>
      </c>
    </row>
    <row r="38" spans="1:10" ht="22.5" customHeight="1">
      <c r="A38" s="46" t="s">
        <v>162</v>
      </c>
      <c r="C38" s="14"/>
      <c r="D38" s="8">
        <v>303916</v>
      </c>
      <c r="E38" s="14"/>
      <c r="F38" s="8">
        <v>290448</v>
      </c>
      <c r="G38" s="14"/>
      <c r="H38" s="47" t="s">
        <v>129</v>
      </c>
      <c r="I38" s="45"/>
      <c r="J38" s="129" t="s">
        <v>129</v>
      </c>
    </row>
    <row r="39" spans="1:10" ht="22.5" customHeight="1">
      <c r="A39" s="102" t="s">
        <v>52</v>
      </c>
      <c r="B39" s="2">
        <v>5</v>
      </c>
      <c r="C39" s="14"/>
      <c r="D39" s="47" t="s">
        <v>129</v>
      </c>
      <c r="E39" s="14"/>
      <c r="F39" s="47" t="s">
        <v>129</v>
      </c>
      <c r="G39" s="14"/>
      <c r="H39" s="45">
        <v>22980106</v>
      </c>
      <c r="I39" s="14"/>
      <c r="J39" s="45">
        <v>16837241</v>
      </c>
    </row>
    <row r="40" spans="1:10" ht="22.5" customHeight="1">
      <c r="A40" s="46" t="s">
        <v>116</v>
      </c>
      <c r="B40" s="2">
        <v>16</v>
      </c>
      <c r="C40" s="14"/>
      <c r="D40" s="8">
        <v>1379047</v>
      </c>
      <c r="E40" s="14"/>
      <c r="F40" s="8">
        <v>1168713</v>
      </c>
      <c r="G40" s="14"/>
      <c r="H40" s="45">
        <v>200756</v>
      </c>
      <c r="I40" s="14"/>
      <c r="J40" s="45">
        <v>199614</v>
      </c>
    </row>
    <row r="41" spans="1:10" ht="22.5" customHeight="1">
      <c r="A41" s="46" t="s">
        <v>37</v>
      </c>
      <c r="B41" s="2" t="s">
        <v>295</v>
      </c>
      <c r="C41" s="27"/>
      <c r="D41" s="8">
        <v>149599244</v>
      </c>
      <c r="E41" s="27"/>
      <c r="F41" s="8">
        <v>124460811</v>
      </c>
      <c r="G41" s="27"/>
      <c r="H41" s="45">
        <v>16112553</v>
      </c>
      <c r="I41" s="27"/>
      <c r="J41" s="45">
        <v>17862117</v>
      </c>
    </row>
    <row r="42" spans="1:10" ht="22.5" customHeight="1">
      <c r="A42" s="35" t="s">
        <v>160</v>
      </c>
      <c r="B42" s="2">
        <v>9</v>
      </c>
      <c r="C42" s="27"/>
      <c r="D42" s="8">
        <v>7220430</v>
      </c>
      <c r="E42" s="27"/>
      <c r="F42" s="8">
        <v>5595036</v>
      </c>
      <c r="G42" s="27"/>
      <c r="H42" s="47" t="s">
        <v>129</v>
      </c>
      <c r="I42" s="45"/>
      <c r="J42" s="129" t="s">
        <v>129</v>
      </c>
    </row>
    <row r="43" spans="1:10" ht="22.5" customHeight="1">
      <c r="A43" s="46" t="s">
        <v>117</v>
      </c>
      <c r="B43" s="2">
        <v>18</v>
      </c>
      <c r="C43" s="27"/>
      <c r="D43" s="8">
        <v>81297865</v>
      </c>
      <c r="E43" s="27"/>
      <c r="F43" s="8">
        <v>60698539</v>
      </c>
      <c r="G43" s="27"/>
      <c r="H43" s="47" t="s">
        <v>129</v>
      </c>
      <c r="I43" s="45"/>
      <c r="J43" s="129" t="s">
        <v>129</v>
      </c>
    </row>
    <row r="44" spans="1:10" ht="22.5" customHeight="1">
      <c r="A44" s="46" t="s">
        <v>192</v>
      </c>
      <c r="B44" s="2">
        <v>19</v>
      </c>
      <c r="C44" s="14"/>
      <c r="D44" s="8">
        <v>4515179</v>
      </c>
      <c r="E44" s="14"/>
      <c r="F44" s="8">
        <v>4715071</v>
      </c>
      <c r="G44" s="14"/>
      <c r="H44" s="14">
        <v>43102</v>
      </c>
      <c r="I44" s="14"/>
      <c r="J44" s="14">
        <v>49968</v>
      </c>
    </row>
    <row r="45" spans="1:10" ht="22.5" customHeight="1">
      <c r="A45" s="102" t="s">
        <v>96</v>
      </c>
      <c r="C45" s="14"/>
      <c r="D45" s="8"/>
      <c r="E45" s="14"/>
      <c r="F45" s="8"/>
      <c r="G45" s="14"/>
      <c r="H45" s="14"/>
      <c r="I45" s="14"/>
      <c r="J45" s="14"/>
    </row>
    <row r="46" spans="1:10" ht="22.5" customHeight="1">
      <c r="A46" s="31" t="s">
        <v>97</v>
      </c>
      <c r="B46" s="2">
        <v>20</v>
      </c>
      <c r="C46" s="8"/>
      <c r="D46" s="8">
        <v>1081</v>
      </c>
      <c r="E46" s="8"/>
      <c r="F46" s="8">
        <v>706579</v>
      </c>
      <c r="G46" s="8"/>
      <c r="H46" s="47" t="s">
        <v>129</v>
      </c>
      <c r="I46" s="45"/>
      <c r="J46" s="129" t="s">
        <v>129</v>
      </c>
    </row>
    <row r="47" spans="1:10" ht="22.5" customHeight="1">
      <c r="A47" s="102" t="s">
        <v>193</v>
      </c>
      <c r="B47" s="2">
        <v>21</v>
      </c>
      <c r="C47" s="14"/>
      <c r="D47" s="8">
        <v>4434351</v>
      </c>
      <c r="E47" s="14"/>
      <c r="F47" s="8">
        <v>3815344</v>
      </c>
      <c r="G47" s="14"/>
      <c r="H47" s="109">
        <v>3061554</v>
      </c>
      <c r="I47" s="14"/>
      <c r="J47" s="109">
        <v>2604449</v>
      </c>
    </row>
    <row r="48" spans="1:10" ht="22.5" customHeight="1">
      <c r="A48" s="46" t="s">
        <v>181</v>
      </c>
      <c r="B48" s="2">
        <v>22</v>
      </c>
      <c r="C48" s="14"/>
      <c r="D48" s="8">
        <v>6946130</v>
      </c>
      <c r="E48" s="14"/>
      <c r="F48" s="8">
        <v>5039177</v>
      </c>
      <c r="G48" s="14"/>
      <c r="H48" s="47" t="s">
        <v>129</v>
      </c>
      <c r="I48" s="45"/>
      <c r="J48" s="129" t="s">
        <v>129</v>
      </c>
    </row>
    <row r="49" spans="1:10" ht="22.5" customHeight="1">
      <c r="A49" s="102" t="s">
        <v>7</v>
      </c>
      <c r="C49" s="14"/>
      <c r="D49" s="30">
        <v>3572934</v>
      </c>
      <c r="E49" s="14"/>
      <c r="F49" s="30">
        <v>2298592</v>
      </c>
      <c r="G49" s="14"/>
      <c r="H49" s="15">
        <v>210509</v>
      </c>
      <c r="I49" s="14"/>
      <c r="J49" s="15">
        <v>179417</v>
      </c>
    </row>
    <row r="50" spans="1:10" s="4" customFormat="1" ht="22.5" customHeight="1">
      <c r="A50" s="105" t="s">
        <v>8</v>
      </c>
      <c r="B50" s="13"/>
      <c r="C50" s="17"/>
      <c r="D50" s="108">
        <f>SUM(D33:D49)</f>
        <v>334269356</v>
      </c>
      <c r="E50" s="17"/>
      <c r="F50" s="108">
        <f>SUM(F33:F49)</f>
        <v>270510411</v>
      </c>
      <c r="G50" s="17"/>
      <c r="H50" s="108">
        <f>SUM(H33:H49)</f>
        <v>130559546</v>
      </c>
      <c r="I50" s="17"/>
      <c r="J50" s="108">
        <f>SUM(J33:J49)</f>
        <v>107188667</v>
      </c>
    </row>
    <row r="51" spans="1:10" s="4" customFormat="1" ht="22.5" customHeight="1">
      <c r="A51" s="105"/>
      <c r="B51" s="13"/>
      <c r="C51" s="17"/>
      <c r="D51" s="17"/>
      <c r="E51" s="17"/>
      <c r="F51" s="17"/>
      <c r="G51" s="17"/>
      <c r="H51" s="17"/>
      <c r="I51" s="17"/>
      <c r="J51" s="17"/>
    </row>
    <row r="52" spans="1:10" s="4" customFormat="1" ht="22.5" customHeight="1" thickBot="1">
      <c r="A52" s="105" t="s">
        <v>9</v>
      </c>
      <c r="B52" s="13"/>
      <c r="C52" s="17"/>
      <c r="D52" s="132">
        <f>+D50+D23</f>
        <v>494262736</v>
      </c>
      <c r="E52" s="17"/>
      <c r="F52" s="132">
        <f>+F50+F23</f>
        <v>416763860</v>
      </c>
      <c r="G52" s="17"/>
      <c r="H52" s="132">
        <f>+H50+H23</f>
        <v>198727002</v>
      </c>
      <c r="I52" s="17"/>
      <c r="J52" s="132">
        <f>+J50+J23</f>
        <v>154913813</v>
      </c>
    </row>
    <row r="53" spans="1:10" s="4" customFormat="1" ht="22.5" customHeight="1" thickTop="1">
      <c r="A53" s="105"/>
      <c r="B53" s="13"/>
      <c r="C53" s="17"/>
      <c r="D53" s="71"/>
      <c r="E53" s="17"/>
      <c r="F53" s="71"/>
      <c r="G53" s="17"/>
      <c r="H53" s="71"/>
      <c r="I53" s="17"/>
      <c r="J53" s="71"/>
    </row>
    <row r="54" ht="22.5" customHeight="1">
      <c r="A54" s="99" t="s">
        <v>45</v>
      </c>
    </row>
    <row r="55" ht="22.5" customHeight="1">
      <c r="A55" s="99" t="s">
        <v>114</v>
      </c>
    </row>
    <row r="56" spans="1:10" ht="22.5" customHeight="1">
      <c r="A56" s="105"/>
      <c r="J56" s="124" t="s">
        <v>108</v>
      </c>
    </row>
    <row r="57" spans="2:10" ht="22.5" customHeight="1">
      <c r="B57" s="21"/>
      <c r="C57" s="21"/>
      <c r="D57" s="199" t="s">
        <v>46</v>
      </c>
      <c r="E57" s="199"/>
      <c r="F57" s="199"/>
      <c r="G57" s="103"/>
      <c r="H57" s="199" t="s">
        <v>42</v>
      </c>
      <c r="I57" s="199"/>
      <c r="J57" s="199"/>
    </row>
    <row r="58" spans="1:10" ht="22.5" customHeight="1">
      <c r="A58" s="3"/>
      <c r="B58" s="3"/>
      <c r="C58" s="104"/>
      <c r="D58" s="200" t="s">
        <v>189</v>
      </c>
      <c r="E58" s="200"/>
      <c r="F58" s="200"/>
      <c r="G58" s="59"/>
      <c r="H58" s="200" t="s">
        <v>189</v>
      </c>
      <c r="I58" s="200"/>
      <c r="J58" s="200"/>
    </row>
    <row r="59" spans="1:10" ht="22.5" customHeight="1">
      <c r="A59" s="99" t="s">
        <v>10</v>
      </c>
      <c r="B59" s="21" t="s">
        <v>1</v>
      </c>
      <c r="C59" s="104"/>
      <c r="D59" s="65">
        <v>2558</v>
      </c>
      <c r="E59" s="104"/>
      <c r="F59" s="65">
        <v>2557</v>
      </c>
      <c r="G59" s="59"/>
      <c r="H59" s="65">
        <v>2558</v>
      </c>
      <c r="I59" s="104"/>
      <c r="J59" s="65">
        <v>2557</v>
      </c>
    </row>
    <row r="60" spans="2:10" ht="22.5" customHeight="1">
      <c r="B60" s="21"/>
      <c r="C60" s="61"/>
      <c r="D60" s="91"/>
      <c r="E60" s="61"/>
      <c r="F60" s="91"/>
      <c r="G60" s="59"/>
      <c r="H60" s="91"/>
      <c r="I60" s="61"/>
      <c r="J60" s="91"/>
    </row>
    <row r="61" spans="1:10" ht="22.5" customHeight="1">
      <c r="A61" s="126" t="s">
        <v>11</v>
      </c>
      <c r="B61" s="21"/>
      <c r="C61" s="14"/>
      <c r="D61" s="45"/>
      <c r="E61" s="45"/>
      <c r="F61" s="45"/>
      <c r="G61" s="45"/>
      <c r="H61" s="45"/>
      <c r="I61" s="45"/>
      <c r="J61" s="45"/>
    </row>
    <row r="62" spans="1:10" ht="22.5" customHeight="1">
      <c r="A62" s="102" t="s">
        <v>62</v>
      </c>
      <c r="C62" s="112"/>
      <c r="D62" s="112"/>
      <c r="E62" s="112"/>
      <c r="F62" s="112"/>
      <c r="G62" s="112"/>
      <c r="H62" s="112"/>
      <c r="I62" s="112"/>
      <c r="J62" s="112"/>
    </row>
    <row r="63" spans="1:10" ht="22.5" customHeight="1">
      <c r="A63" s="46" t="s">
        <v>194</v>
      </c>
      <c r="B63" s="2">
        <v>23</v>
      </c>
      <c r="C63" s="14"/>
      <c r="D63" s="133">
        <v>88018612</v>
      </c>
      <c r="E63" s="14"/>
      <c r="F63" s="133">
        <v>63686589</v>
      </c>
      <c r="G63" s="14"/>
      <c r="H63" s="14">
        <v>7257156</v>
      </c>
      <c r="I63" s="14"/>
      <c r="J63" s="14">
        <v>5098</v>
      </c>
    </row>
    <row r="64" spans="1:10" ht="22.5" customHeight="1">
      <c r="A64" s="46" t="s">
        <v>164</v>
      </c>
      <c r="B64" s="2">
        <v>23</v>
      </c>
      <c r="C64" s="14"/>
      <c r="D64" s="133">
        <v>18731169</v>
      </c>
      <c r="E64" s="14"/>
      <c r="F64" s="133">
        <v>1988760</v>
      </c>
      <c r="G64" s="14"/>
      <c r="H64" s="133">
        <v>18731169</v>
      </c>
      <c r="I64" s="14"/>
      <c r="J64" s="133">
        <v>1988760</v>
      </c>
    </row>
    <row r="65" spans="1:10" ht="22.5" customHeight="1">
      <c r="A65" s="102" t="s">
        <v>49</v>
      </c>
      <c r="B65" s="2">
        <v>24</v>
      </c>
      <c r="C65" s="14"/>
      <c r="D65" s="8">
        <v>28022326</v>
      </c>
      <c r="E65" s="14"/>
      <c r="F65" s="8">
        <v>25632138</v>
      </c>
      <c r="G65" s="14"/>
      <c r="H65" s="14">
        <v>1520800</v>
      </c>
      <c r="I65" s="14"/>
      <c r="J65" s="14">
        <v>1596611</v>
      </c>
    </row>
    <row r="66" spans="1:10" ht="22.5" customHeight="1">
      <c r="A66" s="46" t="s">
        <v>283</v>
      </c>
      <c r="C66" s="14"/>
      <c r="D66" s="44"/>
      <c r="E66" s="14"/>
      <c r="F66" s="44"/>
      <c r="G66" s="14"/>
      <c r="H66" s="109"/>
      <c r="I66" s="14"/>
      <c r="J66" s="109"/>
    </row>
    <row r="67" spans="1:10" ht="22.5" customHeight="1">
      <c r="A67" s="46" t="s">
        <v>296</v>
      </c>
      <c r="B67" s="2" t="s">
        <v>293</v>
      </c>
      <c r="C67" s="14"/>
      <c r="D67" s="8">
        <v>378346</v>
      </c>
      <c r="E67" s="14"/>
      <c r="F67" s="8">
        <v>395405</v>
      </c>
      <c r="G67" s="14"/>
      <c r="H67" s="129" t="s">
        <v>129</v>
      </c>
      <c r="I67" s="14"/>
      <c r="J67" s="129" t="s">
        <v>129</v>
      </c>
    </row>
    <row r="68" spans="1:10" ht="22.5" customHeight="1">
      <c r="A68" s="46" t="s">
        <v>63</v>
      </c>
      <c r="C68" s="14"/>
      <c r="E68" s="14"/>
      <c r="G68" s="14"/>
      <c r="H68" s="109"/>
      <c r="I68" s="14"/>
      <c r="J68" s="109"/>
    </row>
    <row r="69" spans="1:10" ht="22.5" customHeight="1">
      <c r="A69" s="46" t="s">
        <v>48</v>
      </c>
      <c r="B69" s="2">
        <v>23</v>
      </c>
      <c r="C69" s="14"/>
      <c r="D69" s="8">
        <v>30723561</v>
      </c>
      <c r="E69" s="14"/>
      <c r="F69" s="8">
        <v>13432366</v>
      </c>
      <c r="G69" s="14"/>
      <c r="H69" s="109">
        <v>6676400</v>
      </c>
      <c r="I69" s="14"/>
      <c r="J69" s="109">
        <v>5616400</v>
      </c>
    </row>
    <row r="70" spans="1:10" ht="22.5" customHeight="1">
      <c r="A70" s="102" t="s">
        <v>66</v>
      </c>
      <c r="C70" s="14"/>
      <c r="D70" s="12">
        <v>8339940</v>
      </c>
      <c r="E70" s="14"/>
      <c r="F70" s="12">
        <v>7950594</v>
      </c>
      <c r="G70" s="14"/>
      <c r="H70" s="14">
        <v>404751</v>
      </c>
      <c r="I70" s="14"/>
      <c r="J70" s="14">
        <v>264815</v>
      </c>
    </row>
    <row r="71" spans="1:10" ht="22.5" customHeight="1">
      <c r="A71" s="102" t="s">
        <v>38</v>
      </c>
      <c r="C71" s="14"/>
      <c r="D71" s="8">
        <v>1711550</v>
      </c>
      <c r="E71" s="14"/>
      <c r="F71" s="8">
        <v>1920958</v>
      </c>
      <c r="G71" s="14"/>
      <c r="H71" s="129" t="s">
        <v>129</v>
      </c>
      <c r="I71" s="14"/>
      <c r="J71" s="129" t="s">
        <v>129</v>
      </c>
    </row>
    <row r="72" spans="1:10" ht="22.5" customHeight="1">
      <c r="A72" s="102" t="s">
        <v>12</v>
      </c>
      <c r="B72" s="2" t="s">
        <v>61</v>
      </c>
      <c r="C72" s="14"/>
      <c r="D72" s="30">
        <v>10365185</v>
      </c>
      <c r="E72" s="14"/>
      <c r="F72" s="30">
        <v>8277878</v>
      </c>
      <c r="G72" s="14"/>
      <c r="H72" s="15">
        <v>2283580</v>
      </c>
      <c r="I72" s="14"/>
      <c r="J72" s="15">
        <v>1465960</v>
      </c>
    </row>
    <row r="73" spans="1:10" s="4" customFormat="1" ht="22.5" customHeight="1">
      <c r="A73" s="105" t="s">
        <v>13</v>
      </c>
      <c r="B73" s="13"/>
      <c r="C73" s="17"/>
      <c r="D73" s="108">
        <f>SUM(D63:D72)</f>
        <v>186290689</v>
      </c>
      <c r="E73" s="17"/>
      <c r="F73" s="108">
        <f>SUM(F63:F72)</f>
        <v>123284688</v>
      </c>
      <c r="G73" s="17"/>
      <c r="H73" s="108">
        <f>SUM(H63:H72)</f>
        <v>36873856</v>
      </c>
      <c r="I73" s="17"/>
      <c r="J73" s="108">
        <f>SUM(J63:J72)</f>
        <v>10937644</v>
      </c>
    </row>
    <row r="74" spans="3:10" ht="22.5" customHeight="1">
      <c r="C74" s="14"/>
      <c r="D74" s="14"/>
      <c r="E74" s="14"/>
      <c r="F74" s="14"/>
      <c r="G74" s="14"/>
      <c r="H74" s="14"/>
      <c r="I74" s="14"/>
      <c r="J74" s="14"/>
    </row>
    <row r="75" spans="1:10" ht="22.5" customHeight="1">
      <c r="A75" s="126" t="s">
        <v>195</v>
      </c>
      <c r="C75" s="14"/>
      <c r="D75" s="14"/>
      <c r="E75" s="14"/>
      <c r="F75" s="14"/>
      <c r="G75" s="14"/>
      <c r="H75" s="14"/>
      <c r="I75" s="14"/>
      <c r="J75" s="14"/>
    </row>
    <row r="76" spans="1:10" ht="22.5" customHeight="1">
      <c r="A76" s="102" t="s">
        <v>50</v>
      </c>
      <c r="B76" s="2">
        <v>23</v>
      </c>
      <c r="C76" s="14"/>
      <c r="D76" s="14">
        <v>120299374</v>
      </c>
      <c r="E76" s="14"/>
      <c r="F76" s="14">
        <v>116425489</v>
      </c>
      <c r="G76" s="14"/>
      <c r="H76" s="8">
        <v>72794792</v>
      </c>
      <c r="I76" s="14"/>
      <c r="J76" s="8">
        <v>60522406</v>
      </c>
    </row>
    <row r="77" spans="1:10" ht="22.5" customHeight="1">
      <c r="A77" s="102" t="s">
        <v>196</v>
      </c>
      <c r="C77" s="45"/>
      <c r="D77" s="48">
        <v>1172319</v>
      </c>
      <c r="E77" s="45"/>
      <c r="F77" s="48">
        <v>725581</v>
      </c>
      <c r="G77" s="45"/>
      <c r="H77" s="129" t="s">
        <v>129</v>
      </c>
      <c r="I77" s="29"/>
      <c r="J77" s="129" t="s">
        <v>129</v>
      </c>
    </row>
    <row r="78" spans="1:10" ht="22.5" customHeight="1">
      <c r="A78" s="102" t="s">
        <v>197</v>
      </c>
      <c r="B78" s="2">
        <v>21</v>
      </c>
      <c r="C78" s="45"/>
      <c r="D78" s="45">
        <v>5531193</v>
      </c>
      <c r="E78" s="45"/>
      <c r="F78" s="45">
        <v>5677034</v>
      </c>
      <c r="G78" s="45"/>
      <c r="H78" s="129" t="s">
        <v>129</v>
      </c>
      <c r="I78" s="129"/>
      <c r="J78" s="129" t="s">
        <v>129</v>
      </c>
    </row>
    <row r="79" spans="1:10" ht="22.5" customHeight="1">
      <c r="A79" s="46" t="s">
        <v>163</v>
      </c>
      <c r="B79" s="2">
        <v>25</v>
      </c>
      <c r="C79" s="45"/>
      <c r="D79" s="15">
        <v>7244211</v>
      </c>
      <c r="E79" s="45"/>
      <c r="F79" s="15">
        <v>6684818</v>
      </c>
      <c r="G79" s="45"/>
      <c r="H79" s="110">
        <v>1969448</v>
      </c>
      <c r="I79" s="45"/>
      <c r="J79" s="110">
        <v>1893607</v>
      </c>
    </row>
    <row r="80" spans="1:10" s="4" customFormat="1" ht="22.5" customHeight="1">
      <c r="A80" s="105" t="s">
        <v>14</v>
      </c>
      <c r="B80" s="13"/>
      <c r="C80" s="17"/>
      <c r="D80" s="95">
        <f>SUM(D76:D79)</f>
        <v>134247097</v>
      </c>
      <c r="E80" s="17"/>
      <c r="F80" s="95">
        <f>SUM(F76:F79)</f>
        <v>129512922</v>
      </c>
      <c r="G80" s="17"/>
      <c r="H80" s="95">
        <f>SUM(H76:H79)</f>
        <v>74764240</v>
      </c>
      <c r="I80" s="28"/>
      <c r="J80" s="95">
        <f>SUM(J76:J79)</f>
        <v>62416013</v>
      </c>
    </row>
    <row r="81" spans="1:10" s="4" customFormat="1" ht="22.5" customHeight="1">
      <c r="A81" s="105"/>
      <c r="B81" s="13"/>
      <c r="C81" s="17"/>
      <c r="D81" s="17"/>
      <c r="E81" s="17"/>
      <c r="F81" s="17"/>
      <c r="G81" s="17"/>
      <c r="H81" s="17"/>
      <c r="I81" s="17"/>
      <c r="J81" s="17"/>
    </row>
    <row r="82" spans="1:10" s="4" customFormat="1" ht="22.5" customHeight="1">
      <c r="A82" s="105" t="s">
        <v>15</v>
      </c>
      <c r="B82" s="13"/>
      <c r="C82" s="17"/>
      <c r="D82" s="95">
        <f>SUM(D73+D80)</f>
        <v>320537786</v>
      </c>
      <c r="E82" s="17"/>
      <c r="F82" s="95">
        <f>SUM(F73+F80)</f>
        <v>252797610</v>
      </c>
      <c r="G82" s="17"/>
      <c r="H82" s="95">
        <f>+H80+H73</f>
        <v>111638096</v>
      </c>
      <c r="I82" s="17"/>
      <c r="J82" s="95">
        <f>+J80+J73</f>
        <v>73353657</v>
      </c>
    </row>
    <row r="83" spans="1:10" ht="22.5" customHeight="1">
      <c r="A83" s="99" t="s">
        <v>45</v>
      </c>
      <c r="B83" s="100"/>
      <c r="C83" s="101"/>
      <c r="D83" s="101"/>
      <c r="E83" s="101"/>
      <c r="F83" s="101"/>
      <c r="G83" s="101"/>
      <c r="H83" s="101"/>
      <c r="I83" s="101"/>
      <c r="J83" s="101"/>
    </row>
    <row r="84" spans="1:10" ht="22.5" customHeight="1">
      <c r="A84" s="99" t="s">
        <v>114</v>
      </c>
      <c r="B84" s="100"/>
      <c r="C84" s="101"/>
      <c r="D84" s="101"/>
      <c r="E84" s="101"/>
      <c r="F84" s="101"/>
      <c r="G84" s="101"/>
      <c r="H84" s="101"/>
      <c r="I84" s="101"/>
      <c r="J84" s="101"/>
    </row>
    <row r="85" spans="1:10" ht="22.5" customHeight="1">
      <c r="A85" s="105"/>
      <c r="J85" s="124" t="s">
        <v>108</v>
      </c>
    </row>
    <row r="86" spans="2:10" ht="22.5" customHeight="1">
      <c r="B86" s="21"/>
      <c r="C86" s="21"/>
      <c r="D86" s="199" t="s">
        <v>46</v>
      </c>
      <c r="E86" s="199"/>
      <c r="F86" s="199"/>
      <c r="G86" s="103"/>
      <c r="H86" s="199" t="s">
        <v>42</v>
      </c>
      <c r="I86" s="199"/>
      <c r="J86" s="199"/>
    </row>
    <row r="87" spans="1:10" ht="22.5" customHeight="1">
      <c r="A87" s="3"/>
      <c r="B87" s="3"/>
      <c r="C87" s="104"/>
      <c r="D87" s="200" t="s">
        <v>189</v>
      </c>
      <c r="E87" s="200"/>
      <c r="F87" s="200"/>
      <c r="G87" s="59"/>
      <c r="H87" s="200" t="s">
        <v>189</v>
      </c>
      <c r="I87" s="200"/>
      <c r="J87" s="200"/>
    </row>
    <row r="88" spans="1:10" ht="22.5" customHeight="1">
      <c r="A88" s="99" t="s">
        <v>198</v>
      </c>
      <c r="B88" s="21" t="s">
        <v>1</v>
      </c>
      <c r="C88" s="104"/>
      <c r="D88" s="65">
        <v>2558</v>
      </c>
      <c r="E88" s="104"/>
      <c r="F88" s="65">
        <v>2557</v>
      </c>
      <c r="G88" s="59"/>
      <c r="H88" s="65">
        <v>2558</v>
      </c>
      <c r="I88" s="104"/>
      <c r="J88" s="65">
        <v>2557</v>
      </c>
    </row>
    <row r="89" spans="2:10" ht="22.5" customHeight="1">
      <c r="B89" s="21"/>
      <c r="D89" s="91"/>
      <c r="E89" s="61"/>
      <c r="F89" s="91"/>
      <c r="G89" s="59"/>
      <c r="H89" s="91"/>
      <c r="I89" s="61"/>
      <c r="J89" s="91"/>
    </row>
    <row r="90" spans="1:10" ht="22.5" customHeight="1">
      <c r="A90" s="126" t="s">
        <v>16</v>
      </c>
      <c r="B90" s="21"/>
      <c r="C90" s="112"/>
      <c r="D90" s="134"/>
      <c r="E90" s="134"/>
      <c r="F90" s="134"/>
      <c r="G90" s="134"/>
      <c r="H90" s="134"/>
      <c r="I90" s="134"/>
      <c r="J90" s="134"/>
    </row>
    <row r="91" spans="1:10" ht="22.5" customHeight="1">
      <c r="A91" s="135" t="s">
        <v>17</v>
      </c>
      <c r="B91" s="21">
        <v>26</v>
      </c>
      <c r="C91" s="134"/>
      <c r="D91" s="134"/>
      <c r="E91" s="134"/>
      <c r="F91" s="134"/>
      <c r="G91" s="134"/>
      <c r="H91" s="134"/>
      <c r="I91" s="134"/>
      <c r="J91" s="134"/>
    </row>
    <row r="92" spans="1:10" ht="22.5" customHeight="1" thickBot="1">
      <c r="A92" s="135" t="s">
        <v>199</v>
      </c>
      <c r="B92" s="21"/>
      <c r="C92" s="45"/>
      <c r="D92" s="136">
        <v>7742942</v>
      </c>
      <c r="E92" s="45"/>
      <c r="F92" s="136">
        <v>7742942</v>
      </c>
      <c r="G92" s="45"/>
      <c r="H92" s="113">
        <v>7742942</v>
      </c>
      <c r="I92" s="45"/>
      <c r="J92" s="113">
        <v>7742942</v>
      </c>
    </row>
    <row r="93" spans="1:10" ht="22.5" customHeight="1" thickTop="1">
      <c r="A93" s="135" t="s">
        <v>200</v>
      </c>
      <c r="B93" s="21"/>
      <c r="C93" s="45"/>
      <c r="D93" s="8">
        <v>7742942</v>
      </c>
      <c r="E93" s="45"/>
      <c r="F93" s="8">
        <v>7742942</v>
      </c>
      <c r="G93" s="45"/>
      <c r="H93" s="47">
        <v>7742942</v>
      </c>
      <c r="I93" s="45"/>
      <c r="J93" s="47">
        <v>7742942</v>
      </c>
    </row>
    <row r="94" spans="1:10" ht="22.5" customHeight="1">
      <c r="A94" s="137" t="s">
        <v>201</v>
      </c>
      <c r="B94" s="2">
        <v>27</v>
      </c>
      <c r="C94" s="138"/>
      <c r="D94" s="138">
        <v>-1135146</v>
      </c>
      <c r="E94" s="138"/>
      <c r="F94" s="138">
        <v>-1135146</v>
      </c>
      <c r="G94" s="138"/>
      <c r="H94" s="129" t="s">
        <v>129</v>
      </c>
      <c r="I94" s="138"/>
      <c r="J94" s="129" t="s">
        <v>129</v>
      </c>
    </row>
    <row r="95" spans="1:10" ht="22.5" customHeight="1">
      <c r="A95" s="135" t="s">
        <v>75</v>
      </c>
      <c r="B95" s="2">
        <v>28</v>
      </c>
      <c r="C95" s="138"/>
      <c r="D95" s="139"/>
      <c r="E95" s="138"/>
      <c r="F95" s="139"/>
      <c r="G95" s="138"/>
      <c r="H95" s="138"/>
      <c r="I95" s="138"/>
      <c r="J95" s="138"/>
    </row>
    <row r="96" spans="1:10" ht="22.5" customHeight="1">
      <c r="A96" s="102" t="s">
        <v>202</v>
      </c>
      <c r="B96" s="21"/>
      <c r="C96" s="45"/>
      <c r="D96" s="133">
        <v>36462883</v>
      </c>
      <c r="E96" s="45"/>
      <c r="F96" s="133">
        <v>36462883</v>
      </c>
      <c r="G96" s="45"/>
      <c r="H96" s="8">
        <v>35572855</v>
      </c>
      <c r="I96" s="45"/>
      <c r="J96" s="8">
        <v>35572855</v>
      </c>
    </row>
    <row r="97" spans="1:10" ht="22.5" customHeight="1">
      <c r="A97" s="46" t="s">
        <v>165</v>
      </c>
      <c r="B97" s="21"/>
      <c r="C97" s="45"/>
      <c r="D97" s="133">
        <v>3470021</v>
      </c>
      <c r="E97" s="45"/>
      <c r="F97" s="133">
        <v>3470021</v>
      </c>
      <c r="G97" s="45"/>
      <c r="H97" s="47">
        <v>3470021</v>
      </c>
      <c r="I97" s="45"/>
      <c r="J97" s="47">
        <v>3470021</v>
      </c>
    </row>
    <row r="98" spans="1:10" ht="22.5" customHeight="1">
      <c r="A98" s="46" t="s">
        <v>203</v>
      </c>
      <c r="B98" s="21"/>
      <c r="C98" s="45"/>
      <c r="D98" s="133"/>
      <c r="E98" s="45"/>
      <c r="F98" s="133"/>
      <c r="G98" s="45"/>
      <c r="H98" s="45"/>
      <c r="I98" s="45"/>
      <c r="J98" s="45"/>
    </row>
    <row r="99" spans="1:10" ht="22.5" customHeight="1">
      <c r="A99" s="46" t="s">
        <v>259</v>
      </c>
      <c r="B99" s="21"/>
      <c r="C99" s="45"/>
      <c r="D99" s="133">
        <v>3997711</v>
      </c>
      <c r="E99" s="45"/>
      <c r="F99" s="133">
        <v>4042933</v>
      </c>
      <c r="G99" s="45"/>
      <c r="H99" s="129" t="s">
        <v>129</v>
      </c>
      <c r="I99" s="138"/>
      <c r="J99" s="129" t="s">
        <v>129</v>
      </c>
    </row>
    <row r="100" spans="1:10" ht="22.5" customHeight="1">
      <c r="A100" s="46" t="s">
        <v>166</v>
      </c>
      <c r="B100" s="21"/>
      <c r="C100" s="45"/>
      <c r="D100" s="133"/>
      <c r="E100" s="45"/>
      <c r="F100" s="133"/>
      <c r="G100" s="45"/>
      <c r="H100" s="45"/>
      <c r="I100" s="45"/>
      <c r="J100" s="45"/>
    </row>
    <row r="101" spans="1:10" ht="22.5" customHeight="1">
      <c r="A101" s="46" t="s">
        <v>167</v>
      </c>
      <c r="B101" s="21"/>
      <c r="C101" s="45"/>
      <c r="D101" s="138">
        <v>-5159</v>
      </c>
      <c r="E101" s="45"/>
      <c r="F101" s="140" t="s">
        <v>129</v>
      </c>
      <c r="G101" s="45"/>
      <c r="H101" s="47">
        <v>490423</v>
      </c>
      <c r="I101" s="45"/>
      <c r="J101" s="47">
        <v>428671</v>
      </c>
    </row>
    <row r="102" spans="1:10" ht="22.5" customHeight="1">
      <c r="A102" s="135" t="s">
        <v>51</v>
      </c>
      <c r="B102" s="21"/>
      <c r="C102" s="45"/>
      <c r="D102" s="133"/>
      <c r="E102" s="45"/>
      <c r="F102" s="133"/>
      <c r="G102" s="45"/>
      <c r="H102" s="45"/>
      <c r="I102" s="45"/>
      <c r="J102" s="45"/>
    </row>
    <row r="103" spans="1:10" ht="22.5" customHeight="1">
      <c r="A103" s="135" t="s">
        <v>204</v>
      </c>
      <c r="B103" s="21">
        <v>28</v>
      </c>
      <c r="C103" s="45"/>
      <c r="D103" s="133"/>
      <c r="E103" s="45"/>
      <c r="F103" s="133"/>
      <c r="G103" s="45"/>
      <c r="H103" s="45"/>
      <c r="I103" s="45"/>
      <c r="J103" s="45"/>
    </row>
    <row r="104" spans="1:10" ht="22.5" customHeight="1">
      <c r="A104" s="135" t="s">
        <v>205</v>
      </c>
      <c r="B104" s="21"/>
      <c r="C104" s="45"/>
      <c r="D104" s="8">
        <v>820666</v>
      </c>
      <c r="E104" s="45"/>
      <c r="F104" s="8">
        <v>820666</v>
      </c>
      <c r="G104" s="45"/>
      <c r="H104" s="8">
        <v>820666</v>
      </c>
      <c r="I104" s="45"/>
      <c r="J104" s="8">
        <v>820666</v>
      </c>
    </row>
    <row r="105" spans="1:10" ht="22.5" customHeight="1">
      <c r="A105" s="135" t="s">
        <v>206</v>
      </c>
      <c r="B105" s="21"/>
      <c r="C105" s="45"/>
      <c r="D105" s="133">
        <v>65919003</v>
      </c>
      <c r="E105" s="45"/>
      <c r="F105" s="133">
        <v>60130818</v>
      </c>
      <c r="G105" s="45"/>
      <c r="H105" s="29">
        <v>37712076</v>
      </c>
      <c r="I105" s="45"/>
      <c r="J105" s="29">
        <v>32244832</v>
      </c>
    </row>
    <row r="106" spans="1:10" ht="22.5" customHeight="1">
      <c r="A106" s="50" t="s">
        <v>118</v>
      </c>
      <c r="B106" s="21"/>
      <c r="C106" s="45"/>
      <c r="D106" s="30">
        <v>-908246</v>
      </c>
      <c r="E106" s="45"/>
      <c r="F106" s="30">
        <v>5997143</v>
      </c>
      <c r="G106" s="45"/>
      <c r="H106" s="15">
        <v>1279923</v>
      </c>
      <c r="I106" s="45"/>
      <c r="J106" s="15">
        <v>1280169</v>
      </c>
    </row>
    <row r="107" spans="1:10" s="4" customFormat="1" ht="22.5" customHeight="1">
      <c r="A107" s="105" t="s">
        <v>207</v>
      </c>
      <c r="B107" s="13"/>
      <c r="C107" s="17"/>
      <c r="D107" s="17">
        <f>SUM(D93:D106)</f>
        <v>116364675</v>
      </c>
      <c r="E107" s="17"/>
      <c r="F107" s="17">
        <f>SUM(F93:F106)</f>
        <v>117532260</v>
      </c>
      <c r="G107" s="17"/>
      <c r="H107" s="17">
        <f>SUM(H93:H106)</f>
        <v>87088906</v>
      </c>
      <c r="I107" s="17"/>
      <c r="J107" s="17">
        <f>SUM(J93:J106)</f>
        <v>81560156</v>
      </c>
    </row>
    <row r="108" spans="1:10" ht="22.5" customHeight="1">
      <c r="A108" s="102" t="s">
        <v>146</v>
      </c>
      <c r="B108" s="2">
        <v>12</v>
      </c>
      <c r="C108" s="45"/>
      <c r="D108" s="30">
        <v>57360275</v>
      </c>
      <c r="E108" s="45"/>
      <c r="F108" s="30">
        <v>46433990</v>
      </c>
      <c r="G108" s="45"/>
      <c r="H108" s="110">
        <v>0</v>
      </c>
      <c r="I108" s="14"/>
      <c r="J108" s="110">
        <v>0</v>
      </c>
    </row>
    <row r="109" spans="1:10" s="4" customFormat="1" ht="22.5" customHeight="1">
      <c r="A109" s="105" t="s">
        <v>18</v>
      </c>
      <c r="B109" s="2"/>
      <c r="C109" s="71"/>
      <c r="D109" s="108">
        <f>SUM(D107:D108)</f>
        <v>173724950</v>
      </c>
      <c r="E109" s="71"/>
      <c r="F109" s="108">
        <f>SUM(F107:F108)</f>
        <v>163966250</v>
      </c>
      <c r="G109" s="71"/>
      <c r="H109" s="108">
        <f>SUM(H107:H108)</f>
        <v>87088906</v>
      </c>
      <c r="I109" s="71"/>
      <c r="J109" s="108">
        <f>SUM(J107:J108)</f>
        <v>81560156</v>
      </c>
    </row>
    <row r="110" spans="1:10" ht="22.5" customHeight="1">
      <c r="A110" s="105"/>
      <c r="C110" s="14"/>
      <c r="D110" s="14"/>
      <c r="E110" s="14"/>
      <c r="F110" s="14"/>
      <c r="G110" s="14"/>
      <c r="H110" s="14"/>
      <c r="I110" s="14"/>
      <c r="J110" s="14"/>
    </row>
    <row r="111" spans="1:10" ht="22.5" customHeight="1" thickBot="1">
      <c r="A111" s="105" t="s">
        <v>19</v>
      </c>
      <c r="C111" s="17"/>
      <c r="D111" s="132">
        <f>SUM(D82+D109)</f>
        <v>494262736</v>
      </c>
      <c r="E111" s="17"/>
      <c r="F111" s="132">
        <f>SUM(F82+F109)</f>
        <v>416763860</v>
      </c>
      <c r="G111" s="17"/>
      <c r="H111" s="132">
        <f>SUM(H82+H109)</f>
        <v>198727002</v>
      </c>
      <c r="I111" s="17"/>
      <c r="J111" s="132">
        <f>SUM(J82+J109)</f>
        <v>154913813</v>
      </c>
    </row>
    <row r="112" spans="1:10" ht="22.5" customHeight="1" thickTop="1">
      <c r="A112" s="105"/>
      <c r="C112" s="141"/>
      <c r="D112" s="142"/>
      <c r="E112" s="141"/>
      <c r="F112" s="142"/>
      <c r="G112" s="141"/>
      <c r="H112" s="142"/>
      <c r="I112" s="141"/>
      <c r="J112" s="142"/>
    </row>
  </sheetData>
  <sheetProtection/>
  <mergeCells count="16">
    <mergeCell ref="D87:F87"/>
    <mergeCell ref="H87:J87"/>
    <mergeCell ref="D58:F58"/>
    <mergeCell ref="H58:J58"/>
    <mergeCell ref="D5:F5"/>
    <mergeCell ref="H5:J5"/>
    <mergeCell ref="D29:F29"/>
    <mergeCell ref="H29:J29"/>
    <mergeCell ref="D86:F86"/>
    <mergeCell ref="H86:J86"/>
    <mergeCell ref="D4:F4"/>
    <mergeCell ref="H4:J4"/>
    <mergeCell ref="D28:F28"/>
    <mergeCell ref="H28:J28"/>
    <mergeCell ref="D57:F57"/>
    <mergeCell ref="H57:J57"/>
  </mergeCells>
  <printOptions/>
  <pageMargins left="0.7" right="0.7" top="0.48" bottom="0.5" header="0.5" footer="0.5"/>
  <pageSetup firstPageNumber="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24" max="255" man="1"/>
    <brk id="53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47.140625" style="102" customWidth="1"/>
    <col min="2" max="2" width="8.140625" style="2" customWidth="1"/>
    <col min="3" max="3" width="1.28515625" style="3" customWidth="1"/>
    <col min="4" max="4" width="11.57421875" style="3" customWidth="1"/>
    <col min="5" max="5" width="0.85546875" style="3" customWidth="1"/>
    <col min="6" max="6" width="11.421875" style="3" customWidth="1"/>
    <col min="7" max="7" width="0.85546875" style="3" customWidth="1"/>
    <col min="8" max="8" width="11.7109375" style="3" customWidth="1"/>
    <col min="9" max="9" width="1.421875" style="3" customWidth="1"/>
    <col min="10" max="10" width="11.140625" style="3" customWidth="1"/>
    <col min="11" max="16384" width="9.140625" style="3" customWidth="1"/>
  </cols>
  <sheetData>
    <row r="1" spans="1:10" ht="22.5" customHeight="1">
      <c r="A1" s="99" t="s">
        <v>45</v>
      </c>
      <c r="B1" s="100"/>
      <c r="C1" s="101"/>
      <c r="D1" s="101"/>
      <c r="E1" s="101"/>
      <c r="F1" s="101"/>
      <c r="G1" s="101"/>
      <c r="H1" s="202"/>
      <c r="I1" s="202"/>
      <c r="J1" s="202"/>
    </row>
    <row r="2" spans="1:10" ht="22.5" customHeight="1">
      <c r="A2" s="99" t="s">
        <v>34</v>
      </c>
      <c r="B2" s="100"/>
      <c r="C2" s="101"/>
      <c r="D2" s="101"/>
      <c r="E2" s="101"/>
      <c r="F2" s="101"/>
      <c r="G2" s="101"/>
      <c r="H2" s="202"/>
      <c r="I2" s="202"/>
      <c r="J2" s="202"/>
    </row>
    <row r="3" spans="1:10" ht="22.5" customHeight="1">
      <c r="A3" s="99"/>
      <c r="B3" s="6"/>
      <c r="C3" s="101"/>
      <c r="D3" s="101"/>
      <c r="E3" s="101"/>
      <c r="F3" s="101"/>
      <c r="G3" s="101"/>
      <c r="H3" s="101"/>
      <c r="I3" s="101"/>
      <c r="J3" s="58" t="s">
        <v>108</v>
      </c>
    </row>
    <row r="4" spans="1:10" ht="22.5" customHeight="1">
      <c r="A4" s="99"/>
      <c r="B4" s="21"/>
      <c r="C4" s="21"/>
      <c r="D4" s="199" t="s">
        <v>46</v>
      </c>
      <c r="E4" s="199"/>
      <c r="F4" s="199"/>
      <c r="G4" s="103"/>
      <c r="H4" s="199" t="s">
        <v>42</v>
      </c>
      <c r="I4" s="199"/>
      <c r="J4" s="199"/>
    </row>
    <row r="5" spans="1:10" ht="26.25" customHeight="1">
      <c r="A5" s="99"/>
      <c r="B5" s="21"/>
      <c r="C5" s="21"/>
      <c r="D5" s="203" t="s">
        <v>226</v>
      </c>
      <c r="E5" s="204"/>
      <c r="F5" s="204"/>
      <c r="G5" s="122"/>
      <c r="H5" s="203" t="s">
        <v>226</v>
      </c>
      <c r="I5" s="204"/>
      <c r="J5" s="204"/>
    </row>
    <row r="6" spans="1:10" ht="22.5" customHeight="1">
      <c r="A6" s="99"/>
      <c r="B6" s="21"/>
      <c r="C6" s="21"/>
      <c r="D6" s="205" t="s">
        <v>173</v>
      </c>
      <c r="E6" s="206"/>
      <c r="F6" s="206"/>
      <c r="G6" s="116"/>
      <c r="H6" s="205" t="s">
        <v>173</v>
      </c>
      <c r="I6" s="206"/>
      <c r="J6" s="206"/>
    </row>
    <row r="7" spans="1:10" ht="22.5" customHeight="1">
      <c r="A7" s="99"/>
      <c r="B7" s="21" t="s">
        <v>1</v>
      </c>
      <c r="C7" s="104"/>
      <c r="D7" s="65">
        <v>2558</v>
      </c>
      <c r="E7" s="104"/>
      <c r="F7" s="65">
        <v>2557</v>
      </c>
      <c r="G7" s="59"/>
      <c r="H7" s="65">
        <v>2558</v>
      </c>
      <c r="I7" s="104"/>
      <c r="J7" s="65">
        <v>2557</v>
      </c>
    </row>
    <row r="8" spans="1:10" ht="22.5" customHeight="1">
      <c r="A8" s="126" t="s">
        <v>208</v>
      </c>
      <c r="B8" s="2">
        <v>5</v>
      </c>
      <c r="C8" s="14"/>
      <c r="D8" s="45"/>
      <c r="E8" s="45"/>
      <c r="F8" s="45"/>
      <c r="G8" s="45"/>
      <c r="H8" s="45"/>
      <c r="I8" s="45"/>
      <c r="J8" s="45"/>
    </row>
    <row r="9" spans="1:10" ht="22.5" customHeight="1">
      <c r="A9" s="102" t="s">
        <v>67</v>
      </c>
      <c r="C9" s="14"/>
      <c r="D9" s="112">
        <v>421354833</v>
      </c>
      <c r="E9" s="14"/>
      <c r="F9" s="112">
        <v>426039447</v>
      </c>
      <c r="G9" s="14"/>
      <c r="H9" s="14">
        <v>24675518</v>
      </c>
      <c r="I9" s="14"/>
      <c r="J9" s="14">
        <v>26898321</v>
      </c>
    </row>
    <row r="10" spans="1:10" ht="22.5" customHeight="1">
      <c r="A10" s="46" t="s">
        <v>20</v>
      </c>
      <c r="C10" s="14"/>
      <c r="D10" s="112">
        <v>643751</v>
      </c>
      <c r="E10" s="14"/>
      <c r="F10" s="112">
        <v>585713</v>
      </c>
      <c r="G10" s="14"/>
      <c r="H10" s="8">
        <v>3680128</v>
      </c>
      <c r="I10" s="14"/>
      <c r="J10" s="8">
        <v>2453488</v>
      </c>
    </row>
    <row r="11" spans="1:10" ht="22.5" customHeight="1">
      <c r="A11" s="46" t="s">
        <v>57</v>
      </c>
      <c r="C11" s="14"/>
      <c r="D11" s="112">
        <v>67980</v>
      </c>
      <c r="E11" s="14"/>
      <c r="F11" s="112">
        <v>60866</v>
      </c>
      <c r="G11" s="14"/>
      <c r="H11" s="8">
        <v>13450364</v>
      </c>
      <c r="I11" s="14"/>
      <c r="J11" s="8">
        <v>13427954</v>
      </c>
    </row>
    <row r="12" spans="1:10" ht="22.5" customHeight="1">
      <c r="A12" s="102" t="s">
        <v>56</v>
      </c>
      <c r="C12" s="143"/>
      <c r="D12" s="109">
        <v>1348234</v>
      </c>
      <c r="E12" s="14"/>
      <c r="F12" s="109">
        <v>0</v>
      </c>
      <c r="G12" s="14"/>
      <c r="H12" s="8">
        <v>1344093</v>
      </c>
      <c r="I12" s="14"/>
      <c r="J12" s="8">
        <v>90841</v>
      </c>
    </row>
    <row r="13" spans="1:10" ht="22.5" customHeight="1">
      <c r="A13" s="46" t="s">
        <v>106</v>
      </c>
      <c r="B13" s="2" t="s">
        <v>305</v>
      </c>
      <c r="C13" s="143"/>
      <c r="D13" s="12">
        <v>7128792</v>
      </c>
      <c r="E13" s="143"/>
      <c r="F13" s="12">
        <v>4662284</v>
      </c>
      <c r="G13" s="14"/>
      <c r="H13" s="109">
        <v>0</v>
      </c>
      <c r="I13" s="14"/>
      <c r="J13" s="12">
        <v>1883824</v>
      </c>
    </row>
    <row r="14" spans="1:10" ht="22.5" customHeight="1">
      <c r="A14" s="46" t="s">
        <v>285</v>
      </c>
      <c r="C14" s="143"/>
      <c r="D14" s="109"/>
      <c r="E14" s="14"/>
      <c r="F14" s="109"/>
      <c r="G14" s="109"/>
      <c r="H14" s="109"/>
      <c r="I14" s="14"/>
      <c r="J14" s="109"/>
    </row>
    <row r="15" spans="1:10" ht="22.5" customHeight="1">
      <c r="A15" s="46" t="s">
        <v>286</v>
      </c>
      <c r="B15" s="2">
        <v>4</v>
      </c>
      <c r="C15" s="143"/>
      <c r="D15" s="109">
        <v>235758</v>
      </c>
      <c r="E15" s="14"/>
      <c r="F15" s="109">
        <v>0</v>
      </c>
      <c r="G15" s="109"/>
      <c r="H15" s="109">
        <v>0</v>
      </c>
      <c r="I15" s="14"/>
      <c r="J15" s="109">
        <v>0</v>
      </c>
    </row>
    <row r="16" spans="1:10" ht="22.5" customHeight="1">
      <c r="A16" s="102" t="s">
        <v>21</v>
      </c>
      <c r="C16" s="14"/>
      <c r="D16" s="112">
        <v>3413629</v>
      </c>
      <c r="E16" s="14"/>
      <c r="F16" s="112">
        <v>2153689</v>
      </c>
      <c r="G16" s="14"/>
      <c r="H16" s="144">
        <v>70438</v>
      </c>
      <c r="I16" s="14"/>
      <c r="J16" s="144">
        <v>44295</v>
      </c>
    </row>
    <row r="17" spans="1:10" ht="22.5" customHeight="1">
      <c r="A17" s="105" t="s">
        <v>22</v>
      </c>
      <c r="B17" s="13"/>
      <c r="C17" s="17"/>
      <c r="D17" s="131">
        <f>SUM(D9:D16)</f>
        <v>434192977</v>
      </c>
      <c r="E17" s="17"/>
      <c r="F17" s="131">
        <f>SUM(F9:F16)</f>
        <v>433501999</v>
      </c>
      <c r="G17" s="17"/>
      <c r="H17" s="131">
        <f>SUM(H9:H16)</f>
        <v>43220541</v>
      </c>
      <c r="I17" s="17"/>
      <c r="J17" s="131">
        <f>SUM(J9:J16)</f>
        <v>44798723</v>
      </c>
    </row>
    <row r="18" spans="1:10" ht="21.75">
      <c r="A18" s="201"/>
      <c r="B18" s="201"/>
      <c r="C18" s="14"/>
      <c r="D18" s="14"/>
      <c r="E18" s="14"/>
      <c r="F18" s="14"/>
      <c r="G18" s="14"/>
      <c r="H18" s="14"/>
      <c r="I18" s="14"/>
      <c r="J18" s="14"/>
    </row>
    <row r="19" spans="1:10" ht="22.5" customHeight="1">
      <c r="A19" s="126" t="s">
        <v>209</v>
      </c>
      <c r="B19" s="2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22.5" customHeight="1">
      <c r="A20" s="102" t="s">
        <v>64</v>
      </c>
      <c r="B20" s="2" t="s">
        <v>297</v>
      </c>
      <c r="C20" s="14"/>
      <c r="D20" s="112">
        <v>363287019</v>
      </c>
      <c r="E20" s="14"/>
      <c r="F20" s="112">
        <v>368759673</v>
      </c>
      <c r="G20" s="8"/>
      <c r="H20" s="8">
        <v>23781294</v>
      </c>
      <c r="I20" s="8"/>
      <c r="J20" s="8">
        <v>28749233</v>
      </c>
    </row>
    <row r="21" spans="1:10" ht="22.5" customHeight="1">
      <c r="A21" s="46" t="s">
        <v>256</v>
      </c>
      <c r="C21" s="14"/>
      <c r="E21" s="14"/>
      <c r="G21" s="14"/>
      <c r="H21" s="14"/>
      <c r="I21" s="14"/>
      <c r="J21" s="14"/>
    </row>
    <row r="22" spans="1:10" ht="22.5" customHeight="1">
      <c r="A22" s="46" t="s">
        <v>257</v>
      </c>
      <c r="B22" s="2">
        <v>9</v>
      </c>
      <c r="C22" s="14"/>
      <c r="D22" s="112">
        <v>-404186</v>
      </c>
      <c r="E22" s="14"/>
      <c r="F22" s="112">
        <v>-337921</v>
      </c>
      <c r="G22" s="14"/>
      <c r="H22" s="109">
        <v>0</v>
      </c>
      <c r="I22" s="14"/>
      <c r="J22" s="109">
        <v>0</v>
      </c>
    </row>
    <row r="23" spans="1:10" ht="22.5" customHeight="1">
      <c r="A23" s="102" t="s">
        <v>76</v>
      </c>
      <c r="B23" s="2" t="s">
        <v>298</v>
      </c>
      <c r="C23" s="14"/>
      <c r="D23" s="112">
        <v>20890492</v>
      </c>
      <c r="E23" s="14"/>
      <c r="F23" s="112">
        <v>20140426</v>
      </c>
      <c r="G23" s="8"/>
      <c r="H23" s="8">
        <v>1075700</v>
      </c>
      <c r="I23" s="8"/>
      <c r="J23" s="8">
        <v>1136175</v>
      </c>
    </row>
    <row r="24" spans="1:10" ht="22.5" customHeight="1">
      <c r="A24" s="102" t="s">
        <v>77</v>
      </c>
      <c r="B24" s="2" t="s">
        <v>299</v>
      </c>
      <c r="C24" s="14"/>
      <c r="D24" s="48">
        <v>25998751</v>
      </c>
      <c r="E24" s="14"/>
      <c r="F24" s="48">
        <v>22671192</v>
      </c>
      <c r="G24" s="8"/>
      <c r="H24" s="8">
        <v>3946473</v>
      </c>
      <c r="I24" s="8"/>
      <c r="J24" s="8">
        <v>3479825</v>
      </c>
    </row>
    <row r="25" spans="1:10" ht="22.5" customHeight="1">
      <c r="A25" s="102" t="s">
        <v>168</v>
      </c>
      <c r="C25" s="14"/>
      <c r="D25" s="109">
        <v>0</v>
      </c>
      <c r="E25" s="14"/>
      <c r="F25" s="48">
        <v>355754</v>
      </c>
      <c r="G25" s="8"/>
      <c r="H25" s="109">
        <v>0</v>
      </c>
      <c r="I25" s="8"/>
      <c r="J25" s="109">
        <v>0</v>
      </c>
    </row>
    <row r="26" spans="1:10" ht="22.5" customHeight="1">
      <c r="A26" s="46" t="s">
        <v>84</v>
      </c>
      <c r="B26" s="2">
        <v>34</v>
      </c>
      <c r="D26" s="30">
        <v>9613774</v>
      </c>
      <c r="F26" s="30">
        <v>8902815</v>
      </c>
      <c r="G26" s="8"/>
      <c r="H26" s="30">
        <v>3590336</v>
      </c>
      <c r="I26" s="8"/>
      <c r="J26" s="30">
        <v>3361976</v>
      </c>
    </row>
    <row r="27" spans="1:10" ht="22.5" customHeight="1">
      <c r="A27" s="105" t="s">
        <v>23</v>
      </c>
      <c r="B27" s="13"/>
      <c r="C27" s="17"/>
      <c r="D27" s="108">
        <f>SUM(D20:D26)</f>
        <v>419385850</v>
      </c>
      <c r="E27" s="17"/>
      <c r="F27" s="108">
        <f>SUM(F20:F26)</f>
        <v>420491939</v>
      </c>
      <c r="G27" s="17"/>
      <c r="H27" s="108">
        <f>SUM(H20:H26)</f>
        <v>32393803</v>
      </c>
      <c r="I27" s="17"/>
      <c r="J27" s="108">
        <f>SUM(J20:J26)</f>
        <v>36727209</v>
      </c>
    </row>
    <row r="28" spans="1:10" ht="21.75">
      <c r="A28" s="201"/>
      <c r="B28" s="201"/>
      <c r="C28" s="14"/>
      <c r="D28" s="14"/>
      <c r="E28" s="14"/>
      <c r="F28" s="14"/>
      <c r="G28" s="14"/>
      <c r="H28" s="14"/>
      <c r="I28" s="14"/>
      <c r="J28" s="14"/>
    </row>
    <row r="29" spans="1:3" ht="22.5" customHeight="1">
      <c r="A29" s="46" t="s">
        <v>270</v>
      </c>
      <c r="C29" s="14"/>
    </row>
    <row r="30" spans="1:10" ht="22.5" customHeight="1">
      <c r="A30" s="46" t="s">
        <v>271</v>
      </c>
      <c r="B30" s="2" t="s">
        <v>291</v>
      </c>
      <c r="C30" s="14"/>
      <c r="D30" s="145">
        <v>5220876</v>
      </c>
      <c r="E30" s="14"/>
      <c r="F30" s="145">
        <v>4868734</v>
      </c>
      <c r="G30" s="9"/>
      <c r="H30" s="110">
        <v>0</v>
      </c>
      <c r="I30" s="39"/>
      <c r="J30" s="110">
        <v>0</v>
      </c>
    </row>
    <row r="31" spans="1:10" ht="22.5" customHeight="1">
      <c r="A31" s="105" t="s">
        <v>179</v>
      </c>
      <c r="C31" s="14"/>
      <c r="D31" s="17">
        <f>D17-D27+D30</f>
        <v>20028003</v>
      </c>
      <c r="E31" s="14"/>
      <c r="F31" s="17">
        <f>F17-F27+F30</f>
        <v>17878794</v>
      </c>
      <c r="G31" s="17"/>
      <c r="H31" s="17">
        <f>H17-H27</f>
        <v>10826738</v>
      </c>
      <c r="I31" s="17"/>
      <c r="J31" s="17">
        <f>J17-J27</f>
        <v>8071514</v>
      </c>
    </row>
    <row r="32" spans="1:10" ht="22.5" customHeight="1">
      <c r="A32" s="46" t="s">
        <v>169</v>
      </c>
      <c r="B32" s="2">
        <v>35</v>
      </c>
      <c r="C32" s="14"/>
      <c r="D32" s="30">
        <v>3653860</v>
      </c>
      <c r="E32" s="14"/>
      <c r="F32" s="30">
        <v>3649402</v>
      </c>
      <c r="G32" s="8"/>
      <c r="H32" s="30">
        <v>-447467</v>
      </c>
      <c r="I32" s="8"/>
      <c r="J32" s="30">
        <v>-864293</v>
      </c>
    </row>
    <row r="33" spans="1:10" ht="22.5" customHeight="1" thickBot="1">
      <c r="A33" s="105" t="s">
        <v>71</v>
      </c>
      <c r="C33" s="17"/>
      <c r="D33" s="132">
        <f>D31-D32</f>
        <v>16374143</v>
      </c>
      <c r="E33" s="17"/>
      <c r="F33" s="132">
        <f>F31-F32</f>
        <v>14229392</v>
      </c>
      <c r="G33" s="17"/>
      <c r="H33" s="132">
        <f>H31-H32</f>
        <v>11274205</v>
      </c>
      <c r="I33" s="17"/>
      <c r="J33" s="132">
        <f>J31-J32</f>
        <v>8935807</v>
      </c>
    </row>
    <row r="34" spans="1:2" ht="22.5" customHeight="1" thickTop="1">
      <c r="A34" s="99" t="s">
        <v>45</v>
      </c>
      <c r="B34" s="3"/>
    </row>
    <row r="35" spans="1:4" ht="22.5" customHeight="1">
      <c r="A35" s="99" t="s">
        <v>34</v>
      </c>
      <c r="B35" s="3"/>
      <c r="D35" s="14"/>
    </row>
    <row r="36" spans="1:10" ht="22.5" customHeight="1">
      <c r="A36" s="6"/>
      <c r="B36" s="6"/>
      <c r="C36" s="101"/>
      <c r="D36" s="101"/>
      <c r="E36" s="101"/>
      <c r="F36" s="101"/>
      <c r="G36" s="101"/>
      <c r="H36" s="101"/>
      <c r="I36" s="101"/>
      <c r="J36" s="58" t="s">
        <v>108</v>
      </c>
    </row>
    <row r="37" spans="1:10" ht="22.5" customHeight="1">
      <c r="A37" s="6"/>
      <c r="B37" s="21"/>
      <c r="C37" s="21"/>
      <c r="D37" s="199" t="s">
        <v>46</v>
      </c>
      <c r="E37" s="199"/>
      <c r="F37" s="199"/>
      <c r="G37" s="103"/>
      <c r="H37" s="199" t="s">
        <v>42</v>
      </c>
      <c r="I37" s="199"/>
      <c r="J37" s="199"/>
    </row>
    <row r="38" spans="1:10" ht="26.25" customHeight="1">
      <c r="A38" s="99"/>
      <c r="B38" s="21"/>
      <c r="C38" s="21"/>
      <c r="D38" s="203" t="s">
        <v>226</v>
      </c>
      <c r="E38" s="204"/>
      <c r="F38" s="204"/>
      <c r="G38" s="122"/>
      <c r="H38" s="203" t="s">
        <v>226</v>
      </c>
      <c r="I38" s="204"/>
      <c r="J38" s="204"/>
    </row>
    <row r="39" spans="1:10" ht="22.5" customHeight="1">
      <c r="A39" s="6"/>
      <c r="B39" s="21"/>
      <c r="C39" s="21"/>
      <c r="D39" s="205" t="s">
        <v>173</v>
      </c>
      <c r="E39" s="206"/>
      <c r="F39" s="206"/>
      <c r="G39" s="116"/>
      <c r="H39" s="205" t="s">
        <v>173</v>
      </c>
      <c r="I39" s="206"/>
      <c r="J39" s="206"/>
    </row>
    <row r="40" spans="1:10" ht="22.5" customHeight="1">
      <c r="A40" s="6"/>
      <c r="B40" s="21" t="s">
        <v>1</v>
      </c>
      <c r="C40" s="104"/>
      <c r="D40" s="65">
        <v>2558</v>
      </c>
      <c r="E40" s="104"/>
      <c r="F40" s="65">
        <v>2557</v>
      </c>
      <c r="G40" s="59"/>
      <c r="H40" s="65">
        <v>2558</v>
      </c>
      <c r="I40" s="104"/>
      <c r="J40" s="65">
        <v>2557</v>
      </c>
    </row>
    <row r="41" spans="1:10" ht="22.5" customHeight="1">
      <c r="A41" s="105" t="s">
        <v>93</v>
      </c>
      <c r="C41" s="14"/>
      <c r="D41" s="14"/>
      <c r="E41" s="14"/>
      <c r="F41" s="14"/>
      <c r="G41" s="14"/>
      <c r="H41" s="14"/>
      <c r="I41" s="14"/>
      <c r="J41" s="14"/>
    </row>
    <row r="42" spans="1:10" ht="22.5" customHeight="1">
      <c r="A42" s="46" t="s">
        <v>147</v>
      </c>
      <c r="C42" s="14"/>
      <c r="D42" s="14">
        <v>11058741</v>
      </c>
      <c r="E42" s="14"/>
      <c r="F42" s="14">
        <v>10561703</v>
      </c>
      <c r="G42" s="8"/>
      <c r="H42" s="29">
        <v>11274205</v>
      </c>
      <c r="I42" s="8"/>
      <c r="J42" s="29">
        <f>J33</f>
        <v>8935807</v>
      </c>
    </row>
    <row r="43" spans="1:10" ht="22.5" customHeight="1">
      <c r="A43" s="3" t="s">
        <v>211</v>
      </c>
      <c r="C43" s="14"/>
      <c r="D43" s="14"/>
      <c r="E43" s="14"/>
      <c r="F43" s="14"/>
      <c r="G43" s="8"/>
      <c r="H43" s="29"/>
      <c r="I43" s="8"/>
      <c r="J43" s="29"/>
    </row>
    <row r="44" spans="1:10" ht="22.5" customHeight="1">
      <c r="A44" s="3" t="s">
        <v>212</v>
      </c>
      <c r="C44" s="14"/>
      <c r="D44" s="146">
        <v>5315402</v>
      </c>
      <c r="E44" s="14"/>
      <c r="F44" s="146">
        <v>3667689</v>
      </c>
      <c r="G44" s="8"/>
      <c r="H44" s="110">
        <v>0</v>
      </c>
      <c r="I44" s="8"/>
      <c r="J44" s="110">
        <v>0</v>
      </c>
    </row>
    <row r="45" spans="1:10" ht="22.5" customHeight="1" thickBot="1">
      <c r="A45" s="105" t="s">
        <v>71</v>
      </c>
      <c r="C45" s="71"/>
      <c r="D45" s="16">
        <f>SUM(D42:D44)</f>
        <v>16374143</v>
      </c>
      <c r="E45" s="71"/>
      <c r="F45" s="16">
        <f>SUM(F42:F44)</f>
        <v>14229392</v>
      </c>
      <c r="G45" s="71"/>
      <c r="H45" s="16">
        <f>SUM(H42:H44)</f>
        <v>11274205</v>
      </c>
      <c r="I45" s="71"/>
      <c r="J45" s="16">
        <f>SUM(J42:J44)</f>
        <v>8935807</v>
      </c>
    </row>
    <row r="46" spans="1:10" ht="22.5" customHeight="1" thickTop="1">
      <c r="A46" s="105"/>
      <c r="C46" s="17"/>
      <c r="D46" s="71"/>
      <c r="E46" s="17"/>
      <c r="F46" s="71"/>
      <c r="G46" s="17"/>
      <c r="H46" s="71"/>
      <c r="I46" s="17"/>
      <c r="J46" s="71"/>
    </row>
    <row r="47" spans="1:10" ht="26.25" customHeight="1" thickBot="1">
      <c r="A47" s="105" t="s">
        <v>107</v>
      </c>
      <c r="B47" s="2">
        <v>37</v>
      </c>
      <c r="C47" s="14"/>
      <c r="D47" s="147">
        <v>1.5</v>
      </c>
      <c r="E47" s="14"/>
      <c r="F47" s="147">
        <v>1.43</v>
      </c>
      <c r="G47" s="20"/>
      <c r="H47" s="19">
        <v>1.46</v>
      </c>
      <c r="I47" s="20"/>
      <c r="J47" s="19">
        <v>1.15</v>
      </c>
    </row>
    <row r="48" spans="1:2" ht="22.5" customHeight="1" thickTop="1">
      <c r="A48" s="3"/>
      <c r="B48" s="3"/>
    </row>
    <row r="50" spans="1:10" ht="22.5" customHeight="1">
      <c r="A50" s="99" t="s">
        <v>45</v>
      </c>
      <c r="B50" s="100"/>
      <c r="C50" s="101"/>
      <c r="D50" s="101"/>
      <c r="E50" s="101"/>
      <c r="F50" s="101"/>
      <c r="G50" s="101"/>
      <c r="H50" s="109"/>
      <c r="I50" s="109"/>
      <c r="J50" s="109"/>
    </row>
    <row r="51" spans="1:10" ht="22.5" customHeight="1">
      <c r="A51" s="99" t="s">
        <v>143</v>
      </c>
      <c r="B51" s="100"/>
      <c r="C51" s="101"/>
      <c r="D51" s="101"/>
      <c r="E51" s="101"/>
      <c r="F51" s="101"/>
      <c r="G51" s="101"/>
      <c r="H51" s="202"/>
      <c r="I51" s="202"/>
      <c r="J51" s="202"/>
    </row>
    <row r="52" spans="1:10" ht="21.75" customHeight="1">
      <c r="A52" s="6"/>
      <c r="B52" s="6"/>
      <c r="C52" s="101"/>
      <c r="D52" s="101"/>
      <c r="E52" s="101"/>
      <c r="F52" s="101"/>
      <c r="G52" s="101"/>
      <c r="H52" s="101"/>
      <c r="I52" s="101"/>
      <c r="J52" s="58" t="s">
        <v>108</v>
      </c>
    </row>
    <row r="53" spans="1:10" ht="21.75" customHeight="1">
      <c r="A53" s="6"/>
      <c r="B53" s="21"/>
      <c r="C53" s="21"/>
      <c r="D53" s="199" t="s">
        <v>46</v>
      </c>
      <c r="E53" s="199"/>
      <c r="F53" s="199"/>
      <c r="G53" s="103"/>
      <c r="H53" s="199" t="s">
        <v>42</v>
      </c>
      <c r="I53" s="199"/>
      <c r="J53" s="199"/>
    </row>
    <row r="54" spans="1:10" ht="26.25" customHeight="1">
      <c r="A54" s="99"/>
      <c r="B54" s="21"/>
      <c r="C54" s="21"/>
      <c r="D54" s="203" t="s">
        <v>226</v>
      </c>
      <c r="E54" s="204"/>
      <c r="F54" s="204"/>
      <c r="G54" s="122"/>
      <c r="H54" s="203" t="s">
        <v>226</v>
      </c>
      <c r="I54" s="204"/>
      <c r="J54" s="204"/>
    </row>
    <row r="55" spans="1:10" ht="21.75" customHeight="1">
      <c r="A55" s="6"/>
      <c r="B55" s="21"/>
      <c r="C55" s="21"/>
      <c r="D55" s="205" t="s">
        <v>173</v>
      </c>
      <c r="E55" s="206"/>
      <c r="F55" s="206"/>
      <c r="G55" s="116"/>
      <c r="H55" s="205" t="s">
        <v>173</v>
      </c>
      <c r="I55" s="206"/>
      <c r="J55" s="206"/>
    </row>
    <row r="56" spans="1:10" ht="21.75" customHeight="1">
      <c r="A56" s="6"/>
      <c r="B56" s="21" t="s">
        <v>1</v>
      </c>
      <c r="C56" s="104"/>
      <c r="D56" s="65">
        <v>2558</v>
      </c>
      <c r="E56" s="104"/>
      <c r="F56" s="65">
        <v>2557</v>
      </c>
      <c r="G56" s="59"/>
      <c r="H56" s="65">
        <v>2558</v>
      </c>
      <c r="I56" s="104"/>
      <c r="J56" s="65">
        <v>2557</v>
      </c>
    </row>
    <row r="57" spans="1:10" ht="6.75" customHeight="1">
      <c r="A57" s="6"/>
      <c r="B57" s="6"/>
      <c r="C57" s="101"/>
      <c r="D57" s="101"/>
      <c r="E57" s="101"/>
      <c r="F57" s="101"/>
      <c r="G57" s="101"/>
      <c r="H57" s="101"/>
      <c r="I57" s="101"/>
      <c r="J57" s="101"/>
    </row>
    <row r="58" spans="1:10" ht="21.75" customHeight="1">
      <c r="A58" s="105" t="s">
        <v>71</v>
      </c>
      <c r="D58" s="17">
        <f>D33</f>
        <v>16374143</v>
      </c>
      <c r="E58" s="4"/>
      <c r="F58" s="17">
        <v>14229392</v>
      </c>
      <c r="G58" s="4"/>
      <c r="H58" s="17">
        <v>11274205</v>
      </c>
      <c r="I58" s="4"/>
      <c r="J58" s="17">
        <v>8935807</v>
      </c>
    </row>
    <row r="59" ht="5.25" customHeight="1"/>
    <row r="60" ht="21.75" customHeight="1">
      <c r="A60" s="105" t="s">
        <v>144</v>
      </c>
    </row>
    <row r="61" ht="21.75" customHeight="1">
      <c r="A61" s="126" t="s">
        <v>272</v>
      </c>
    </row>
    <row r="62" ht="21.75" customHeight="1">
      <c r="A62" s="126" t="s">
        <v>280</v>
      </c>
    </row>
    <row r="63" spans="1:10" ht="21.75" customHeight="1">
      <c r="A63" s="114" t="s">
        <v>282</v>
      </c>
      <c r="D63" s="22">
        <v>-685</v>
      </c>
      <c r="F63" s="43" t="s">
        <v>129</v>
      </c>
      <c r="H63" s="43" t="s">
        <v>129</v>
      </c>
      <c r="J63" s="43" t="s">
        <v>129</v>
      </c>
    </row>
    <row r="64" spans="1:10" ht="21.75" customHeight="1">
      <c r="A64" s="46" t="s">
        <v>188</v>
      </c>
      <c r="D64" s="8"/>
      <c r="E64" s="73"/>
      <c r="F64" s="8"/>
      <c r="G64" s="73"/>
      <c r="H64" s="42"/>
      <c r="I64" s="73"/>
      <c r="J64" s="42"/>
    </row>
    <row r="65" spans="1:10" ht="21.75" customHeight="1">
      <c r="A65" s="114" t="s">
        <v>281</v>
      </c>
      <c r="D65" s="29">
        <v>-138631</v>
      </c>
      <c r="E65" s="73"/>
      <c r="F65" s="29">
        <v>35991</v>
      </c>
      <c r="G65" s="73"/>
      <c r="H65" s="43" t="s">
        <v>129</v>
      </c>
      <c r="I65" s="73"/>
      <c r="J65" s="43" t="s">
        <v>129</v>
      </c>
    </row>
    <row r="66" spans="1:4" ht="21.75" customHeight="1">
      <c r="A66" s="126" t="s">
        <v>273</v>
      </c>
      <c r="D66" s="8"/>
    </row>
    <row r="67" ht="21.75" customHeight="1">
      <c r="A67" s="126" t="s">
        <v>280</v>
      </c>
    </row>
    <row r="68" spans="1:10" ht="21.75" customHeight="1">
      <c r="A68" s="114" t="s">
        <v>312</v>
      </c>
      <c r="B68" s="192"/>
      <c r="C68" s="193"/>
      <c r="D68" s="22">
        <v>-3485262</v>
      </c>
      <c r="F68" s="8">
        <v>1376621</v>
      </c>
      <c r="H68" s="43" t="s">
        <v>129</v>
      </c>
      <c r="J68" s="43" t="s">
        <v>129</v>
      </c>
    </row>
    <row r="69" spans="1:10" ht="19.5" customHeight="1">
      <c r="A69" s="114" t="s">
        <v>274</v>
      </c>
      <c r="B69" s="192"/>
      <c r="C69" s="193"/>
      <c r="D69" s="193"/>
      <c r="E69" s="193"/>
      <c r="F69" s="193"/>
      <c r="G69" s="193"/>
      <c r="H69" s="193"/>
      <c r="I69" s="193"/>
      <c r="J69" s="193"/>
    </row>
    <row r="70" spans="1:10" ht="21.75" customHeight="1">
      <c r="A70" s="46" t="s">
        <v>275</v>
      </c>
      <c r="D70" s="8">
        <v>-1449938</v>
      </c>
      <c r="E70" s="73"/>
      <c r="F70" s="43" t="s">
        <v>129</v>
      </c>
      <c r="G70" s="73"/>
      <c r="H70" s="43" t="s">
        <v>129</v>
      </c>
      <c r="I70" s="73"/>
      <c r="J70" s="43" t="s">
        <v>129</v>
      </c>
    </row>
    <row r="71" spans="1:10" ht="21.75" customHeight="1">
      <c r="A71" s="46" t="s">
        <v>145</v>
      </c>
      <c r="D71" s="8">
        <v>1700363</v>
      </c>
      <c r="E71" s="73"/>
      <c r="F71" s="29">
        <v>-2390309</v>
      </c>
      <c r="G71" s="73"/>
      <c r="H71" s="43" t="s">
        <v>129</v>
      </c>
      <c r="I71" s="73"/>
      <c r="J71" s="43" t="s">
        <v>129</v>
      </c>
    </row>
    <row r="72" spans="1:10" ht="21.75" customHeight="1">
      <c r="A72" s="46" t="s">
        <v>276</v>
      </c>
      <c r="D72" s="8"/>
      <c r="E72" s="73"/>
      <c r="F72" s="43"/>
      <c r="G72" s="73"/>
      <c r="H72" s="73"/>
      <c r="I72" s="73"/>
      <c r="J72" s="73"/>
    </row>
    <row r="73" spans="1:10" ht="21.75" customHeight="1">
      <c r="A73" s="46" t="s">
        <v>302</v>
      </c>
      <c r="D73" s="8"/>
      <c r="E73" s="73"/>
      <c r="F73" s="43"/>
      <c r="G73" s="73"/>
      <c r="H73" s="73"/>
      <c r="I73" s="73"/>
      <c r="J73" s="73"/>
    </row>
    <row r="74" spans="1:10" ht="21.75" customHeight="1">
      <c r="A74" s="46" t="s">
        <v>303</v>
      </c>
      <c r="D74" s="30">
        <v>-36876</v>
      </c>
      <c r="E74" s="73"/>
      <c r="F74" s="197" t="s">
        <v>129</v>
      </c>
      <c r="G74" s="73"/>
      <c r="H74" s="197" t="s">
        <v>129</v>
      </c>
      <c r="I74" s="196"/>
      <c r="J74" s="197" t="s">
        <v>129</v>
      </c>
    </row>
    <row r="75" spans="1:10" ht="21.75" customHeight="1">
      <c r="A75" s="105" t="s">
        <v>304</v>
      </c>
      <c r="D75" s="10">
        <f>SUM(D60:D74)</f>
        <v>-3411029</v>
      </c>
      <c r="E75" s="61"/>
      <c r="F75" s="10">
        <f>SUM(F60:F73)</f>
        <v>-977697</v>
      </c>
      <c r="G75" s="10"/>
      <c r="H75" s="183" t="s">
        <v>129</v>
      </c>
      <c r="I75" s="61"/>
      <c r="J75" s="183" t="s">
        <v>129</v>
      </c>
    </row>
    <row r="76" spans="1:2" ht="21.75" customHeight="1">
      <c r="A76" s="114" t="s">
        <v>180</v>
      </c>
      <c r="B76" s="3"/>
    </row>
    <row r="77" spans="1:10" ht="21.75" customHeight="1">
      <c r="A77" s="114" t="s">
        <v>313</v>
      </c>
      <c r="B77" s="2">
        <v>35</v>
      </c>
      <c r="D77" s="30">
        <v>-423052</v>
      </c>
      <c r="E77" s="73"/>
      <c r="F77" s="30">
        <v>280467</v>
      </c>
      <c r="G77" s="73"/>
      <c r="H77" s="49" t="s">
        <v>129</v>
      </c>
      <c r="I77" s="73"/>
      <c r="J77" s="49" t="s">
        <v>129</v>
      </c>
    </row>
    <row r="78" ht="21.75" customHeight="1">
      <c r="A78" s="105" t="s">
        <v>152</v>
      </c>
    </row>
    <row r="79" spans="1:10" ht="21.75" customHeight="1">
      <c r="A79" s="105" t="s">
        <v>174</v>
      </c>
      <c r="D79" s="165">
        <f>SUM(D61:D74)-D77</f>
        <v>-2987977</v>
      </c>
      <c r="E79" s="4"/>
      <c r="F79" s="165">
        <f>SUM(F61:F73)-F77</f>
        <v>-1258164</v>
      </c>
      <c r="G79" s="4"/>
      <c r="H79" s="165">
        <f>SUM(H70:H74)</f>
        <v>0</v>
      </c>
      <c r="I79" s="4"/>
      <c r="J79" s="165">
        <f>SUM(J70:J74)</f>
        <v>0</v>
      </c>
    </row>
    <row r="80" spans="1:10" ht="21.75" customHeight="1" thickBot="1">
      <c r="A80" s="105" t="s">
        <v>148</v>
      </c>
      <c r="B80" s="13"/>
      <c r="C80" s="4"/>
      <c r="D80" s="11">
        <f>D58+D79</f>
        <v>13386166</v>
      </c>
      <c r="E80" s="9"/>
      <c r="F80" s="11">
        <f>F58+F79</f>
        <v>12971228</v>
      </c>
      <c r="G80" s="9"/>
      <c r="H80" s="11">
        <f>H58+H79</f>
        <v>11274205</v>
      </c>
      <c r="I80" s="9"/>
      <c r="J80" s="11">
        <f>J58+J79</f>
        <v>8935807</v>
      </c>
    </row>
    <row r="81" ht="4.5" customHeight="1" thickTop="1"/>
    <row r="82" ht="21.75" customHeight="1">
      <c r="A82" s="105" t="s">
        <v>175</v>
      </c>
    </row>
    <row r="83" spans="1:10" ht="21.75" customHeight="1">
      <c r="A83" s="46" t="s">
        <v>147</v>
      </c>
      <c r="D83" s="22">
        <v>4581534</v>
      </c>
      <c r="F83" s="22">
        <v>8869195</v>
      </c>
      <c r="H83" s="22">
        <f>H80</f>
        <v>11274205</v>
      </c>
      <c r="J83" s="22">
        <v>8935807</v>
      </c>
    </row>
    <row r="84" spans="1:10" ht="21.75" customHeight="1">
      <c r="A84" s="3" t="s">
        <v>211</v>
      </c>
      <c r="D84" s="22"/>
      <c r="F84" s="22"/>
      <c r="H84" s="22"/>
      <c r="J84" s="22"/>
    </row>
    <row r="85" spans="1:10" ht="21.75" customHeight="1">
      <c r="A85" s="3" t="s">
        <v>212</v>
      </c>
      <c r="D85" s="8">
        <v>8804632</v>
      </c>
      <c r="F85" s="8">
        <v>4102033</v>
      </c>
      <c r="H85" s="43">
        <v>0</v>
      </c>
      <c r="I85" s="73"/>
      <c r="J85" s="43">
        <v>0</v>
      </c>
    </row>
    <row r="86" spans="1:10" ht="21.75" customHeight="1" thickBot="1">
      <c r="A86" s="105" t="s">
        <v>148</v>
      </c>
      <c r="B86" s="198"/>
      <c r="D86" s="189">
        <f>SUM(D83:D85)</f>
        <v>13386166</v>
      </c>
      <c r="E86" s="4"/>
      <c r="F86" s="106">
        <f>SUM(F83:F85)</f>
        <v>12971228</v>
      </c>
      <c r="G86" s="4"/>
      <c r="H86" s="106">
        <f>SUM(H83:H85)</f>
        <v>11274205</v>
      </c>
      <c r="I86" s="4"/>
      <c r="J86" s="106">
        <f>SUM(J83:J85)</f>
        <v>8935807</v>
      </c>
    </row>
    <row r="87" ht="22.5" customHeight="1" thickTop="1"/>
  </sheetData>
  <sheetProtection/>
  <mergeCells count="23">
    <mergeCell ref="D53:F53"/>
    <mergeCell ref="H53:J53"/>
    <mergeCell ref="D54:F54"/>
    <mergeCell ref="H54:J54"/>
    <mergeCell ref="D55:F55"/>
    <mergeCell ref="H55:J55"/>
    <mergeCell ref="D38:F38"/>
    <mergeCell ref="H38:J38"/>
    <mergeCell ref="D39:F39"/>
    <mergeCell ref="H39:J39"/>
    <mergeCell ref="H51:J51"/>
    <mergeCell ref="D6:F6"/>
    <mergeCell ref="H6:J6"/>
    <mergeCell ref="A18:B18"/>
    <mergeCell ref="A28:B28"/>
    <mergeCell ref="D37:F37"/>
    <mergeCell ref="H37:J37"/>
    <mergeCell ref="H1:J1"/>
    <mergeCell ref="H2:J2"/>
    <mergeCell ref="D4:F4"/>
    <mergeCell ref="H4:J4"/>
    <mergeCell ref="D5:F5"/>
    <mergeCell ref="H5:J5"/>
  </mergeCells>
  <printOptions/>
  <pageMargins left="0.7" right="0.7" top="0.48" bottom="0.5" header="0.5" footer="0.5"/>
  <pageSetup firstPageNumber="7" useFirstPageNumber="1" horizontalDpi="600" verticalDpi="600" orientation="portrait" paperSize="9" scale="95" r:id="rId1"/>
  <headerFooter alignWithMargins="0">
    <oddFooter>&amp;L
หมายเหตุประกอบงบการเงินเป็นส่วนหนึ่งของงบการเงินนี้
&amp;C&amp;14&amp;P</oddFooter>
  </headerFooter>
  <rowBreaks count="2" manualBreakCount="2">
    <brk id="33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zoomScale="89" zoomScaleNormal="89" zoomScaleSheetLayoutView="70" zoomScalePageLayoutView="0" workbookViewId="0" topLeftCell="A1">
      <selection activeCell="A1" sqref="A1"/>
    </sheetView>
  </sheetViews>
  <sheetFormatPr defaultColWidth="13.7109375" defaultRowHeight="21" customHeight="1"/>
  <cols>
    <col min="1" max="1" width="42.140625" style="54" customWidth="1"/>
    <col min="2" max="2" width="12.57421875" style="54" bestFit="1" customWidth="1"/>
    <col min="3" max="3" width="1.1484375" style="54" customWidth="1"/>
    <col min="4" max="4" width="13.28125" style="54" bestFit="1" customWidth="1"/>
    <col min="5" max="5" width="1.1484375" style="54" customWidth="1"/>
    <col min="6" max="6" width="13.57421875" style="54" bestFit="1" customWidth="1"/>
    <col min="7" max="7" width="1.1484375" style="54" customWidth="1"/>
    <col min="8" max="8" width="12.28125" style="54" customWidth="1"/>
    <col min="9" max="9" width="1.1484375" style="54" customWidth="1"/>
    <col min="10" max="10" width="13.7109375" style="54" customWidth="1"/>
    <col min="11" max="11" width="1.1484375" style="54" customWidth="1"/>
    <col min="12" max="12" width="11.8515625" style="54" customWidth="1"/>
    <col min="13" max="13" width="1.1484375" style="54" customWidth="1"/>
    <col min="14" max="14" width="13.57421875" style="54" bestFit="1" customWidth="1"/>
    <col min="15" max="15" width="1.1484375" style="54" customWidth="1"/>
    <col min="16" max="16" width="12.57421875" style="54" bestFit="1" customWidth="1"/>
    <col min="17" max="17" width="1.1484375" style="54" customWidth="1"/>
    <col min="18" max="18" width="13.7109375" style="54" customWidth="1"/>
    <col min="19" max="19" width="1.1484375" style="54" customWidth="1"/>
    <col min="20" max="20" width="13.28125" style="54" bestFit="1" customWidth="1"/>
    <col min="21" max="21" width="1.1484375" style="54" customWidth="1"/>
    <col min="22" max="22" width="13.7109375" style="54" customWidth="1"/>
    <col min="23" max="23" width="1.1484375" style="54" customWidth="1"/>
    <col min="24" max="24" width="12.28125" style="54" customWidth="1"/>
    <col min="25" max="25" width="1.1484375" style="54" customWidth="1"/>
    <col min="26" max="26" width="12.28125" style="54" customWidth="1"/>
    <col min="27" max="27" width="1.1484375" style="54" customWidth="1"/>
    <col min="28" max="28" width="12.28125" style="54" customWidth="1"/>
    <col min="29" max="16384" width="13.7109375" style="54" customWidth="1"/>
  </cols>
  <sheetData>
    <row r="1" spans="1:27" ht="21.75" customHeight="1">
      <c r="A1" s="51" t="s">
        <v>45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3"/>
      <c r="R1" s="52"/>
      <c r="S1" s="53"/>
      <c r="T1" s="52"/>
      <c r="U1" s="52"/>
      <c r="V1" s="52"/>
      <c r="W1" s="52"/>
      <c r="X1" s="53"/>
      <c r="Y1" s="53"/>
      <c r="Z1" s="52"/>
      <c r="AA1" s="53"/>
    </row>
    <row r="2" spans="1:27" ht="21.75" customHeight="1">
      <c r="A2" s="51" t="s">
        <v>119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2"/>
      <c r="Q2" s="53"/>
      <c r="R2" s="52"/>
      <c r="S2" s="53"/>
      <c r="T2" s="52"/>
      <c r="U2" s="52"/>
      <c r="V2" s="52"/>
      <c r="W2" s="52"/>
      <c r="X2" s="53"/>
      <c r="Y2" s="53"/>
      <c r="Z2" s="52"/>
      <c r="AA2" s="53"/>
    </row>
    <row r="3" spans="1:28" ht="20.2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8" t="s">
        <v>108</v>
      </c>
    </row>
    <row r="4" spans="1:28" ht="20.25" customHeight="1">
      <c r="A4" s="51"/>
      <c r="B4" s="207" t="s">
        <v>46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28" ht="25.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208" t="s">
        <v>118</v>
      </c>
      <c r="Q5" s="208"/>
      <c r="R5" s="208"/>
      <c r="S5" s="208"/>
      <c r="T5" s="208"/>
      <c r="U5" s="208"/>
      <c r="V5" s="208"/>
      <c r="W5" s="150"/>
      <c r="X5" s="150"/>
      <c r="Y5" s="150"/>
      <c r="Z5" s="150"/>
      <c r="AA5" s="150"/>
      <c r="AB5" s="150"/>
    </row>
    <row r="6" spans="1:28" ht="20.25" customHeight="1">
      <c r="A6" s="149"/>
      <c r="B6" s="150"/>
      <c r="C6" s="150"/>
      <c r="D6" s="150"/>
      <c r="E6" s="150"/>
      <c r="F6" s="150"/>
      <c r="G6" s="150"/>
      <c r="H6" s="150"/>
      <c r="I6" s="150"/>
      <c r="J6" s="60" t="s">
        <v>214</v>
      </c>
      <c r="K6" s="150"/>
      <c r="L6" s="150"/>
      <c r="M6" s="150"/>
      <c r="N6" s="150"/>
      <c r="O6" s="150"/>
      <c r="P6" s="116"/>
      <c r="Q6" s="116"/>
      <c r="R6" s="116"/>
      <c r="S6" s="116"/>
      <c r="T6" s="116"/>
      <c r="U6" s="116"/>
      <c r="V6" s="116"/>
      <c r="W6" s="150"/>
      <c r="X6" s="150"/>
      <c r="Y6" s="150"/>
      <c r="Z6" s="150"/>
      <c r="AA6" s="150"/>
      <c r="AB6" s="150"/>
    </row>
    <row r="7" spans="1:28" ht="20.25" customHeight="1">
      <c r="A7" s="151"/>
      <c r="B7" s="59"/>
      <c r="C7" s="3"/>
      <c r="D7" s="3"/>
      <c r="E7" s="3"/>
      <c r="F7" s="60"/>
      <c r="G7" s="60"/>
      <c r="H7" s="60"/>
      <c r="I7" s="60"/>
      <c r="J7" s="60" t="s">
        <v>40</v>
      </c>
      <c r="K7" s="60"/>
      <c r="L7" s="60"/>
      <c r="M7" s="60"/>
      <c r="N7" s="60"/>
      <c r="O7" s="60"/>
      <c r="P7" s="24"/>
      <c r="Q7" s="60"/>
      <c r="R7" s="60" t="s">
        <v>40</v>
      </c>
      <c r="S7" s="60"/>
      <c r="T7" s="60"/>
      <c r="U7" s="60"/>
      <c r="V7" s="59" t="s">
        <v>120</v>
      </c>
      <c r="W7" s="61"/>
      <c r="X7" s="23"/>
      <c r="Y7" s="60"/>
      <c r="Z7" s="60" t="s">
        <v>25</v>
      </c>
      <c r="AA7" s="24"/>
      <c r="AB7" s="22"/>
    </row>
    <row r="8" spans="1:28" ht="20.25" customHeight="1">
      <c r="A8" s="151"/>
      <c r="B8" s="59" t="s">
        <v>17</v>
      </c>
      <c r="C8" s="3"/>
      <c r="D8" s="3"/>
      <c r="E8" s="3"/>
      <c r="F8" s="60"/>
      <c r="G8" s="60"/>
      <c r="H8" s="60"/>
      <c r="I8" s="60"/>
      <c r="J8" s="60" t="s">
        <v>215</v>
      </c>
      <c r="K8" s="60"/>
      <c r="L8" s="60"/>
      <c r="M8" s="60"/>
      <c r="N8" s="1" t="s">
        <v>51</v>
      </c>
      <c r="O8" s="60"/>
      <c r="P8" s="24" t="s">
        <v>79</v>
      </c>
      <c r="Q8" s="60"/>
      <c r="R8" s="24" t="s">
        <v>80</v>
      </c>
      <c r="S8" s="60"/>
      <c r="T8" s="60" t="s">
        <v>79</v>
      </c>
      <c r="U8" s="60"/>
      <c r="V8" s="59" t="s">
        <v>121</v>
      </c>
      <c r="W8" s="61"/>
      <c r="X8" s="23" t="s">
        <v>68</v>
      </c>
      <c r="Y8" s="60"/>
      <c r="Z8" s="60" t="s">
        <v>122</v>
      </c>
      <c r="AA8" s="24"/>
      <c r="AB8" s="22"/>
    </row>
    <row r="9" spans="1:28" ht="20.25" customHeight="1">
      <c r="A9" s="151"/>
      <c r="B9" s="62" t="s">
        <v>58</v>
      </c>
      <c r="C9" s="60"/>
      <c r="D9" s="60" t="s">
        <v>72</v>
      </c>
      <c r="E9" s="60"/>
      <c r="F9" s="60" t="s">
        <v>24</v>
      </c>
      <c r="G9" s="60"/>
      <c r="H9" s="60"/>
      <c r="I9" s="60"/>
      <c r="J9" s="60" t="s">
        <v>216</v>
      </c>
      <c r="K9" s="60"/>
      <c r="L9" s="60" t="s">
        <v>82</v>
      </c>
      <c r="M9" s="60"/>
      <c r="N9" s="60" t="s">
        <v>33</v>
      </c>
      <c r="O9" s="60"/>
      <c r="P9" s="24" t="s">
        <v>54</v>
      </c>
      <c r="Q9" s="60"/>
      <c r="R9" s="24" t="s">
        <v>81</v>
      </c>
      <c r="S9" s="60"/>
      <c r="T9" s="60" t="s">
        <v>39</v>
      </c>
      <c r="U9" s="60"/>
      <c r="V9" s="60" t="s">
        <v>123</v>
      </c>
      <c r="W9" s="60"/>
      <c r="X9" s="24" t="s">
        <v>26</v>
      </c>
      <c r="Y9" s="60"/>
      <c r="Z9" s="60" t="s">
        <v>124</v>
      </c>
      <c r="AA9" s="24"/>
      <c r="AB9" s="60" t="s">
        <v>68</v>
      </c>
    </row>
    <row r="10" spans="1:28" ht="20.25" customHeight="1">
      <c r="A10" s="152"/>
      <c r="B10" s="63" t="s">
        <v>125</v>
      </c>
      <c r="C10" s="60"/>
      <c r="D10" s="64" t="s">
        <v>126</v>
      </c>
      <c r="E10" s="60"/>
      <c r="F10" s="64" t="s">
        <v>78</v>
      </c>
      <c r="G10" s="60"/>
      <c r="H10" s="33" t="s">
        <v>154</v>
      </c>
      <c r="I10" s="60"/>
      <c r="J10" s="64" t="s">
        <v>260</v>
      </c>
      <c r="K10" s="60"/>
      <c r="L10" s="64" t="s">
        <v>70</v>
      </c>
      <c r="M10" s="60"/>
      <c r="N10" s="64" t="s">
        <v>55</v>
      </c>
      <c r="O10" s="60"/>
      <c r="P10" s="25" t="s">
        <v>0</v>
      </c>
      <c r="Q10" s="60"/>
      <c r="R10" s="33" t="s">
        <v>115</v>
      </c>
      <c r="S10" s="60"/>
      <c r="T10" s="64" t="s">
        <v>127</v>
      </c>
      <c r="U10" s="60"/>
      <c r="V10" s="64" t="s">
        <v>16</v>
      </c>
      <c r="W10" s="60"/>
      <c r="X10" s="25" t="s">
        <v>83</v>
      </c>
      <c r="Y10" s="60"/>
      <c r="Z10" s="64" t="s">
        <v>128</v>
      </c>
      <c r="AA10" s="24"/>
      <c r="AB10" s="64" t="s">
        <v>26</v>
      </c>
    </row>
    <row r="11" ht="20.25" customHeight="1">
      <c r="A11" s="117" t="s">
        <v>238</v>
      </c>
    </row>
    <row r="12" spans="1:28" s="67" customFormat="1" ht="20.25" customHeight="1">
      <c r="A12" s="117" t="s">
        <v>239</v>
      </c>
      <c r="B12" s="28">
        <v>7742942</v>
      </c>
      <c r="C12" s="28"/>
      <c r="D12" s="28">
        <v>-1135146</v>
      </c>
      <c r="E12" s="28"/>
      <c r="F12" s="28">
        <v>36462883</v>
      </c>
      <c r="G12" s="28"/>
      <c r="H12" s="167">
        <v>3470021</v>
      </c>
      <c r="I12" s="28"/>
      <c r="J12" s="167">
        <v>-68794</v>
      </c>
      <c r="K12" s="28"/>
      <c r="L12" s="28">
        <v>820666</v>
      </c>
      <c r="M12" s="28"/>
      <c r="N12" s="28">
        <v>53492657</v>
      </c>
      <c r="O12" s="28"/>
      <c r="P12" s="28">
        <v>7852420</v>
      </c>
      <c r="Q12" s="28"/>
      <c r="R12" s="28">
        <v>284698</v>
      </c>
      <c r="S12" s="28"/>
      <c r="T12" s="28">
        <v>872253</v>
      </c>
      <c r="U12" s="28"/>
      <c r="V12" s="28">
        <f>SUM(P12:T12)</f>
        <v>9009371</v>
      </c>
      <c r="W12" s="28"/>
      <c r="X12" s="28">
        <f>SUM(B12:T12)</f>
        <v>109794600</v>
      </c>
      <c r="Y12" s="28"/>
      <c r="Z12" s="28">
        <v>19777970</v>
      </c>
      <c r="AB12" s="28">
        <f>X12+Z12</f>
        <v>129572570</v>
      </c>
    </row>
    <row r="13" spans="1:28" s="67" customFormat="1" ht="20.25" customHeight="1">
      <c r="A13" s="67" t="s">
        <v>139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66"/>
      <c r="Y13" s="28"/>
      <c r="Z13" s="28"/>
      <c r="AA13" s="28"/>
      <c r="AB13" s="28"/>
    </row>
    <row r="14" spans="1:28" s="67" customFormat="1" ht="20.25" customHeight="1">
      <c r="A14" s="67" t="s">
        <v>131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66"/>
      <c r="Y14" s="28"/>
      <c r="Z14" s="28"/>
      <c r="AA14" s="28"/>
      <c r="AB14" s="28"/>
    </row>
    <row r="15" spans="1:28" s="67" customFormat="1" ht="20.25" customHeight="1">
      <c r="A15" s="156" t="s">
        <v>155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67"/>
      <c r="Q15" s="28"/>
      <c r="R15" s="28"/>
      <c r="S15" s="28"/>
      <c r="T15" s="28"/>
      <c r="U15" s="28"/>
      <c r="V15" s="28"/>
      <c r="W15" s="28"/>
      <c r="X15" s="66"/>
      <c r="Y15" s="28"/>
      <c r="Z15" s="28"/>
      <c r="AA15" s="28"/>
      <c r="AB15" s="28"/>
    </row>
    <row r="16" spans="1:28" s="73" customFormat="1" ht="20.25" customHeight="1">
      <c r="A16" s="69" t="s">
        <v>213</v>
      </c>
      <c r="B16" s="160">
        <v>0</v>
      </c>
      <c r="C16" s="158"/>
      <c r="D16" s="160">
        <v>0</v>
      </c>
      <c r="E16" s="159"/>
      <c r="F16" s="160">
        <v>0</v>
      </c>
      <c r="G16" s="154"/>
      <c r="H16" s="160">
        <v>0</v>
      </c>
      <c r="I16" s="158"/>
      <c r="J16" s="160">
        <v>0</v>
      </c>
      <c r="K16" s="159"/>
      <c r="L16" s="160">
        <v>0</v>
      </c>
      <c r="M16" s="159"/>
      <c r="N16" s="160">
        <v>-4063466</v>
      </c>
      <c r="O16" s="158"/>
      <c r="P16" s="160">
        <v>0</v>
      </c>
      <c r="Q16" s="158"/>
      <c r="R16" s="160">
        <v>0</v>
      </c>
      <c r="S16" s="153"/>
      <c r="T16" s="160">
        <v>0</v>
      </c>
      <c r="U16" s="158"/>
      <c r="V16" s="160">
        <f>SUM(P16:U16)</f>
        <v>0</v>
      </c>
      <c r="W16" s="159"/>
      <c r="X16" s="160">
        <f>SUM(B16:N16)+V16</f>
        <v>-4063466</v>
      </c>
      <c r="Y16" s="82"/>
      <c r="Z16" s="168">
        <v>-2312845</v>
      </c>
      <c r="AA16" s="82"/>
      <c r="AB16" s="160">
        <f>SUM(X16:Z16)</f>
        <v>-6376311</v>
      </c>
    </row>
    <row r="17" spans="1:28" s="4" customFormat="1" ht="20.25" customHeight="1">
      <c r="A17" s="156" t="s">
        <v>277</v>
      </c>
      <c r="B17" s="165">
        <f>SUM(B16:B16)</f>
        <v>0</v>
      </c>
      <c r="C17" s="162"/>
      <c r="D17" s="165">
        <f>SUM(D16:D16)</f>
        <v>0</v>
      </c>
      <c r="E17" s="163"/>
      <c r="F17" s="165">
        <f>SUM(F16:F16)</f>
        <v>0</v>
      </c>
      <c r="G17" s="167"/>
      <c r="H17" s="165">
        <f>SUM(H16:H16)</f>
        <v>0</v>
      </c>
      <c r="I17" s="162"/>
      <c r="J17" s="165">
        <f>SUM(J16:J16)</f>
        <v>0</v>
      </c>
      <c r="K17" s="163"/>
      <c r="L17" s="165">
        <f>SUM(L16:L16)</f>
        <v>0</v>
      </c>
      <c r="M17" s="163"/>
      <c r="N17" s="165">
        <f>SUM(N16:N16)</f>
        <v>-4063466</v>
      </c>
      <c r="O17" s="162"/>
      <c r="P17" s="165">
        <f>SUM(P16:P16)</f>
        <v>0</v>
      </c>
      <c r="Q17" s="162"/>
      <c r="R17" s="165">
        <f>SUM(R16:R16)</f>
        <v>0</v>
      </c>
      <c r="S17" s="155"/>
      <c r="T17" s="165">
        <f>SUM(T16:T16)</f>
        <v>0</v>
      </c>
      <c r="U17" s="162"/>
      <c r="V17" s="165">
        <f>SUM(V16:V16)</f>
        <v>0</v>
      </c>
      <c r="W17" s="163"/>
      <c r="X17" s="165">
        <f>SUM(X16:X16)</f>
        <v>-4063466</v>
      </c>
      <c r="Y17" s="83"/>
      <c r="Z17" s="165">
        <f>SUM(Z16:Z16)</f>
        <v>-2312845</v>
      </c>
      <c r="AA17" s="83"/>
      <c r="AB17" s="165">
        <f>SUM(AB16:AB16)</f>
        <v>-6376311</v>
      </c>
    </row>
    <row r="18" spans="1:28" s="4" customFormat="1" ht="20.25" customHeight="1">
      <c r="A18" s="118" t="s">
        <v>134</v>
      </c>
      <c r="B18" s="163"/>
      <c r="C18" s="162"/>
      <c r="D18" s="163"/>
      <c r="E18" s="163"/>
      <c r="F18" s="163"/>
      <c r="G18" s="163"/>
      <c r="H18" s="163"/>
      <c r="I18" s="162"/>
      <c r="J18" s="163"/>
      <c r="K18" s="163"/>
      <c r="L18" s="163"/>
      <c r="M18" s="163"/>
      <c r="N18" s="163"/>
      <c r="O18" s="162"/>
      <c r="P18" s="163"/>
      <c r="Q18" s="162"/>
      <c r="R18" s="163"/>
      <c r="S18" s="155"/>
      <c r="T18" s="163"/>
      <c r="U18" s="162"/>
      <c r="V18" s="163"/>
      <c r="W18" s="163"/>
      <c r="X18" s="163"/>
      <c r="Y18" s="83"/>
      <c r="Z18" s="166"/>
      <c r="AA18" s="83"/>
      <c r="AB18" s="79"/>
    </row>
    <row r="19" spans="1:28" s="4" customFormat="1" ht="20.25" customHeight="1">
      <c r="A19" s="118" t="s">
        <v>261</v>
      </c>
      <c r="B19" s="163"/>
      <c r="C19" s="162"/>
      <c r="D19" s="163"/>
      <c r="E19" s="163"/>
      <c r="F19" s="163"/>
      <c r="G19" s="163"/>
      <c r="H19" s="163"/>
      <c r="I19" s="162"/>
      <c r="J19" s="163"/>
      <c r="K19" s="163"/>
      <c r="L19" s="163"/>
      <c r="M19" s="163"/>
      <c r="N19" s="163"/>
      <c r="O19" s="162"/>
      <c r="P19" s="163"/>
      <c r="Q19" s="162"/>
      <c r="R19" s="163"/>
      <c r="S19" s="155"/>
      <c r="T19" s="163"/>
      <c r="U19" s="162"/>
      <c r="V19" s="163"/>
      <c r="W19" s="163"/>
      <c r="X19" s="163"/>
      <c r="Y19" s="83"/>
      <c r="Z19" s="166"/>
      <c r="AA19" s="83"/>
      <c r="AB19" s="79"/>
    </row>
    <row r="20" spans="1:28" s="4" customFormat="1" ht="20.25" customHeight="1">
      <c r="A20" s="69" t="s">
        <v>231</v>
      </c>
      <c r="B20" s="163"/>
      <c r="C20" s="162"/>
      <c r="D20" s="163"/>
      <c r="E20" s="163"/>
      <c r="F20" s="163"/>
      <c r="G20" s="163"/>
      <c r="H20" s="163"/>
      <c r="I20" s="162"/>
      <c r="J20" s="163"/>
      <c r="K20" s="163"/>
      <c r="L20" s="163"/>
      <c r="M20" s="163"/>
      <c r="N20" s="163"/>
      <c r="O20" s="162"/>
      <c r="P20" s="163"/>
      <c r="Q20" s="162"/>
      <c r="R20" s="163"/>
      <c r="S20" s="155"/>
      <c r="T20" s="163"/>
      <c r="U20" s="162"/>
      <c r="V20" s="163"/>
      <c r="W20" s="163"/>
      <c r="X20" s="163"/>
      <c r="Y20" s="83"/>
      <c r="Z20" s="166"/>
      <c r="AA20" s="83"/>
      <c r="AB20" s="79"/>
    </row>
    <row r="21" spans="1:28" s="4" customFormat="1" ht="20.25" customHeight="1">
      <c r="A21" s="69" t="s">
        <v>212</v>
      </c>
      <c r="B21" s="154">
        <v>0</v>
      </c>
      <c r="C21" s="159"/>
      <c r="D21" s="154">
        <v>0</v>
      </c>
      <c r="E21" s="159"/>
      <c r="F21" s="154">
        <v>0</v>
      </c>
      <c r="G21" s="154"/>
      <c r="H21" s="154">
        <v>0</v>
      </c>
      <c r="I21" s="154"/>
      <c r="J21" s="154">
        <v>0</v>
      </c>
      <c r="K21" s="154"/>
      <c r="L21" s="154">
        <v>0</v>
      </c>
      <c r="M21" s="154"/>
      <c r="N21" s="154">
        <v>0</v>
      </c>
      <c r="O21" s="162"/>
      <c r="P21" s="154">
        <v>0</v>
      </c>
      <c r="Q21" s="154"/>
      <c r="R21" s="154">
        <v>0</v>
      </c>
      <c r="S21" s="154"/>
      <c r="T21" s="154">
        <v>0</v>
      </c>
      <c r="U21" s="154"/>
      <c r="V21" s="154">
        <f>SUM(P21:T21)</f>
        <v>0</v>
      </c>
      <c r="W21" s="163"/>
      <c r="X21" s="154">
        <f>SUM(B21:N21)+V21</f>
        <v>0</v>
      </c>
      <c r="Y21" s="83"/>
      <c r="Z21" s="154">
        <v>76454</v>
      </c>
      <c r="AA21" s="83"/>
      <c r="AB21" s="154">
        <f>SUM(X21:Z21)</f>
        <v>76454</v>
      </c>
    </row>
    <row r="22" spans="1:28" s="4" customFormat="1" ht="20.25" customHeight="1">
      <c r="A22" s="69" t="s">
        <v>241</v>
      </c>
      <c r="B22" s="154"/>
      <c r="C22" s="159"/>
      <c r="D22" s="154"/>
      <c r="E22" s="159"/>
      <c r="F22" s="154"/>
      <c r="G22" s="154"/>
      <c r="H22" s="154"/>
      <c r="I22" s="154"/>
      <c r="J22" s="154"/>
      <c r="K22" s="154"/>
      <c r="L22" s="154"/>
      <c r="M22" s="154"/>
      <c r="N22" s="154"/>
      <c r="O22" s="162"/>
      <c r="P22" s="154"/>
      <c r="Q22" s="154"/>
      <c r="R22" s="154"/>
      <c r="S22" s="154"/>
      <c r="T22" s="154"/>
      <c r="U22" s="154"/>
      <c r="V22" s="154"/>
      <c r="W22" s="163"/>
      <c r="X22" s="154"/>
      <c r="Y22" s="83"/>
      <c r="Z22" s="154"/>
      <c r="AA22" s="83"/>
      <c r="AB22" s="154"/>
    </row>
    <row r="23" spans="1:28" s="4" customFormat="1" ht="20.25" customHeight="1">
      <c r="A23" s="69" t="s">
        <v>242</v>
      </c>
      <c r="B23" s="154">
        <v>0</v>
      </c>
      <c r="C23" s="159"/>
      <c r="D23" s="154">
        <v>0</v>
      </c>
      <c r="E23" s="159"/>
      <c r="F23" s="154">
        <v>0</v>
      </c>
      <c r="G23" s="154"/>
      <c r="H23" s="154">
        <v>0</v>
      </c>
      <c r="I23" s="154"/>
      <c r="J23" s="154">
        <v>4130493</v>
      </c>
      <c r="K23" s="154"/>
      <c r="L23" s="154">
        <v>0</v>
      </c>
      <c r="M23" s="154"/>
      <c r="N23" s="154">
        <v>0</v>
      </c>
      <c r="O23" s="162"/>
      <c r="P23" s="154">
        <v>0</v>
      </c>
      <c r="Q23" s="154"/>
      <c r="R23" s="154">
        <v>0</v>
      </c>
      <c r="S23" s="154"/>
      <c r="T23" s="154">
        <v>-1179796</v>
      </c>
      <c r="U23" s="154"/>
      <c r="V23" s="154">
        <f>SUM(P23:T23)</f>
        <v>-1179796</v>
      </c>
      <c r="W23" s="163"/>
      <c r="X23" s="154">
        <f>SUM(B23:N23)+V23</f>
        <v>2950697</v>
      </c>
      <c r="Y23" s="83"/>
      <c r="Z23" s="154">
        <v>24307098</v>
      </c>
      <c r="AA23" s="83"/>
      <c r="AB23" s="154">
        <f>SUM(X23:Z23)</f>
        <v>27257795</v>
      </c>
    </row>
    <row r="24" spans="1:28" s="4" customFormat="1" ht="20.25" customHeight="1">
      <c r="A24" s="69" t="s">
        <v>262</v>
      </c>
      <c r="B24" s="154">
        <v>0</v>
      </c>
      <c r="C24" s="159"/>
      <c r="D24" s="154">
        <v>0</v>
      </c>
      <c r="E24" s="159"/>
      <c r="F24" s="154">
        <v>0</v>
      </c>
      <c r="G24" s="154"/>
      <c r="H24" s="154">
        <v>0</v>
      </c>
      <c r="I24" s="154"/>
      <c r="J24" s="154">
        <v>-32048</v>
      </c>
      <c r="K24" s="154"/>
      <c r="L24" s="154">
        <v>0</v>
      </c>
      <c r="M24" s="154"/>
      <c r="N24" s="154">
        <v>0</v>
      </c>
      <c r="O24" s="162"/>
      <c r="P24" s="154">
        <v>0</v>
      </c>
      <c r="Q24" s="154"/>
      <c r="R24" s="154">
        <v>0</v>
      </c>
      <c r="S24" s="154"/>
      <c r="T24" s="154">
        <v>0</v>
      </c>
      <c r="U24" s="154"/>
      <c r="V24" s="154">
        <f>SUM(P24:T24)</f>
        <v>0</v>
      </c>
      <c r="W24" s="163"/>
      <c r="X24" s="154">
        <f>SUM(B24:N24)+V24</f>
        <v>-32048</v>
      </c>
      <c r="Y24" s="83"/>
      <c r="Z24" s="154">
        <v>0</v>
      </c>
      <c r="AA24" s="83"/>
      <c r="AB24" s="154">
        <f>SUM(X24:Z24)</f>
        <v>-32048</v>
      </c>
    </row>
    <row r="25" spans="1:28" s="73" customFormat="1" ht="20.25" customHeight="1">
      <c r="A25" s="69" t="s">
        <v>217</v>
      </c>
      <c r="B25" s="154">
        <v>0</v>
      </c>
      <c r="C25" s="158"/>
      <c r="D25" s="154">
        <v>0</v>
      </c>
      <c r="E25" s="154"/>
      <c r="F25" s="154">
        <v>0</v>
      </c>
      <c r="G25" s="154"/>
      <c r="H25" s="154">
        <v>0</v>
      </c>
      <c r="I25" s="154"/>
      <c r="J25" s="154">
        <v>13282</v>
      </c>
      <c r="K25" s="154"/>
      <c r="L25" s="154">
        <v>0</v>
      </c>
      <c r="M25" s="154"/>
      <c r="N25" s="154">
        <v>0</v>
      </c>
      <c r="O25" s="154"/>
      <c r="P25" s="154">
        <v>0</v>
      </c>
      <c r="Q25" s="154"/>
      <c r="R25" s="154">
        <v>0</v>
      </c>
      <c r="S25" s="154"/>
      <c r="T25" s="154">
        <v>0</v>
      </c>
      <c r="U25" s="154"/>
      <c r="V25" s="154">
        <f>SUM(P25:U25)</f>
        <v>0</v>
      </c>
      <c r="W25" s="154"/>
      <c r="X25" s="154">
        <f>SUM(B25:N25)+V25</f>
        <v>13282</v>
      </c>
      <c r="Y25" s="154"/>
      <c r="Z25" s="154">
        <v>483280</v>
      </c>
      <c r="AA25" s="154"/>
      <c r="AB25" s="154">
        <f>SUM(X25:Z25)</f>
        <v>496562</v>
      </c>
    </row>
    <row r="26" spans="1:28" s="4" customFormat="1" ht="20.25" customHeight="1">
      <c r="A26" s="119" t="s">
        <v>135</v>
      </c>
      <c r="B26" s="161"/>
      <c r="C26" s="75"/>
      <c r="D26" s="161"/>
      <c r="E26" s="163"/>
      <c r="F26" s="161"/>
      <c r="G26" s="163"/>
      <c r="H26" s="161"/>
      <c r="I26" s="75"/>
      <c r="J26" s="161"/>
      <c r="K26" s="163"/>
      <c r="L26" s="161"/>
      <c r="M26" s="163"/>
      <c r="N26" s="161"/>
      <c r="O26" s="75"/>
      <c r="P26" s="161"/>
      <c r="Q26" s="75"/>
      <c r="R26" s="161"/>
      <c r="S26" s="71"/>
      <c r="T26" s="161"/>
      <c r="U26" s="75"/>
      <c r="V26" s="161"/>
      <c r="W26" s="75"/>
      <c r="X26" s="161"/>
      <c r="Y26" s="75"/>
      <c r="Z26" s="164"/>
      <c r="AA26" s="75"/>
      <c r="AB26" s="164"/>
    </row>
    <row r="27" spans="1:28" s="4" customFormat="1" ht="20.25" customHeight="1">
      <c r="A27" s="119" t="s">
        <v>261</v>
      </c>
      <c r="B27" s="165">
        <f>SUM(B23:B25)</f>
        <v>0</v>
      </c>
      <c r="C27" s="162"/>
      <c r="D27" s="165">
        <f>SUM(D23:D25)</f>
        <v>0</v>
      </c>
      <c r="E27" s="163"/>
      <c r="F27" s="165">
        <f>SUM(F23:F25)</f>
        <v>0</v>
      </c>
      <c r="G27" s="167"/>
      <c r="H27" s="165">
        <f>SUM(H23:H25)</f>
        <v>0</v>
      </c>
      <c r="I27" s="162"/>
      <c r="J27" s="165">
        <f>SUM(J23:J25)</f>
        <v>4111727</v>
      </c>
      <c r="K27" s="163"/>
      <c r="L27" s="165">
        <f>SUM(L23:L25)</f>
        <v>0</v>
      </c>
      <c r="M27" s="163"/>
      <c r="N27" s="165">
        <f>SUM(N23:N25)</f>
        <v>0</v>
      </c>
      <c r="O27" s="162"/>
      <c r="P27" s="165">
        <f>SUM(P23:P25)</f>
        <v>0</v>
      </c>
      <c r="Q27" s="162"/>
      <c r="R27" s="165">
        <f>SUM(R23:R25)</f>
        <v>0</v>
      </c>
      <c r="S27" s="155"/>
      <c r="T27" s="165">
        <f>SUM(T23:T25)</f>
        <v>-1179796</v>
      </c>
      <c r="U27" s="162"/>
      <c r="V27" s="165">
        <f>SUM(P27:U27)</f>
        <v>-1179796</v>
      </c>
      <c r="W27" s="163"/>
      <c r="X27" s="165">
        <f>SUM(B27:N27)+V27</f>
        <v>2931931</v>
      </c>
      <c r="Y27" s="83"/>
      <c r="Z27" s="165">
        <f>SUM(Z19:Z25)</f>
        <v>24866832</v>
      </c>
      <c r="AA27" s="83"/>
      <c r="AB27" s="165">
        <f>SUM(X27:Z27)</f>
        <v>27798763</v>
      </c>
    </row>
    <row r="28" spans="1:28" s="4" customFormat="1" ht="20.25" customHeight="1">
      <c r="A28" s="76" t="s">
        <v>136</v>
      </c>
      <c r="B28" s="163"/>
      <c r="C28" s="75"/>
      <c r="D28" s="163"/>
      <c r="E28" s="163"/>
      <c r="F28" s="163"/>
      <c r="G28" s="163"/>
      <c r="H28" s="163"/>
      <c r="I28" s="75"/>
      <c r="J28" s="163"/>
      <c r="K28" s="163"/>
      <c r="L28" s="163"/>
      <c r="M28" s="163"/>
      <c r="N28" s="163"/>
      <c r="O28" s="75"/>
      <c r="P28" s="163"/>
      <c r="Q28" s="75"/>
      <c r="R28" s="163"/>
      <c r="S28" s="71"/>
      <c r="T28" s="163"/>
      <c r="U28" s="75"/>
      <c r="V28" s="163"/>
      <c r="W28" s="75"/>
      <c r="X28" s="163"/>
      <c r="Y28" s="75"/>
      <c r="Z28" s="79"/>
      <c r="AA28" s="75"/>
      <c r="AB28" s="79"/>
    </row>
    <row r="29" spans="1:28" s="4" customFormat="1" ht="20.25" customHeight="1">
      <c r="A29" s="76" t="s">
        <v>131</v>
      </c>
      <c r="B29" s="165">
        <f>SUM(B17,B27)</f>
        <v>0</v>
      </c>
      <c r="C29" s="75"/>
      <c r="D29" s="165">
        <f>SUM(D17,D27)</f>
        <v>0</v>
      </c>
      <c r="E29" s="163"/>
      <c r="F29" s="165">
        <f>SUM(F17,F27)</f>
        <v>0</v>
      </c>
      <c r="G29" s="167"/>
      <c r="H29" s="165">
        <f>SUM(H17,H27)</f>
        <v>0</v>
      </c>
      <c r="I29" s="75"/>
      <c r="J29" s="165">
        <f>SUM(J17,J27)</f>
        <v>4111727</v>
      </c>
      <c r="K29" s="163"/>
      <c r="L29" s="165">
        <f>SUM(L17,L27)</f>
        <v>0</v>
      </c>
      <c r="M29" s="163"/>
      <c r="N29" s="165">
        <f>SUM(N17,N27)</f>
        <v>-4063466</v>
      </c>
      <c r="O29" s="75"/>
      <c r="P29" s="165">
        <f>SUM(P17,P27)</f>
        <v>0</v>
      </c>
      <c r="Q29" s="75"/>
      <c r="R29" s="165">
        <f>SUM(R17,R27)</f>
        <v>0</v>
      </c>
      <c r="S29" s="71"/>
      <c r="T29" s="165">
        <f>SUM(T17,T27)</f>
        <v>-1179796</v>
      </c>
      <c r="U29" s="75"/>
      <c r="V29" s="165">
        <f>SUM(V17,V27)</f>
        <v>-1179796</v>
      </c>
      <c r="W29" s="75"/>
      <c r="X29" s="165">
        <f>SUM(X17,X27)</f>
        <v>-1131535</v>
      </c>
      <c r="Y29" s="75"/>
      <c r="Z29" s="165">
        <f>SUM(Z17,Z27)</f>
        <v>22553987</v>
      </c>
      <c r="AA29" s="75"/>
      <c r="AB29" s="165">
        <f>SUM(AB17,AB27)</f>
        <v>21422452</v>
      </c>
    </row>
    <row r="30" spans="1:28" s="4" customFormat="1" ht="20.25" customHeight="1">
      <c r="A30" s="76" t="s">
        <v>149</v>
      </c>
      <c r="B30" s="163"/>
      <c r="C30" s="75"/>
      <c r="D30" s="163"/>
      <c r="E30" s="163"/>
      <c r="F30" s="163"/>
      <c r="G30" s="163"/>
      <c r="H30" s="163"/>
      <c r="I30" s="75"/>
      <c r="J30" s="163"/>
      <c r="K30" s="163"/>
      <c r="L30" s="163"/>
      <c r="M30" s="163"/>
      <c r="N30" s="163"/>
      <c r="O30" s="75"/>
      <c r="P30" s="163"/>
      <c r="Q30" s="75"/>
      <c r="R30" s="163"/>
      <c r="S30" s="71"/>
      <c r="T30" s="163"/>
      <c r="U30" s="75"/>
      <c r="V30" s="163"/>
      <c r="W30" s="75"/>
      <c r="X30" s="163"/>
      <c r="Y30" s="75"/>
      <c r="Z30" s="79"/>
      <c r="AA30" s="75"/>
      <c r="AB30" s="79"/>
    </row>
    <row r="31" spans="1:28" s="73" customFormat="1" ht="20.25" customHeight="1">
      <c r="A31" s="69" t="s">
        <v>137</v>
      </c>
      <c r="B31" s="154">
        <v>0</v>
      </c>
      <c r="C31" s="159"/>
      <c r="D31" s="154">
        <v>0</v>
      </c>
      <c r="E31" s="159"/>
      <c r="F31" s="154">
        <v>0</v>
      </c>
      <c r="G31" s="154"/>
      <c r="H31" s="154">
        <v>0</v>
      </c>
      <c r="I31" s="154"/>
      <c r="J31" s="154">
        <v>0</v>
      </c>
      <c r="K31" s="154"/>
      <c r="L31" s="154">
        <v>0</v>
      </c>
      <c r="M31" s="154"/>
      <c r="N31" s="154">
        <v>10561703</v>
      </c>
      <c r="O31" s="154"/>
      <c r="P31" s="154">
        <v>0</v>
      </c>
      <c r="Q31" s="154"/>
      <c r="R31" s="154">
        <v>0</v>
      </c>
      <c r="S31" s="154"/>
      <c r="T31" s="154">
        <v>0</v>
      </c>
      <c r="U31" s="154"/>
      <c r="V31" s="154">
        <f>SUM(P31:T31)</f>
        <v>0</v>
      </c>
      <c r="W31" s="154"/>
      <c r="X31" s="154">
        <f>SUM(B31:N31)+V31</f>
        <v>10561703</v>
      </c>
      <c r="Y31" s="154"/>
      <c r="Z31" s="154">
        <v>3667689</v>
      </c>
      <c r="AA31" s="154"/>
      <c r="AB31" s="154">
        <f>SUM(X31:Z31)</f>
        <v>14229392</v>
      </c>
    </row>
    <row r="32" spans="1:28" s="73" customFormat="1" ht="20.25" customHeight="1">
      <c r="A32" s="69" t="s">
        <v>138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7"/>
      <c r="O32" s="70"/>
      <c r="P32" s="159"/>
      <c r="Q32" s="159"/>
      <c r="R32" s="159"/>
      <c r="S32" s="153"/>
      <c r="T32" s="159"/>
      <c r="U32" s="159"/>
      <c r="V32" s="159"/>
      <c r="W32" s="70"/>
      <c r="X32" s="154"/>
      <c r="Y32" s="70"/>
      <c r="Z32" s="154"/>
      <c r="AA32" s="70"/>
      <c r="AB32" s="154"/>
    </row>
    <row r="33" spans="1:28" s="73" customFormat="1" ht="20.25" customHeight="1">
      <c r="A33" s="69" t="s">
        <v>232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7"/>
      <c r="O33" s="70"/>
      <c r="P33" s="159"/>
      <c r="Q33" s="159"/>
      <c r="R33" s="159"/>
      <c r="S33" s="153"/>
      <c r="T33" s="159"/>
      <c r="U33" s="159"/>
      <c r="V33" s="159"/>
      <c r="W33" s="70"/>
      <c r="X33" s="154"/>
      <c r="Y33" s="70"/>
      <c r="Z33" s="154"/>
      <c r="AA33" s="70"/>
      <c r="AB33" s="154"/>
    </row>
    <row r="34" spans="1:28" s="73" customFormat="1" ht="20.25" customHeight="1">
      <c r="A34" s="69" t="s">
        <v>233</v>
      </c>
      <c r="B34" s="154">
        <v>0</v>
      </c>
      <c r="C34" s="159"/>
      <c r="D34" s="154">
        <v>0</v>
      </c>
      <c r="E34" s="159"/>
      <c r="F34" s="154">
        <v>0</v>
      </c>
      <c r="G34" s="154"/>
      <c r="H34" s="154">
        <v>0</v>
      </c>
      <c r="I34" s="159"/>
      <c r="J34" s="154">
        <v>0</v>
      </c>
      <c r="K34" s="159"/>
      <c r="L34" s="154">
        <v>0</v>
      </c>
      <c r="M34" s="159"/>
      <c r="N34" s="157">
        <v>-67306</v>
      </c>
      <c r="O34" s="70"/>
      <c r="P34" s="154">
        <v>0</v>
      </c>
      <c r="Q34" s="154"/>
      <c r="R34" s="154">
        <v>0</v>
      </c>
      <c r="S34" s="154"/>
      <c r="T34" s="154">
        <v>0</v>
      </c>
      <c r="U34" s="154"/>
      <c r="V34" s="154">
        <f>SUM(P34:T34)</f>
        <v>0</v>
      </c>
      <c r="W34" s="70"/>
      <c r="X34" s="154">
        <f>SUM(B34:N34)+V34</f>
        <v>-67306</v>
      </c>
      <c r="Y34" s="70"/>
      <c r="Z34" s="154">
        <v>98154</v>
      </c>
      <c r="AA34" s="70"/>
      <c r="AB34" s="154">
        <f>SUM(X34:Z34)</f>
        <v>30848</v>
      </c>
    </row>
    <row r="35" spans="1:28" s="73" customFormat="1" ht="20.25" customHeight="1">
      <c r="A35" s="69" t="s">
        <v>178</v>
      </c>
      <c r="B35" s="160">
        <v>0</v>
      </c>
      <c r="C35" s="159"/>
      <c r="D35" s="160">
        <v>0</v>
      </c>
      <c r="E35" s="159"/>
      <c r="F35" s="160">
        <v>0</v>
      </c>
      <c r="G35" s="154"/>
      <c r="H35" s="160">
        <v>0</v>
      </c>
      <c r="I35" s="159"/>
      <c r="J35" s="160">
        <v>0</v>
      </c>
      <c r="K35" s="159"/>
      <c r="L35" s="160">
        <v>0</v>
      </c>
      <c r="M35" s="159"/>
      <c r="N35" s="160">
        <v>0</v>
      </c>
      <c r="O35" s="159"/>
      <c r="P35" s="160">
        <v>0</v>
      </c>
      <c r="Q35" s="159"/>
      <c r="R35" s="168">
        <v>1095226</v>
      </c>
      <c r="S35" s="128"/>
      <c r="T35" s="168">
        <v>-2720428</v>
      </c>
      <c r="U35" s="70"/>
      <c r="V35" s="160">
        <f>SUM(P35:T35)</f>
        <v>-1625202</v>
      </c>
      <c r="W35" s="70"/>
      <c r="X35" s="160">
        <f>SUM(B35:N35)+V35</f>
        <v>-1625202</v>
      </c>
      <c r="Y35" s="70"/>
      <c r="Z35" s="169">
        <v>336190</v>
      </c>
      <c r="AA35" s="70"/>
      <c r="AB35" s="160">
        <v>-1289012</v>
      </c>
    </row>
    <row r="36" spans="1:28" s="4" customFormat="1" ht="20.25" customHeight="1">
      <c r="A36" s="76" t="s">
        <v>150</v>
      </c>
      <c r="B36" s="167">
        <f>SUM(B30:B35)</f>
        <v>0</v>
      </c>
      <c r="C36" s="163"/>
      <c r="D36" s="167">
        <f>SUM(D30:D35)</f>
        <v>0</v>
      </c>
      <c r="E36" s="163"/>
      <c r="F36" s="167">
        <f>SUM(F30:F35)</f>
        <v>0</v>
      </c>
      <c r="G36" s="167"/>
      <c r="H36" s="167">
        <f>SUM(H30:H35)</f>
        <v>0</v>
      </c>
      <c r="I36" s="163"/>
      <c r="J36" s="167">
        <f>SUM(J30:J35)</f>
        <v>0</v>
      </c>
      <c r="K36" s="163"/>
      <c r="L36" s="167">
        <f>SUM(L30:L35)</f>
        <v>0</v>
      </c>
      <c r="M36" s="163"/>
      <c r="N36" s="167">
        <f>SUM(N30:N35)</f>
        <v>10494397</v>
      </c>
      <c r="O36" s="77"/>
      <c r="P36" s="167">
        <f>SUM(P30:P35)</f>
        <v>0</v>
      </c>
      <c r="Q36" s="163"/>
      <c r="R36" s="167">
        <f>SUM(R30:R35)</f>
        <v>1095226</v>
      </c>
      <c r="S36" s="85"/>
      <c r="T36" s="167">
        <f>SUM(T30:T35)</f>
        <v>-2720428</v>
      </c>
      <c r="U36" s="77"/>
      <c r="V36" s="167">
        <f>SUM(V30:V35)</f>
        <v>-1625202</v>
      </c>
      <c r="W36" s="77"/>
      <c r="X36" s="167">
        <f>SUM(B36:N36)+V36</f>
        <v>8869195</v>
      </c>
      <c r="Y36" s="77"/>
      <c r="Z36" s="167">
        <f>SUM(Z30:Z35)</f>
        <v>4102033</v>
      </c>
      <c r="AA36" s="77"/>
      <c r="AB36" s="167">
        <f>SUM(AB30:AB35)</f>
        <v>12971228</v>
      </c>
    </row>
    <row r="37" spans="1:28" s="73" customFormat="1" ht="20.25" customHeight="1">
      <c r="A37" s="69" t="s">
        <v>151</v>
      </c>
      <c r="B37" s="170">
        <v>0</v>
      </c>
      <c r="C37" s="159"/>
      <c r="D37" s="170">
        <v>0</v>
      </c>
      <c r="E37" s="159"/>
      <c r="F37" s="170">
        <v>0</v>
      </c>
      <c r="G37" s="154"/>
      <c r="H37" s="170">
        <v>0</v>
      </c>
      <c r="I37" s="159"/>
      <c r="J37" s="170">
        <v>0</v>
      </c>
      <c r="K37" s="159"/>
      <c r="L37" s="170">
        <v>0</v>
      </c>
      <c r="M37" s="159"/>
      <c r="N37" s="170">
        <v>207230</v>
      </c>
      <c r="O37" s="86"/>
      <c r="P37" s="170">
        <f>-N37</f>
        <v>-207230</v>
      </c>
      <c r="Q37" s="159"/>
      <c r="R37" s="170">
        <v>0</v>
      </c>
      <c r="S37" s="121"/>
      <c r="T37" s="170">
        <v>0</v>
      </c>
      <c r="U37" s="86"/>
      <c r="V37" s="170">
        <f>SUM(P37:T37)</f>
        <v>-207230</v>
      </c>
      <c r="W37" s="86"/>
      <c r="X37" s="170">
        <v>0</v>
      </c>
      <c r="Y37" s="86"/>
      <c r="Z37" s="170">
        <v>0</v>
      </c>
      <c r="AA37" s="86"/>
      <c r="AB37" s="170">
        <v>0</v>
      </c>
    </row>
    <row r="38" spans="1:28" s="67" customFormat="1" ht="20.25" customHeight="1" thickBot="1">
      <c r="A38" s="117" t="s">
        <v>240</v>
      </c>
      <c r="B38" s="78">
        <f>B12+B36+B29+B37</f>
        <v>7742942</v>
      </c>
      <c r="C38" s="84"/>
      <c r="D38" s="78">
        <f>D12+D36+D29+D37</f>
        <v>-1135146</v>
      </c>
      <c r="E38" s="84"/>
      <c r="F38" s="78">
        <f>F12+F36+F29+F37</f>
        <v>36462883</v>
      </c>
      <c r="G38" s="84"/>
      <c r="H38" s="78">
        <f>H12+H36+H29+H37</f>
        <v>3470021</v>
      </c>
      <c r="I38" s="84"/>
      <c r="J38" s="78">
        <f>J12+J36+J29+J37</f>
        <v>4042933</v>
      </c>
      <c r="K38" s="84"/>
      <c r="L38" s="78">
        <f>L12+L36+L29+L37</f>
        <v>820666</v>
      </c>
      <c r="M38" s="84"/>
      <c r="N38" s="78">
        <f>N12+N36+N29+N37</f>
        <v>60130818</v>
      </c>
      <c r="O38" s="84"/>
      <c r="P38" s="78">
        <f>P12+P36+P29+P37</f>
        <v>7645190</v>
      </c>
      <c r="Q38" s="84"/>
      <c r="R38" s="78">
        <f>R12+R36+R29+R37</f>
        <v>1379924</v>
      </c>
      <c r="S38" s="84"/>
      <c r="T38" s="78">
        <f>T12+T36+T29+T37</f>
        <v>-3027971</v>
      </c>
      <c r="U38" s="84"/>
      <c r="V38" s="78">
        <f>V12+V36+V29+V37</f>
        <v>5997143</v>
      </c>
      <c r="W38" s="84"/>
      <c r="X38" s="78">
        <f>X12+X36+X29</f>
        <v>117532260</v>
      </c>
      <c r="Y38" s="84"/>
      <c r="Z38" s="78">
        <f>Z12+Z36+Z29+Z37</f>
        <v>46433990</v>
      </c>
      <c r="AA38" s="84"/>
      <c r="AB38" s="78">
        <f>AB12+AB36+AB29+AB37</f>
        <v>163966250</v>
      </c>
    </row>
    <row r="39" ht="21" customHeight="1" thickTop="1"/>
  </sheetData>
  <sheetProtection/>
  <mergeCells count="2">
    <mergeCell ref="B4:AB4"/>
    <mergeCell ref="P5:V5"/>
  </mergeCells>
  <printOptions/>
  <pageMargins left="0.7" right="0.7" top="0.48" bottom="0.5" header="0.5" footer="0.5"/>
  <pageSetup firstPageNumber="10" useFirstPageNumber="1" horizontalDpi="600" verticalDpi="600" orientation="landscape" paperSize="9" scale="63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SheetLayoutView="70" zoomScalePageLayoutView="0" workbookViewId="0" topLeftCell="A1">
      <selection activeCell="A1" sqref="A1"/>
    </sheetView>
  </sheetViews>
  <sheetFormatPr defaultColWidth="13.7109375" defaultRowHeight="21.75"/>
  <cols>
    <col min="1" max="1" width="40.8515625" style="54" customWidth="1"/>
    <col min="2" max="2" width="11.8515625" style="54" customWidth="1"/>
    <col min="3" max="3" width="1.1484375" style="54" customWidth="1"/>
    <col min="4" max="4" width="11.8515625" style="54" customWidth="1"/>
    <col min="5" max="5" width="1.1484375" style="54" customWidth="1"/>
    <col min="6" max="6" width="12.28125" style="54" customWidth="1"/>
    <col min="7" max="7" width="1.1484375" style="54" customWidth="1"/>
    <col min="8" max="8" width="12.28125" style="54" customWidth="1"/>
    <col min="9" max="9" width="1.1484375" style="54" customWidth="1"/>
    <col min="10" max="10" width="13.7109375" style="54" customWidth="1"/>
    <col min="11" max="11" width="1.1484375" style="54" customWidth="1"/>
    <col min="12" max="12" width="15.7109375" style="54" customWidth="1"/>
    <col min="13" max="13" width="1.1484375" style="54" customWidth="1"/>
    <col min="14" max="14" width="11.8515625" style="54" customWidth="1"/>
    <col min="15" max="15" width="1.1484375" style="54" customWidth="1"/>
    <col min="16" max="16" width="11.8515625" style="54" customWidth="1"/>
    <col min="17" max="17" width="1.1484375" style="54" customWidth="1"/>
    <col min="18" max="18" width="11.8515625" style="54" customWidth="1"/>
    <col min="19" max="19" width="1.1484375" style="54" customWidth="1"/>
    <col min="20" max="20" width="13.7109375" style="54" customWidth="1"/>
    <col min="21" max="21" width="1.1484375" style="54" customWidth="1"/>
    <col min="22" max="22" width="11.8515625" style="54" customWidth="1"/>
    <col min="23" max="23" width="1.1484375" style="54" customWidth="1"/>
    <col min="24" max="24" width="13.7109375" style="54" customWidth="1"/>
    <col min="25" max="25" width="1.1484375" style="54" customWidth="1"/>
    <col min="26" max="26" width="12.28125" style="54" customWidth="1"/>
    <col min="27" max="27" width="1.1484375" style="54" customWidth="1"/>
    <col min="28" max="28" width="12.28125" style="54" customWidth="1"/>
    <col min="29" max="29" width="1.1484375" style="54" customWidth="1"/>
    <col min="30" max="30" width="12.28125" style="54" customWidth="1"/>
    <col min="31" max="16384" width="13.7109375" style="54" customWidth="1"/>
  </cols>
  <sheetData>
    <row r="1" spans="1:29" ht="21.75" customHeight="1">
      <c r="A1" s="51" t="s">
        <v>45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2"/>
      <c r="S1" s="53"/>
      <c r="T1" s="52"/>
      <c r="U1" s="53"/>
      <c r="V1" s="52"/>
      <c r="W1" s="52"/>
      <c r="X1" s="52"/>
      <c r="Y1" s="52"/>
      <c r="Z1" s="53"/>
      <c r="AA1" s="53"/>
      <c r="AB1" s="52"/>
      <c r="AC1" s="53"/>
    </row>
    <row r="2" spans="1:29" ht="21.75" customHeight="1">
      <c r="A2" s="51" t="s">
        <v>119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2"/>
      <c r="S2" s="53"/>
      <c r="T2" s="52"/>
      <c r="U2" s="53"/>
      <c r="V2" s="52"/>
      <c r="W2" s="52"/>
      <c r="X2" s="52"/>
      <c r="Y2" s="52"/>
      <c r="Z2" s="53"/>
      <c r="AA2" s="53"/>
      <c r="AB2" s="52"/>
      <c r="AC2" s="53"/>
    </row>
    <row r="3" spans="1:30" ht="20.2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8" t="s">
        <v>108</v>
      </c>
    </row>
    <row r="4" spans="1:30" ht="20.25" customHeight="1">
      <c r="A4" s="51"/>
      <c r="B4" s="207" t="s">
        <v>46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ht="25.5" customHeight="1">
      <c r="A5" s="149"/>
      <c r="B5" s="150"/>
      <c r="C5" s="150"/>
      <c r="D5" s="150"/>
      <c r="E5" s="150"/>
      <c r="F5" s="150"/>
      <c r="G5" s="150"/>
      <c r="H5" s="150"/>
      <c r="I5" s="150"/>
      <c r="J5" s="60" t="s">
        <v>214</v>
      </c>
      <c r="K5" s="150"/>
      <c r="L5" s="111"/>
      <c r="M5" s="150"/>
      <c r="N5" s="150"/>
      <c r="O5" s="150"/>
      <c r="P5" s="150"/>
      <c r="Q5" s="150"/>
      <c r="R5" s="209" t="s">
        <v>118</v>
      </c>
      <c r="S5" s="209"/>
      <c r="T5" s="209"/>
      <c r="U5" s="209"/>
      <c r="V5" s="209"/>
      <c r="W5" s="209"/>
      <c r="X5" s="209"/>
      <c r="Y5" s="150"/>
      <c r="Z5" s="150"/>
      <c r="AA5" s="150"/>
      <c r="AB5" s="150"/>
      <c r="AC5" s="150"/>
      <c r="AD5" s="150"/>
    </row>
    <row r="6" spans="1:30" ht="20.25" customHeight="1">
      <c r="A6" s="151"/>
      <c r="B6" s="59"/>
      <c r="C6" s="3"/>
      <c r="D6" s="3"/>
      <c r="E6" s="3"/>
      <c r="F6" s="60"/>
      <c r="G6" s="60"/>
      <c r="H6" s="60"/>
      <c r="I6" s="60"/>
      <c r="J6" s="60" t="s">
        <v>40</v>
      </c>
      <c r="K6" s="60"/>
      <c r="L6" s="111" t="s">
        <v>214</v>
      </c>
      <c r="M6" s="60"/>
      <c r="N6" s="60"/>
      <c r="O6" s="60"/>
      <c r="P6" s="60"/>
      <c r="Q6" s="60"/>
      <c r="R6" s="24"/>
      <c r="S6" s="60"/>
      <c r="T6" s="60" t="s">
        <v>40</v>
      </c>
      <c r="U6" s="60"/>
      <c r="V6" s="60"/>
      <c r="W6" s="60"/>
      <c r="X6" s="59" t="s">
        <v>120</v>
      </c>
      <c r="Y6" s="61"/>
      <c r="Z6" s="23"/>
      <c r="AA6" s="60"/>
      <c r="AB6" s="60" t="s">
        <v>25</v>
      </c>
      <c r="AC6" s="24"/>
      <c r="AD6" s="22"/>
    </row>
    <row r="7" spans="1:30" ht="20.25" customHeight="1">
      <c r="A7" s="151"/>
      <c r="B7" s="59" t="s">
        <v>17</v>
      </c>
      <c r="C7" s="3"/>
      <c r="D7" s="3"/>
      <c r="E7" s="3"/>
      <c r="F7" s="60"/>
      <c r="G7" s="60"/>
      <c r="H7" s="60"/>
      <c r="I7" s="60"/>
      <c r="J7" s="60" t="s">
        <v>215</v>
      </c>
      <c r="K7" s="60"/>
      <c r="L7" s="111" t="s">
        <v>284</v>
      </c>
      <c r="M7" s="60"/>
      <c r="N7" s="60"/>
      <c r="O7" s="60"/>
      <c r="P7" s="1" t="s">
        <v>51</v>
      </c>
      <c r="Q7" s="60"/>
      <c r="R7" s="24" t="s">
        <v>79</v>
      </c>
      <c r="S7" s="60"/>
      <c r="T7" s="24" t="s">
        <v>80</v>
      </c>
      <c r="U7" s="60"/>
      <c r="V7" s="60" t="s">
        <v>79</v>
      </c>
      <c r="W7" s="60"/>
      <c r="X7" s="59" t="s">
        <v>121</v>
      </c>
      <c r="Y7" s="61"/>
      <c r="Z7" s="23" t="s">
        <v>68</v>
      </c>
      <c r="AA7" s="60"/>
      <c r="AB7" s="60" t="s">
        <v>122</v>
      </c>
      <c r="AC7" s="24"/>
      <c r="AD7" s="22"/>
    </row>
    <row r="8" spans="1:30" ht="20.25" customHeight="1">
      <c r="A8" s="151"/>
      <c r="B8" s="62" t="s">
        <v>58</v>
      </c>
      <c r="C8" s="60"/>
      <c r="D8" s="60" t="s">
        <v>72</v>
      </c>
      <c r="E8" s="60"/>
      <c r="F8" s="60" t="s">
        <v>24</v>
      </c>
      <c r="G8" s="60"/>
      <c r="H8" s="60"/>
      <c r="I8" s="60"/>
      <c r="J8" s="60" t="s">
        <v>216</v>
      </c>
      <c r="K8" s="60"/>
      <c r="L8" s="60" t="s">
        <v>157</v>
      </c>
      <c r="M8" s="60"/>
      <c r="N8" s="60" t="s">
        <v>82</v>
      </c>
      <c r="O8" s="60"/>
      <c r="P8" s="60" t="s">
        <v>33</v>
      </c>
      <c r="Q8" s="60"/>
      <c r="R8" s="24" t="s">
        <v>54</v>
      </c>
      <c r="S8" s="60"/>
      <c r="T8" s="24" t="s">
        <v>81</v>
      </c>
      <c r="U8" s="60"/>
      <c r="V8" s="60" t="s">
        <v>39</v>
      </c>
      <c r="W8" s="60"/>
      <c r="X8" s="60" t="s">
        <v>123</v>
      </c>
      <c r="Y8" s="60"/>
      <c r="Z8" s="24" t="s">
        <v>26</v>
      </c>
      <c r="AA8" s="60"/>
      <c r="AB8" s="60" t="s">
        <v>124</v>
      </c>
      <c r="AC8" s="24"/>
      <c r="AD8" s="60" t="s">
        <v>68</v>
      </c>
    </row>
    <row r="9" spans="1:30" ht="20.25" customHeight="1">
      <c r="A9" s="152"/>
      <c r="B9" s="63" t="s">
        <v>125</v>
      </c>
      <c r="C9" s="60"/>
      <c r="D9" s="64" t="s">
        <v>126</v>
      </c>
      <c r="E9" s="60"/>
      <c r="F9" s="64" t="s">
        <v>78</v>
      </c>
      <c r="G9" s="60"/>
      <c r="H9" s="33" t="s">
        <v>154</v>
      </c>
      <c r="I9" s="60"/>
      <c r="J9" s="64" t="s">
        <v>260</v>
      </c>
      <c r="K9" s="60"/>
      <c r="L9" s="185" t="s">
        <v>158</v>
      </c>
      <c r="M9" s="60"/>
      <c r="N9" s="64" t="s">
        <v>70</v>
      </c>
      <c r="O9" s="60"/>
      <c r="P9" s="64" t="s">
        <v>55</v>
      </c>
      <c r="Q9" s="60"/>
      <c r="R9" s="25" t="s">
        <v>0</v>
      </c>
      <c r="S9" s="60"/>
      <c r="T9" s="33" t="s">
        <v>115</v>
      </c>
      <c r="U9" s="60"/>
      <c r="V9" s="64" t="s">
        <v>127</v>
      </c>
      <c r="W9" s="60"/>
      <c r="X9" s="64" t="s">
        <v>16</v>
      </c>
      <c r="Y9" s="60"/>
      <c r="Z9" s="25" t="s">
        <v>83</v>
      </c>
      <c r="AA9" s="60"/>
      <c r="AB9" s="64" t="s">
        <v>128</v>
      </c>
      <c r="AC9" s="24"/>
      <c r="AD9" s="64" t="s">
        <v>26</v>
      </c>
    </row>
    <row r="10" ht="20.25" customHeight="1">
      <c r="A10" s="117" t="s">
        <v>267</v>
      </c>
    </row>
    <row r="11" spans="1:30" s="67" customFormat="1" ht="20.25" customHeight="1">
      <c r="A11" s="117" t="s">
        <v>268</v>
      </c>
      <c r="B11" s="28">
        <v>7742942</v>
      </c>
      <c r="C11" s="28"/>
      <c r="D11" s="28">
        <v>-1135146</v>
      </c>
      <c r="E11" s="28"/>
      <c r="F11" s="28">
        <v>36462883</v>
      </c>
      <c r="G11" s="28"/>
      <c r="H11" s="167">
        <v>3470021</v>
      </c>
      <c r="I11" s="28"/>
      <c r="J11" s="167">
        <v>4042933</v>
      </c>
      <c r="K11" s="28"/>
      <c r="L11" s="167">
        <v>0</v>
      </c>
      <c r="M11" s="28"/>
      <c r="N11" s="28">
        <v>820666</v>
      </c>
      <c r="O11" s="28"/>
      <c r="P11" s="28">
        <v>60130818</v>
      </c>
      <c r="Q11" s="28"/>
      <c r="R11" s="28">
        <v>7645190</v>
      </c>
      <c r="S11" s="28"/>
      <c r="T11" s="28">
        <v>1379924</v>
      </c>
      <c r="U11" s="28"/>
      <c r="V11" s="28">
        <v>-3027971</v>
      </c>
      <c r="W11" s="28"/>
      <c r="X11" s="28">
        <v>5997143</v>
      </c>
      <c r="Y11" s="28"/>
      <c r="Z11" s="28">
        <v>117532260</v>
      </c>
      <c r="AA11" s="28"/>
      <c r="AB11" s="28">
        <v>46433990</v>
      </c>
      <c r="AD11" s="28">
        <v>163966250</v>
      </c>
    </row>
    <row r="12" spans="1:30" s="67" customFormat="1" ht="20.25" customHeight="1">
      <c r="A12" s="67" t="s">
        <v>139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66"/>
      <c r="AA12" s="28"/>
      <c r="AB12" s="28"/>
      <c r="AC12" s="28"/>
      <c r="AD12" s="28"/>
    </row>
    <row r="13" spans="1:30" s="67" customFormat="1" ht="20.25" customHeight="1">
      <c r="A13" s="67" t="s">
        <v>131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66"/>
      <c r="AA13" s="28"/>
      <c r="AB13" s="28"/>
      <c r="AC13" s="28"/>
      <c r="AD13" s="28"/>
    </row>
    <row r="14" spans="1:30" s="67" customFormat="1" ht="20.25" customHeight="1">
      <c r="A14" s="156" t="s">
        <v>155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167"/>
      <c r="S14" s="28"/>
      <c r="T14" s="28"/>
      <c r="U14" s="28"/>
      <c r="V14" s="28"/>
      <c r="W14" s="28"/>
      <c r="X14" s="28"/>
      <c r="Y14" s="28"/>
      <c r="Z14" s="66"/>
      <c r="AA14" s="28"/>
      <c r="AB14" s="28"/>
      <c r="AC14" s="28"/>
      <c r="AD14" s="28"/>
    </row>
    <row r="15" spans="1:30" s="73" customFormat="1" ht="20.25" customHeight="1">
      <c r="A15" s="69" t="s">
        <v>213</v>
      </c>
      <c r="B15" s="160">
        <v>0</v>
      </c>
      <c r="C15" s="158"/>
      <c r="D15" s="160">
        <v>0</v>
      </c>
      <c r="E15" s="159"/>
      <c r="F15" s="160">
        <v>0</v>
      </c>
      <c r="G15" s="154"/>
      <c r="H15" s="160">
        <v>0</v>
      </c>
      <c r="I15" s="158"/>
      <c r="J15" s="160">
        <v>0</v>
      </c>
      <c r="K15" s="159"/>
      <c r="L15" s="160">
        <v>0</v>
      </c>
      <c r="M15" s="159"/>
      <c r="N15" s="160">
        <v>0</v>
      </c>
      <c r="O15" s="159"/>
      <c r="P15" s="160">
        <v>-5541696</v>
      </c>
      <c r="Q15" s="158"/>
      <c r="R15" s="160">
        <v>0</v>
      </c>
      <c r="S15" s="158"/>
      <c r="T15" s="160">
        <v>0</v>
      </c>
      <c r="U15" s="153"/>
      <c r="V15" s="160">
        <v>0</v>
      </c>
      <c r="W15" s="158"/>
      <c r="X15" s="160">
        <f>SUM(R15:W15)</f>
        <v>0</v>
      </c>
      <c r="Y15" s="159"/>
      <c r="Z15" s="160">
        <f>SUM(B15:P15)+X15</f>
        <v>-5541696</v>
      </c>
      <c r="AA15" s="82"/>
      <c r="AB15" s="168">
        <v>-2899045</v>
      </c>
      <c r="AC15" s="82"/>
      <c r="AD15" s="160">
        <f>SUM(Z15:AB15)</f>
        <v>-8440741</v>
      </c>
    </row>
    <row r="16" spans="1:30" s="4" customFormat="1" ht="20.25" customHeight="1">
      <c r="A16" s="156" t="s">
        <v>277</v>
      </c>
      <c r="B16" s="165">
        <f>SUM(B15:B15)</f>
        <v>0</v>
      </c>
      <c r="C16" s="162"/>
      <c r="D16" s="165">
        <f>SUM(D15:D15)</f>
        <v>0</v>
      </c>
      <c r="E16" s="163"/>
      <c r="F16" s="165">
        <f>SUM(F15:F15)</f>
        <v>0</v>
      </c>
      <c r="G16" s="167"/>
      <c r="H16" s="165">
        <f>SUM(H15:H15)</f>
        <v>0</v>
      </c>
      <c r="I16" s="162"/>
      <c r="J16" s="165">
        <f>SUM(J15:J15)</f>
        <v>0</v>
      </c>
      <c r="K16" s="163"/>
      <c r="L16" s="165">
        <f>SUM(L15:L15)</f>
        <v>0</v>
      </c>
      <c r="M16" s="163"/>
      <c r="N16" s="165">
        <f>SUM(N15:N15)</f>
        <v>0</v>
      </c>
      <c r="O16" s="163"/>
      <c r="P16" s="165">
        <f>SUM(P15:P15)</f>
        <v>-5541696</v>
      </c>
      <c r="Q16" s="162"/>
      <c r="R16" s="165">
        <f>SUM(R15:R15)</f>
        <v>0</v>
      </c>
      <c r="S16" s="162"/>
      <c r="T16" s="165">
        <f>SUM(T15:T15)</f>
        <v>0</v>
      </c>
      <c r="U16" s="155"/>
      <c r="V16" s="165">
        <f>SUM(V15:V15)</f>
        <v>0</v>
      </c>
      <c r="W16" s="162"/>
      <c r="X16" s="165">
        <f>SUM(X15:X15)</f>
        <v>0</v>
      </c>
      <c r="Y16" s="163"/>
      <c r="Z16" s="165">
        <f>SUM(Z15:Z15)</f>
        <v>-5541696</v>
      </c>
      <c r="AA16" s="83"/>
      <c r="AB16" s="165">
        <f>SUM(AB15:AB15)</f>
        <v>-2899045</v>
      </c>
      <c r="AC16" s="83"/>
      <c r="AD16" s="165">
        <f>SUM(AD15:AD15)</f>
        <v>-8440741</v>
      </c>
    </row>
    <row r="17" spans="1:30" s="4" customFormat="1" ht="20.25" customHeight="1">
      <c r="A17" s="118" t="s">
        <v>134</v>
      </c>
      <c r="B17" s="163"/>
      <c r="C17" s="162"/>
      <c r="D17" s="163"/>
      <c r="E17" s="163"/>
      <c r="F17" s="163"/>
      <c r="G17" s="163"/>
      <c r="H17" s="163"/>
      <c r="I17" s="162"/>
      <c r="J17" s="163"/>
      <c r="K17" s="163"/>
      <c r="L17" s="163"/>
      <c r="M17" s="163"/>
      <c r="N17" s="163"/>
      <c r="O17" s="163"/>
      <c r="P17" s="163"/>
      <c r="Q17" s="162"/>
      <c r="R17" s="163"/>
      <c r="S17" s="162"/>
      <c r="T17" s="163"/>
      <c r="U17" s="155"/>
      <c r="V17" s="163"/>
      <c r="W17" s="162"/>
      <c r="X17" s="163"/>
      <c r="Y17" s="163"/>
      <c r="Z17" s="163"/>
      <c r="AA17" s="83"/>
      <c r="AB17" s="166"/>
      <c r="AC17" s="83"/>
      <c r="AD17" s="79"/>
    </row>
    <row r="18" spans="1:30" s="4" customFormat="1" ht="20.25" customHeight="1">
      <c r="A18" s="118" t="s">
        <v>261</v>
      </c>
      <c r="B18" s="163"/>
      <c r="C18" s="162"/>
      <c r="D18" s="163"/>
      <c r="E18" s="163"/>
      <c r="F18" s="163"/>
      <c r="G18" s="163"/>
      <c r="H18" s="163"/>
      <c r="I18" s="162"/>
      <c r="J18" s="163"/>
      <c r="K18" s="163"/>
      <c r="L18" s="163"/>
      <c r="M18" s="163"/>
      <c r="N18" s="163"/>
      <c r="O18" s="163"/>
      <c r="P18" s="163"/>
      <c r="Q18" s="162"/>
      <c r="R18" s="163"/>
      <c r="S18" s="162"/>
      <c r="T18" s="163"/>
      <c r="U18" s="155"/>
      <c r="V18" s="163"/>
      <c r="W18" s="162"/>
      <c r="X18" s="163"/>
      <c r="Y18" s="163"/>
      <c r="Z18" s="163"/>
      <c r="AA18" s="83"/>
      <c r="AB18" s="166"/>
      <c r="AC18" s="83"/>
      <c r="AD18" s="79"/>
    </row>
    <row r="19" spans="1:30" s="4" customFormat="1" ht="20.25" customHeight="1">
      <c r="A19" s="69" t="s">
        <v>231</v>
      </c>
      <c r="B19" s="163"/>
      <c r="C19" s="162"/>
      <c r="D19" s="163"/>
      <c r="E19" s="163"/>
      <c r="F19" s="163"/>
      <c r="G19" s="163"/>
      <c r="H19" s="163"/>
      <c r="I19" s="162"/>
      <c r="J19" s="163"/>
      <c r="K19" s="163"/>
      <c r="L19" s="163"/>
      <c r="M19" s="163"/>
      <c r="N19" s="163"/>
      <c r="O19" s="163"/>
      <c r="P19" s="163"/>
      <c r="Q19" s="162"/>
      <c r="R19" s="163"/>
      <c r="S19" s="162"/>
      <c r="T19" s="163"/>
      <c r="U19" s="155"/>
      <c r="V19" s="163"/>
      <c r="W19" s="162"/>
      <c r="X19" s="163"/>
      <c r="Y19" s="163"/>
      <c r="Z19" s="163"/>
      <c r="AA19" s="83"/>
      <c r="AB19" s="166"/>
      <c r="AC19" s="83"/>
      <c r="AD19" s="79"/>
    </row>
    <row r="20" spans="1:30" s="4" customFormat="1" ht="20.25" customHeight="1">
      <c r="A20" s="69" t="s">
        <v>212</v>
      </c>
      <c r="B20" s="154">
        <v>0</v>
      </c>
      <c r="C20" s="159"/>
      <c r="D20" s="154">
        <v>0</v>
      </c>
      <c r="E20" s="159"/>
      <c r="F20" s="154">
        <v>0</v>
      </c>
      <c r="G20" s="154"/>
      <c r="H20" s="154">
        <v>0</v>
      </c>
      <c r="I20" s="154"/>
      <c r="J20" s="154">
        <v>0</v>
      </c>
      <c r="K20" s="154"/>
      <c r="L20" s="154">
        <v>0</v>
      </c>
      <c r="M20" s="154"/>
      <c r="N20" s="154">
        <v>0</v>
      </c>
      <c r="O20" s="154"/>
      <c r="P20" s="154">
        <v>0</v>
      </c>
      <c r="Q20" s="162"/>
      <c r="R20" s="154">
        <v>0</v>
      </c>
      <c r="S20" s="154"/>
      <c r="T20" s="154">
        <v>0</v>
      </c>
      <c r="U20" s="154"/>
      <c r="V20" s="154">
        <v>0</v>
      </c>
      <c r="W20" s="154"/>
      <c r="X20" s="154">
        <f>SUM(R20:V20)</f>
        <v>0</v>
      </c>
      <c r="Y20" s="163"/>
      <c r="Z20" s="154">
        <f>SUM(B20:P20)+X20</f>
        <v>0</v>
      </c>
      <c r="AA20" s="83"/>
      <c r="AB20" s="154">
        <v>5003988</v>
      </c>
      <c r="AC20" s="83"/>
      <c r="AD20" s="154">
        <f>SUM(Z20:AB20)</f>
        <v>5003988</v>
      </c>
    </row>
    <row r="21" spans="1:30" s="4" customFormat="1" ht="20.25" customHeight="1">
      <c r="A21" s="69" t="s">
        <v>241</v>
      </c>
      <c r="B21" s="154"/>
      <c r="C21" s="159"/>
      <c r="D21" s="154"/>
      <c r="E21" s="159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62"/>
      <c r="R21" s="154"/>
      <c r="S21" s="154"/>
      <c r="T21" s="154"/>
      <c r="U21" s="154"/>
      <c r="V21" s="154"/>
      <c r="W21" s="154"/>
      <c r="X21" s="154"/>
      <c r="Y21" s="163"/>
      <c r="Z21" s="154"/>
      <c r="AA21" s="83"/>
      <c r="AB21" s="154"/>
      <c r="AC21" s="83"/>
      <c r="AD21" s="154"/>
    </row>
    <row r="22" spans="1:30" s="4" customFormat="1" ht="20.25" customHeight="1">
      <c r="A22" s="69" t="s">
        <v>242</v>
      </c>
      <c r="B22" s="154">
        <v>0</v>
      </c>
      <c r="C22" s="159"/>
      <c r="D22" s="154">
        <v>0</v>
      </c>
      <c r="E22" s="159"/>
      <c r="F22" s="154">
        <v>0</v>
      </c>
      <c r="G22" s="154"/>
      <c r="H22" s="154">
        <v>0</v>
      </c>
      <c r="I22" s="154"/>
      <c r="J22" s="154">
        <v>-94343</v>
      </c>
      <c r="K22" s="154"/>
      <c r="L22" s="154">
        <v>0</v>
      </c>
      <c r="M22" s="154"/>
      <c r="N22" s="154">
        <v>0</v>
      </c>
      <c r="O22" s="154"/>
      <c r="P22" s="154">
        <v>0</v>
      </c>
      <c r="Q22" s="162"/>
      <c r="R22" s="154">
        <v>499</v>
      </c>
      <c r="S22" s="154"/>
      <c r="T22" s="154">
        <v>0</v>
      </c>
      <c r="U22" s="154"/>
      <c r="V22" s="154">
        <v>-157541</v>
      </c>
      <c r="W22" s="154"/>
      <c r="X22" s="154">
        <f>SUM(R22:V22)</f>
        <v>-157042</v>
      </c>
      <c r="Y22" s="163"/>
      <c r="Z22" s="154">
        <v>-251385</v>
      </c>
      <c r="AA22" s="83"/>
      <c r="AB22" s="190">
        <v>-191179</v>
      </c>
      <c r="AC22" s="83"/>
      <c r="AD22" s="154">
        <f>SUM(Z22:AB22)</f>
        <v>-442564</v>
      </c>
    </row>
    <row r="23" spans="1:30" s="4" customFormat="1" ht="20.25" customHeight="1">
      <c r="A23" s="69" t="s">
        <v>262</v>
      </c>
      <c r="B23" s="154">
        <v>0</v>
      </c>
      <c r="C23" s="159"/>
      <c r="D23" s="154">
        <v>0</v>
      </c>
      <c r="E23" s="159"/>
      <c r="F23" s="154">
        <v>0</v>
      </c>
      <c r="G23" s="154"/>
      <c r="H23" s="154">
        <v>0</v>
      </c>
      <c r="I23" s="154"/>
      <c r="J23" s="154">
        <v>49121</v>
      </c>
      <c r="K23" s="154"/>
      <c r="L23" s="154">
        <v>-5159</v>
      </c>
      <c r="M23" s="154"/>
      <c r="N23" s="154">
        <v>0</v>
      </c>
      <c r="O23" s="154"/>
      <c r="P23" s="154">
        <v>0</v>
      </c>
      <c r="Q23" s="162"/>
      <c r="R23" s="154">
        <v>0</v>
      </c>
      <c r="S23" s="154"/>
      <c r="T23" s="154">
        <v>0</v>
      </c>
      <c r="U23" s="154"/>
      <c r="V23" s="154">
        <v>0</v>
      </c>
      <c r="W23" s="154"/>
      <c r="X23" s="154">
        <f>SUM(R23:V23)</f>
        <v>0</v>
      </c>
      <c r="Y23" s="163"/>
      <c r="Z23" s="154">
        <f>SUM(B23:P23)+X23</f>
        <v>43962</v>
      </c>
      <c r="AA23" s="83"/>
      <c r="AB23" s="154">
        <v>0</v>
      </c>
      <c r="AC23" s="83"/>
      <c r="AD23" s="154">
        <f>SUM(Z23:AB23)</f>
        <v>43962</v>
      </c>
    </row>
    <row r="24" spans="1:30" s="4" customFormat="1" ht="20.25" customHeight="1">
      <c r="A24" s="69" t="s">
        <v>217</v>
      </c>
      <c r="B24" s="154">
        <v>0</v>
      </c>
      <c r="C24" s="159"/>
      <c r="D24" s="154">
        <v>0</v>
      </c>
      <c r="E24" s="159"/>
      <c r="F24" s="154">
        <v>0</v>
      </c>
      <c r="G24" s="154"/>
      <c r="H24" s="154">
        <v>0</v>
      </c>
      <c r="I24" s="154"/>
      <c r="J24" s="154">
        <v>0</v>
      </c>
      <c r="K24" s="154"/>
      <c r="L24" s="154">
        <v>0</v>
      </c>
      <c r="M24" s="154"/>
      <c r="N24" s="154">
        <v>0</v>
      </c>
      <c r="O24" s="154"/>
      <c r="P24" s="154">
        <v>0</v>
      </c>
      <c r="Q24" s="162"/>
      <c r="R24" s="154">
        <v>0</v>
      </c>
      <c r="S24" s="154"/>
      <c r="T24" s="154">
        <v>0</v>
      </c>
      <c r="U24" s="154"/>
      <c r="V24" s="154">
        <v>0</v>
      </c>
      <c r="W24" s="154"/>
      <c r="X24" s="154">
        <f>SUM(R24:V24)</f>
        <v>0</v>
      </c>
      <c r="Y24" s="163"/>
      <c r="Z24" s="154">
        <f>SUM(B24:P24)+X24</f>
        <v>0</v>
      </c>
      <c r="AA24" s="83"/>
      <c r="AB24" s="154">
        <v>207889</v>
      </c>
      <c r="AC24" s="83"/>
      <c r="AD24" s="154">
        <f>SUM(Z24:AB24)</f>
        <v>207889</v>
      </c>
    </row>
    <row r="25" spans="1:30" s="4" customFormat="1" ht="20.25" customHeight="1">
      <c r="A25" s="119" t="s">
        <v>135</v>
      </c>
      <c r="B25" s="161"/>
      <c r="C25" s="75"/>
      <c r="D25" s="161"/>
      <c r="E25" s="163"/>
      <c r="F25" s="161"/>
      <c r="G25" s="163"/>
      <c r="H25" s="161"/>
      <c r="I25" s="75"/>
      <c r="J25" s="161"/>
      <c r="K25" s="163"/>
      <c r="L25" s="161"/>
      <c r="M25" s="163"/>
      <c r="N25" s="161"/>
      <c r="O25" s="163"/>
      <c r="P25" s="161"/>
      <c r="Q25" s="75"/>
      <c r="R25" s="161"/>
      <c r="S25" s="75"/>
      <c r="T25" s="161"/>
      <c r="U25" s="71"/>
      <c r="V25" s="161"/>
      <c r="W25" s="75"/>
      <c r="X25" s="161"/>
      <c r="Y25" s="75"/>
      <c r="Z25" s="161"/>
      <c r="AA25" s="75"/>
      <c r="AB25" s="164"/>
      <c r="AC25" s="75"/>
      <c r="AD25" s="164"/>
    </row>
    <row r="26" spans="1:30" s="4" customFormat="1" ht="20.25" customHeight="1">
      <c r="A26" s="119" t="s">
        <v>261</v>
      </c>
      <c r="B26" s="165">
        <f>SUM(B22:B24)</f>
        <v>0</v>
      </c>
      <c r="C26" s="162"/>
      <c r="D26" s="165">
        <f>SUM(D22:D24)</f>
        <v>0</v>
      </c>
      <c r="E26" s="163"/>
      <c r="F26" s="165">
        <f>SUM(F22:F24)</f>
        <v>0</v>
      </c>
      <c r="G26" s="167"/>
      <c r="H26" s="165">
        <f>SUM(H22:H24)</f>
        <v>0</v>
      </c>
      <c r="I26" s="162"/>
      <c r="J26" s="165">
        <f>SUM(J22:J24)</f>
        <v>-45222</v>
      </c>
      <c r="K26" s="163"/>
      <c r="L26" s="165">
        <f>SUM(L22:L24)</f>
        <v>-5159</v>
      </c>
      <c r="M26" s="163"/>
      <c r="N26" s="165">
        <f>SUM(N22:N24)</f>
        <v>0</v>
      </c>
      <c r="O26" s="163"/>
      <c r="P26" s="165">
        <f>SUM(P22:P24)</f>
        <v>0</v>
      </c>
      <c r="Q26" s="162"/>
      <c r="R26" s="165">
        <f>SUM(R22:R24)</f>
        <v>499</v>
      </c>
      <c r="S26" s="162"/>
      <c r="T26" s="165">
        <f>SUM(T22:T24)</f>
        <v>0</v>
      </c>
      <c r="U26" s="155"/>
      <c r="V26" s="165">
        <f>SUM(V22:V24)</f>
        <v>-157541</v>
      </c>
      <c r="W26" s="162"/>
      <c r="X26" s="165">
        <f>SUM(X22:X24)</f>
        <v>-157042</v>
      </c>
      <c r="Y26" s="163"/>
      <c r="Z26" s="165">
        <f>SUM(Z22:Z24)</f>
        <v>-207423</v>
      </c>
      <c r="AA26" s="83"/>
      <c r="AB26" s="165">
        <f>SUM(AB20:AB24)</f>
        <v>5020698</v>
      </c>
      <c r="AC26" s="83"/>
      <c r="AD26" s="165">
        <f>SUM(AD20:AD24)</f>
        <v>4813275</v>
      </c>
    </row>
    <row r="27" spans="1:30" s="4" customFormat="1" ht="20.25" customHeight="1">
      <c r="A27" s="76" t="s">
        <v>136</v>
      </c>
      <c r="B27" s="163"/>
      <c r="C27" s="75"/>
      <c r="D27" s="163"/>
      <c r="E27" s="163"/>
      <c r="F27" s="163"/>
      <c r="G27" s="163"/>
      <c r="H27" s="163"/>
      <c r="I27" s="75"/>
      <c r="J27" s="163"/>
      <c r="K27" s="163"/>
      <c r="L27" s="163"/>
      <c r="M27" s="163"/>
      <c r="N27" s="163"/>
      <c r="O27" s="163"/>
      <c r="P27" s="163"/>
      <c r="Q27" s="75"/>
      <c r="R27" s="163"/>
      <c r="S27" s="75"/>
      <c r="T27" s="163"/>
      <c r="U27" s="71"/>
      <c r="V27" s="163"/>
      <c r="W27" s="75"/>
      <c r="X27" s="163"/>
      <c r="Y27" s="75"/>
      <c r="Z27" s="163"/>
      <c r="AA27" s="75"/>
      <c r="AB27" s="79"/>
      <c r="AC27" s="75"/>
      <c r="AD27" s="79"/>
    </row>
    <row r="28" spans="1:30" s="4" customFormat="1" ht="20.25" customHeight="1">
      <c r="A28" s="76" t="s">
        <v>131</v>
      </c>
      <c r="B28" s="165">
        <f>SUM(B16,B26)</f>
        <v>0</v>
      </c>
      <c r="C28" s="75"/>
      <c r="D28" s="165">
        <f>SUM(D16,D26)</f>
        <v>0</v>
      </c>
      <c r="E28" s="163"/>
      <c r="F28" s="165">
        <f>SUM(F16,F26)</f>
        <v>0</v>
      </c>
      <c r="G28" s="167"/>
      <c r="H28" s="165">
        <f>SUM(H16,H26)</f>
        <v>0</v>
      </c>
      <c r="I28" s="75"/>
      <c r="J28" s="165">
        <f>SUM(J16,J26)</f>
        <v>-45222</v>
      </c>
      <c r="K28" s="163"/>
      <c r="L28" s="165">
        <f>SUM(L16,L26)</f>
        <v>-5159</v>
      </c>
      <c r="M28" s="163"/>
      <c r="N28" s="165">
        <f>SUM(N16,N26)</f>
        <v>0</v>
      </c>
      <c r="O28" s="163"/>
      <c r="P28" s="165">
        <f>SUM(P16,P26)</f>
        <v>-5541696</v>
      </c>
      <c r="Q28" s="75"/>
      <c r="R28" s="165">
        <f>SUM(R16,R26)</f>
        <v>499</v>
      </c>
      <c r="S28" s="75"/>
      <c r="T28" s="165">
        <f>SUM(T16,T26)</f>
        <v>0</v>
      </c>
      <c r="U28" s="71"/>
      <c r="V28" s="165">
        <f>SUM(V16,V26)</f>
        <v>-157541</v>
      </c>
      <c r="W28" s="75"/>
      <c r="X28" s="165">
        <f>SUM(X16,X26)</f>
        <v>-157042</v>
      </c>
      <c r="Y28" s="75"/>
      <c r="Z28" s="165">
        <f>SUM(Z16,Z26)</f>
        <v>-5749119</v>
      </c>
      <c r="AA28" s="75"/>
      <c r="AB28" s="165">
        <f>SUM(AB16,AB26)</f>
        <v>2121653</v>
      </c>
      <c r="AC28" s="75"/>
      <c r="AD28" s="165">
        <f>SUM(AD16,AD26)</f>
        <v>-3627466</v>
      </c>
    </row>
    <row r="29" spans="1:30" s="4" customFormat="1" ht="20.25" customHeight="1">
      <c r="A29" s="76" t="s">
        <v>149</v>
      </c>
      <c r="B29" s="163"/>
      <c r="C29" s="75"/>
      <c r="D29" s="163"/>
      <c r="E29" s="163"/>
      <c r="F29" s="163"/>
      <c r="G29" s="163"/>
      <c r="H29" s="163"/>
      <c r="I29" s="75"/>
      <c r="J29" s="163"/>
      <c r="K29" s="163"/>
      <c r="L29" s="163"/>
      <c r="M29" s="163"/>
      <c r="N29" s="163"/>
      <c r="O29" s="163"/>
      <c r="P29" s="163"/>
      <c r="Q29" s="75"/>
      <c r="R29" s="163"/>
      <c r="S29" s="75"/>
      <c r="T29" s="163"/>
      <c r="U29" s="71"/>
      <c r="V29" s="163"/>
      <c r="W29" s="75"/>
      <c r="X29" s="163"/>
      <c r="Y29" s="75"/>
      <c r="Z29" s="163"/>
      <c r="AA29" s="75"/>
      <c r="AB29" s="79"/>
      <c r="AC29" s="75"/>
      <c r="AD29" s="79"/>
    </row>
    <row r="30" spans="1:30" s="73" customFormat="1" ht="20.25" customHeight="1">
      <c r="A30" s="69" t="s">
        <v>137</v>
      </c>
      <c r="B30" s="154">
        <v>0</v>
      </c>
      <c r="C30" s="159"/>
      <c r="D30" s="154">
        <v>0</v>
      </c>
      <c r="E30" s="159"/>
      <c r="F30" s="154">
        <v>0</v>
      </c>
      <c r="G30" s="154"/>
      <c r="H30" s="154">
        <v>0</v>
      </c>
      <c r="I30" s="154"/>
      <c r="J30" s="154">
        <v>0</v>
      </c>
      <c r="K30" s="154"/>
      <c r="L30" s="154">
        <v>0</v>
      </c>
      <c r="M30" s="154"/>
      <c r="N30" s="154">
        <v>0</v>
      </c>
      <c r="O30" s="154"/>
      <c r="P30" s="154">
        <v>11058741</v>
      </c>
      <c r="Q30" s="154"/>
      <c r="R30" s="154">
        <v>0</v>
      </c>
      <c r="S30" s="154"/>
      <c r="T30" s="154">
        <v>0</v>
      </c>
      <c r="U30" s="154"/>
      <c r="V30" s="154">
        <v>0</v>
      </c>
      <c r="W30" s="154"/>
      <c r="X30" s="154">
        <f>SUM(R30:V30)</f>
        <v>0</v>
      </c>
      <c r="Y30" s="154"/>
      <c r="Z30" s="154">
        <f>SUM(B30:P30)+X30</f>
        <v>11058741</v>
      </c>
      <c r="AA30" s="154"/>
      <c r="AB30" s="154">
        <v>5315402</v>
      </c>
      <c r="AC30" s="154"/>
      <c r="AD30" s="154">
        <f>SUM(Z30:AB30)</f>
        <v>16374143</v>
      </c>
    </row>
    <row r="31" spans="1:30" s="73" customFormat="1" ht="20.25" customHeight="1">
      <c r="A31" s="69" t="s">
        <v>138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7"/>
      <c r="Q31" s="70"/>
      <c r="R31" s="159"/>
      <c r="S31" s="159"/>
      <c r="T31" s="159"/>
      <c r="U31" s="153"/>
      <c r="V31" s="159"/>
      <c r="W31" s="159"/>
      <c r="X31" s="159"/>
      <c r="Y31" s="70"/>
      <c r="Z31" s="154"/>
      <c r="AA31" s="70"/>
      <c r="AB31" s="154"/>
      <c r="AC31" s="70"/>
      <c r="AD31" s="154"/>
    </row>
    <row r="32" spans="1:30" s="73" customFormat="1" ht="20.25" customHeight="1">
      <c r="A32" s="69" t="s">
        <v>309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7"/>
      <c r="Q32" s="70"/>
      <c r="R32" s="159"/>
      <c r="S32" s="159"/>
      <c r="T32" s="159"/>
      <c r="U32" s="153"/>
      <c r="V32" s="159"/>
      <c r="W32" s="159"/>
      <c r="X32" s="159"/>
      <c r="Y32" s="70"/>
      <c r="Z32" s="154"/>
      <c r="AA32" s="70"/>
      <c r="AB32" s="154"/>
      <c r="AC32" s="70"/>
      <c r="AD32" s="154"/>
    </row>
    <row r="33" spans="1:30" s="73" customFormat="1" ht="20.25" customHeight="1">
      <c r="A33" s="69" t="s">
        <v>233</v>
      </c>
      <c r="B33" s="154">
        <v>0</v>
      </c>
      <c r="C33" s="159"/>
      <c r="D33" s="154">
        <v>0</v>
      </c>
      <c r="E33" s="159"/>
      <c r="F33" s="154">
        <v>0</v>
      </c>
      <c r="G33" s="154"/>
      <c r="H33" s="154">
        <v>0</v>
      </c>
      <c r="I33" s="159"/>
      <c r="J33" s="154">
        <v>0</v>
      </c>
      <c r="K33" s="159"/>
      <c r="L33" s="154">
        <v>0</v>
      </c>
      <c r="M33" s="159"/>
      <c r="N33" s="154">
        <v>0</v>
      </c>
      <c r="O33" s="159"/>
      <c r="P33" s="157">
        <v>-101759</v>
      </c>
      <c r="Q33" s="70"/>
      <c r="R33" s="154">
        <v>0</v>
      </c>
      <c r="S33" s="154"/>
      <c r="T33" s="154">
        <v>0</v>
      </c>
      <c r="U33" s="154"/>
      <c r="V33" s="154">
        <v>0</v>
      </c>
      <c r="W33" s="154"/>
      <c r="X33" s="154">
        <f>SUM(R33:V33)</f>
        <v>0</v>
      </c>
      <c r="Y33" s="70"/>
      <c r="Z33" s="154">
        <f>SUM(B33:P33)+X33</f>
        <v>-101759</v>
      </c>
      <c r="AA33" s="70"/>
      <c r="AB33" s="154">
        <v>-13621</v>
      </c>
      <c r="AC33" s="70"/>
      <c r="AD33" s="154">
        <f>SUM(Z33:AB33)</f>
        <v>-115380</v>
      </c>
    </row>
    <row r="34" spans="1:30" s="73" customFormat="1" ht="20.25" customHeight="1">
      <c r="A34" s="69" t="s">
        <v>178</v>
      </c>
      <c r="B34" s="160">
        <v>0</v>
      </c>
      <c r="C34" s="159"/>
      <c r="D34" s="160">
        <v>0</v>
      </c>
      <c r="E34" s="159"/>
      <c r="F34" s="160">
        <v>0</v>
      </c>
      <c r="G34" s="154"/>
      <c r="H34" s="160">
        <v>0</v>
      </c>
      <c r="I34" s="159"/>
      <c r="J34" s="160">
        <v>0</v>
      </c>
      <c r="K34" s="159"/>
      <c r="L34" s="160">
        <v>0</v>
      </c>
      <c r="M34" s="159"/>
      <c r="N34" s="160">
        <v>0</v>
      </c>
      <c r="O34" s="159"/>
      <c r="P34" s="160">
        <v>0</v>
      </c>
      <c r="Q34" s="159"/>
      <c r="R34" s="160">
        <v>-685</v>
      </c>
      <c r="S34" s="159"/>
      <c r="T34" s="168">
        <v>-4525767</v>
      </c>
      <c r="U34" s="128"/>
      <c r="V34" s="168">
        <v>-1848996</v>
      </c>
      <c r="W34" s="70"/>
      <c r="X34" s="160">
        <f>SUM(R34:V34)</f>
        <v>-6375448</v>
      </c>
      <c r="Y34" s="70"/>
      <c r="Z34" s="160">
        <f>SUM(B34:P34)+X34</f>
        <v>-6375448</v>
      </c>
      <c r="AA34" s="70"/>
      <c r="AB34" s="169">
        <v>3502851</v>
      </c>
      <c r="AC34" s="70"/>
      <c r="AD34" s="191">
        <f>SUM(Z34:AB34)</f>
        <v>-2872597</v>
      </c>
    </row>
    <row r="35" spans="1:30" s="4" customFormat="1" ht="20.25" customHeight="1">
      <c r="A35" s="76" t="s">
        <v>150</v>
      </c>
      <c r="B35" s="167">
        <f>SUM(B29:B34)</f>
        <v>0</v>
      </c>
      <c r="C35" s="163"/>
      <c r="D35" s="167">
        <f>SUM(D29:D34)</f>
        <v>0</v>
      </c>
      <c r="E35" s="163"/>
      <c r="F35" s="167">
        <f>SUM(F29:F34)</f>
        <v>0</v>
      </c>
      <c r="G35" s="167"/>
      <c r="H35" s="167">
        <f>SUM(H29:H34)</f>
        <v>0</v>
      </c>
      <c r="I35" s="163"/>
      <c r="J35" s="167">
        <f>SUM(J29:J34)</f>
        <v>0</v>
      </c>
      <c r="K35" s="163"/>
      <c r="L35" s="167">
        <f>SUM(L29:L34)</f>
        <v>0</v>
      </c>
      <c r="M35" s="163"/>
      <c r="N35" s="167">
        <f>SUM(N29:N34)</f>
        <v>0</v>
      </c>
      <c r="O35" s="163"/>
      <c r="P35" s="167">
        <f>SUM(P29:P34)</f>
        <v>10956982</v>
      </c>
      <c r="Q35" s="77"/>
      <c r="R35" s="167">
        <f>SUM(R29:R34)</f>
        <v>-685</v>
      </c>
      <c r="S35" s="163"/>
      <c r="T35" s="167">
        <f>SUM(T29:T34)</f>
        <v>-4525767</v>
      </c>
      <c r="U35" s="85"/>
      <c r="V35" s="167">
        <f>SUM(V29:V34)</f>
        <v>-1848996</v>
      </c>
      <c r="W35" s="77"/>
      <c r="X35" s="167">
        <f>SUM(X29:X34)</f>
        <v>-6375448</v>
      </c>
      <c r="Y35" s="77"/>
      <c r="Z35" s="167">
        <f>SUM(B35:P35)+X35</f>
        <v>4581534</v>
      </c>
      <c r="AA35" s="77"/>
      <c r="AB35" s="167">
        <f>SUM(AB29:AB34)</f>
        <v>8804632</v>
      </c>
      <c r="AC35" s="77"/>
      <c r="AD35" s="167">
        <f>SUM(AD29:AD34)</f>
        <v>13386166</v>
      </c>
    </row>
    <row r="36" spans="1:30" s="73" customFormat="1" ht="20.25" customHeight="1">
      <c r="A36" s="69" t="s">
        <v>151</v>
      </c>
      <c r="B36" s="170">
        <v>0</v>
      </c>
      <c r="C36" s="159"/>
      <c r="D36" s="170">
        <v>0</v>
      </c>
      <c r="E36" s="159"/>
      <c r="F36" s="170">
        <v>0</v>
      </c>
      <c r="G36" s="154"/>
      <c r="H36" s="170">
        <v>0</v>
      </c>
      <c r="I36" s="159"/>
      <c r="J36" s="170">
        <v>0</v>
      </c>
      <c r="K36" s="159"/>
      <c r="L36" s="170">
        <v>0</v>
      </c>
      <c r="M36" s="159"/>
      <c r="N36" s="170">
        <v>0</v>
      </c>
      <c r="O36" s="159"/>
      <c r="P36" s="170">
        <v>372899</v>
      </c>
      <c r="Q36" s="86"/>
      <c r="R36" s="170">
        <f>-P36</f>
        <v>-372899</v>
      </c>
      <c r="S36" s="159"/>
      <c r="T36" s="170">
        <v>0</v>
      </c>
      <c r="U36" s="121"/>
      <c r="V36" s="170">
        <v>0</v>
      </c>
      <c r="W36" s="86"/>
      <c r="X36" s="170">
        <f>SUM(R36:V36)</f>
        <v>-372899</v>
      </c>
      <c r="Y36" s="86"/>
      <c r="Z36" s="170">
        <v>0</v>
      </c>
      <c r="AA36" s="86"/>
      <c r="AB36" s="170">
        <v>0</v>
      </c>
      <c r="AC36" s="86"/>
      <c r="AD36" s="170">
        <v>0</v>
      </c>
    </row>
    <row r="37" spans="1:30" s="67" customFormat="1" ht="20.25" customHeight="1" thickBot="1">
      <c r="A37" s="117" t="s">
        <v>269</v>
      </c>
      <c r="B37" s="78">
        <f>B11+B35+B28+B36</f>
        <v>7742942</v>
      </c>
      <c r="C37" s="84"/>
      <c r="D37" s="78">
        <f>D11+D35+D28+D36</f>
        <v>-1135146</v>
      </c>
      <c r="E37" s="84"/>
      <c r="F37" s="78">
        <f>F11+F35+F28+F36</f>
        <v>36462883</v>
      </c>
      <c r="G37" s="84"/>
      <c r="H37" s="78">
        <f>H11+H35+H28+H36</f>
        <v>3470021</v>
      </c>
      <c r="I37" s="84"/>
      <c r="J37" s="78">
        <f>J11+J35+J28+J36</f>
        <v>3997711</v>
      </c>
      <c r="K37" s="84"/>
      <c r="L37" s="78">
        <f>L11+L35+L28+L36</f>
        <v>-5159</v>
      </c>
      <c r="M37" s="84"/>
      <c r="N37" s="78">
        <f>N11+N35+N28+N36</f>
        <v>820666</v>
      </c>
      <c r="O37" s="84"/>
      <c r="P37" s="78">
        <f>P11+P35+P28+P36</f>
        <v>65919003</v>
      </c>
      <c r="Q37" s="84"/>
      <c r="R37" s="78">
        <f>R11+R35+R28+R36</f>
        <v>7272105</v>
      </c>
      <c r="S37" s="84"/>
      <c r="T37" s="78">
        <f>T11+T35+T28+T36</f>
        <v>-3145843</v>
      </c>
      <c r="U37" s="84"/>
      <c r="V37" s="78">
        <f>V11+V35+V28+V36</f>
        <v>-5034508</v>
      </c>
      <c r="W37" s="84"/>
      <c r="X37" s="78">
        <f>X11+X35+X28+X36</f>
        <v>-908246</v>
      </c>
      <c r="Y37" s="84"/>
      <c r="Z37" s="78">
        <f>Z11+Z35+Z28</f>
        <v>116364675</v>
      </c>
      <c r="AA37" s="84"/>
      <c r="AB37" s="78">
        <f>AB11+AB35+AB28+AB36</f>
        <v>57360275</v>
      </c>
      <c r="AC37" s="84"/>
      <c r="AD37" s="78">
        <f>AD11+AD35+AD28+AD36</f>
        <v>173724950</v>
      </c>
    </row>
    <row r="38" ht="22.5" thickTop="1"/>
  </sheetData>
  <sheetProtection/>
  <mergeCells count="2">
    <mergeCell ref="B4:AD4"/>
    <mergeCell ref="R5:X5"/>
  </mergeCells>
  <printOptions/>
  <pageMargins left="0.7" right="0.5" top="0.48" bottom="0.5" header="0.5" footer="0.5"/>
  <pageSetup firstPageNumber="11" useFirstPageNumber="1" horizontalDpi="600" verticalDpi="600" orientation="landscape" paperSize="9" scale="62" r:id="rId1"/>
  <headerFooter>
    <oddFooter>&amp;Lหมายเหตุประกอบงบการเงินเป็นส่วนหนึ่งของงบการเงินนี้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SheetLayoutView="85" zoomScalePageLayoutView="0" workbookViewId="0" topLeftCell="A1">
      <selection activeCell="A1" sqref="A1"/>
    </sheetView>
  </sheetViews>
  <sheetFormatPr defaultColWidth="9.140625" defaultRowHeight="22.5" customHeight="1"/>
  <cols>
    <col min="1" max="1" width="34.8515625" style="37" customWidth="1"/>
    <col min="2" max="2" width="8.140625" style="37" customWidth="1"/>
    <col min="3" max="3" width="1.7109375" style="37" customWidth="1"/>
    <col min="4" max="4" width="12.7109375" style="37" customWidth="1"/>
    <col min="5" max="5" width="1.7109375" style="37" customWidth="1"/>
    <col min="6" max="6" width="12.7109375" style="37" customWidth="1"/>
    <col min="7" max="7" width="1.7109375" style="37" customWidth="1"/>
    <col min="8" max="8" width="12.7109375" style="37" customWidth="1"/>
    <col min="9" max="9" width="1.7109375" style="37" customWidth="1"/>
    <col min="10" max="10" width="14.28125" style="37" customWidth="1"/>
    <col min="11" max="11" width="1.7109375" style="37" customWidth="1"/>
    <col min="12" max="12" width="13.00390625" style="37" customWidth="1"/>
    <col min="13" max="13" width="1.7109375" style="37" customWidth="1"/>
    <col min="14" max="14" width="13.00390625" style="37" customWidth="1"/>
    <col min="15" max="15" width="1.7109375" style="37" customWidth="1"/>
    <col min="16" max="16" width="13.421875" style="37" customWidth="1"/>
    <col min="17" max="17" width="1.7109375" style="37" customWidth="1"/>
    <col min="18" max="18" width="16.421875" style="37" customWidth="1"/>
    <col min="19" max="19" width="1.7109375" style="37" customWidth="1"/>
    <col min="20" max="20" width="13.421875" style="37" customWidth="1"/>
    <col min="21" max="16384" width="9.140625" style="37" customWidth="1"/>
  </cols>
  <sheetData>
    <row r="1" spans="1:19" ht="24.75" customHeight="1">
      <c r="A1" s="87" t="s">
        <v>98</v>
      </c>
      <c r="B1" s="56"/>
      <c r="C1" s="56"/>
      <c r="D1" s="57"/>
      <c r="E1" s="56"/>
      <c r="K1" s="56"/>
      <c r="L1" s="56"/>
      <c r="M1" s="56"/>
      <c r="N1" s="56"/>
      <c r="O1" s="56"/>
      <c r="Q1" s="56"/>
      <c r="S1" s="56"/>
    </row>
    <row r="2" spans="1:19" ht="24.75" customHeight="1">
      <c r="A2" s="87" t="s">
        <v>119</v>
      </c>
      <c r="B2" s="56"/>
      <c r="C2" s="56"/>
      <c r="D2" s="57"/>
      <c r="E2" s="56"/>
      <c r="K2" s="56"/>
      <c r="L2" s="56"/>
      <c r="M2" s="56"/>
      <c r="N2" s="56"/>
      <c r="O2" s="56"/>
      <c r="Q2" s="56"/>
      <c r="S2" s="56"/>
    </row>
    <row r="3" spans="1:20" ht="21.75" customHeight="1">
      <c r="A3" s="88"/>
      <c r="B3" s="88"/>
      <c r="C3" s="88"/>
      <c r="D3" s="57"/>
      <c r="E3" s="88"/>
      <c r="F3" s="18"/>
      <c r="G3" s="18"/>
      <c r="H3" s="18"/>
      <c r="I3" s="18"/>
      <c r="J3" s="18"/>
      <c r="K3" s="88"/>
      <c r="L3" s="88"/>
      <c r="M3" s="88"/>
      <c r="N3" s="88"/>
      <c r="O3" s="88"/>
      <c r="P3" s="18"/>
      <c r="Q3" s="88"/>
      <c r="R3" s="18"/>
      <c r="S3" s="88"/>
      <c r="T3" s="58" t="s">
        <v>108</v>
      </c>
    </row>
    <row r="4" spans="1:20" ht="21.75" customHeight="1">
      <c r="A4" s="89"/>
      <c r="B4" s="89"/>
      <c r="C4" s="89"/>
      <c r="D4" s="207" t="s">
        <v>42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ht="21.75" customHeight="1">
      <c r="A5" s="89"/>
      <c r="B5" s="89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210" t="s">
        <v>118</v>
      </c>
      <c r="Q5" s="210"/>
      <c r="R5" s="210"/>
      <c r="S5" s="90"/>
      <c r="T5" s="22"/>
    </row>
    <row r="6" spans="1:20" ht="21.75" customHeight="1">
      <c r="A6" s="89"/>
      <c r="B6" s="89"/>
      <c r="C6" s="89"/>
      <c r="D6" s="90"/>
      <c r="E6" s="90"/>
      <c r="F6" s="90"/>
      <c r="G6" s="90"/>
      <c r="H6" s="90"/>
      <c r="I6" s="90"/>
      <c r="J6" s="111" t="s">
        <v>41</v>
      </c>
      <c r="K6" s="90"/>
      <c r="L6" s="90"/>
      <c r="M6" s="90"/>
      <c r="N6" s="90"/>
      <c r="O6" s="90"/>
      <c r="P6" s="90"/>
      <c r="Q6" s="90"/>
      <c r="R6" s="91" t="s">
        <v>120</v>
      </c>
      <c r="S6" s="90"/>
      <c r="T6" s="22"/>
    </row>
    <row r="7" spans="1:20" ht="21.75" customHeight="1">
      <c r="A7" s="62"/>
      <c r="B7" s="62"/>
      <c r="C7" s="62"/>
      <c r="D7" s="62" t="s">
        <v>17</v>
      </c>
      <c r="E7" s="62"/>
      <c r="F7" s="62"/>
      <c r="G7" s="62"/>
      <c r="H7" s="62"/>
      <c r="I7" s="62"/>
      <c r="J7" s="62" t="s">
        <v>156</v>
      </c>
      <c r="K7" s="90"/>
      <c r="L7" s="90"/>
      <c r="M7" s="90"/>
      <c r="N7" s="92" t="s">
        <v>51</v>
      </c>
      <c r="O7" s="90"/>
      <c r="P7" s="24" t="s">
        <v>79</v>
      </c>
      <c r="Q7" s="24"/>
      <c r="R7" s="59" t="s">
        <v>121</v>
      </c>
      <c r="S7" s="62"/>
      <c r="T7" s="22"/>
    </row>
    <row r="8" spans="1:20" ht="21.75" customHeight="1">
      <c r="A8" s="62"/>
      <c r="B8" s="62"/>
      <c r="C8" s="62"/>
      <c r="D8" s="62" t="s">
        <v>58</v>
      </c>
      <c r="E8" s="62"/>
      <c r="F8" s="62" t="s">
        <v>24</v>
      </c>
      <c r="G8" s="62"/>
      <c r="H8" s="62"/>
      <c r="I8" s="62"/>
      <c r="J8" s="62" t="s">
        <v>157</v>
      </c>
      <c r="K8" s="62"/>
      <c r="L8" s="62" t="s">
        <v>82</v>
      </c>
      <c r="M8" s="62"/>
      <c r="N8" s="62" t="s">
        <v>33</v>
      </c>
      <c r="O8" s="62"/>
      <c r="P8" s="24" t="s">
        <v>54</v>
      </c>
      <c r="Q8" s="24"/>
      <c r="R8" s="60" t="s">
        <v>123</v>
      </c>
      <c r="S8" s="62"/>
      <c r="T8" s="60" t="s">
        <v>68</v>
      </c>
    </row>
    <row r="9" spans="1:20" ht="21.75" customHeight="1">
      <c r="A9" s="93"/>
      <c r="B9" s="181" t="s">
        <v>1</v>
      </c>
      <c r="C9" s="181"/>
      <c r="D9" s="63" t="s">
        <v>125</v>
      </c>
      <c r="E9" s="93"/>
      <c r="F9" s="63" t="s">
        <v>140</v>
      </c>
      <c r="G9" s="62"/>
      <c r="H9" s="63" t="s">
        <v>154</v>
      </c>
      <c r="I9" s="62"/>
      <c r="J9" s="63" t="s">
        <v>158</v>
      </c>
      <c r="K9" s="93"/>
      <c r="L9" s="63" t="s">
        <v>70</v>
      </c>
      <c r="M9" s="93"/>
      <c r="N9" s="63" t="s">
        <v>55</v>
      </c>
      <c r="O9" s="93"/>
      <c r="P9" s="25" t="s">
        <v>0</v>
      </c>
      <c r="Q9" s="24"/>
      <c r="R9" s="64" t="s">
        <v>16</v>
      </c>
      <c r="S9" s="93"/>
      <c r="T9" s="64" t="s">
        <v>26</v>
      </c>
    </row>
    <row r="10" spans="1:20" ht="21.75" customHeight="1">
      <c r="A10" s="115" t="s">
        <v>238</v>
      </c>
      <c r="B10" s="93"/>
      <c r="C10" s="93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20" s="36" customFormat="1" ht="21.75" customHeight="1">
      <c r="A11" s="32" t="s">
        <v>239</v>
      </c>
      <c r="B11" s="32"/>
      <c r="C11" s="32"/>
      <c r="D11" s="172">
        <v>7742942</v>
      </c>
      <c r="E11" s="171"/>
      <c r="F11" s="172">
        <v>35572855</v>
      </c>
      <c r="G11" s="171"/>
      <c r="H11" s="172">
        <v>3470021</v>
      </c>
      <c r="I11" s="171"/>
      <c r="J11" s="172">
        <v>428671</v>
      </c>
      <c r="K11" s="171"/>
      <c r="L11" s="172">
        <v>820666</v>
      </c>
      <c r="M11" s="171"/>
      <c r="N11" s="172">
        <v>27566867</v>
      </c>
      <c r="O11" s="171"/>
      <c r="P11" s="172">
        <v>1280946</v>
      </c>
      <c r="Q11" s="97"/>
      <c r="R11" s="172">
        <v>1280946</v>
      </c>
      <c r="S11" s="97"/>
      <c r="T11" s="172">
        <f>D11+F11+L11+N11+R11+H11+J11</f>
        <v>76882968</v>
      </c>
    </row>
    <row r="12" spans="1:20" s="36" customFormat="1" ht="21.75" customHeight="1">
      <c r="A12" s="32" t="s">
        <v>130</v>
      </c>
      <c r="B12" s="32"/>
      <c r="C12" s="3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74"/>
      <c r="S12" s="26"/>
      <c r="T12" s="26"/>
    </row>
    <row r="13" spans="1:20" s="36" customFormat="1" ht="21.75" customHeight="1">
      <c r="A13" s="32" t="s">
        <v>131</v>
      </c>
      <c r="B13" s="32"/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4"/>
      <c r="S13" s="26"/>
      <c r="T13" s="26"/>
    </row>
    <row r="14" spans="1:20" s="36" customFormat="1" ht="21.75" customHeight="1">
      <c r="A14" s="68" t="s">
        <v>132</v>
      </c>
      <c r="B14" s="32"/>
      <c r="C14" s="3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74"/>
      <c r="S14" s="26"/>
      <c r="T14" s="26"/>
    </row>
    <row r="15" spans="1:20" s="36" customFormat="1" ht="21.75" customHeight="1">
      <c r="A15" s="34" t="s">
        <v>228</v>
      </c>
      <c r="B15" s="94">
        <v>38</v>
      </c>
      <c r="C15" s="94"/>
      <c r="D15" s="110">
        <v>0</v>
      </c>
      <c r="E15" s="98"/>
      <c r="F15" s="110">
        <v>0</v>
      </c>
      <c r="G15" s="40"/>
      <c r="H15" s="110">
        <v>0</v>
      </c>
      <c r="I15" s="40"/>
      <c r="J15" s="110">
        <v>0</v>
      </c>
      <c r="K15" s="98"/>
      <c r="L15" s="110">
        <v>0</v>
      </c>
      <c r="M15" s="98"/>
      <c r="N15" s="81">
        <v>-4258619</v>
      </c>
      <c r="O15" s="98"/>
      <c r="P15" s="110">
        <v>0</v>
      </c>
      <c r="Q15" s="98"/>
      <c r="R15" s="110">
        <f>P15</f>
        <v>0</v>
      </c>
      <c r="S15" s="26"/>
      <c r="T15" s="110">
        <f>D15+F15+L15+N15+R15+H15+J15</f>
        <v>-4258619</v>
      </c>
    </row>
    <row r="16" spans="1:20" s="36" customFormat="1" ht="21.75" customHeight="1">
      <c r="A16" s="68" t="s">
        <v>133</v>
      </c>
      <c r="B16" s="94"/>
      <c r="C16" s="94"/>
      <c r="D16" s="120">
        <f>D15</f>
        <v>0</v>
      </c>
      <c r="E16" s="26"/>
      <c r="F16" s="120">
        <f>F15</f>
        <v>0</v>
      </c>
      <c r="G16" s="41"/>
      <c r="H16" s="120">
        <f>H15</f>
        <v>0</v>
      </c>
      <c r="I16" s="41"/>
      <c r="J16" s="120">
        <f>J15</f>
        <v>0</v>
      </c>
      <c r="K16" s="26"/>
      <c r="L16" s="120">
        <f>L15</f>
        <v>0</v>
      </c>
      <c r="M16" s="26"/>
      <c r="N16" s="120">
        <f>N15</f>
        <v>-4258619</v>
      </c>
      <c r="O16" s="26"/>
      <c r="P16" s="120">
        <f>P15</f>
        <v>0</v>
      </c>
      <c r="Q16" s="26"/>
      <c r="R16" s="120">
        <f>R15</f>
        <v>0</v>
      </c>
      <c r="S16" s="26"/>
      <c r="T16" s="120">
        <f>T15</f>
        <v>-4258619</v>
      </c>
    </row>
    <row r="17" spans="1:20" s="36" customFormat="1" ht="21.75" customHeight="1">
      <c r="A17" s="32" t="s">
        <v>141</v>
      </c>
      <c r="B17" s="94"/>
      <c r="C17" s="94"/>
      <c r="D17" s="28"/>
      <c r="E17" s="26"/>
      <c r="F17" s="28"/>
      <c r="G17" s="28"/>
      <c r="H17" s="28"/>
      <c r="I17" s="28"/>
      <c r="J17" s="28"/>
      <c r="K17" s="26"/>
      <c r="L17" s="28"/>
      <c r="M17" s="26"/>
      <c r="N17" s="28"/>
      <c r="O17" s="26"/>
      <c r="P17" s="28"/>
      <c r="Q17" s="26"/>
      <c r="R17" s="74"/>
      <c r="S17" s="26"/>
      <c r="T17" s="28"/>
    </row>
    <row r="18" spans="1:20" s="36" customFormat="1" ht="21.75" customHeight="1">
      <c r="A18" s="32" t="s">
        <v>131</v>
      </c>
      <c r="B18" s="94"/>
      <c r="C18" s="94"/>
      <c r="D18" s="120">
        <f>D16</f>
        <v>0</v>
      </c>
      <c r="E18" s="26"/>
      <c r="F18" s="120">
        <f>F16</f>
        <v>0</v>
      </c>
      <c r="G18" s="41"/>
      <c r="H18" s="120">
        <f>H16</f>
        <v>0</v>
      </c>
      <c r="I18" s="41"/>
      <c r="J18" s="120">
        <f>J16</f>
        <v>0</v>
      </c>
      <c r="K18" s="26"/>
      <c r="L18" s="120">
        <f>L16</f>
        <v>0</v>
      </c>
      <c r="M18" s="26"/>
      <c r="N18" s="120">
        <f>N16</f>
        <v>-4258619</v>
      </c>
      <c r="O18" s="26"/>
      <c r="P18" s="120">
        <f>P16</f>
        <v>0</v>
      </c>
      <c r="Q18" s="26"/>
      <c r="R18" s="120">
        <f>R16</f>
        <v>0</v>
      </c>
      <c r="S18" s="26"/>
      <c r="T18" s="120">
        <f>T16</f>
        <v>-4258619</v>
      </c>
    </row>
    <row r="19" spans="1:20" s="36" customFormat="1" ht="21.75" customHeight="1">
      <c r="A19" s="32" t="s">
        <v>149</v>
      </c>
      <c r="B19" s="32"/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74"/>
      <c r="S19" s="26"/>
      <c r="T19" s="26"/>
    </row>
    <row r="20" spans="1:20" s="36" customFormat="1" ht="21.75" customHeight="1">
      <c r="A20" s="34" t="s">
        <v>137</v>
      </c>
      <c r="B20" s="32"/>
      <c r="C20" s="32"/>
      <c r="D20" s="182">
        <v>0</v>
      </c>
      <c r="E20" s="98"/>
      <c r="F20" s="182">
        <v>0</v>
      </c>
      <c r="G20" s="40"/>
      <c r="H20" s="182">
        <v>0</v>
      </c>
      <c r="I20" s="40"/>
      <c r="J20" s="182">
        <v>0</v>
      </c>
      <c r="K20" s="98"/>
      <c r="L20" s="182">
        <v>0</v>
      </c>
      <c r="M20" s="98"/>
      <c r="N20" s="182">
        <v>8935807</v>
      </c>
      <c r="O20" s="98"/>
      <c r="P20" s="182">
        <v>0</v>
      </c>
      <c r="Q20" s="98"/>
      <c r="R20" s="182">
        <f>P20</f>
        <v>0</v>
      </c>
      <c r="S20" s="98"/>
      <c r="T20" s="182">
        <f>D20+F20+L20+N20+R20+H20+J20</f>
        <v>8935807</v>
      </c>
    </row>
    <row r="21" spans="1:20" s="36" customFormat="1" ht="21.75" customHeight="1">
      <c r="A21" s="32" t="s">
        <v>150</v>
      </c>
      <c r="B21" s="32"/>
      <c r="C21" s="32"/>
      <c r="D21" s="120">
        <v>0</v>
      </c>
      <c r="E21" s="26"/>
      <c r="F21" s="120">
        <v>0</v>
      </c>
      <c r="G21" s="41"/>
      <c r="H21" s="120">
        <v>0</v>
      </c>
      <c r="I21" s="41"/>
      <c r="J21" s="120">
        <v>0</v>
      </c>
      <c r="K21" s="26"/>
      <c r="L21" s="120">
        <v>0</v>
      </c>
      <c r="M21" s="26"/>
      <c r="N21" s="120">
        <f>N20</f>
        <v>8935807</v>
      </c>
      <c r="O21" s="26"/>
      <c r="P21" s="120">
        <v>0</v>
      </c>
      <c r="Q21" s="26"/>
      <c r="R21" s="120">
        <f>P21</f>
        <v>0</v>
      </c>
      <c r="S21" s="26"/>
      <c r="T21" s="120">
        <f>D21+F21+L21+N21+R21+H21+J21</f>
        <v>8935807</v>
      </c>
    </row>
    <row r="22" spans="1:20" s="36" customFormat="1" ht="21.75" customHeight="1">
      <c r="A22" s="37" t="s">
        <v>151</v>
      </c>
      <c r="B22" s="32"/>
      <c r="C22" s="32"/>
      <c r="D22" s="110">
        <v>0</v>
      </c>
      <c r="E22" s="26"/>
      <c r="F22" s="110">
        <v>0</v>
      </c>
      <c r="G22" s="40"/>
      <c r="H22" s="110">
        <v>0</v>
      </c>
      <c r="I22" s="40"/>
      <c r="J22" s="110">
        <v>0</v>
      </c>
      <c r="K22" s="26"/>
      <c r="L22" s="110">
        <v>0</v>
      </c>
      <c r="M22" s="26"/>
      <c r="N22" s="72">
        <v>777</v>
      </c>
      <c r="O22" s="26"/>
      <c r="P22" s="110">
        <v>-777</v>
      </c>
      <c r="Q22" s="26"/>
      <c r="R22" s="110">
        <f>P22</f>
        <v>-777</v>
      </c>
      <c r="S22" s="26"/>
      <c r="T22" s="110">
        <f>D22+F22+L22+N22+R22+H22+J22</f>
        <v>0</v>
      </c>
    </row>
    <row r="23" spans="1:20" s="36" customFormat="1" ht="21.75" customHeight="1" thickBot="1">
      <c r="A23" s="32" t="s">
        <v>240</v>
      </c>
      <c r="B23" s="32"/>
      <c r="C23" s="32"/>
      <c r="D23" s="96">
        <f>D22+D18+D11</f>
        <v>7742942</v>
      </c>
      <c r="E23" s="26"/>
      <c r="F23" s="96">
        <f>F22+F18+F11</f>
        <v>35572855</v>
      </c>
      <c r="G23" s="28"/>
      <c r="H23" s="96">
        <f>H22+H18+H11</f>
        <v>3470021</v>
      </c>
      <c r="I23" s="28"/>
      <c r="J23" s="96">
        <f>J22+J18+J11</f>
        <v>428671</v>
      </c>
      <c r="K23" s="26"/>
      <c r="L23" s="96">
        <f>L22+L18+L11</f>
        <v>820666</v>
      </c>
      <c r="M23" s="26"/>
      <c r="N23" s="96">
        <f>N21+N22+N18+N11</f>
        <v>32244832</v>
      </c>
      <c r="O23" s="26"/>
      <c r="P23" s="96">
        <f>P22+P18+P11</f>
        <v>1280169</v>
      </c>
      <c r="Q23" s="22"/>
      <c r="R23" s="96">
        <f>R22+R18+R11</f>
        <v>1280169</v>
      </c>
      <c r="S23" s="28"/>
      <c r="T23" s="96">
        <f>T22+T18+T11+T21</f>
        <v>81560156</v>
      </c>
    </row>
    <row r="24" ht="22.5" customHeight="1" thickTop="1"/>
  </sheetData>
  <sheetProtection/>
  <mergeCells count="2">
    <mergeCell ref="D4:T4"/>
    <mergeCell ref="P5:R5"/>
  </mergeCells>
  <printOptions/>
  <pageMargins left="0.7" right="0.7" top="0.48" bottom="0.5" header="0.5" footer="0.5"/>
  <pageSetup firstPageNumber="12" useFirstPageNumber="1" horizontalDpi="600" verticalDpi="600" orientation="landscape" paperSize="9" scale="83" r:id="rId1"/>
  <headerFooter alignWithMargins="0">
    <oddFooter xml:space="preserve">&amp;Lหมายเหตุประกอบงบการเงินเป็นส่วนหนึ่งของงบการเงินนี้
&amp;C&amp;P&amp;R&amp;"Angsana New,Italic"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SheetLayoutView="85" zoomScalePageLayoutView="0" workbookViewId="0" topLeftCell="A1">
      <selection activeCell="A1" sqref="A1"/>
    </sheetView>
  </sheetViews>
  <sheetFormatPr defaultColWidth="9.140625" defaultRowHeight="22.5" customHeight="1"/>
  <cols>
    <col min="1" max="1" width="37.28125" style="37" customWidth="1"/>
    <col min="2" max="2" width="8.57421875" style="37" customWidth="1"/>
    <col min="3" max="3" width="13.8515625" style="37" customWidth="1"/>
    <col min="4" max="4" width="1.28515625" style="37" customWidth="1"/>
    <col min="5" max="5" width="13.8515625" style="37" customWidth="1"/>
    <col min="6" max="6" width="1.28515625" style="37" customWidth="1"/>
    <col min="7" max="7" width="14.7109375" style="37" customWidth="1"/>
    <col min="8" max="8" width="1.28515625" style="37" customWidth="1"/>
    <col min="9" max="9" width="17.28125" style="37" customWidth="1"/>
    <col min="10" max="10" width="1.28515625" style="37" customWidth="1"/>
    <col min="11" max="11" width="13.140625" style="37" customWidth="1"/>
    <col min="12" max="12" width="1.28515625" style="37" customWidth="1"/>
    <col min="13" max="13" width="13.140625" style="37" customWidth="1"/>
    <col min="14" max="14" width="1.28515625" style="37" customWidth="1"/>
    <col min="15" max="15" width="14.7109375" style="37" customWidth="1"/>
    <col min="16" max="16" width="1.28515625" style="37" customWidth="1"/>
    <col min="17" max="17" width="17.28125" style="37" customWidth="1"/>
    <col min="18" max="18" width="1.28515625" style="37" customWidth="1"/>
    <col min="19" max="19" width="15.28125" style="37" customWidth="1"/>
    <col min="20" max="16384" width="9.140625" style="37" customWidth="1"/>
  </cols>
  <sheetData>
    <row r="1" spans="1:18" ht="24.75" customHeight="1">
      <c r="A1" s="87" t="s">
        <v>98</v>
      </c>
      <c r="B1" s="56"/>
      <c r="C1" s="57"/>
      <c r="D1" s="56"/>
      <c r="J1" s="56"/>
      <c r="K1" s="56"/>
      <c r="L1" s="56"/>
      <c r="M1" s="56"/>
      <c r="N1" s="56"/>
      <c r="P1" s="56"/>
      <c r="R1" s="56"/>
    </row>
    <row r="2" spans="1:18" ht="24.75" customHeight="1">
      <c r="A2" s="87" t="s">
        <v>119</v>
      </c>
      <c r="B2" s="56"/>
      <c r="C2" s="57"/>
      <c r="D2" s="56"/>
      <c r="J2" s="56"/>
      <c r="K2" s="56"/>
      <c r="L2" s="56"/>
      <c r="M2" s="56"/>
      <c r="N2" s="56"/>
      <c r="P2" s="56"/>
      <c r="R2" s="56"/>
    </row>
    <row r="3" spans="1:18" ht="24.75" customHeight="1">
      <c r="A3" s="80"/>
      <c r="B3" s="55"/>
      <c r="C3" s="57"/>
      <c r="D3" s="56"/>
      <c r="J3" s="56"/>
      <c r="K3" s="56"/>
      <c r="L3" s="56"/>
      <c r="M3" s="56"/>
      <c r="N3" s="56"/>
      <c r="P3" s="56"/>
      <c r="R3" s="56"/>
    </row>
    <row r="4" spans="1:19" ht="21.75" customHeight="1">
      <c r="A4" s="88"/>
      <c r="B4" s="88"/>
      <c r="C4" s="57"/>
      <c r="D4" s="88"/>
      <c r="E4" s="18"/>
      <c r="F4" s="18"/>
      <c r="G4" s="18"/>
      <c r="H4" s="18"/>
      <c r="I4" s="18"/>
      <c r="J4" s="88"/>
      <c r="K4" s="88"/>
      <c r="L4" s="88"/>
      <c r="M4" s="88"/>
      <c r="N4" s="88"/>
      <c r="O4" s="18"/>
      <c r="P4" s="88"/>
      <c r="Q4" s="18"/>
      <c r="R4" s="88"/>
      <c r="S4" s="58" t="s">
        <v>108</v>
      </c>
    </row>
    <row r="5" spans="1:19" ht="21.75" customHeight="1">
      <c r="A5" s="89"/>
      <c r="B5" s="89"/>
      <c r="C5" s="207" t="s">
        <v>42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19" ht="22.5" customHeight="1">
      <c r="A6" s="89"/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210" t="s">
        <v>118</v>
      </c>
      <c r="P6" s="210"/>
      <c r="Q6" s="210"/>
      <c r="R6" s="90"/>
      <c r="S6" s="22"/>
    </row>
    <row r="7" spans="1:19" ht="21.75" customHeight="1">
      <c r="A7" s="89"/>
      <c r="B7" s="89"/>
      <c r="C7" s="90"/>
      <c r="D7" s="90"/>
      <c r="E7" s="90"/>
      <c r="F7" s="90"/>
      <c r="G7" s="90"/>
      <c r="H7" s="90"/>
      <c r="I7" s="111" t="s">
        <v>41</v>
      </c>
      <c r="J7" s="90"/>
      <c r="K7" s="90"/>
      <c r="L7" s="90"/>
      <c r="M7" s="90"/>
      <c r="N7" s="90"/>
      <c r="O7" s="90"/>
      <c r="P7" s="90"/>
      <c r="Q7" s="91" t="s">
        <v>120</v>
      </c>
      <c r="R7" s="90"/>
      <c r="S7" s="22"/>
    </row>
    <row r="8" spans="1:19" ht="21.75" customHeight="1">
      <c r="A8" s="62"/>
      <c r="B8" s="62"/>
      <c r="C8" s="62" t="s">
        <v>17</v>
      </c>
      <c r="D8" s="62"/>
      <c r="E8" s="62"/>
      <c r="F8" s="62"/>
      <c r="G8" s="62"/>
      <c r="H8" s="62"/>
      <c r="I8" s="62" t="s">
        <v>156</v>
      </c>
      <c r="J8" s="90"/>
      <c r="K8" s="90"/>
      <c r="L8" s="90"/>
      <c r="M8" s="92" t="s">
        <v>51</v>
      </c>
      <c r="N8" s="90"/>
      <c r="O8" s="24" t="s">
        <v>79</v>
      </c>
      <c r="P8" s="24"/>
      <c r="Q8" s="59" t="s">
        <v>121</v>
      </c>
      <c r="R8" s="62"/>
      <c r="S8" s="22"/>
    </row>
    <row r="9" spans="1:19" ht="21.75" customHeight="1">
      <c r="A9" s="62"/>
      <c r="B9" s="62"/>
      <c r="C9" s="62" t="s">
        <v>58</v>
      </c>
      <c r="D9" s="62"/>
      <c r="E9" s="62" t="s">
        <v>24</v>
      </c>
      <c r="F9" s="62"/>
      <c r="G9" s="62"/>
      <c r="H9" s="62"/>
      <c r="I9" s="62" t="s">
        <v>157</v>
      </c>
      <c r="J9" s="62"/>
      <c r="K9" s="62" t="s">
        <v>82</v>
      </c>
      <c r="L9" s="62"/>
      <c r="M9" s="62" t="s">
        <v>33</v>
      </c>
      <c r="N9" s="62"/>
      <c r="O9" s="24" t="s">
        <v>54</v>
      </c>
      <c r="P9" s="24"/>
      <c r="Q9" s="60" t="s">
        <v>123</v>
      </c>
      <c r="R9" s="62"/>
      <c r="S9" s="60" t="s">
        <v>68</v>
      </c>
    </row>
    <row r="10" spans="1:19" ht="21.75" customHeight="1">
      <c r="A10" s="93"/>
      <c r="B10" s="181" t="s">
        <v>1</v>
      </c>
      <c r="C10" s="63" t="s">
        <v>125</v>
      </c>
      <c r="D10" s="93"/>
      <c r="E10" s="63" t="s">
        <v>140</v>
      </c>
      <c r="F10" s="62"/>
      <c r="G10" s="63" t="s">
        <v>154</v>
      </c>
      <c r="H10" s="62"/>
      <c r="I10" s="63" t="s">
        <v>158</v>
      </c>
      <c r="J10" s="93"/>
      <c r="K10" s="63" t="s">
        <v>70</v>
      </c>
      <c r="L10" s="93"/>
      <c r="M10" s="63" t="s">
        <v>55</v>
      </c>
      <c r="N10" s="93"/>
      <c r="O10" s="25" t="s">
        <v>0</v>
      </c>
      <c r="P10" s="24"/>
      <c r="Q10" s="64" t="s">
        <v>16</v>
      </c>
      <c r="R10" s="93"/>
      <c r="S10" s="64" t="s">
        <v>26</v>
      </c>
    </row>
    <row r="11" spans="1:19" ht="21.75" customHeight="1">
      <c r="A11" s="93"/>
      <c r="B11" s="93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21.75" customHeight="1">
      <c r="A12" s="115" t="s">
        <v>267</v>
      </c>
      <c r="B12" s="93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</row>
    <row r="13" spans="1:19" s="36" customFormat="1" ht="21.75" customHeight="1">
      <c r="A13" s="32" t="s">
        <v>268</v>
      </c>
      <c r="B13" s="32"/>
      <c r="C13" s="172">
        <v>7742942</v>
      </c>
      <c r="D13" s="171"/>
      <c r="E13" s="172">
        <v>35572855</v>
      </c>
      <c r="F13" s="171"/>
      <c r="G13" s="172">
        <v>3470021</v>
      </c>
      <c r="H13" s="171"/>
      <c r="I13" s="172">
        <v>428671</v>
      </c>
      <c r="J13" s="171"/>
      <c r="K13" s="172">
        <v>820666</v>
      </c>
      <c r="L13" s="171"/>
      <c r="M13" s="172">
        <v>32244832</v>
      </c>
      <c r="N13" s="171"/>
      <c r="O13" s="172">
        <v>1280169</v>
      </c>
      <c r="P13" s="97"/>
      <c r="Q13" s="172">
        <v>1280169</v>
      </c>
      <c r="R13" s="97"/>
      <c r="S13" s="172">
        <v>81560156</v>
      </c>
    </row>
    <row r="14" spans="1:19" s="36" customFormat="1" ht="21.75" customHeight="1">
      <c r="A14" s="32" t="s">
        <v>130</v>
      </c>
      <c r="B14" s="3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74"/>
      <c r="R14" s="26"/>
      <c r="S14" s="26"/>
    </row>
    <row r="15" spans="1:19" s="36" customFormat="1" ht="21.75" customHeight="1">
      <c r="A15" s="32" t="s">
        <v>131</v>
      </c>
      <c r="B15" s="3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74"/>
      <c r="R15" s="26"/>
      <c r="S15" s="26"/>
    </row>
    <row r="16" spans="1:19" s="36" customFormat="1" ht="21.75" customHeight="1">
      <c r="A16" s="68" t="s">
        <v>132</v>
      </c>
      <c r="B16" s="3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74"/>
      <c r="R16" s="26"/>
      <c r="S16" s="26"/>
    </row>
    <row r="17" spans="1:19" s="36" customFormat="1" ht="21.75" customHeight="1">
      <c r="A17" s="34" t="s">
        <v>228</v>
      </c>
      <c r="B17" s="94">
        <v>38</v>
      </c>
      <c r="C17" s="110">
        <v>0</v>
      </c>
      <c r="D17" s="98"/>
      <c r="E17" s="110">
        <v>0</v>
      </c>
      <c r="F17" s="40"/>
      <c r="G17" s="110">
        <v>0</v>
      </c>
      <c r="H17" s="40"/>
      <c r="I17" s="110">
        <v>0</v>
      </c>
      <c r="J17" s="98"/>
      <c r="K17" s="110">
        <v>0</v>
      </c>
      <c r="L17" s="98"/>
      <c r="M17" s="81">
        <v>-5807207</v>
      </c>
      <c r="N17" s="98"/>
      <c r="O17" s="110">
        <v>0</v>
      </c>
      <c r="P17" s="98"/>
      <c r="Q17" s="110">
        <f>O17</f>
        <v>0</v>
      </c>
      <c r="R17" s="26"/>
      <c r="S17" s="110">
        <f>C17+E17+K17+M17+Q17+G17+I17</f>
        <v>-5807207</v>
      </c>
    </row>
    <row r="18" spans="1:19" s="36" customFormat="1" ht="21.75" customHeight="1">
      <c r="A18" s="68" t="s">
        <v>133</v>
      </c>
      <c r="B18" s="94"/>
      <c r="C18" s="120">
        <f>C17</f>
        <v>0</v>
      </c>
      <c r="D18" s="26"/>
      <c r="E18" s="120">
        <f>E17</f>
        <v>0</v>
      </c>
      <c r="F18" s="41"/>
      <c r="G18" s="120">
        <f>G17</f>
        <v>0</v>
      </c>
      <c r="H18" s="41"/>
      <c r="I18" s="120">
        <f>I17</f>
        <v>0</v>
      </c>
      <c r="J18" s="26"/>
      <c r="K18" s="120">
        <f>K17</f>
        <v>0</v>
      </c>
      <c r="L18" s="26"/>
      <c r="M18" s="120">
        <f>M17</f>
        <v>-5807207</v>
      </c>
      <c r="N18" s="26"/>
      <c r="O18" s="120">
        <f>O17</f>
        <v>0</v>
      </c>
      <c r="P18" s="26"/>
      <c r="Q18" s="120">
        <f>Q17</f>
        <v>0</v>
      </c>
      <c r="R18" s="26"/>
      <c r="S18" s="120">
        <f>S17</f>
        <v>-5807207</v>
      </c>
    </row>
    <row r="19" spans="1:19" s="36" customFormat="1" ht="21.75" customHeight="1">
      <c r="A19" s="186" t="s">
        <v>287</v>
      </c>
      <c r="B19" s="94">
        <v>5</v>
      </c>
      <c r="C19" s="187">
        <v>0</v>
      </c>
      <c r="D19" s="98"/>
      <c r="E19" s="182">
        <f>E18</f>
        <v>0</v>
      </c>
      <c r="F19" s="40"/>
      <c r="G19" s="182">
        <f>G18</f>
        <v>0</v>
      </c>
      <c r="H19" s="40"/>
      <c r="I19" s="187">
        <v>61752</v>
      </c>
      <c r="J19" s="98"/>
      <c r="K19" s="182">
        <f>K18</f>
        <v>0</v>
      </c>
      <c r="L19" s="98"/>
      <c r="M19" s="182">
        <v>0</v>
      </c>
      <c r="N19" s="98"/>
      <c r="O19" s="182">
        <f>O18</f>
        <v>0</v>
      </c>
      <c r="P19" s="98"/>
      <c r="Q19" s="182">
        <f>Q18</f>
        <v>0</v>
      </c>
      <c r="R19" s="98"/>
      <c r="S19" s="110">
        <f>C19+E19+K19+M19+Q19+G19+I19</f>
        <v>61752</v>
      </c>
    </row>
    <row r="20" spans="1:19" s="36" customFormat="1" ht="21.75" customHeight="1">
      <c r="A20" s="32" t="s">
        <v>141</v>
      </c>
      <c r="B20" s="94"/>
      <c r="C20" s="28"/>
      <c r="D20" s="26"/>
      <c r="E20" s="28"/>
      <c r="F20" s="28"/>
      <c r="G20" s="28"/>
      <c r="H20" s="28"/>
      <c r="I20" s="28"/>
      <c r="J20" s="26"/>
      <c r="K20" s="28"/>
      <c r="L20" s="26"/>
      <c r="M20" s="28"/>
      <c r="N20" s="26"/>
      <c r="O20" s="28"/>
      <c r="P20" s="26"/>
      <c r="Q20" s="74"/>
      <c r="R20" s="26"/>
      <c r="S20" s="28"/>
    </row>
    <row r="21" spans="1:19" s="36" customFormat="1" ht="21.75" customHeight="1">
      <c r="A21" s="32" t="s">
        <v>131</v>
      </c>
      <c r="B21" s="94"/>
      <c r="C21" s="120">
        <f>C18</f>
        <v>0</v>
      </c>
      <c r="D21" s="26"/>
      <c r="E21" s="120">
        <f>E18</f>
        <v>0</v>
      </c>
      <c r="F21" s="41"/>
      <c r="G21" s="120">
        <f>G18</f>
        <v>0</v>
      </c>
      <c r="H21" s="41"/>
      <c r="I21" s="120">
        <f>I19</f>
        <v>61752</v>
      </c>
      <c r="J21" s="26"/>
      <c r="K21" s="120">
        <f>K18</f>
        <v>0</v>
      </c>
      <c r="L21" s="26"/>
      <c r="M21" s="120">
        <f>M18+M19</f>
        <v>-5807207</v>
      </c>
      <c r="N21" s="26"/>
      <c r="O21" s="120">
        <f>O18</f>
        <v>0</v>
      </c>
      <c r="P21" s="26"/>
      <c r="Q21" s="120">
        <f>Q18</f>
        <v>0</v>
      </c>
      <c r="R21" s="26"/>
      <c r="S21" s="120">
        <f>S19+S18</f>
        <v>-5745455</v>
      </c>
    </row>
    <row r="22" spans="1:19" s="36" customFormat="1" ht="21.75" customHeight="1">
      <c r="A22" s="32" t="s">
        <v>149</v>
      </c>
      <c r="B22" s="3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74"/>
      <c r="R22" s="26"/>
      <c r="S22" s="26"/>
    </row>
    <row r="23" spans="1:19" s="36" customFormat="1" ht="21.75" customHeight="1">
      <c r="A23" s="34" t="s">
        <v>137</v>
      </c>
      <c r="B23" s="32"/>
      <c r="C23" s="182">
        <v>0</v>
      </c>
      <c r="D23" s="98"/>
      <c r="E23" s="182">
        <v>0</v>
      </c>
      <c r="F23" s="40"/>
      <c r="G23" s="182">
        <v>0</v>
      </c>
      <c r="H23" s="40"/>
      <c r="I23" s="182">
        <v>0</v>
      </c>
      <c r="J23" s="98"/>
      <c r="K23" s="182">
        <v>0</v>
      </c>
      <c r="L23" s="98"/>
      <c r="M23" s="182">
        <v>11274205</v>
      </c>
      <c r="N23" s="98"/>
      <c r="O23" s="182">
        <v>0</v>
      </c>
      <c r="P23" s="98"/>
      <c r="Q23" s="182">
        <f>O23</f>
        <v>0</v>
      </c>
      <c r="R23" s="98"/>
      <c r="S23" s="182">
        <f>C23+E23+K23+M23+Q23+G23+I23</f>
        <v>11274205</v>
      </c>
    </row>
    <row r="24" spans="1:19" s="36" customFormat="1" ht="21.75" customHeight="1">
      <c r="A24" s="32" t="s">
        <v>150</v>
      </c>
      <c r="B24" s="32"/>
      <c r="C24" s="120">
        <v>0</v>
      </c>
      <c r="D24" s="26"/>
      <c r="E24" s="120">
        <v>0</v>
      </c>
      <c r="F24" s="41"/>
      <c r="G24" s="120">
        <v>0</v>
      </c>
      <c r="H24" s="41"/>
      <c r="I24" s="120">
        <v>0</v>
      </c>
      <c r="J24" s="26"/>
      <c r="K24" s="120">
        <v>0</v>
      </c>
      <c r="L24" s="26"/>
      <c r="M24" s="120">
        <f>M23</f>
        <v>11274205</v>
      </c>
      <c r="N24" s="26"/>
      <c r="O24" s="120">
        <v>0</v>
      </c>
      <c r="P24" s="26"/>
      <c r="Q24" s="120">
        <f>O24</f>
        <v>0</v>
      </c>
      <c r="R24" s="26"/>
      <c r="S24" s="120">
        <f>C24+E24+K24+M24+Q24+G24+I24</f>
        <v>11274205</v>
      </c>
    </row>
    <row r="25" spans="1:19" s="36" customFormat="1" ht="21.75" customHeight="1">
      <c r="A25" s="37" t="s">
        <v>151</v>
      </c>
      <c r="B25" s="32"/>
      <c r="C25" s="110">
        <v>0</v>
      </c>
      <c r="D25" s="26"/>
      <c r="E25" s="110">
        <v>0</v>
      </c>
      <c r="F25" s="40"/>
      <c r="G25" s="110">
        <v>0</v>
      </c>
      <c r="H25" s="40"/>
      <c r="I25" s="110">
        <v>0</v>
      </c>
      <c r="J25" s="26"/>
      <c r="K25" s="110">
        <v>0</v>
      </c>
      <c r="L25" s="26"/>
      <c r="M25" s="72">
        <v>246</v>
      </c>
      <c r="N25" s="26"/>
      <c r="O25" s="110">
        <v>-246</v>
      </c>
      <c r="P25" s="26"/>
      <c r="Q25" s="110">
        <f>O25</f>
        <v>-246</v>
      </c>
      <c r="R25" s="26"/>
      <c r="S25" s="110">
        <f>C25+E25+K25+M25+Q25+G25+I25</f>
        <v>0</v>
      </c>
    </row>
    <row r="26" spans="1:19" s="36" customFormat="1" ht="21.75" customHeight="1" thickBot="1">
      <c r="A26" s="32" t="s">
        <v>269</v>
      </c>
      <c r="B26" s="32"/>
      <c r="C26" s="96">
        <f>C25+C21+C13</f>
        <v>7742942</v>
      </c>
      <c r="D26" s="26"/>
      <c r="E26" s="96">
        <f>E25+E21+E13</f>
        <v>35572855</v>
      </c>
      <c r="F26" s="28"/>
      <c r="G26" s="96">
        <f>G25+G21+G13</f>
        <v>3470021</v>
      </c>
      <c r="H26" s="28"/>
      <c r="I26" s="96">
        <f>I25+I21+I13</f>
        <v>490423</v>
      </c>
      <c r="J26" s="26"/>
      <c r="K26" s="96">
        <f>K25+K21+K13</f>
        <v>820666</v>
      </c>
      <c r="L26" s="26"/>
      <c r="M26" s="96">
        <f>M24+M25+M21+M13</f>
        <v>37712076</v>
      </c>
      <c r="N26" s="26"/>
      <c r="O26" s="96">
        <f>O25+O21+O13</f>
        <v>1279923</v>
      </c>
      <c r="P26" s="22"/>
      <c r="Q26" s="96">
        <f>Q25+Q21+Q13</f>
        <v>1279923</v>
      </c>
      <c r="R26" s="28"/>
      <c r="S26" s="96">
        <f>S25+S21+S13+S24</f>
        <v>87088906</v>
      </c>
    </row>
    <row r="27" ht="22.5" customHeight="1" thickTop="1"/>
  </sheetData>
  <sheetProtection/>
  <mergeCells count="3">
    <mergeCell ref="C5:S5"/>
    <mergeCell ref="O6:Q6"/>
    <mergeCell ref="C11:S11"/>
  </mergeCells>
  <printOptions/>
  <pageMargins left="0.7" right="0.5" top="0.48" bottom="0.5" header="0.5" footer="0"/>
  <pageSetup firstPageNumber="13" useFirstPageNumber="1" fitToHeight="1" fitToWidth="1" horizontalDpi="600" verticalDpi="600" orientation="landscape" paperSize="9" scale="80" r:id="rId1"/>
  <headerFooter>
    <oddFooter xml:space="preserve">&amp;L  หมายเหตุประกอบงบการเงินเป็นส่วนหนึ่งของงบการเงินนี้
&amp;C&amp;P&amp;R&amp;"Angsana New,Italic"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3.25" customHeight="1"/>
  <cols>
    <col min="1" max="1" width="3.8515625" style="3" customWidth="1"/>
    <col min="2" max="2" width="43.28125" style="3" customWidth="1"/>
    <col min="3" max="3" width="8.28125" style="2" customWidth="1"/>
    <col min="4" max="4" width="11.8515625" style="3" customWidth="1"/>
    <col min="5" max="5" width="1.421875" style="3" customWidth="1"/>
    <col min="6" max="6" width="11.8515625" style="3" customWidth="1"/>
    <col min="7" max="7" width="1.421875" style="3" customWidth="1"/>
    <col min="8" max="8" width="11.8515625" style="3" customWidth="1"/>
    <col min="9" max="9" width="1.421875" style="3" customWidth="1"/>
    <col min="10" max="10" width="11.8515625" style="3" customWidth="1"/>
    <col min="11" max="16384" width="9.140625" style="3" customWidth="1"/>
  </cols>
  <sheetData>
    <row r="1" spans="1:10" ht="21.75" customHeight="1">
      <c r="A1" s="6" t="s">
        <v>45</v>
      </c>
      <c r="B1" s="6"/>
      <c r="C1" s="173"/>
      <c r="H1" s="201"/>
      <c r="I1" s="201"/>
      <c r="J1" s="201"/>
    </row>
    <row r="2" spans="1:10" ht="21.75" customHeight="1">
      <c r="A2" s="6" t="s">
        <v>227</v>
      </c>
      <c r="B2" s="6"/>
      <c r="C2" s="173"/>
      <c r="H2" s="201"/>
      <c r="I2" s="201"/>
      <c r="J2" s="201"/>
    </row>
    <row r="3" spans="1:10" ht="18.75" customHeight="1">
      <c r="A3" s="174"/>
      <c r="B3" s="174"/>
      <c r="C3" s="4"/>
      <c r="J3" s="58" t="s">
        <v>108</v>
      </c>
    </row>
    <row r="4" spans="1:10" ht="18.75" customHeight="1">
      <c r="A4" s="212"/>
      <c r="B4" s="212"/>
      <c r="C4" s="3"/>
      <c r="D4" s="199" t="s">
        <v>46</v>
      </c>
      <c r="E4" s="199"/>
      <c r="F4" s="199"/>
      <c r="G4" s="103"/>
      <c r="H4" s="199" t="s">
        <v>42</v>
      </c>
      <c r="I4" s="199"/>
      <c r="J4" s="199"/>
    </row>
    <row r="5" spans="1:10" ht="24.75" customHeight="1">
      <c r="A5" s="212"/>
      <c r="B5" s="212"/>
      <c r="C5" s="3"/>
      <c r="D5" s="203" t="s">
        <v>226</v>
      </c>
      <c r="E5" s="203"/>
      <c r="F5" s="203"/>
      <c r="G5" s="122"/>
      <c r="H5" s="203" t="s">
        <v>226</v>
      </c>
      <c r="I5" s="203"/>
      <c r="J5" s="203"/>
    </row>
    <row r="6" spans="1:10" ht="18.75" customHeight="1">
      <c r="A6" s="1"/>
      <c r="B6" s="1"/>
      <c r="D6" s="205" t="s">
        <v>173</v>
      </c>
      <c r="E6" s="206"/>
      <c r="F6" s="206"/>
      <c r="G6" s="116"/>
      <c r="H6" s="205" t="s">
        <v>173</v>
      </c>
      <c r="I6" s="206"/>
      <c r="J6" s="206"/>
    </row>
    <row r="7" spans="1:10" ht="18.75" customHeight="1">
      <c r="A7" s="1"/>
      <c r="B7" s="1"/>
      <c r="C7" s="2" t="s">
        <v>1</v>
      </c>
      <c r="D7" s="65">
        <v>2558</v>
      </c>
      <c r="E7" s="104"/>
      <c r="F7" s="65">
        <v>2557</v>
      </c>
      <c r="G7" s="59"/>
      <c r="H7" s="65">
        <v>2558</v>
      </c>
      <c r="I7" s="104"/>
      <c r="J7" s="65">
        <v>2557</v>
      </c>
    </row>
    <row r="8" spans="1:10" ht="21.75">
      <c r="A8" s="7" t="s">
        <v>27</v>
      </c>
      <c r="B8" s="7"/>
      <c r="C8" s="13"/>
      <c r="D8" s="45"/>
      <c r="E8" s="45"/>
      <c r="F8" s="45"/>
      <c r="G8" s="45"/>
      <c r="H8" s="45"/>
      <c r="I8" s="45"/>
      <c r="J8" s="45"/>
    </row>
    <row r="9" spans="1:10" ht="21.75">
      <c r="A9" s="73" t="s">
        <v>71</v>
      </c>
      <c r="B9" s="73"/>
      <c r="D9" s="14">
        <v>16374143</v>
      </c>
      <c r="E9" s="14"/>
      <c r="F9" s="14">
        <v>14229392</v>
      </c>
      <c r="G9" s="14"/>
      <c r="H9" s="14">
        <v>11274205</v>
      </c>
      <c r="I9" s="14"/>
      <c r="J9" s="14">
        <v>8935807</v>
      </c>
    </row>
    <row r="10" spans="1:10" ht="21.75">
      <c r="A10" s="5" t="s">
        <v>28</v>
      </c>
      <c r="B10" s="5"/>
      <c r="D10" s="14"/>
      <c r="E10" s="14"/>
      <c r="F10" s="14"/>
      <c r="G10" s="14"/>
      <c r="H10" s="14"/>
      <c r="I10" s="14"/>
      <c r="J10" s="14"/>
    </row>
    <row r="11" spans="1:10" ht="21.75">
      <c r="A11" s="36" t="s">
        <v>234</v>
      </c>
      <c r="B11" s="73"/>
      <c r="C11" s="2" t="s">
        <v>292</v>
      </c>
      <c r="D11" s="14">
        <v>10030889</v>
      </c>
      <c r="E11" s="14"/>
      <c r="F11" s="14">
        <v>8962900</v>
      </c>
      <c r="G11" s="14"/>
      <c r="H11" s="14">
        <v>2022239</v>
      </c>
      <c r="I11" s="14"/>
      <c r="J11" s="14">
        <v>2010394</v>
      </c>
    </row>
    <row r="12" spans="1:10" ht="21.75">
      <c r="A12" s="73" t="s">
        <v>99</v>
      </c>
      <c r="B12" s="73"/>
      <c r="D12" s="14">
        <v>1476071</v>
      </c>
      <c r="E12" s="14"/>
      <c r="F12" s="14">
        <v>1002294</v>
      </c>
      <c r="G12" s="14"/>
      <c r="H12" s="14">
        <v>9122</v>
      </c>
      <c r="I12" s="14"/>
      <c r="J12" s="14">
        <v>8984</v>
      </c>
    </row>
    <row r="13" spans="1:10" ht="21.75">
      <c r="A13" s="73" t="s">
        <v>324</v>
      </c>
      <c r="B13" s="73"/>
      <c r="D13" s="14">
        <v>4338839</v>
      </c>
      <c r="E13" s="14"/>
      <c r="F13" s="14">
        <v>4639900</v>
      </c>
      <c r="G13" s="14"/>
      <c r="H13" s="14">
        <v>140120</v>
      </c>
      <c r="I13" s="14"/>
      <c r="J13" s="14">
        <v>90169</v>
      </c>
    </row>
    <row r="14" spans="1:8" ht="21.75">
      <c r="A14" s="36" t="s">
        <v>109</v>
      </c>
      <c r="B14" s="73"/>
      <c r="D14" s="14"/>
      <c r="F14" s="14"/>
      <c r="H14" s="14"/>
    </row>
    <row r="15" spans="1:10" ht="21.75">
      <c r="A15" s="36" t="s">
        <v>110</v>
      </c>
      <c r="B15" s="73"/>
      <c r="C15" s="2">
        <v>7</v>
      </c>
      <c r="D15" s="14">
        <v>255769</v>
      </c>
      <c r="E15" s="14"/>
      <c r="F15" s="14">
        <v>5674</v>
      </c>
      <c r="H15" s="107">
        <v>-2277</v>
      </c>
      <c r="J15" s="107">
        <v>-549</v>
      </c>
    </row>
    <row r="16" spans="1:2" ht="21.75">
      <c r="A16" s="36" t="s">
        <v>243</v>
      </c>
      <c r="B16" s="73"/>
    </row>
    <row r="17" spans="1:2" ht="21.75">
      <c r="A17" s="36" t="s">
        <v>170</v>
      </c>
      <c r="B17" s="73"/>
    </row>
    <row r="18" spans="1:10" ht="21.75">
      <c r="A18" s="36" t="s">
        <v>187</v>
      </c>
      <c r="B18" s="73"/>
      <c r="D18" s="14">
        <v>209951</v>
      </c>
      <c r="E18" s="14"/>
      <c r="F18" s="14">
        <v>-19447</v>
      </c>
      <c r="G18" s="14"/>
      <c r="H18" s="14">
        <v>119136</v>
      </c>
      <c r="I18" s="14"/>
      <c r="J18" s="14">
        <v>-37157</v>
      </c>
    </row>
    <row r="19" spans="1:10" ht="21.75">
      <c r="A19" s="73" t="s">
        <v>20</v>
      </c>
      <c r="B19" s="73"/>
      <c r="D19" s="14">
        <v>-643751</v>
      </c>
      <c r="E19" s="14"/>
      <c r="F19" s="14">
        <v>-585713</v>
      </c>
      <c r="G19" s="14"/>
      <c r="H19" s="14">
        <v>-3680128</v>
      </c>
      <c r="I19" s="14"/>
      <c r="J19" s="14">
        <v>-2453488</v>
      </c>
    </row>
    <row r="20" spans="1:10" ht="21.75">
      <c r="A20" s="36" t="s">
        <v>57</v>
      </c>
      <c r="B20" s="73"/>
      <c r="D20" s="14">
        <v>-67980</v>
      </c>
      <c r="E20" s="14"/>
      <c r="F20" s="14">
        <v>-60866</v>
      </c>
      <c r="G20" s="14"/>
      <c r="H20" s="14">
        <v>-13450364</v>
      </c>
      <c r="I20" s="14"/>
      <c r="J20" s="14">
        <v>-13427954</v>
      </c>
    </row>
    <row r="21" spans="1:10" ht="21.75">
      <c r="A21" s="73" t="s">
        <v>84</v>
      </c>
      <c r="B21" s="73"/>
      <c r="C21" s="2">
        <v>34</v>
      </c>
      <c r="D21" s="14">
        <v>9613774</v>
      </c>
      <c r="E21" s="14"/>
      <c r="F21" s="14">
        <v>8902815</v>
      </c>
      <c r="G21" s="14"/>
      <c r="H21" s="14">
        <v>3590336</v>
      </c>
      <c r="I21" s="14"/>
      <c r="J21" s="14">
        <v>3361976</v>
      </c>
    </row>
    <row r="22" spans="1:10" ht="21.75">
      <c r="A22" s="36" t="s">
        <v>106</v>
      </c>
      <c r="B22" s="73"/>
      <c r="D22" s="14">
        <v>-7128792</v>
      </c>
      <c r="E22" s="14"/>
      <c r="F22" s="14">
        <v>-4662284</v>
      </c>
      <c r="G22" s="14"/>
      <c r="H22" s="127" t="s">
        <v>94</v>
      </c>
      <c r="I22" s="14"/>
      <c r="J22" s="175">
        <v>-1883824</v>
      </c>
    </row>
    <row r="23" spans="1:10" ht="21.75">
      <c r="A23" s="36" t="s">
        <v>218</v>
      </c>
      <c r="B23" s="73"/>
      <c r="D23" s="14">
        <v>718483</v>
      </c>
      <c r="E23" s="8"/>
      <c r="F23" s="14">
        <v>686752</v>
      </c>
      <c r="G23" s="8"/>
      <c r="H23" s="175">
        <v>191212</v>
      </c>
      <c r="I23" s="8"/>
      <c r="J23" s="175">
        <v>196670</v>
      </c>
    </row>
    <row r="24" spans="1:10" ht="21.75">
      <c r="A24" s="36" t="s">
        <v>254</v>
      </c>
      <c r="D24" s="127">
        <v>-1142</v>
      </c>
      <c r="E24" s="14"/>
      <c r="F24" s="127">
        <v>-12840</v>
      </c>
      <c r="G24" s="14"/>
      <c r="H24" s="127">
        <v>-1142</v>
      </c>
      <c r="I24" s="14"/>
      <c r="J24" s="127">
        <v>-6900</v>
      </c>
    </row>
    <row r="25" spans="1:10" ht="21.75">
      <c r="A25" s="36" t="s">
        <v>248</v>
      </c>
      <c r="B25" s="73"/>
      <c r="D25" s="127">
        <v>-1287753</v>
      </c>
      <c r="E25" s="14"/>
      <c r="F25" s="127">
        <v>13292</v>
      </c>
      <c r="H25" s="175">
        <v>100214</v>
      </c>
      <c r="J25" s="175">
        <v>-4426</v>
      </c>
    </row>
    <row r="26" spans="1:10" ht="21.75">
      <c r="A26" s="36" t="s">
        <v>300</v>
      </c>
      <c r="B26" s="73"/>
      <c r="D26" s="127">
        <v>0</v>
      </c>
      <c r="E26" s="14"/>
      <c r="F26" s="127">
        <v>2028</v>
      </c>
      <c r="H26" s="127">
        <v>-128</v>
      </c>
      <c r="J26" s="127">
        <v>0</v>
      </c>
    </row>
    <row r="27" spans="1:10" ht="21.75">
      <c r="A27" s="36" t="s">
        <v>247</v>
      </c>
      <c r="B27" s="73"/>
      <c r="D27" s="127">
        <v>319964</v>
      </c>
      <c r="E27" s="14"/>
      <c r="F27" s="127">
        <v>121154</v>
      </c>
      <c r="G27" s="14"/>
      <c r="H27" s="175">
        <v>172408</v>
      </c>
      <c r="I27" s="14"/>
      <c r="J27" s="175">
        <v>35529</v>
      </c>
    </row>
    <row r="28" spans="1:10" ht="21.75">
      <c r="A28" s="36" t="s">
        <v>244</v>
      </c>
      <c r="C28" s="2">
        <v>17</v>
      </c>
      <c r="D28" s="127">
        <v>23130</v>
      </c>
      <c r="E28" s="14"/>
      <c r="F28" s="127">
        <v>60601</v>
      </c>
      <c r="G28" s="14"/>
      <c r="H28" s="175">
        <v>21252</v>
      </c>
      <c r="I28" s="14"/>
      <c r="J28" s="175">
        <v>60601</v>
      </c>
    </row>
    <row r="29" spans="1:10" ht="21.75">
      <c r="A29" s="36" t="s">
        <v>311</v>
      </c>
      <c r="D29" s="127">
        <v>-35833</v>
      </c>
      <c r="E29" s="14"/>
      <c r="F29" s="127">
        <v>0</v>
      </c>
      <c r="G29" s="14"/>
      <c r="H29" s="127">
        <v>0</v>
      </c>
      <c r="I29" s="14"/>
      <c r="J29" s="127">
        <v>0</v>
      </c>
    </row>
    <row r="30" spans="1:10" ht="21.75">
      <c r="A30" s="36" t="s">
        <v>258</v>
      </c>
      <c r="B30" s="73"/>
      <c r="D30" s="14">
        <v>-68156</v>
      </c>
      <c r="E30" s="14"/>
      <c r="F30" s="14">
        <v>-259791</v>
      </c>
      <c r="G30" s="14"/>
      <c r="H30" s="144">
        <v>-285595</v>
      </c>
      <c r="I30" s="14"/>
      <c r="J30" s="144">
        <v>540374</v>
      </c>
    </row>
    <row r="31" spans="1:10" ht="21.75">
      <c r="A31" s="36" t="s">
        <v>172</v>
      </c>
      <c r="B31" s="73"/>
      <c r="D31" s="14"/>
      <c r="E31" s="14"/>
      <c r="F31" s="14"/>
      <c r="G31" s="14"/>
      <c r="H31" s="14"/>
      <c r="I31" s="14"/>
      <c r="J31" s="14"/>
    </row>
    <row r="32" spans="1:10" ht="21.75">
      <c r="A32" s="36" t="s">
        <v>210</v>
      </c>
      <c r="B32" s="73"/>
      <c r="D32" s="14">
        <v>-404186</v>
      </c>
      <c r="E32" s="14"/>
      <c r="F32" s="14">
        <v>-337921</v>
      </c>
      <c r="G32" s="14"/>
      <c r="H32" s="127" t="s">
        <v>94</v>
      </c>
      <c r="I32" s="14"/>
      <c r="J32" s="127" t="s">
        <v>94</v>
      </c>
    </row>
    <row r="33" spans="1:10" ht="21.75" customHeight="1">
      <c r="A33" s="36" t="s">
        <v>306</v>
      </c>
      <c r="B33" s="73"/>
      <c r="D33" s="14"/>
      <c r="E33" s="14"/>
      <c r="F33" s="14"/>
      <c r="G33" s="14"/>
      <c r="H33" s="188"/>
      <c r="I33" s="14"/>
      <c r="J33" s="188"/>
    </row>
    <row r="34" spans="1:10" ht="21.75" customHeight="1">
      <c r="A34" s="36" t="s">
        <v>307</v>
      </c>
      <c r="B34" s="73"/>
      <c r="C34" s="2">
        <v>4</v>
      </c>
      <c r="D34" s="194">
        <v>-235758</v>
      </c>
      <c r="E34" s="14"/>
      <c r="F34" s="188" t="s">
        <v>129</v>
      </c>
      <c r="G34" s="14"/>
      <c r="H34" s="195" t="s">
        <v>129</v>
      </c>
      <c r="I34" s="14"/>
      <c r="J34" s="188" t="s">
        <v>129</v>
      </c>
    </row>
    <row r="35" spans="1:10" ht="23.25" customHeight="1">
      <c r="A35" s="36" t="s">
        <v>319</v>
      </c>
      <c r="C35" s="2" t="s">
        <v>291</v>
      </c>
      <c r="D35" s="14">
        <v>-5220876</v>
      </c>
      <c r="E35" s="14"/>
      <c r="F35" s="14">
        <v>-4868734</v>
      </c>
      <c r="G35" s="14"/>
      <c r="H35" s="127" t="s">
        <v>94</v>
      </c>
      <c r="I35" s="14"/>
      <c r="J35" s="127" t="s">
        <v>94</v>
      </c>
    </row>
    <row r="36" spans="1:10" ht="23.25" customHeight="1">
      <c r="A36" s="36" t="s">
        <v>180</v>
      </c>
      <c r="B36" s="73"/>
      <c r="C36" s="2">
        <v>35</v>
      </c>
      <c r="D36" s="15">
        <v>3653860</v>
      </c>
      <c r="E36" s="14"/>
      <c r="F36" s="15">
        <v>3649402</v>
      </c>
      <c r="G36" s="14"/>
      <c r="H36" s="15">
        <v>-447467</v>
      </c>
      <c r="I36" s="14"/>
      <c r="J36" s="15">
        <v>-864293</v>
      </c>
    </row>
    <row r="37" spans="3:10" ht="23.25" customHeight="1">
      <c r="C37" s="3"/>
      <c r="D37" s="14">
        <f>SUM(D9:D36)</f>
        <v>31920646</v>
      </c>
      <c r="E37" s="14"/>
      <c r="F37" s="14">
        <f>SUM(F9:F36)</f>
        <v>31468608</v>
      </c>
      <c r="G37" s="14"/>
      <c r="H37" s="14">
        <f>SUM(H9:H36)</f>
        <v>-226857</v>
      </c>
      <c r="I37" s="14"/>
      <c r="J37" s="14">
        <f>SUM(J9:J36)</f>
        <v>-3438087</v>
      </c>
    </row>
    <row r="38" ht="21.75"/>
    <row r="39" spans="1:10" ht="23.25" customHeight="1">
      <c r="A39" s="6" t="s">
        <v>45</v>
      </c>
      <c r="B39" s="6"/>
      <c r="C39" s="173"/>
      <c r="H39" s="201"/>
      <c r="I39" s="201"/>
      <c r="J39" s="201"/>
    </row>
    <row r="40" spans="1:10" ht="23.25" customHeight="1">
      <c r="A40" s="6" t="s">
        <v>32</v>
      </c>
      <c r="B40" s="6"/>
      <c r="C40" s="173"/>
      <c r="H40" s="201"/>
      <c r="I40" s="201"/>
      <c r="J40" s="201"/>
    </row>
    <row r="41" spans="1:10" ht="18" customHeight="1">
      <c r="A41" s="174"/>
      <c r="B41" s="174"/>
      <c r="C41" s="4"/>
      <c r="J41" s="58" t="s">
        <v>108</v>
      </c>
    </row>
    <row r="42" spans="1:10" ht="19.5" customHeight="1">
      <c r="A42" s="212"/>
      <c r="B42" s="212"/>
      <c r="C42" s="3"/>
      <c r="D42" s="199" t="s">
        <v>46</v>
      </c>
      <c r="E42" s="199"/>
      <c r="F42" s="199"/>
      <c r="G42" s="103"/>
      <c r="H42" s="199" t="s">
        <v>42</v>
      </c>
      <c r="I42" s="199"/>
      <c r="J42" s="199"/>
    </row>
    <row r="43" spans="1:10" ht="23.25" customHeight="1">
      <c r="A43" s="212"/>
      <c r="B43" s="212"/>
      <c r="C43" s="3"/>
      <c r="D43" s="203" t="s">
        <v>226</v>
      </c>
      <c r="E43" s="203"/>
      <c r="F43" s="203"/>
      <c r="G43" s="122"/>
      <c r="H43" s="203" t="s">
        <v>226</v>
      </c>
      <c r="I43" s="203"/>
      <c r="J43" s="203"/>
    </row>
    <row r="44" spans="1:10" ht="23.25" customHeight="1">
      <c r="A44" s="1"/>
      <c r="B44" s="1"/>
      <c r="D44" s="205" t="s">
        <v>173</v>
      </c>
      <c r="E44" s="206"/>
      <c r="F44" s="206"/>
      <c r="G44" s="116"/>
      <c r="H44" s="205" t="s">
        <v>173</v>
      </c>
      <c r="I44" s="206"/>
      <c r="J44" s="206"/>
    </row>
    <row r="45" spans="1:10" ht="23.25" customHeight="1">
      <c r="A45" s="1"/>
      <c r="B45" s="1"/>
      <c r="C45" s="2" t="s">
        <v>1</v>
      </c>
      <c r="D45" s="65">
        <v>2558</v>
      </c>
      <c r="E45" s="104"/>
      <c r="F45" s="65">
        <v>2557</v>
      </c>
      <c r="G45" s="59"/>
      <c r="H45" s="65">
        <v>2558</v>
      </c>
      <c r="I45" s="104"/>
      <c r="J45" s="65">
        <v>2557</v>
      </c>
    </row>
    <row r="46" spans="1:10" ht="21.75">
      <c r="A46" s="7" t="s">
        <v>111</v>
      </c>
      <c r="B46" s="1"/>
      <c r="D46" s="125"/>
      <c r="E46" s="104"/>
      <c r="F46" s="125"/>
      <c r="G46" s="59"/>
      <c r="H46" s="125"/>
      <c r="I46" s="104"/>
      <c r="J46" s="125"/>
    </row>
    <row r="47" spans="1:10" ht="21.75">
      <c r="A47" s="5" t="s">
        <v>29</v>
      </c>
      <c r="B47" s="5"/>
      <c r="D47" s="45"/>
      <c r="E47" s="45"/>
      <c r="F47" s="45"/>
      <c r="G47" s="45"/>
      <c r="H47" s="45"/>
      <c r="I47" s="45"/>
      <c r="J47" s="45"/>
    </row>
    <row r="48" spans="1:10" ht="21.75">
      <c r="A48" s="36" t="s">
        <v>191</v>
      </c>
      <c r="D48" s="14">
        <v>-1014803</v>
      </c>
      <c r="E48" s="14"/>
      <c r="F48" s="14">
        <v>-452229</v>
      </c>
      <c r="G48" s="14"/>
      <c r="H48" s="14">
        <v>229340</v>
      </c>
      <c r="I48" s="14"/>
      <c r="J48" s="14">
        <v>380694</v>
      </c>
    </row>
    <row r="49" spans="1:10" ht="21.75">
      <c r="A49" s="3" t="s">
        <v>3</v>
      </c>
      <c r="D49" s="14">
        <v>625398</v>
      </c>
      <c r="E49" s="14"/>
      <c r="F49" s="14">
        <v>-959960</v>
      </c>
      <c r="G49" s="14"/>
      <c r="H49" s="45">
        <v>-190924</v>
      </c>
      <c r="I49" s="14"/>
      <c r="J49" s="45">
        <v>114150</v>
      </c>
    </row>
    <row r="50" spans="1:10" ht="21.75">
      <c r="A50" s="36" t="s">
        <v>161</v>
      </c>
      <c r="D50" s="14">
        <v>-6162909</v>
      </c>
      <c r="E50" s="14"/>
      <c r="F50" s="14">
        <v>-7265857</v>
      </c>
      <c r="G50" s="14"/>
      <c r="H50" s="45">
        <v>177417</v>
      </c>
      <c r="I50" s="14"/>
      <c r="J50" s="45">
        <v>-196171</v>
      </c>
    </row>
    <row r="51" spans="1:10" ht="21.75">
      <c r="A51" s="3" t="s">
        <v>4</v>
      </c>
      <c r="D51" s="107">
        <v>-333314</v>
      </c>
      <c r="E51" s="14"/>
      <c r="F51" s="107">
        <v>-2410878</v>
      </c>
      <c r="G51" s="14"/>
      <c r="H51" s="144">
        <v>-681852</v>
      </c>
      <c r="I51" s="14"/>
      <c r="J51" s="144">
        <v>128058</v>
      </c>
    </row>
    <row r="52" spans="1:10" ht="21.75">
      <c r="A52" s="3" t="s">
        <v>7</v>
      </c>
      <c r="D52" s="14">
        <v>-2719575</v>
      </c>
      <c r="E52" s="14"/>
      <c r="F52" s="14">
        <v>-1159492</v>
      </c>
      <c r="G52" s="14"/>
      <c r="H52" s="14">
        <v>612</v>
      </c>
      <c r="I52" s="14"/>
      <c r="J52" s="14">
        <v>15905</v>
      </c>
    </row>
    <row r="53" spans="1:10" ht="21.75">
      <c r="A53" s="3" t="s">
        <v>219</v>
      </c>
      <c r="D53" s="14">
        <v>799747</v>
      </c>
      <c r="E53" s="14"/>
      <c r="F53" s="14">
        <v>5608282</v>
      </c>
      <c r="G53" s="14"/>
      <c r="H53" s="14">
        <v>-75811</v>
      </c>
      <c r="I53" s="14"/>
      <c r="J53" s="14">
        <v>-308712</v>
      </c>
    </row>
    <row r="54" spans="1:10" ht="21.75">
      <c r="A54" s="3" t="s">
        <v>12</v>
      </c>
      <c r="D54" s="45">
        <v>2637219</v>
      </c>
      <c r="E54" s="45"/>
      <c r="F54" s="45">
        <v>1782424</v>
      </c>
      <c r="G54" s="45"/>
      <c r="H54" s="176">
        <v>540876</v>
      </c>
      <c r="I54" s="45"/>
      <c r="J54" s="176">
        <v>-1280</v>
      </c>
    </row>
    <row r="55" spans="1:10" ht="21.75">
      <c r="A55" s="36" t="s">
        <v>186</v>
      </c>
      <c r="D55" s="45">
        <v>-251573</v>
      </c>
      <c r="E55" s="45"/>
      <c r="F55" s="45">
        <v>-183324</v>
      </c>
      <c r="G55" s="45"/>
      <c r="H55" s="127">
        <v>-47974</v>
      </c>
      <c r="I55" s="45"/>
      <c r="J55" s="127">
        <v>-64995</v>
      </c>
    </row>
    <row r="56" spans="1:10" ht="21.75">
      <c r="A56" s="3" t="s">
        <v>35</v>
      </c>
      <c r="D56" s="15">
        <v>-4638396</v>
      </c>
      <c r="E56" s="14"/>
      <c r="F56" s="15">
        <v>-3219730</v>
      </c>
      <c r="G56" s="14"/>
      <c r="H56" s="177">
        <v>-56779</v>
      </c>
      <c r="I56" s="178"/>
      <c r="J56" s="177">
        <v>-56045</v>
      </c>
    </row>
    <row r="57" spans="1:10" ht="21.75">
      <c r="A57" s="4" t="s">
        <v>220</v>
      </c>
      <c r="B57" s="4"/>
      <c r="C57" s="13"/>
      <c r="D57" s="108">
        <f>SUM(D47:D56)+D37</f>
        <v>20862440</v>
      </c>
      <c r="E57" s="17"/>
      <c r="F57" s="108">
        <f>SUM(F47:F56)+F37</f>
        <v>23207844</v>
      </c>
      <c r="G57" s="14"/>
      <c r="H57" s="108">
        <f>SUM(H47:H56)+H37</f>
        <v>-331952</v>
      </c>
      <c r="I57" s="17"/>
      <c r="J57" s="108">
        <f>SUM(J47:J56)+J37</f>
        <v>-3426483</v>
      </c>
    </row>
    <row r="58" spans="1:10" ht="21.75">
      <c r="A58" s="4"/>
      <c r="B58" s="4"/>
      <c r="C58" s="13"/>
      <c r="D58" s="71"/>
      <c r="E58" s="17"/>
      <c r="F58" s="71"/>
      <c r="G58" s="14"/>
      <c r="H58" s="71"/>
      <c r="I58" s="17"/>
      <c r="J58" s="71"/>
    </row>
    <row r="59" spans="1:10" ht="21.75">
      <c r="A59" s="7" t="s">
        <v>30</v>
      </c>
      <c r="B59" s="7"/>
      <c r="C59" s="13"/>
      <c r="D59" s="14"/>
      <c r="E59" s="14"/>
      <c r="F59" s="14"/>
      <c r="G59" s="14"/>
      <c r="H59" s="14"/>
      <c r="I59" s="14"/>
      <c r="J59" s="14"/>
    </row>
    <row r="60" spans="1:10" ht="21.75">
      <c r="A60" s="3" t="s">
        <v>69</v>
      </c>
      <c r="D60" s="45">
        <v>633701</v>
      </c>
      <c r="E60" s="45"/>
      <c r="F60" s="45">
        <v>596931</v>
      </c>
      <c r="G60" s="45"/>
      <c r="H60" s="45">
        <v>3671583</v>
      </c>
      <c r="I60" s="45"/>
      <c r="J60" s="45">
        <v>2466148</v>
      </c>
    </row>
    <row r="61" spans="1:10" ht="21.75">
      <c r="A61" s="3" t="s">
        <v>36</v>
      </c>
      <c r="D61" s="47">
        <v>2677767</v>
      </c>
      <c r="E61" s="14"/>
      <c r="F61" s="47">
        <v>3406666</v>
      </c>
      <c r="G61" s="45"/>
      <c r="H61" s="45">
        <v>11425361</v>
      </c>
      <c r="I61" s="45"/>
      <c r="J61" s="45">
        <v>10650971</v>
      </c>
    </row>
    <row r="62" spans="1:10" ht="21.75">
      <c r="A62" s="36" t="s">
        <v>315</v>
      </c>
      <c r="D62" s="127">
        <v>0</v>
      </c>
      <c r="E62" s="14"/>
      <c r="F62" s="127">
        <v>0</v>
      </c>
      <c r="G62" s="45"/>
      <c r="H62" s="175">
        <v>-13893423</v>
      </c>
      <c r="I62" s="45"/>
      <c r="J62" s="175">
        <v>-1931700</v>
      </c>
    </row>
    <row r="63" spans="1:10" ht="21.75">
      <c r="A63" s="36" t="s">
        <v>301</v>
      </c>
      <c r="D63" s="127"/>
      <c r="E63" s="14"/>
      <c r="F63" s="127"/>
      <c r="G63" s="45"/>
      <c r="H63" s="175"/>
      <c r="I63" s="45"/>
      <c r="J63" s="175"/>
    </row>
    <row r="64" spans="1:10" ht="21.75">
      <c r="A64" s="35" t="s">
        <v>288</v>
      </c>
      <c r="D64" s="127">
        <v>0</v>
      </c>
      <c r="E64" s="14"/>
      <c r="F64" s="12">
        <v>141299</v>
      </c>
      <c r="G64" s="45"/>
      <c r="H64" s="175" t="s">
        <v>94</v>
      </c>
      <c r="I64" s="45"/>
      <c r="J64" s="175" t="s">
        <v>94</v>
      </c>
    </row>
    <row r="65" spans="1:10" ht="21.75">
      <c r="A65" s="36" t="s">
        <v>265</v>
      </c>
      <c r="D65" s="127">
        <v>-1768859</v>
      </c>
      <c r="F65" s="127">
        <v>-2629610</v>
      </c>
      <c r="H65" s="175" t="s">
        <v>94</v>
      </c>
      <c r="J65" s="175" t="s">
        <v>94</v>
      </c>
    </row>
    <row r="66" spans="1:10" ht="21.75">
      <c r="A66" s="3" t="s">
        <v>85</v>
      </c>
      <c r="D66" s="45">
        <v>-20377697</v>
      </c>
      <c r="E66" s="45"/>
      <c r="F66" s="45">
        <v>-13484362</v>
      </c>
      <c r="G66" s="45"/>
      <c r="H66" s="178">
        <v>-18279909</v>
      </c>
      <c r="I66" s="45"/>
      <c r="J66" s="178">
        <v>-1654</v>
      </c>
    </row>
    <row r="67" spans="1:10" ht="23.25" customHeight="1">
      <c r="A67" s="73" t="s">
        <v>86</v>
      </c>
      <c r="D67" s="45">
        <v>11429328</v>
      </c>
      <c r="E67" s="45"/>
      <c r="F67" s="45">
        <v>6173439</v>
      </c>
      <c r="G67" s="45"/>
      <c r="H67" s="175" t="s">
        <v>94</v>
      </c>
      <c r="I67" s="45"/>
      <c r="J67" s="178">
        <v>21007963</v>
      </c>
    </row>
    <row r="68" spans="1:10" ht="23.25" customHeight="1">
      <c r="A68" s="36" t="s">
        <v>176</v>
      </c>
      <c r="C68" s="2">
        <v>4</v>
      </c>
      <c r="D68" s="127">
        <v>-20413360</v>
      </c>
      <c r="E68" s="45"/>
      <c r="F68" s="127">
        <v>-3129823</v>
      </c>
      <c r="G68" s="45"/>
      <c r="H68" s="175" t="s">
        <v>129</v>
      </c>
      <c r="J68" s="175" t="s">
        <v>94</v>
      </c>
    </row>
    <row r="69" spans="1:10" ht="23.25" customHeight="1">
      <c r="A69" s="36" t="s">
        <v>245</v>
      </c>
      <c r="D69" s="127">
        <v>0</v>
      </c>
      <c r="E69" s="45"/>
      <c r="F69" s="127">
        <v>1633945</v>
      </c>
      <c r="G69" s="45"/>
      <c r="H69" s="175" t="s">
        <v>129</v>
      </c>
      <c r="J69" s="175" t="s">
        <v>94</v>
      </c>
    </row>
    <row r="70" spans="1:10" ht="23.25" customHeight="1">
      <c r="A70" s="36" t="s">
        <v>317</v>
      </c>
      <c r="D70" s="127">
        <v>0</v>
      </c>
      <c r="E70" s="14"/>
      <c r="F70" s="127">
        <v>0</v>
      </c>
      <c r="G70" s="14"/>
      <c r="H70" s="178">
        <v>-6437573</v>
      </c>
      <c r="I70" s="14"/>
      <c r="J70" s="178">
        <v>1265352</v>
      </c>
    </row>
    <row r="71" spans="1:10" ht="23.25" customHeight="1">
      <c r="A71" s="36" t="s">
        <v>249</v>
      </c>
      <c r="D71" s="127">
        <v>-25397858</v>
      </c>
      <c r="E71" s="104"/>
      <c r="F71" s="127">
        <v>-25550473</v>
      </c>
      <c r="H71" s="178">
        <v>-1181464</v>
      </c>
      <c r="J71" s="178">
        <v>-2152133</v>
      </c>
    </row>
    <row r="72" spans="1:10" ht="23.25" customHeight="1">
      <c r="A72" s="36" t="s">
        <v>250</v>
      </c>
      <c r="D72" s="127">
        <v>-16649</v>
      </c>
      <c r="E72" s="104"/>
      <c r="F72" s="127">
        <v>-62871</v>
      </c>
      <c r="G72" s="59"/>
      <c r="H72" s="175" t="s">
        <v>94</v>
      </c>
      <c r="I72" s="104"/>
      <c r="J72" s="175" t="s">
        <v>94</v>
      </c>
    </row>
    <row r="73" spans="1:10" ht="23.25" customHeight="1">
      <c r="A73" s="36" t="s">
        <v>255</v>
      </c>
      <c r="D73" s="127" t="s">
        <v>129</v>
      </c>
      <c r="E73" s="104"/>
      <c r="F73" s="127">
        <v>11024</v>
      </c>
      <c r="G73" s="59"/>
      <c r="H73" s="42" t="s">
        <v>129</v>
      </c>
      <c r="I73" s="104"/>
      <c r="J73" s="180">
        <v>11000</v>
      </c>
    </row>
    <row r="74" spans="1:10" ht="23.25" customHeight="1">
      <c r="A74" s="36" t="s">
        <v>251</v>
      </c>
      <c r="D74" s="127">
        <v>1537950</v>
      </c>
      <c r="E74" s="104"/>
      <c r="F74" s="127">
        <v>73854</v>
      </c>
      <c r="G74" s="59"/>
      <c r="H74" s="180">
        <v>98515</v>
      </c>
      <c r="I74" s="104"/>
      <c r="J74" s="180">
        <v>28865</v>
      </c>
    </row>
    <row r="75" spans="1:10" ht="23.25" customHeight="1">
      <c r="A75" s="6" t="s">
        <v>45</v>
      </c>
      <c r="B75" s="6"/>
      <c r="C75" s="173"/>
      <c r="H75" s="201"/>
      <c r="I75" s="201"/>
      <c r="J75" s="201"/>
    </row>
    <row r="76" spans="1:10" ht="23.25" customHeight="1">
      <c r="A76" s="6" t="s">
        <v>32</v>
      </c>
      <c r="B76" s="174"/>
      <c r="C76" s="173"/>
      <c r="H76" s="201"/>
      <c r="I76" s="201"/>
      <c r="J76" s="201"/>
    </row>
    <row r="77" spans="1:10" ht="20.25" customHeight="1">
      <c r="A77" s="174"/>
      <c r="B77" s="1"/>
      <c r="C77" s="4"/>
      <c r="J77" s="58" t="s">
        <v>108</v>
      </c>
    </row>
    <row r="78" spans="1:10" ht="21.75" customHeight="1">
      <c r="A78" s="1"/>
      <c r="B78" s="1"/>
      <c r="C78" s="3"/>
      <c r="D78" s="199" t="s">
        <v>46</v>
      </c>
      <c r="E78" s="199"/>
      <c r="F78" s="199"/>
      <c r="G78" s="103"/>
      <c r="H78" s="199" t="s">
        <v>42</v>
      </c>
      <c r="I78" s="199"/>
      <c r="J78" s="199"/>
    </row>
    <row r="79" spans="1:10" ht="21.75" customHeight="1">
      <c r="A79" s="1"/>
      <c r="B79" s="1"/>
      <c r="C79" s="3"/>
      <c r="D79" s="203" t="s">
        <v>226</v>
      </c>
      <c r="E79" s="203"/>
      <c r="F79" s="203"/>
      <c r="G79" s="122"/>
      <c r="H79" s="203" t="s">
        <v>226</v>
      </c>
      <c r="I79" s="203"/>
      <c r="J79" s="203"/>
    </row>
    <row r="80" spans="1:10" ht="21.75" customHeight="1">
      <c r="A80" s="1"/>
      <c r="B80" s="1"/>
      <c r="D80" s="205" t="s">
        <v>173</v>
      </c>
      <c r="E80" s="206"/>
      <c r="F80" s="206"/>
      <c r="G80" s="116"/>
      <c r="H80" s="205" t="s">
        <v>173</v>
      </c>
      <c r="I80" s="206"/>
      <c r="J80" s="206"/>
    </row>
    <row r="81" spans="1:10" ht="21.75" customHeight="1">
      <c r="A81" s="1"/>
      <c r="B81" s="1"/>
      <c r="C81" s="2" t="s">
        <v>1</v>
      </c>
      <c r="D81" s="65">
        <v>2558</v>
      </c>
      <c r="E81" s="104"/>
      <c r="F81" s="65">
        <v>2557</v>
      </c>
      <c r="G81" s="59"/>
      <c r="H81" s="65">
        <v>2558</v>
      </c>
      <c r="I81" s="104"/>
      <c r="J81" s="65">
        <v>2557</v>
      </c>
    </row>
    <row r="82" spans="1:10" ht="21.75" customHeight="1">
      <c r="A82" s="7" t="s">
        <v>112</v>
      </c>
      <c r="D82" s="59"/>
      <c r="E82" s="104"/>
      <c r="F82" s="91"/>
      <c r="G82" s="59"/>
      <c r="H82" s="59"/>
      <c r="I82" s="104"/>
      <c r="J82" s="91"/>
    </row>
    <row r="83" spans="1:10" ht="21.75" customHeight="1">
      <c r="A83" s="36" t="s">
        <v>263</v>
      </c>
      <c r="D83" s="127">
        <v>0</v>
      </c>
      <c r="E83" s="104"/>
      <c r="F83" s="127">
        <v>653</v>
      </c>
      <c r="G83" s="59"/>
      <c r="H83" s="180">
        <v>1375</v>
      </c>
      <c r="I83" s="104"/>
      <c r="J83" s="180">
        <v>0</v>
      </c>
    </row>
    <row r="84" spans="1:10" ht="21.75" customHeight="1">
      <c r="A84" s="36" t="s">
        <v>221</v>
      </c>
      <c r="C84" s="2">
        <v>19</v>
      </c>
      <c r="D84" s="14">
        <v>-174648</v>
      </c>
      <c r="E84" s="14"/>
      <c r="F84" s="14">
        <v>-230762</v>
      </c>
      <c r="G84" s="8"/>
      <c r="H84" s="8">
        <v>-4267</v>
      </c>
      <c r="I84" s="8"/>
      <c r="J84" s="8">
        <v>-6142</v>
      </c>
    </row>
    <row r="85" spans="1:10" ht="21.75" customHeight="1">
      <c r="A85" s="73" t="s">
        <v>289</v>
      </c>
      <c r="C85" s="3"/>
      <c r="D85" s="14"/>
      <c r="E85" s="14"/>
      <c r="F85" s="14"/>
      <c r="G85" s="8"/>
      <c r="H85" s="8"/>
      <c r="I85" s="8"/>
      <c r="J85" s="8"/>
    </row>
    <row r="86" spans="1:10" ht="21.75" customHeight="1">
      <c r="A86" s="73" t="s">
        <v>290</v>
      </c>
      <c r="C86" s="2">
        <v>5</v>
      </c>
      <c r="D86" s="127" t="s">
        <v>129</v>
      </c>
      <c r="E86" s="14"/>
      <c r="F86" s="188" t="s">
        <v>129</v>
      </c>
      <c r="G86" s="8"/>
      <c r="H86" s="14">
        <v>556951</v>
      </c>
      <c r="I86" s="8"/>
      <c r="J86" s="188" t="s">
        <v>129</v>
      </c>
    </row>
    <row r="87" spans="1:10" ht="21.75" customHeight="1">
      <c r="A87" s="73" t="s">
        <v>310</v>
      </c>
      <c r="D87" s="127">
        <v>137603</v>
      </c>
      <c r="E87" s="14"/>
      <c r="F87" s="188" t="s">
        <v>129</v>
      </c>
      <c r="G87" s="8"/>
      <c r="H87" s="42" t="s">
        <v>129</v>
      </c>
      <c r="I87" s="8"/>
      <c r="J87" s="42" t="s">
        <v>129</v>
      </c>
    </row>
    <row r="88" spans="1:10" ht="21.75" customHeight="1">
      <c r="A88" s="36" t="s">
        <v>182</v>
      </c>
      <c r="D88" s="14">
        <v>-135750</v>
      </c>
      <c r="E88" s="14"/>
      <c r="F88" s="14">
        <v>-113647</v>
      </c>
      <c r="G88" s="8"/>
      <c r="H88" s="42" t="s">
        <v>129</v>
      </c>
      <c r="I88" s="8"/>
      <c r="J88" s="42" t="s">
        <v>94</v>
      </c>
    </row>
    <row r="89" spans="1:10" ht="21.75" customHeight="1">
      <c r="A89" s="4" t="s">
        <v>236</v>
      </c>
      <c r="B89" s="4"/>
      <c r="C89" s="13"/>
      <c r="D89" s="131">
        <f>SUM(D60:D74,D82:D88)</f>
        <v>-51868472</v>
      </c>
      <c r="E89" s="17"/>
      <c r="F89" s="131">
        <f>SUM(F60:F74,F82:F88)</f>
        <v>-33163737</v>
      </c>
      <c r="G89" s="17"/>
      <c r="H89" s="131">
        <f>SUM(H60:H74,H82:H88)</f>
        <v>-24042851</v>
      </c>
      <c r="I89" s="17"/>
      <c r="J89" s="131">
        <f>SUM(J60:J74,J82:J88)</f>
        <v>31338670</v>
      </c>
    </row>
    <row r="90" spans="1:10" ht="11.25" customHeight="1">
      <c r="A90" s="4"/>
      <c r="B90" s="7"/>
      <c r="C90" s="13"/>
      <c r="D90" s="71"/>
      <c r="E90" s="17"/>
      <c r="F90" s="71"/>
      <c r="G90" s="17"/>
      <c r="H90" s="71"/>
      <c r="I90" s="17"/>
      <c r="J90" s="71"/>
    </row>
    <row r="91" spans="1:10" ht="21.75" customHeight="1">
      <c r="A91" s="7" t="s">
        <v>31</v>
      </c>
      <c r="C91" s="13"/>
      <c r="D91" s="45"/>
      <c r="E91" s="45"/>
      <c r="F91" s="45"/>
      <c r="G91" s="45"/>
      <c r="H91" s="45"/>
      <c r="I91" s="45"/>
      <c r="J91" s="45"/>
    </row>
    <row r="92" spans="1:10" ht="21.75" customHeight="1">
      <c r="A92" s="3" t="s">
        <v>65</v>
      </c>
      <c r="D92" s="45">
        <v>-8996892</v>
      </c>
      <c r="E92" s="45"/>
      <c r="F92" s="45">
        <v>-8415242</v>
      </c>
      <c r="G92" s="45"/>
      <c r="H92" s="45">
        <v>-3218427</v>
      </c>
      <c r="I92" s="45"/>
      <c r="J92" s="45">
        <v>-3305031</v>
      </c>
    </row>
    <row r="93" spans="1:10" ht="21.75" customHeight="1">
      <c r="A93" s="36" t="s">
        <v>314</v>
      </c>
      <c r="D93" s="14">
        <v>17337063</v>
      </c>
      <c r="E93" s="14"/>
      <c r="F93" s="14">
        <v>3009084</v>
      </c>
      <c r="G93" s="14"/>
      <c r="H93" s="127">
        <v>7154000</v>
      </c>
      <c r="I93" s="14"/>
      <c r="J93" s="127" t="s">
        <v>94</v>
      </c>
    </row>
    <row r="94" spans="1:10" ht="21.75" customHeight="1">
      <c r="A94" s="36" t="s">
        <v>318</v>
      </c>
      <c r="D94" s="14">
        <v>16629607</v>
      </c>
      <c r="E94" s="14"/>
      <c r="F94" s="14">
        <v>-1599221</v>
      </c>
      <c r="G94" s="14"/>
      <c r="H94" s="127">
        <v>16629607</v>
      </c>
      <c r="I94" s="14"/>
      <c r="J94" s="127">
        <v>-1599221</v>
      </c>
    </row>
    <row r="95" spans="1:10" ht="21.75" customHeight="1">
      <c r="A95" s="36" t="s">
        <v>283</v>
      </c>
      <c r="D95" s="127"/>
      <c r="F95" s="127"/>
      <c r="H95" s="127"/>
      <c r="J95" s="127"/>
    </row>
    <row r="96" spans="1:10" ht="21.75" customHeight="1">
      <c r="A96" s="36" t="s">
        <v>264</v>
      </c>
      <c r="D96" s="12">
        <v>-19625</v>
      </c>
      <c r="E96" s="45"/>
      <c r="F96" s="12">
        <v>171083</v>
      </c>
      <c r="H96" s="127" t="s">
        <v>94</v>
      </c>
      <c r="J96" s="127" t="s">
        <v>94</v>
      </c>
    </row>
    <row r="97" spans="1:10" ht="21.75" customHeight="1">
      <c r="A97" s="36" t="s">
        <v>237</v>
      </c>
      <c r="D97" s="12" t="s">
        <v>94</v>
      </c>
      <c r="E97" s="45"/>
      <c r="F97" s="12">
        <v>-141065</v>
      </c>
      <c r="H97" s="127" t="s">
        <v>94</v>
      </c>
      <c r="J97" s="127" t="s">
        <v>94</v>
      </c>
    </row>
    <row r="98" spans="1:10" ht="21.75" customHeight="1">
      <c r="A98" s="36" t="s">
        <v>177</v>
      </c>
      <c r="D98" s="12" t="s">
        <v>94</v>
      </c>
      <c r="E98" s="45"/>
      <c r="F98" s="45">
        <v>-22935</v>
      </c>
      <c r="G98" s="45"/>
      <c r="H98" s="127" t="s">
        <v>94</v>
      </c>
      <c r="I98" s="45"/>
      <c r="J98" s="127" t="s">
        <v>94</v>
      </c>
    </row>
    <row r="99" spans="1:10" ht="21.75" customHeight="1">
      <c r="A99" s="3" t="s">
        <v>105</v>
      </c>
      <c r="D99" s="45">
        <v>-7650</v>
      </c>
      <c r="E99" s="45"/>
      <c r="F99" s="45">
        <v>-10244</v>
      </c>
      <c r="G99" s="45"/>
      <c r="H99" s="127" t="s">
        <v>94</v>
      </c>
      <c r="I99" s="45"/>
      <c r="J99" s="127" t="s">
        <v>94</v>
      </c>
    </row>
    <row r="100" spans="1:10" ht="21.75" customHeight="1">
      <c r="A100" s="3" t="s">
        <v>90</v>
      </c>
      <c r="D100" s="45">
        <v>11645691</v>
      </c>
      <c r="E100" s="14"/>
      <c r="F100" s="45">
        <v>11258284</v>
      </c>
      <c r="G100" s="45"/>
      <c r="H100" s="127" t="s">
        <v>94</v>
      </c>
      <c r="I100" s="45"/>
      <c r="J100" s="127" t="s">
        <v>94</v>
      </c>
    </row>
    <row r="101" spans="1:10" ht="21.75" customHeight="1">
      <c r="A101" s="3" t="s">
        <v>88</v>
      </c>
      <c r="D101" s="45"/>
      <c r="E101" s="45"/>
      <c r="F101" s="45"/>
      <c r="G101" s="45"/>
      <c r="H101" s="38"/>
      <c r="I101" s="45"/>
      <c r="J101" s="38"/>
    </row>
    <row r="102" spans="1:10" ht="21.75" customHeight="1">
      <c r="A102" s="36" t="s">
        <v>266</v>
      </c>
      <c r="D102" s="45">
        <v>-10420051</v>
      </c>
      <c r="E102" s="45"/>
      <c r="F102" s="45">
        <v>-4719944</v>
      </c>
      <c r="G102" s="45"/>
      <c r="H102" s="38">
        <v>-616400</v>
      </c>
      <c r="I102" s="45"/>
      <c r="J102" s="38">
        <v>-500000</v>
      </c>
    </row>
    <row r="103" spans="1:10" ht="21.75" customHeight="1">
      <c r="A103" s="36" t="s">
        <v>53</v>
      </c>
      <c r="D103" s="45">
        <v>18940000</v>
      </c>
      <c r="E103" s="45"/>
      <c r="F103" s="45">
        <v>9318807</v>
      </c>
      <c r="G103" s="45"/>
      <c r="H103" s="127">
        <v>18940000</v>
      </c>
      <c r="I103" s="45"/>
      <c r="J103" s="127" t="s">
        <v>94</v>
      </c>
    </row>
    <row r="104" spans="1:10" ht="21.75" customHeight="1">
      <c r="A104" s="36" t="s">
        <v>59</v>
      </c>
      <c r="D104" s="127">
        <v>-5000000</v>
      </c>
      <c r="E104" s="45"/>
      <c r="F104" s="127">
        <v>-6200000</v>
      </c>
      <c r="G104" s="45"/>
      <c r="H104" s="38">
        <v>-5000000</v>
      </c>
      <c r="I104" s="45"/>
      <c r="J104" s="38">
        <v>-6200000</v>
      </c>
    </row>
    <row r="105" spans="1:10" ht="21.75" customHeight="1">
      <c r="A105" s="36" t="s">
        <v>223</v>
      </c>
      <c r="D105" s="45">
        <v>-505919</v>
      </c>
      <c r="E105" s="45"/>
      <c r="F105" s="45">
        <v>-487857</v>
      </c>
      <c r="G105" s="42"/>
      <c r="H105" s="38">
        <v>-15808</v>
      </c>
      <c r="I105" s="42"/>
      <c r="J105" s="38">
        <v>-13132</v>
      </c>
    </row>
    <row r="106" spans="1:10" ht="21.75" customHeight="1">
      <c r="A106" s="36" t="s">
        <v>222</v>
      </c>
      <c r="D106" s="127">
        <v>207889</v>
      </c>
      <c r="E106" s="45"/>
      <c r="F106" s="127">
        <v>75810</v>
      </c>
      <c r="H106" s="127">
        <v>0</v>
      </c>
      <c r="J106" s="127" t="s">
        <v>94</v>
      </c>
    </row>
    <row r="107" spans="1:10" ht="21.75" customHeight="1">
      <c r="A107" s="36" t="s">
        <v>246</v>
      </c>
      <c r="B107" s="6"/>
      <c r="D107" s="47" t="s">
        <v>94</v>
      </c>
      <c r="E107" s="21"/>
      <c r="F107" s="47">
        <v>433329</v>
      </c>
      <c r="G107" s="21"/>
      <c r="H107" s="127">
        <v>0</v>
      </c>
      <c r="I107" s="21"/>
      <c r="J107" s="127">
        <v>0</v>
      </c>
    </row>
    <row r="108" spans="1:10" ht="21.75" customHeight="1">
      <c r="A108" s="36" t="s">
        <v>104</v>
      </c>
      <c r="D108" s="45"/>
      <c r="E108" s="45"/>
      <c r="F108" s="45"/>
      <c r="G108" s="42"/>
      <c r="H108" s="42"/>
      <c r="I108" s="42"/>
      <c r="J108" s="42"/>
    </row>
    <row r="109" spans="1:10" ht="21.75" customHeight="1">
      <c r="A109" s="36" t="s">
        <v>103</v>
      </c>
      <c r="D109" s="45">
        <v>-5534504</v>
      </c>
      <c r="E109" s="45"/>
      <c r="F109" s="45">
        <v>-4104276</v>
      </c>
      <c r="G109" s="42"/>
      <c r="H109" s="127">
        <v>-5800014</v>
      </c>
      <c r="I109" s="42"/>
      <c r="J109" s="38">
        <v>-4249797</v>
      </c>
    </row>
    <row r="110" spans="1:10" ht="21.75" customHeight="1">
      <c r="A110" s="36" t="s">
        <v>142</v>
      </c>
      <c r="D110" s="48">
        <v>-3078036</v>
      </c>
      <c r="E110" s="45"/>
      <c r="F110" s="48">
        <v>-2312845</v>
      </c>
      <c r="G110" s="45"/>
      <c r="H110" s="127" t="s">
        <v>94</v>
      </c>
      <c r="I110" s="45"/>
      <c r="J110" s="127" t="s">
        <v>94</v>
      </c>
    </row>
    <row r="111" spans="1:10" ht="23.25" customHeight="1">
      <c r="A111" s="6" t="s">
        <v>45</v>
      </c>
      <c r="B111" s="6"/>
      <c r="C111" s="173"/>
      <c r="H111" s="201"/>
      <c r="I111" s="201"/>
      <c r="J111" s="201"/>
    </row>
    <row r="112" spans="1:10" ht="23.25" customHeight="1">
      <c r="A112" s="6" t="s">
        <v>32</v>
      </c>
      <c r="B112" s="174"/>
      <c r="C112" s="173"/>
      <c r="H112" s="201"/>
      <c r="I112" s="201"/>
      <c r="J112" s="201"/>
    </row>
    <row r="113" spans="1:10" ht="23.25" customHeight="1">
      <c r="A113" s="174"/>
      <c r="B113" s="1"/>
      <c r="C113" s="4"/>
      <c r="J113" s="58" t="s">
        <v>108</v>
      </c>
    </row>
    <row r="114" spans="1:10" ht="19.5" customHeight="1">
      <c r="A114" s="1"/>
      <c r="B114" s="1"/>
      <c r="C114" s="3"/>
      <c r="D114" s="199" t="s">
        <v>46</v>
      </c>
      <c r="E114" s="199"/>
      <c r="F114" s="199"/>
      <c r="G114" s="103"/>
      <c r="H114" s="199" t="s">
        <v>42</v>
      </c>
      <c r="I114" s="199"/>
      <c r="J114" s="199"/>
    </row>
    <row r="115" spans="1:10" ht="23.25" customHeight="1">
      <c r="A115" s="1"/>
      <c r="B115" s="1"/>
      <c r="C115" s="3"/>
      <c r="D115" s="203" t="s">
        <v>226</v>
      </c>
      <c r="E115" s="203"/>
      <c r="F115" s="203"/>
      <c r="G115" s="122"/>
      <c r="H115" s="203" t="s">
        <v>226</v>
      </c>
      <c r="I115" s="203"/>
      <c r="J115" s="203"/>
    </row>
    <row r="116" spans="1:10" ht="23.25" customHeight="1">
      <c r="A116" s="1"/>
      <c r="B116" s="1"/>
      <c r="D116" s="205" t="s">
        <v>173</v>
      </c>
      <c r="E116" s="206"/>
      <c r="F116" s="206"/>
      <c r="G116" s="116"/>
      <c r="H116" s="205" t="s">
        <v>173</v>
      </c>
      <c r="I116" s="206"/>
      <c r="J116" s="206"/>
    </row>
    <row r="117" spans="1:10" ht="23.25" customHeight="1">
      <c r="A117" s="1"/>
      <c r="C117" s="2" t="s">
        <v>1</v>
      </c>
      <c r="D117" s="65">
        <v>2558</v>
      </c>
      <c r="E117" s="104"/>
      <c r="F117" s="65">
        <v>2557</v>
      </c>
      <c r="G117" s="59"/>
      <c r="H117" s="65">
        <v>2558</v>
      </c>
      <c r="I117" s="104"/>
      <c r="J117" s="65">
        <v>2557</v>
      </c>
    </row>
    <row r="118" spans="1:10" ht="21.75">
      <c r="A118" s="7" t="s">
        <v>229</v>
      </c>
      <c r="D118" s="21"/>
      <c r="E118" s="21"/>
      <c r="F118" s="21"/>
      <c r="G118" s="21"/>
      <c r="H118" s="21"/>
      <c r="I118" s="21"/>
      <c r="J118" s="21"/>
    </row>
    <row r="119" spans="1:10" ht="21.75">
      <c r="A119" s="36" t="s">
        <v>252</v>
      </c>
      <c r="B119" s="61"/>
      <c r="D119" s="48"/>
      <c r="E119" s="45"/>
      <c r="F119" s="48"/>
      <c r="G119" s="45"/>
      <c r="H119" s="127"/>
      <c r="I119" s="45"/>
      <c r="J119" s="127"/>
    </row>
    <row r="120" spans="1:10" s="61" customFormat="1" ht="21.75">
      <c r="A120" s="54" t="s">
        <v>253</v>
      </c>
      <c r="B120" s="4"/>
      <c r="C120" s="21"/>
      <c r="D120" s="48" t="s">
        <v>94</v>
      </c>
      <c r="E120" s="45"/>
      <c r="F120" s="48">
        <v>27257795</v>
      </c>
      <c r="G120" s="45"/>
      <c r="H120" s="127" t="s">
        <v>94</v>
      </c>
      <c r="I120" s="45"/>
      <c r="J120" s="127" t="s">
        <v>94</v>
      </c>
    </row>
    <row r="121" spans="1:10" s="61" customFormat="1" ht="21.75">
      <c r="A121" s="54" t="s">
        <v>308</v>
      </c>
      <c r="C121" s="21"/>
      <c r="D121" s="81">
        <v>-442564</v>
      </c>
      <c r="E121" s="45"/>
      <c r="F121" s="169" t="s">
        <v>129</v>
      </c>
      <c r="G121" s="45"/>
      <c r="H121" s="169" t="s">
        <v>129</v>
      </c>
      <c r="I121" s="45"/>
      <c r="J121" s="169" t="s">
        <v>129</v>
      </c>
    </row>
    <row r="122" spans="1:10" ht="21.75">
      <c r="A122" s="4" t="s">
        <v>235</v>
      </c>
      <c r="B122" s="4"/>
      <c r="C122" s="13"/>
      <c r="D122" s="108">
        <f>SUM(D92:D110,D118:D121)</f>
        <v>30755009</v>
      </c>
      <c r="E122" s="17"/>
      <c r="F122" s="108">
        <f>SUM(F92:F110,F118:F121)</f>
        <v>23510563</v>
      </c>
      <c r="G122" s="17"/>
      <c r="H122" s="108">
        <f>SUM(H92:H110,H118:H121)</f>
        <v>28072958</v>
      </c>
      <c r="I122" s="17"/>
      <c r="J122" s="108">
        <f>SUM(J92:J110,J118:J121)</f>
        <v>-15867181</v>
      </c>
    </row>
    <row r="123" spans="1:10" ht="12.75" customHeight="1">
      <c r="A123" s="4"/>
      <c r="B123" s="4"/>
      <c r="C123" s="13"/>
      <c r="D123" s="71"/>
      <c r="E123" s="17"/>
      <c r="F123" s="71"/>
      <c r="G123" s="17"/>
      <c r="H123" s="71"/>
      <c r="I123" s="17"/>
      <c r="J123" s="71"/>
    </row>
    <row r="124" spans="1:3" ht="21.75">
      <c r="A124" s="4" t="s">
        <v>113</v>
      </c>
      <c r="B124" s="4"/>
      <c r="C124" s="13"/>
    </row>
    <row r="125" spans="1:10" ht="21.75">
      <c r="A125" s="4" t="s">
        <v>224</v>
      </c>
      <c r="C125" s="13"/>
      <c r="D125" s="17">
        <f>D57+D89+D122</f>
        <v>-251023</v>
      </c>
      <c r="E125" s="17"/>
      <c r="F125" s="17">
        <f>F57+F89+F122</f>
        <v>13554670</v>
      </c>
      <c r="G125" s="17"/>
      <c r="H125" s="17">
        <v>3698155</v>
      </c>
      <c r="I125" s="17"/>
      <c r="J125" s="17">
        <v>12045006</v>
      </c>
    </row>
    <row r="126" spans="1:10" ht="21.75">
      <c r="A126" s="36" t="s">
        <v>43</v>
      </c>
      <c r="D126" s="45">
        <v>31923565</v>
      </c>
      <c r="E126" s="45"/>
      <c r="F126" s="45">
        <v>17180252</v>
      </c>
      <c r="G126" s="45"/>
      <c r="H126" s="38">
        <v>13691168</v>
      </c>
      <c r="I126" s="45"/>
      <c r="J126" s="38">
        <v>1386372</v>
      </c>
    </row>
    <row r="127" spans="1:10" ht="21.75">
      <c r="A127" s="3" t="s">
        <v>87</v>
      </c>
      <c r="E127" s="45"/>
      <c r="G127" s="45"/>
      <c r="H127" s="45"/>
      <c r="I127" s="45"/>
      <c r="J127" s="45"/>
    </row>
    <row r="128" spans="1:10" ht="21.75">
      <c r="A128" s="3" t="s">
        <v>153</v>
      </c>
      <c r="B128" s="4"/>
      <c r="D128" s="15">
        <v>714939</v>
      </c>
      <c r="E128" s="14"/>
      <c r="F128" s="15">
        <v>1188643</v>
      </c>
      <c r="G128" s="14"/>
      <c r="H128" s="110">
        <v>3795</v>
      </c>
      <c r="I128" s="45"/>
      <c r="J128" s="110">
        <v>259790</v>
      </c>
    </row>
    <row r="129" spans="1:10" ht="22.5" thickBot="1">
      <c r="A129" s="4" t="s">
        <v>44</v>
      </c>
      <c r="B129" s="4"/>
      <c r="C129" s="13"/>
      <c r="D129" s="132">
        <f>SUM(D125:D128)</f>
        <v>32387481</v>
      </c>
      <c r="E129" s="17"/>
      <c r="F129" s="132">
        <f>SUM(F125:F128)</f>
        <v>31923565</v>
      </c>
      <c r="G129" s="17"/>
      <c r="H129" s="132">
        <f>SUM(H125:H128)</f>
        <v>17393118</v>
      </c>
      <c r="I129" s="17"/>
      <c r="J129" s="132">
        <f>SUM(J125:J128)</f>
        <v>13691168</v>
      </c>
    </row>
    <row r="130" spans="1:10" ht="12" customHeight="1" thickTop="1">
      <c r="A130" s="4"/>
      <c r="B130" s="7"/>
      <c r="C130" s="13"/>
      <c r="D130" s="71"/>
      <c r="E130" s="17"/>
      <c r="F130" s="71"/>
      <c r="G130" s="17"/>
      <c r="H130" s="71"/>
      <c r="I130" s="17"/>
      <c r="J130" s="71"/>
    </row>
    <row r="131" spans="1:10" ht="21.75">
      <c r="A131" s="7" t="s">
        <v>60</v>
      </c>
      <c r="B131" s="7"/>
      <c r="C131" s="13"/>
      <c r="D131" s="45"/>
      <c r="E131" s="45"/>
      <c r="F131" s="45"/>
      <c r="G131" s="45"/>
      <c r="H131" s="45"/>
      <c r="I131" s="45"/>
      <c r="J131" s="45"/>
    </row>
    <row r="132" spans="1:10" ht="21" customHeight="1">
      <c r="A132" s="123" t="s">
        <v>185</v>
      </c>
      <c r="B132" s="4" t="s">
        <v>225</v>
      </c>
      <c r="C132" s="13"/>
      <c r="D132" s="45"/>
      <c r="E132" s="45"/>
      <c r="F132" s="45"/>
      <c r="G132" s="45"/>
      <c r="H132" s="45"/>
      <c r="I132" s="45"/>
      <c r="J132" s="45"/>
    </row>
    <row r="133" spans="2:10" ht="21.75">
      <c r="B133" s="36" t="s">
        <v>89</v>
      </c>
      <c r="C133" s="13"/>
      <c r="D133" s="14"/>
      <c r="E133" s="14"/>
      <c r="F133" s="14"/>
      <c r="G133" s="14"/>
      <c r="H133" s="14"/>
      <c r="I133" s="14"/>
      <c r="J133" s="14"/>
    </row>
    <row r="134" spans="2:10" ht="21.75">
      <c r="B134" s="36" t="s">
        <v>2</v>
      </c>
      <c r="D134" s="14"/>
      <c r="E134" s="14"/>
      <c r="F134" s="14"/>
      <c r="G134" s="14"/>
      <c r="H134" s="14"/>
      <c r="I134" s="14"/>
      <c r="J134" s="14"/>
    </row>
    <row r="135" spans="2:10" ht="21.75">
      <c r="B135" s="36" t="s">
        <v>91</v>
      </c>
      <c r="C135" s="2">
        <v>6</v>
      </c>
      <c r="D135" s="14">
        <v>36460815</v>
      </c>
      <c r="E135" s="14"/>
      <c r="F135" s="14">
        <v>33551551</v>
      </c>
      <c r="G135" s="14"/>
      <c r="H135" s="179">
        <v>17399514</v>
      </c>
      <c r="I135" s="14"/>
      <c r="J135" s="179">
        <v>13696266</v>
      </c>
    </row>
    <row r="136" spans="2:10" ht="21.75">
      <c r="B136" s="4" t="s">
        <v>92</v>
      </c>
      <c r="C136" s="2">
        <v>23</v>
      </c>
      <c r="D136" s="15">
        <v>-4073334</v>
      </c>
      <c r="E136" s="14"/>
      <c r="F136" s="15">
        <v>-1627986</v>
      </c>
      <c r="G136" s="14"/>
      <c r="H136" s="15">
        <v>-6396</v>
      </c>
      <c r="I136" s="14"/>
      <c r="J136" s="15">
        <v>-5098</v>
      </c>
    </row>
    <row r="137" spans="3:10" ht="22.5" thickBot="1">
      <c r="C137" s="13"/>
      <c r="D137" s="16">
        <f>SUM(D135:D136)</f>
        <v>32387481</v>
      </c>
      <c r="E137" s="17"/>
      <c r="F137" s="16">
        <f>SUM(F135:F136)</f>
        <v>31923565</v>
      </c>
      <c r="G137" s="17"/>
      <c r="H137" s="16">
        <f>SUM(H135:H136)</f>
        <v>17393118</v>
      </c>
      <c r="I137" s="17"/>
      <c r="J137" s="16">
        <f>SUM(J135:J136)</f>
        <v>13691168</v>
      </c>
    </row>
    <row r="138" spans="1:2" ht="22.5" thickTop="1">
      <c r="A138" s="123" t="s">
        <v>183</v>
      </c>
      <c r="B138" s="4" t="s">
        <v>184</v>
      </c>
    </row>
    <row r="139" spans="1:10" s="2" customFormat="1" ht="4.5" customHeight="1">
      <c r="A139" s="3"/>
      <c r="D139" s="3"/>
      <c r="E139" s="3"/>
      <c r="F139" s="3"/>
      <c r="G139" s="3"/>
      <c r="H139" s="3"/>
      <c r="I139" s="3"/>
      <c r="J139" s="3"/>
    </row>
    <row r="140" spans="1:10" s="2" customFormat="1" ht="23.25" customHeight="1">
      <c r="A140" s="3"/>
      <c r="B140" s="36" t="s">
        <v>320</v>
      </c>
      <c r="D140" s="3"/>
      <c r="E140" s="3"/>
      <c r="F140" s="3"/>
      <c r="G140" s="3"/>
      <c r="H140" s="3"/>
      <c r="I140" s="3"/>
      <c r="J140" s="3"/>
    </row>
    <row r="141" spans="1:10" s="2" customFormat="1" ht="6" customHeight="1">
      <c r="A141" s="3"/>
      <c r="B141" s="36"/>
      <c r="D141" s="3"/>
      <c r="E141" s="3"/>
      <c r="F141" s="3"/>
      <c r="G141" s="3"/>
      <c r="H141" s="3"/>
      <c r="I141" s="3"/>
      <c r="J141" s="3"/>
    </row>
    <row r="142" spans="1:10" s="2" customFormat="1" ht="23.25" customHeight="1">
      <c r="A142" s="3"/>
      <c r="B142" s="36" t="s">
        <v>323</v>
      </c>
      <c r="D142" s="3"/>
      <c r="E142" s="3"/>
      <c r="F142" s="3"/>
      <c r="G142" s="3"/>
      <c r="H142" s="3"/>
      <c r="I142" s="3"/>
      <c r="J142" s="3"/>
    </row>
    <row r="143" spans="1:10" s="2" customFormat="1" ht="22.5" customHeight="1">
      <c r="A143" s="3"/>
      <c r="B143" s="36" t="s">
        <v>321</v>
      </c>
      <c r="D143" s="3"/>
      <c r="E143" s="3"/>
      <c r="F143" s="3"/>
      <c r="G143" s="3"/>
      <c r="H143" s="3"/>
      <c r="I143" s="3"/>
      <c r="J143" s="3"/>
    </row>
    <row r="144" spans="1:10" s="2" customFormat="1" ht="6" customHeight="1">
      <c r="A144" s="3"/>
      <c r="B144" s="36"/>
      <c r="D144" s="3"/>
      <c r="E144" s="3"/>
      <c r="F144" s="3"/>
      <c r="G144" s="3"/>
      <c r="H144" s="3"/>
      <c r="I144" s="3"/>
      <c r="J144" s="3"/>
    </row>
    <row r="145" spans="1:10" s="2" customFormat="1" ht="23.25" customHeight="1">
      <c r="A145" s="3"/>
      <c r="B145" s="36" t="s">
        <v>322</v>
      </c>
      <c r="D145" s="3"/>
      <c r="E145" s="3"/>
      <c r="F145" s="3"/>
      <c r="G145" s="3"/>
      <c r="H145" s="3"/>
      <c r="I145" s="3"/>
      <c r="J145" s="3"/>
    </row>
    <row r="146" ht="23.25" customHeight="1">
      <c r="B146" s="5" t="s">
        <v>316</v>
      </c>
    </row>
  </sheetData>
  <sheetProtection/>
  <mergeCells count="36">
    <mergeCell ref="D116:F116"/>
    <mergeCell ref="H116:J116"/>
    <mergeCell ref="H112:J112"/>
    <mergeCell ref="D114:F114"/>
    <mergeCell ref="H114:J114"/>
    <mergeCell ref="D115:F115"/>
    <mergeCell ref="H115:J115"/>
    <mergeCell ref="D79:F79"/>
    <mergeCell ref="H79:J79"/>
    <mergeCell ref="D80:F80"/>
    <mergeCell ref="H80:J80"/>
    <mergeCell ref="H111:J111"/>
    <mergeCell ref="D44:F44"/>
    <mergeCell ref="H44:J44"/>
    <mergeCell ref="H75:J75"/>
    <mergeCell ref="H76:J76"/>
    <mergeCell ref="D78:F78"/>
    <mergeCell ref="H5:J5"/>
    <mergeCell ref="D6:F6"/>
    <mergeCell ref="H78:J78"/>
    <mergeCell ref="A42:B42"/>
    <mergeCell ref="D42:F42"/>
    <mergeCell ref="H42:J42"/>
    <mergeCell ref="A43:B43"/>
    <mergeCell ref="D43:F43"/>
    <mergeCell ref="H43:J43"/>
    <mergeCell ref="H6:J6"/>
    <mergeCell ref="H39:J39"/>
    <mergeCell ref="H40:J40"/>
    <mergeCell ref="H1:J1"/>
    <mergeCell ref="H2:J2"/>
    <mergeCell ref="A4:B4"/>
    <mergeCell ref="D4:F4"/>
    <mergeCell ref="H4:J4"/>
    <mergeCell ref="A5:B5"/>
    <mergeCell ref="D5:F5"/>
  </mergeCells>
  <printOptions/>
  <pageMargins left="0.7" right="0.7" top="0.48" bottom="0.5" header="0.5" footer="0.5"/>
  <pageSetup firstPageNumber="14" useFirstPageNumber="1" horizontalDpi="600" verticalDpi="600" orientation="portrait" paperSize="9" scale="93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38" max="9" man="1"/>
    <brk id="74" max="9" man="1"/>
    <brk id="110" max="9" man="1"/>
  </rowBreaks>
  <ignoredErrors>
    <ignoredError sqref="A134:A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Ganittha, Thirasophitlert</cp:lastModifiedBy>
  <cp:lastPrinted>2016-02-29T11:59:50Z</cp:lastPrinted>
  <dcterms:created xsi:type="dcterms:W3CDTF">2006-01-06T08:39:44Z</dcterms:created>
  <dcterms:modified xsi:type="dcterms:W3CDTF">2016-02-29T12:51:05Z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