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510" tabRatio="500" activeTab="3"/>
  </bookViews>
  <sheets>
    <sheet name="BL" sheetId="1" r:id="rId1"/>
    <sheet name="SH-8-9" sheetId="2" r:id="rId2"/>
    <sheet name="SH-10-11" sheetId="3" r:id="rId3"/>
    <sheet name="CF" sheetId="4" r:id="rId4"/>
  </sheets>
  <definedNames>
    <definedName name="_xlnm.Print_Area" localSheetId="0">'BL'!$A$1:$J$165</definedName>
    <definedName name="_xlnm.Print_Area" localSheetId="3">'CF'!$A$1:$I$120</definedName>
    <definedName name="_xlnm.Print_Area" localSheetId="1">'SH-8-9'!$A$1:$AB$61</definedName>
  </definedNames>
  <calcPr fullCalcOnLoad="1"/>
</workbook>
</file>

<file path=xl/sharedStrings.xml><?xml version="1.0" encoding="utf-8"?>
<sst xmlns="http://schemas.openxmlformats.org/spreadsheetml/2006/main" count="908" uniqueCount="272">
  <si>
    <t>บริษัท เจริญโภคภัณฑ์อาหาร จำกัด (มหาชน) และบริษัทย่อย</t>
  </si>
  <si>
    <t xml:space="preserve">งบดุล </t>
  </si>
  <si>
    <t>สินทรัพย์</t>
  </si>
  <si>
    <t>พันบาท</t>
  </si>
  <si>
    <t>งบการเงินรวม</t>
  </si>
  <si>
    <t>งบการเงินเฉพาะบริษัท</t>
  </si>
  <si>
    <t>หมายเหตุ</t>
  </si>
  <si>
    <t xml:space="preserve">สินทรัพย์หมุนเวียน </t>
  </si>
  <si>
    <t>เงินสดและรายการเทียบเท่าเงินสด</t>
  </si>
  <si>
    <t xml:space="preserve">ลูกหนี้การค้าและลูกหนี้อื่น  </t>
  </si>
  <si>
    <t>สุทธิ</t>
  </si>
  <si>
    <t>เงินให้กู้ยืมระยะยาวแก่บริษัทย่อยที่ถึง</t>
  </si>
  <si>
    <t xml:space="preserve">สินทรัพย์หมุนเวียนอื่น </t>
  </si>
  <si>
    <t>รวมสินทรัพย์หมุนเวียน</t>
  </si>
  <si>
    <t>สินทรัพย์ไม่หมุนเวียน</t>
  </si>
  <si>
    <t>เงินลงทุนซึ่งบันทึกโดยวิธีส่วนได้เสีย</t>
  </si>
  <si>
    <t xml:space="preserve">ที่ดินที่มีไว้เพื่อโครงการในอนาคต </t>
  </si>
  <si>
    <t>สินทรัพย์ไม่หมุนเวียนอื่น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</si>
  <si>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</si>
  <si>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</si>
  <si>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</si>
  <si>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เจ้าหนี้การค้าและเจ้าหนี้อื่น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</si>
  <si>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</si>
  <si>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</si>
  <si>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</si>
  <si>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มูลค่าเงินลงทุน</t>
  </si>
  <si>
    <t>รวมหนี้สินไม่หมุนเวียน</t>
  </si>
  <si>
    <t>รวมหนี้สิน</t>
  </si>
  <si>
    <t>ส่วนของผู้ถือหุ้น</t>
  </si>
  <si>
    <t>ใบสำคัญแสดงสิทธิที่จะซื้อหุ้น</t>
  </si>
  <si>
    <t>-</t>
  </si>
  <si>
    <t>กำไรสะสม</t>
  </si>
  <si>
    <t xml:space="preserve">ส่วนของผู้ถือหุ้นส่วนน้อย  </t>
  </si>
  <si>
    <t>รวมส่วนของผู้ถือหุ้น</t>
  </si>
  <si>
    <t>รวมหนี้สินและส่วนของผู้ถือหุ้น</t>
  </si>
  <si>
    <t xml:space="preserve">รายได้ </t>
  </si>
  <si>
    <t>รายได้อื่น</t>
  </si>
  <si>
    <t>รวมรายได้</t>
  </si>
  <si>
    <t xml:space="preserve">ค่าใช้จ่าย </t>
  </si>
  <si>
    <t xml:space="preserve"> </t>
  </si>
  <si>
    <t xml:space="preserve">ค่าใช้จ่ายในการขายและบริหาร </t>
  </si>
  <si>
    <t>ค่าตอบแทนกรรมการ</t>
  </si>
  <si>
    <t>รวมค่าใช้จ่าย</t>
  </si>
  <si>
    <t>กำไรก่อนดอกเบี้ยจ่ายและภาษีเงินได้</t>
  </si>
  <si>
    <t>ดอกเบี้ยจ่าย</t>
  </si>
  <si>
    <t>กำไรสุทธิ</t>
  </si>
  <si>
    <t xml:space="preserve"> ทุนเรือนหุ้น</t>
  </si>
  <si>
    <t>เงินรับล่วงหน้า</t>
  </si>
  <si>
    <t>ทุนเรือนหุ้นที่</t>
  </si>
  <si>
    <t xml:space="preserve"> ที่ออกและ</t>
  </si>
  <si>
    <t>ค่าจองซื้อหุ้น</t>
  </si>
  <si>
    <t>ใบสำคัญแสดง</t>
  </si>
  <si>
    <t>ส่วนเกิน</t>
  </si>
  <si>
    <t>ถือเป็นหุ้นทุน</t>
  </si>
  <si>
    <t>ในบริษัทร่วม</t>
  </si>
  <si>
    <t>เงินปันผลจ่าย - สุทธิ</t>
  </si>
  <si>
    <t>ผู้ถือหุ้นส่วนน้อยขายหุ้น</t>
  </si>
  <si>
    <t>สิทธิที่จะซื้อหุ้น</t>
  </si>
  <si>
    <t>ทุนเรือนหุ้น</t>
  </si>
  <si>
    <t>ที่ออกและ</t>
  </si>
  <si>
    <t xml:space="preserve">รวม </t>
  </si>
  <si>
    <t xml:space="preserve">รับซื้อคืน </t>
  </si>
  <si>
    <t xml:space="preserve">งบการเงิน </t>
  </si>
  <si>
    <t xml:space="preserve">ในหลักทรัพย์ </t>
  </si>
  <si>
    <t xml:space="preserve">เพิ่มทุน </t>
  </si>
  <si>
    <t xml:space="preserve">ชำระแล้ว </t>
  </si>
  <si>
    <t xml:space="preserve">ส่วนน้อย </t>
  </si>
  <si>
    <t>งบกระแสเงินสด</t>
  </si>
  <si>
    <t>กระแสเงินสดจากกิจกรรมดำเนินงาน</t>
  </si>
  <si>
    <t>ค่าเสื่อมราคาและรายจ่าย/รายได้ตัดบัญชี-สุทธิ</t>
  </si>
  <si>
    <t>ค่าเผื่อ (โอนกลับค่าเผื่อ) หนี้สงสัยจะสูญ</t>
  </si>
  <si>
    <t>ประมาณการหนี้สิน</t>
  </si>
  <si>
    <t xml:space="preserve">ลูกหนี้การค้าและลูกหนี้อื่น </t>
  </si>
  <si>
    <t>สินค้าคงเหลือ</t>
  </si>
  <si>
    <t>สินทรัพย์หมุนเวียนอื่น</t>
  </si>
  <si>
    <t>หนี้สินดำเนินงานเพิ่มขึ้น (ลดลง):</t>
  </si>
  <si>
    <t xml:space="preserve">เจ้าหนี้การค้าและเจ้าหนี้อื่น </t>
  </si>
  <si>
    <t>กระแสเงินสดจากกิจกรรมลงทุน</t>
  </si>
  <si>
    <t>เงินรับจากการจำหน่ายสินทรัพย์ไม่มีตัวตน</t>
  </si>
  <si>
    <t>ซื้อที่ดิน อาคารและอุปกรณ์เพิ่มขึ้น</t>
  </si>
  <si>
    <t>เงินสดสุทธิใช้ไปในกิจกรรมลงทุน</t>
  </si>
  <si>
    <t>กระแสเงินสดจากกิจกรรมจัดหาเงิน</t>
  </si>
  <si>
    <t>เงินสดรับจากการออกและจองซื้อหุ้นเพิ่มทุน</t>
  </si>
  <si>
    <t>ค่าใช้จ่ายในการออกหุ้นสามัญเพิ่มทุน</t>
  </si>
  <si>
    <t>เงินสดปันผลจ่ายของบริษัทและบริษัทย่อย</t>
  </si>
  <si>
    <t>เงินกู้ยืมระยะยาวจากสถาบันการเงินเพิ่มขึ้น</t>
  </si>
  <si>
    <t>ชำระคืนเงินกู้ยืมระยะยาว</t>
  </si>
  <si>
    <t>ชำระคืนหุ้นกู้</t>
  </si>
  <si>
    <t>ชำระหนี้สินภายใต้สัญญาเช่า</t>
  </si>
  <si>
    <t>ผลกระทบจากอัตราแลกเปลี่ยนในเงินสด</t>
  </si>
  <si>
    <t>เงินสดและรายการเทียบเท่าเงินสด ณ วันต้นปี</t>
  </si>
  <si>
    <t>ข้อมูลงบกระแสเงินสดเปิดเผยเพิ่มเติม</t>
  </si>
  <si>
    <t xml:space="preserve">1.   เงินสดและรายการเทียบเท่าเงินสด </t>
  </si>
  <si>
    <t>รายการนี้ประกอบด้วย</t>
  </si>
  <si>
    <t>เงินเบิกเกินบัญชีธนาคาร</t>
  </si>
  <si>
    <t>หนี้สินไม่หมุนเวียนอื่น</t>
  </si>
  <si>
    <t>รวมสินทรัพย์ไม่หมุนเวียน</t>
  </si>
  <si>
    <t>ส่วนของผู้ถือหุ้นส่วนน้อยในกำไรสุทธิของบริษัทย่อย</t>
  </si>
  <si>
    <t xml:space="preserve">เงินให้กู้ยืมระยะยาวแก่บริษัทย่อยลดลง </t>
  </si>
  <si>
    <t>เงินสดรับจากการออกหุ้นกู้</t>
  </si>
  <si>
    <t>กำไรหลังภาษีเงินได้</t>
  </si>
  <si>
    <t>กำไรจากกิจกรรมปกติ</t>
  </si>
  <si>
    <t>ค่าเผื่อ (โอนกลับค่าเผื่อ) ขาดทุนจากมูลค่าที่ลดลงของสินค้า</t>
  </si>
  <si>
    <t xml:space="preserve">ภาษีเงินได้ </t>
  </si>
  <si>
    <t>เงินสดสุทธิได้มาจาก (ใช้ไปใน) กิจกรรมดำเนินงาน</t>
  </si>
  <si>
    <t>ส่วนของ</t>
  </si>
  <si>
    <t>ผู้ถือหุ้น</t>
  </si>
  <si>
    <t>-  บริษัทย่อย</t>
  </si>
  <si>
    <t xml:space="preserve">-  บริษัทร่วม </t>
  </si>
  <si>
    <t>-  เงินกู้ยืมระยะยาว</t>
  </si>
  <si>
    <t>-  หุ้นกู้</t>
  </si>
  <si>
    <t>-  หนี้สินภายใต้สัญญาเช่าการเงิน</t>
  </si>
  <si>
    <t>-  บริษัทร่วม</t>
  </si>
  <si>
    <t>-  บริษัทที่เกี่ยวข้องกันและบริษัทอื่นๆ</t>
  </si>
  <si>
    <t>13,14</t>
  </si>
  <si>
    <t>5, 15</t>
  </si>
  <si>
    <t>(พันบาท)</t>
  </si>
  <si>
    <t>กำไรจากการจำหน่ายสินทรัพย์ไม่มีตัวตน</t>
  </si>
  <si>
    <t>ขาดทุนจากการตีราคาที่ดินลดลง</t>
  </si>
  <si>
    <t>ขาดทุน (กำไร) จากอัตราแลกเปลี่ยนเงินตราต่างประเทศ</t>
  </si>
  <si>
    <t>เงินรับค่าสินไหมทดแทนจากบริษัทประกันภัย</t>
  </si>
  <si>
    <t>ยอดคงเหลือ ณ วันที่  1 มกราคม  2548</t>
  </si>
  <si>
    <t>ยอดคงเหลือ ณ วันที่  31 ธันวาคม  2548</t>
  </si>
  <si>
    <t>ขาดทุนจากสัญญาแลกเปลี่ยนอัตราดอกเบี้ยที่ยังไม่เกิดขึ้นจริง</t>
  </si>
  <si>
    <t>ส่วนแบ่งกำไรจากเงินลงทุนตามวิธีส่วนได้เสีย</t>
  </si>
  <si>
    <t/>
  </si>
  <si>
    <t>เงินลงทุนระยะยาวอื่น</t>
  </si>
  <si>
    <t>เงินให้กู้ยืมระยะยาวแก่บริษัทย่อย</t>
  </si>
  <si>
    <t>เงินเบิกเกินบัญชีและเงินกู้ยืมระยะสั้น</t>
  </si>
  <si>
    <t>หนี้สินระยะยาว</t>
  </si>
  <si>
    <t>ส่วนเกินทุนอื่นๆ</t>
  </si>
  <si>
    <t>รายการปรับปรุง</t>
  </si>
  <si>
    <t xml:space="preserve">ส่วนแบ่งขาดทุนจากเงินลงทุนตามวิธีส่วนได้เสีย </t>
  </si>
  <si>
    <t>ดอกเบี้ยรับ</t>
  </si>
  <si>
    <t xml:space="preserve">ส่วนแบ่งกำไรจากเงินลงทุนตามวิธีส่วนได้เสีย </t>
  </si>
  <si>
    <t>12, 14</t>
  </si>
  <si>
    <t>งบกำไรขาดทุน</t>
  </si>
  <si>
    <t>งบกำไรขาดทุน (ต่อ)</t>
  </si>
  <si>
    <t>ทุนส่วนของผู้ถือหุ้นส่วนน้อยในบริษัทย่อย</t>
  </si>
  <si>
    <t>โอนกลับค่าเผื่อผลขาดทุนจากการด้อยค่าของเงินลงทุน</t>
  </si>
  <si>
    <t>ยอดคงเหลือ ณ วันที่  1 มกราคม  2549</t>
  </si>
  <si>
    <t>ยอดคงเหลือ ณ วันที่  31 ธันวาคม  2549</t>
  </si>
  <si>
    <t>ณ วันที่ 31 ธันวาคม 2549 และ 2548</t>
  </si>
  <si>
    <t>สำหรับแต่ละปีสิ้นสุดวันที่ 31 ธันวาคม 2549 และ 2548</t>
  </si>
  <si>
    <r>
      <t>หัก</t>
    </r>
    <r>
      <rPr>
        <sz val="15"/>
        <rFont val="Angsana New"/>
        <family val="1"/>
      </rPr>
      <t xml:space="preserve">  ทุนเรือนหุ้นที่ถือเป็นหุ้นทุน</t>
    </r>
  </si>
  <si>
    <t xml:space="preserve">   รับซื้อคืนจำนวน 328,820,600 หุ้น</t>
  </si>
  <si>
    <t xml:space="preserve">   ในปี 2549 และ ปี 2548 - ราคาทุน</t>
  </si>
  <si>
    <t xml:space="preserve">   จากเงินปันผลจ่ายสำหรับ</t>
  </si>
  <si>
    <t xml:space="preserve">   ให้แก่บริษัทใหญ่</t>
  </si>
  <si>
    <t xml:space="preserve">   จากเงินปันผลจ่ายสำหรับหุ้นทุน</t>
  </si>
  <si>
    <t xml:space="preserve">   และรายการเทียบเท่าเงินสด</t>
  </si>
  <si>
    <t>2.3 ในเดือนกรกฎาคม 2549  บริษัทได้ลงทุนในหุ้นทุนที่ออกใหม่ของบริษัทย่อยในต่างประเทศ (CP USA)  เพิ่มเติมจำนวนประมาณ 9 ล้านเหรียญสหรัฐ  หรือเทียบเท่าเป็นเงินประมาณ  388  ล้านบาท โดยการแปลงหนี้ส่วนหนึ่งที่  CP USA มีกับบริษัทเป็นทุนด้วยจำนวนที่เท่ากัน</t>
  </si>
  <si>
    <t>2. รายการที่มิใช่เงินสด</t>
  </si>
  <si>
    <t>ลูกหนี้ระยะยาวบริษัทที่เกี่ยวข้องกันจากการ</t>
  </si>
  <si>
    <t xml:space="preserve">   จำหน่ายเงินลงทุน</t>
  </si>
  <si>
    <t>หนี้สินระยะยาวที่ถึงกำหนดชำระภายในหนึ่งปี</t>
  </si>
  <si>
    <t>กำไรจากการจำหน่ายเงินลงทุนรอการรับรู้</t>
  </si>
  <si>
    <t>กำไรสุทธิส่วนที่เป็นของผู้ถือหุ้นส่วนน้อย</t>
  </si>
  <si>
    <t>ปรับลด</t>
  </si>
  <si>
    <t xml:space="preserve">   รายการที่เป็นตัวเงิน - สุทธิ</t>
  </si>
  <si>
    <t>ภาษีเงินได้</t>
  </si>
  <si>
    <t>กำไรจากรายการพิเศษ</t>
  </si>
  <si>
    <t xml:space="preserve">สินทรัพย์ภาษีเงินได้รอการตัดบัญชี  </t>
  </si>
  <si>
    <t xml:space="preserve">หนี้สินภาษีเงินได้รอการตัดบัญชี  </t>
  </si>
  <si>
    <t xml:space="preserve">   ทุนจดทะเบียน</t>
  </si>
  <si>
    <t>สำรอง</t>
  </si>
  <si>
    <t xml:space="preserve">   การแปลงค่างบการเงิน</t>
  </si>
  <si>
    <t>รวมส่วนของผู้ถือหุ้นเฉพาะบริษัท</t>
  </si>
  <si>
    <t>ส่วนของผู้ถือหุ้นเฉพาะบริษัท - สุทธิ</t>
  </si>
  <si>
    <t>รายได้จากการขายและการให้บริการ</t>
  </si>
  <si>
    <t>ขั้นพื้นฐาน</t>
  </si>
  <si>
    <t xml:space="preserve">กำไรต่อหุ้น (บาท) </t>
  </si>
  <si>
    <t xml:space="preserve">   กำไรจากกิจกรรมตามปกติ</t>
  </si>
  <si>
    <t xml:space="preserve">   รายการพิเศษ - สุทธิ</t>
  </si>
  <si>
    <t xml:space="preserve">   กำไรสุทธิ</t>
  </si>
  <si>
    <t>กำไรจากการจำหน่ายที่ดิน อาคารและอุปกรณ์</t>
  </si>
  <si>
    <t>จ่ายภาษีเงินได้</t>
  </si>
  <si>
    <t>เงินรับจากการจำหน่ายที่ดิน อาคารและอุปกรณ์</t>
  </si>
  <si>
    <t>ซื้อสินทรัพย์ไม่มีตัวตน</t>
  </si>
  <si>
    <t>ซื้อเงินลงทุนในอสังหาริมทรัพย์</t>
  </si>
  <si>
    <t>ซื้อเงินลงทุนระยะยาว</t>
  </si>
  <si>
    <t>จ่ายดอกเบี้ย</t>
  </si>
  <si>
    <t xml:space="preserve">   และขายใบสำคัญแสดงสิทธิที่จะซื้อหุ้น</t>
  </si>
  <si>
    <t xml:space="preserve">หนี้สินและส่วนของผู้ถือหุ้น </t>
  </si>
  <si>
    <t xml:space="preserve">งบแสดงการเปลี่ยนแปลงส่วนของผู้ถือหุ้น </t>
  </si>
  <si>
    <t xml:space="preserve">ส่วนเกินทุนจากการตีราคาที่ดิน  </t>
  </si>
  <si>
    <t xml:space="preserve">   หุ้นทุนรับซื้อคืน </t>
  </si>
  <si>
    <t xml:space="preserve">ออกจำหน่ายหุ้นสามัญ </t>
  </si>
  <si>
    <t>การตีราคา</t>
  </si>
  <si>
    <t>ที่ดิน</t>
  </si>
  <si>
    <t>ส่วนได้</t>
  </si>
  <si>
    <t>การเปลี่ยนแปลง</t>
  </si>
  <si>
    <t>การแปลงค่า</t>
  </si>
  <si>
    <t>ตามกฎหมาย</t>
  </si>
  <si>
    <t>ยังไม่ได้</t>
  </si>
  <si>
    <t>จัดสรร</t>
  </si>
  <si>
    <t>รวมส่วนของ</t>
  </si>
  <si>
    <t xml:space="preserve">   รับซื้อคืน </t>
  </si>
  <si>
    <t>ที่ดิน อาคารและอุปกรณ์</t>
  </si>
  <si>
    <t>สินทรัพย์ไม่มีตัวตน</t>
  </si>
  <si>
    <t>ภาษีเงินได้ค้างจ่าย</t>
  </si>
  <si>
    <t>-  เงินกู้ยืมระยะยาวจากสถาบันการเงิน</t>
  </si>
  <si>
    <t>-  หนี้สินตามสัญญาเช่าการเงิน</t>
  </si>
  <si>
    <t xml:space="preserve">   ทุนที่ออกและชำระแล้ว</t>
  </si>
  <si>
    <t xml:space="preserve">   ส่วนเกินมูลค่าหุ้น</t>
  </si>
  <si>
    <t xml:space="preserve">      สำรองตามกฎหมาย</t>
  </si>
  <si>
    <t xml:space="preserve">   จัดสรรแล้ว</t>
  </si>
  <si>
    <t xml:space="preserve">      ยังไม่ได้จัดสรร</t>
  </si>
  <si>
    <t>มูลค่าหุ้น</t>
  </si>
  <si>
    <t>การเปลี่ยนแปลงในส่วนของผู้ถือหุ้น</t>
  </si>
  <si>
    <t xml:space="preserve">   ของหน่วยงานในต่างประเทศ</t>
  </si>
  <si>
    <t>กำไร (ขาดทุน) สุทธิของรายการที่รับรู้ในส่วน</t>
  </si>
  <si>
    <t>รวมส่วนของรายได้และค่าใช้จ่ายที่รับรู้</t>
  </si>
  <si>
    <t>กำไร (ขาดทุน) สุทธิของรายการที่รับรู้</t>
  </si>
  <si>
    <t xml:space="preserve">   ในส่วนของผู้ถือหุ้น</t>
  </si>
  <si>
    <t xml:space="preserve">   ของหน่วยงานต่างประเทศ</t>
  </si>
  <si>
    <t xml:space="preserve"> มูลค่าหุ้น</t>
  </si>
  <si>
    <t xml:space="preserve">ส่วนเกินทุนอื่น ๆ </t>
  </si>
  <si>
    <t>ส่วนเกินทุนอื่น ๆ</t>
  </si>
  <si>
    <t>การเปลี่ยนแปลงในสินทรัพย์และหนี้สินดำเนินงาน</t>
  </si>
  <si>
    <t>รับเงินปันผลจากบริษัทย่อยและบริษัทร่วม</t>
  </si>
  <si>
    <t>ขาดทุนจากการตัดจำหน่าย อาคารและอุปกรณ์</t>
  </si>
  <si>
    <t>เงินกู้ยืมระยะสั้นจากบริษัทที่เกี่ยวข้องกันลดลง</t>
  </si>
  <si>
    <t>เงินให้กู้ยืมระยะสั้นแก่บริษัทย่อย</t>
  </si>
  <si>
    <t>เงินให้กู้ยืมระยะสั้นแก่บริษัทย่อยเพิ่มขึ้น</t>
  </si>
  <si>
    <t>เงินสดสุทธิได้มาจาก (ใช้ไปใน) กิจกรรมจัดหาเงิน</t>
  </si>
  <si>
    <t>เงินสดที่ได้จากการซื้อบริษัทย่อยสุทธิจากเงินสดของบริษัทย่อย</t>
  </si>
  <si>
    <t xml:space="preserve">   จำหน่ายเงินลงทุนส่วนที่ถึงกำหนดชำระ</t>
  </si>
  <si>
    <t xml:space="preserve">   ภายในหนึ่งปี</t>
  </si>
  <si>
    <t xml:space="preserve">   กำหนดชำระภายในหนึ่งปี</t>
  </si>
  <si>
    <t xml:space="preserve">   จากสถาบันการเงิน </t>
  </si>
  <si>
    <t xml:space="preserve">   เป็นรายได้</t>
  </si>
  <si>
    <t>ส่วนแบ่งขาดทุนจากเงินลงทุนตามวิธีส่วนได้เสีย</t>
  </si>
  <si>
    <t>ขาดทุนจากการเปลี่ยนแปลงมูลค่าของ</t>
  </si>
  <si>
    <t>- ค่าสินไหมทดแทนรับจากบริษัทประกันภัย</t>
  </si>
  <si>
    <t xml:space="preserve">   - สุทธิจากภาษีเงินได้</t>
  </si>
  <si>
    <t xml:space="preserve">   สำหรับปี 2548:</t>
  </si>
  <si>
    <t>กำไรจากการแปลงค่างบการเงิน</t>
  </si>
  <si>
    <t>ใบสำคัญแสดงสิทธิ</t>
  </si>
  <si>
    <t xml:space="preserve">   ที่จะซื้อหุ้น </t>
  </si>
  <si>
    <t xml:space="preserve">   สำหรับปี 2549:</t>
  </si>
  <si>
    <t xml:space="preserve">   ส่วนของผู้ถือหุ้น</t>
  </si>
  <si>
    <t>กำไรสุทธิของรายการที่รับรู้</t>
  </si>
  <si>
    <t>ขาดทุนจากการแปลงค่างบการเงิน</t>
  </si>
  <si>
    <t xml:space="preserve">   ที่ยังไม่เกิดขึ้นจริง</t>
  </si>
  <si>
    <t>รับดอกเบี้ยรับ</t>
  </si>
  <si>
    <t xml:space="preserve">   และเงินลงทุนระยะยาว</t>
  </si>
  <si>
    <t xml:space="preserve">   สุทธิจากส่วนที่จ่ายให้บริษัทย่อย</t>
  </si>
  <si>
    <t xml:space="preserve">   (สำหรับหุ้นทุนรับซื้อคืน) และบริษัทใหญ่</t>
  </si>
  <si>
    <t>เงินกู้ยืมระยะสั้นจากสถาบันการเงินเพิ่มขึ้น</t>
  </si>
  <si>
    <t>ต้นทุนขาย</t>
  </si>
  <si>
    <t>รายการพิเศษ</t>
  </si>
  <si>
    <t>-  บริษัทที่เกี่ยวข้องกัน</t>
  </si>
  <si>
    <t>ดอกเบี้ยค้างรับจาก</t>
  </si>
  <si>
    <t>เงินสดและรายการเทียบเท่าเงินสด ณ วันสิ้นปี</t>
  </si>
  <si>
    <t>สำรองเผื่อภาระหนี้สินของบริษัทย่อย</t>
  </si>
  <si>
    <t xml:space="preserve">   ส่วนเกินทุนจากส่วนได้ในบริษัทร่วม</t>
  </si>
  <si>
    <t xml:space="preserve">              -</t>
  </si>
  <si>
    <t xml:space="preserve">  -</t>
  </si>
  <si>
    <t>จากส่วนได้</t>
  </si>
  <si>
    <t>ส่วนเกินทุน</t>
  </si>
  <si>
    <t xml:space="preserve">   และเงินลงทุนระยะยาว - สุทธิ</t>
  </si>
  <si>
    <t>เงินรับจากการลดทุนของบริษัทย่อย</t>
  </si>
  <si>
    <t>เงินรับจากการรับโอนกิจการเพื่อกันไว้เป็นสำรอง</t>
  </si>
  <si>
    <t xml:space="preserve">   เงินชดเชยตามกฎหมายให้แก่พนักงาน</t>
  </si>
  <si>
    <t>2.2 ตามที่กล่าวไว้ในหมายเหตุ  6  และ  11 ในไตรมาสที่สองของปี  2549  บริษัทย่อยแห่งหนึ่ง (CPM) จำหน่ายเงินลงทุนในหุ้นสามัญ Lotus-CPF (PRC) Investment Co., Ltd. ให้แก่บริษัทที่เกี่ยวข้องกันแห่งหนึ่ง  ในมูลค่ารวม  31  ล้านเหรียญสหรัฐ  หรือประมาณ 1,185 ล้านบาท  โดยบริษัทย่อยได้รับชำระเป็นเงินสดจำนวน 3.1 ล้านเหรียญสหรัฐ   หรือประมาณ 106  ล้านบาทในระหว่างปีสิ้นสุดวันที่ 31 ธันวาคม 2549 และส่วนที่เหลือบันทึกเป็นลูกหนี้จำนวน 27.9 ล้านเหรียญสหรัฐ หรือประมาณ 1,000 ล้านบาท ณ วันที่ 31 ธันวาคม 2549 ในการนี้ บริษัทย่อยได้บันทึกกำไรจากการจำหน่ายเงินลงทุนจำนวน 399 ล้านบาทเป็นกำไรรอการรับรู้เป็นรายได้ภายใต้ "หนี้สินไม่หมุนเวียน" ในงบดุล ณ วันที่ 31 ธันวาคม 2549</t>
  </si>
  <si>
    <r>
      <t xml:space="preserve">2.1 บริษัทและบริษัทย่อยบางแห่งได้ซื้อสินทรัพย์ถาวร โดยการทำสัญญาเช่าการเงินมูลค่ารวมประมาณ 78 ล้านบาท ในปี 2549 </t>
    </r>
    <r>
      <rPr>
        <i/>
        <sz val="15"/>
        <rFont val="Angsana New"/>
        <family val="1"/>
      </rPr>
      <t>(2548: 39 ล้านบาท)</t>
    </r>
  </si>
  <si>
    <t xml:space="preserve">   การเปลี่ยนแปลงในมูลค่ายุติธรรม</t>
  </si>
  <si>
    <t xml:space="preserve">      -  การตีราคาที่ดิน</t>
  </si>
  <si>
    <t xml:space="preserve">      -  การเปลี่ยนแปลงมูลค่าเงินลงทุนในหลักทรัพย์</t>
  </si>
  <si>
    <t xml:space="preserve">          เผื่อขายในส่วนของบริษัท </t>
  </si>
  <si>
    <t>เงินสดและรายการเทียบเท่าเงินสดเพิ่มขึ้น (ลดลง) - สุทธิ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</si>
</sst>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_);\(&quot;฿&quot;#,##0\)"/>
    <numFmt numFmtId="165" formatCode="&quot;฿&quot;#,##0_);[Red]\(&quot;฿&quot;#,##0\)"/>
    <numFmt numFmtId="166" formatCode="&quot;฿&quot;#,##0.00_);\(&quot;฿&quot;#,##0.00\)"/>
    <numFmt numFmtId="167" formatCode="&quot;฿&quot;#,##0.00_);[Red]\(&quot;฿&quot;#,##0.00\)"/>
    <numFmt numFmtId="168" formatCode="_(&quot;฿&quot;* #,##0_);_(&quot;฿&quot;* \(#,##0\);_(&quot;฿&quot;* &quot;-&quot;_);_(@_)"/>
    <numFmt numFmtId="169" formatCode="_(&quot;฿&quot;* #,##0.00_);_(&quot;฿&quot;* \(#,##0.00\);_(&quot;฿&quot;* &quot;-&quot;??_);_(@_)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\t&quot;$&quot;#,##0_);\(\t&quot;$&quot;#,##0\)"/>
    <numFmt numFmtId="175" formatCode="\t&quot;$&quot;#,##0_);[Red]\(\t&quot;$&quot;#,##0\)"/>
    <numFmt numFmtId="176" formatCode="\t&quot;$&quot;#,##0.00_);\(\t&quot;$&quot;#,##0.00\)"/>
    <numFmt numFmtId="177" formatCode="\t&quot;$&quot;#,##0.00_);[Red]\(\t&quot;$&quot;#,##0.00\)"/>
    <numFmt numFmtId="178" formatCode="&quot;฿&quot;#,##0;\-&quot;฿&quot;#,##0"/>
    <numFmt numFmtId="179" formatCode="&quot;฿&quot;#,##0;[Red]\-&quot;฿&quot;#,##0"/>
    <numFmt numFmtId="180" formatCode="&quot;฿&quot;#,##0.00;\-&quot;฿&quot;#,##0.00"/>
    <numFmt numFmtId="181" formatCode="&quot;฿&quot;#,##0.00;[Red]\-&quot;฿&quot;#,##0.00"/>
    <numFmt numFmtId="182" formatCode="_-&quot;฿&quot;* #,##0_-;\-&quot;฿&quot;* #,##0_-;_-&quot;฿&quot;* &quot;-&quot;_-;_-@_-"/>
    <numFmt numFmtId="183" formatCode="_-* #,##0_-;\-* #,##0_-;_-* &quot;-&quot;_-;_-@_-"/>
    <numFmt numFmtId="184" formatCode="_-&quot;฿&quot;* #,##0.00_-;\-&quot;฿&quot;* #,##0.00_-;_-&quot;฿&quot;* &quot;-&quot;??_-;_-@_-"/>
    <numFmt numFmtId="185" formatCode="_-* #,##0.00_-;\-* #,##0.00_-;_-* &quot;-&quot;??_-;_-@_-"/>
    <numFmt numFmtId="186" formatCode="&quot;£&quot;#,##0_);\(&quot;£&quot;#,##0\)"/>
    <numFmt numFmtId="187" formatCode="&quot;£&quot;#,##0_);[Red]\(&quot;£&quot;#,##0\)"/>
    <numFmt numFmtId="188" formatCode="&quot;£&quot;#,##0.00_);\(&quot;£&quot;#,##0.00\)"/>
    <numFmt numFmtId="189" formatCode="&quot;£&quot;#,##0.00_);[Red]\(&quot;£&quot;#,##0.00\)"/>
    <numFmt numFmtId="190" formatCode="_(&quot;£&quot;* #,##0_);_(&quot;£&quot;* \(#,##0\);_(&quot;£&quot;* &quot;-&quot;_);_(@_)"/>
    <numFmt numFmtId="191" formatCode="_(&quot;£&quot;* #,##0.00_);_(&quot;£&quot;* \(#,##0.00\);_(&quot;£&quot;* &quot;-&quot;??_);_(@_)"/>
    <numFmt numFmtId="192" formatCode="\t&quot;£&quot;#,##0_);\(\t&quot;£&quot;#,##0\)"/>
    <numFmt numFmtId="193" formatCode="\t&quot;£&quot;#,##0_);[Red]\(\t&quot;£&quot;#,##0\)"/>
    <numFmt numFmtId="194" formatCode="\t&quot;£&quot;#,##0.00_);\(\t&quot;£&quot;#,##0.00\)"/>
    <numFmt numFmtId="195" formatCode="\t&quot;£&quot;#,##0.00_);[Red]\(\t&quot;£&quot;#,##0.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\ ;\(#,##0\)"/>
    <numFmt numFmtId="201" formatCode="#,##0.00\ ;\(#,##0.00\)"/>
    <numFmt numFmtId="202" formatCode="#,##0.0_);\(#,##0.0\)"/>
    <numFmt numFmtId="203" formatCode="_(* #,##0.0_);_(* \(#,##0.0\);_(* &quot;-&quot;??_);_(@_)"/>
    <numFmt numFmtId="204" formatCode="_(* #,##0_);_(* \(#,##0\);_(* &quot;-&quot;??_);_(@_)"/>
  </numFmts>
  <fonts count="16">
    <font>
      <sz val="15"/>
      <name val="Angsana New"/>
      <family val="1"/>
    </font>
    <font>
      <sz val="10"/>
      <name val="Arial"/>
      <family val="0"/>
    </font>
    <font>
      <b/>
      <sz val="16"/>
      <name val="Angsana New"/>
      <family val="1"/>
    </font>
    <font>
      <sz val="8"/>
      <name val="Angsana New"/>
      <family val="1"/>
    </font>
    <font>
      <b/>
      <sz val="15"/>
      <name val="Angsana New"/>
      <family val="1"/>
    </font>
    <font>
      <b/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i/>
      <sz val="15"/>
      <name val="Angsana New"/>
      <family val="1"/>
    </font>
    <font>
      <i/>
      <sz val="15"/>
      <color indexed="8"/>
      <name val="Angsana New"/>
      <family val="1"/>
    </font>
    <font>
      <b/>
      <i/>
      <sz val="15"/>
      <name val="Angsana New"/>
      <family val="1"/>
    </font>
    <font>
      <b/>
      <i/>
      <sz val="16"/>
      <color indexed="8"/>
      <name val="Angsana New"/>
      <family val="1"/>
    </font>
    <font>
      <b/>
      <i/>
      <sz val="15"/>
      <color indexed="8"/>
      <name val="Angsana New"/>
      <family val="1"/>
    </font>
    <font>
      <b/>
      <sz val="17"/>
      <color indexed="8"/>
      <name val="Angsana New"/>
      <family val="1"/>
    </font>
    <font>
      <b/>
      <i/>
      <sz val="17"/>
      <color indexed="8"/>
      <name val="Angsana New"/>
      <family val="1"/>
    </font>
    <font>
      <sz val="17"/>
      <name val="Angsana New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00" fontId="6" fillId="0" borderId="0" xfId="0" applyNumberFormat="1" applyFont="1" applyAlignment="1">
      <alignment horizontal="right"/>
    </xf>
    <xf numFmtId="200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200" fontId="6" fillId="0" borderId="1" xfId="0" applyNumberFormat="1" applyFont="1" applyBorder="1" applyAlignment="1">
      <alignment horizontal="center"/>
    </xf>
    <xf numFmtId="200" fontId="6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/>
    </xf>
    <xf numFmtId="200" fontId="7" fillId="0" borderId="0" xfId="0" applyNumberFormat="1" applyFont="1" applyAlignment="1">
      <alignment horizontal="right"/>
    </xf>
    <xf numFmtId="200" fontId="7" fillId="0" borderId="2" xfId="0" applyNumberFormat="1" applyFont="1" applyBorder="1" applyAlignment="1">
      <alignment horizontal="right"/>
    </xf>
    <xf numFmtId="200" fontId="7" fillId="0" borderId="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00" fontId="0" fillId="0" borderId="0" xfId="0" applyNumberFormat="1" applyFont="1" applyAlignment="1">
      <alignment/>
    </xf>
    <xf numFmtId="200" fontId="0" fillId="0" borderId="0" xfId="0" applyNumberFormat="1" applyFont="1" applyAlignment="1">
      <alignment horizontal="center"/>
    </xf>
    <xf numFmtId="200" fontId="0" fillId="0" borderId="0" xfId="0" applyNumberFormat="1" applyFont="1" applyAlignment="1">
      <alignment horizontal="right"/>
    </xf>
    <xf numFmtId="200" fontId="0" fillId="0" borderId="1" xfId="0" applyNumberFormat="1" applyFont="1" applyBorder="1" applyAlignment="1">
      <alignment/>
    </xf>
    <xf numFmtId="200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" xfId="0" applyNumberFormat="1" applyFont="1" applyBorder="1" applyAlignment="1">
      <alignment horizontal="right"/>
    </xf>
    <xf numFmtId="37" fontId="0" fillId="0" borderId="1" xfId="0" applyNumberFormat="1" applyFont="1" applyBorder="1" applyAlignment="1">
      <alignment/>
    </xf>
    <xf numFmtId="37" fontId="0" fillId="0" borderId="0" xfId="0" applyNumberFormat="1" applyFont="1" applyAlignment="1">
      <alignment horizontal="right"/>
    </xf>
    <xf numFmtId="204" fontId="0" fillId="0" borderId="0" xfId="15" applyNumberFormat="1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37" fontId="0" fillId="0" borderId="1" xfId="0" applyNumberFormat="1" applyFont="1" applyBorder="1" applyAlignment="1">
      <alignment horizontal="center"/>
    </xf>
    <xf numFmtId="3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200" fontId="0" fillId="0" borderId="0" xfId="0" applyNumberFormat="1" applyFont="1" applyBorder="1" applyAlignment="1">
      <alignment/>
    </xf>
    <xf numFmtId="200" fontId="7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2" xfId="0" applyNumberFormat="1" applyFont="1" applyBorder="1" applyAlignment="1">
      <alignment/>
    </xf>
    <xf numFmtId="37" fontId="4" fillId="0" borderId="1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200" fontId="4" fillId="0" borderId="0" xfId="0" applyNumberFormat="1" applyFont="1" applyAlignment="1">
      <alignment/>
    </xf>
    <xf numFmtId="200" fontId="4" fillId="0" borderId="1" xfId="0" applyNumberFormat="1" applyFont="1" applyBorder="1" applyAlignment="1">
      <alignment/>
    </xf>
    <xf numFmtId="200" fontId="4" fillId="0" borderId="2" xfId="0" applyNumberFormat="1" applyFont="1" applyBorder="1" applyAlignment="1">
      <alignment/>
    </xf>
    <xf numFmtId="200" fontId="4" fillId="0" borderId="3" xfId="0" applyNumberFormat="1" applyFont="1" applyBorder="1" applyAlignment="1">
      <alignment/>
    </xf>
    <xf numFmtId="0" fontId="0" fillId="0" borderId="0" xfId="0" applyAlignment="1">
      <alignment horizontal="justify" vertical="distributed"/>
    </xf>
    <xf numFmtId="200" fontId="4" fillId="0" borderId="0" xfId="0" applyNumberFormat="1" applyFont="1" applyBorder="1" applyAlignment="1">
      <alignment/>
    </xf>
    <xf numFmtId="200" fontId="7" fillId="0" borderId="0" xfId="0" applyNumberFormat="1" applyFont="1" applyAlignment="1">
      <alignment horizontal="center"/>
    </xf>
    <xf numFmtId="37" fontId="4" fillId="0" borderId="4" xfId="0" applyNumberFormat="1" applyFont="1" applyBorder="1" applyAlignment="1">
      <alignment/>
    </xf>
    <xf numFmtId="39" fontId="4" fillId="0" borderId="3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200" fontId="4" fillId="0" borderId="4" xfId="0" applyNumberFormat="1" applyFont="1" applyBorder="1" applyAlignment="1">
      <alignment/>
    </xf>
    <xf numFmtId="0" fontId="0" fillId="0" borderId="0" xfId="0" applyAlignment="1" quotePrefix="1">
      <alignment horizontal="center"/>
    </xf>
    <xf numFmtId="37" fontId="0" fillId="0" borderId="0" xfId="0" applyNumberFormat="1" applyFont="1" applyAlignment="1" quotePrefix="1">
      <alignment horizontal="center"/>
    </xf>
    <xf numFmtId="200" fontId="0" fillId="0" borderId="0" xfId="0" applyNumberFormat="1" applyFont="1" applyAlignment="1">
      <alignment/>
    </xf>
    <xf numFmtId="0" fontId="0" fillId="0" borderId="0" xfId="0" applyFont="1" applyAlignment="1">
      <alignment/>
    </xf>
    <xf numFmtId="200" fontId="0" fillId="0" borderId="1" xfId="0" applyNumberFormat="1" applyFont="1" applyBorder="1" applyAlignment="1">
      <alignment/>
    </xf>
    <xf numFmtId="43" fontId="0" fillId="0" borderId="1" xfId="15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 quotePrefix="1">
      <alignment horizontal="center"/>
    </xf>
    <xf numFmtId="200" fontId="6" fillId="0" borderId="0" xfId="0" applyNumberFormat="1" applyFont="1" applyBorder="1" applyAlignment="1">
      <alignment horizontal="center"/>
    </xf>
    <xf numFmtId="200" fontId="6" fillId="0" borderId="0" xfId="0" applyNumberFormat="1" applyFont="1" applyBorder="1" applyAlignment="1">
      <alignment horizontal="right"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 horizontal="right"/>
    </xf>
    <xf numFmtId="200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Border="1" applyAlignment="1" quotePrefix="1">
      <alignment/>
    </xf>
    <xf numFmtId="200" fontId="6" fillId="0" borderId="0" xfId="0" applyNumberFormat="1" applyFont="1" applyAlignment="1" quotePrefix="1">
      <alignment horizontal="center"/>
    </xf>
    <xf numFmtId="200" fontId="6" fillId="0" borderId="1" xfId="0" applyNumberFormat="1" applyFont="1" applyBorder="1" applyAlignment="1" quotePrefix="1">
      <alignment horizontal="center"/>
    </xf>
    <xf numFmtId="200" fontId="6" fillId="0" borderId="0" xfId="0" applyNumberFormat="1" applyFont="1" applyAlignment="1" quotePrefix="1">
      <alignment horizontal="right"/>
    </xf>
    <xf numFmtId="200" fontId="6" fillId="0" borderId="0" xfId="0" applyNumberFormat="1" applyFont="1" applyBorder="1" applyAlignment="1" quotePrefix="1">
      <alignment horizontal="center"/>
    </xf>
    <xf numFmtId="200" fontId="0" fillId="0" borderId="0" xfId="0" applyNumberFormat="1" applyAlignment="1">
      <alignment/>
    </xf>
    <xf numFmtId="200" fontId="6" fillId="0" borderId="3" xfId="0" applyNumberFormat="1" applyFont="1" applyBorder="1" applyAlignment="1" quotePrefix="1">
      <alignment horizontal="center"/>
    </xf>
    <xf numFmtId="200" fontId="6" fillId="0" borderId="1" xfId="0" applyNumberFormat="1" applyFont="1" applyBorder="1" applyAlignment="1" quotePrefix="1">
      <alignment horizontal="right"/>
    </xf>
    <xf numFmtId="200" fontId="0" fillId="0" borderId="0" xfId="0" applyNumberFormat="1" applyFont="1" applyAlignment="1">
      <alignment/>
    </xf>
    <xf numFmtId="200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200" fontId="7" fillId="0" borderId="0" xfId="0" applyNumberFormat="1" applyFont="1" applyBorder="1" applyAlignment="1" quotePrefix="1">
      <alignment horizontal="center"/>
    </xf>
    <xf numFmtId="39" fontId="4" fillId="0" borderId="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justify" vertical="distributed" wrapText="1"/>
    </xf>
    <xf numFmtId="0" fontId="0" fillId="0" borderId="0" xfId="0" applyFont="1" applyAlignment="1">
      <alignment horizontal="justify" vertical="distributed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showGridLines="0" view="pageBreakPreview" zoomScaleSheetLayoutView="100" workbookViewId="0" topLeftCell="A1">
      <selection activeCell="A56" sqref="A56"/>
    </sheetView>
  </sheetViews>
  <sheetFormatPr defaultColWidth="9.140625" defaultRowHeight="21.75"/>
  <cols>
    <col min="1" max="1" width="45.57421875" style="41" customWidth="1"/>
    <col min="2" max="2" width="8.00390625" style="26" customWidth="1"/>
    <col min="3" max="3" width="0.85546875" style="34" customWidth="1"/>
    <col min="4" max="4" width="12.57421875" style="34" customWidth="1"/>
    <col min="5" max="5" width="0.85546875" style="34" customWidth="1"/>
    <col min="6" max="6" width="12.57421875" style="34" customWidth="1"/>
    <col min="7" max="7" width="0.9921875" style="34" customWidth="1"/>
    <col min="8" max="8" width="12.57421875" style="34" customWidth="1"/>
    <col min="9" max="9" width="0.85546875" style="34" customWidth="1"/>
    <col min="10" max="10" width="12.57421875" style="34" customWidth="1"/>
    <col min="11" max="11" width="9.28125" style="34" customWidth="1"/>
    <col min="12" max="16384" width="9.140625" style="34" customWidth="1"/>
  </cols>
  <sheetData>
    <row r="1" ht="21.75" customHeight="1">
      <c r="A1" s="9" t="s">
        <v>0</v>
      </c>
    </row>
    <row r="2" ht="21.75" customHeight="1">
      <c r="A2" s="9" t="s">
        <v>1</v>
      </c>
    </row>
    <row r="3" ht="21.75" customHeight="1">
      <c r="A3" s="9" t="s">
        <v>142</v>
      </c>
    </row>
    <row r="4" ht="6.75" customHeight="1">
      <c r="A4" s="10"/>
    </row>
    <row r="5" spans="1:10" s="3" customFormat="1" ht="21.75">
      <c r="A5" s="41"/>
      <c r="B5" s="25"/>
      <c r="C5" s="42"/>
      <c r="D5" s="110" t="s">
        <v>4</v>
      </c>
      <c r="E5" s="110"/>
      <c r="F5" s="110"/>
      <c r="G5" s="6"/>
      <c r="H5" s="110" t="s">
        <v>5</v>
      </c>
      <c r="I5" s="110"/>
      <c r="J5" s="110"/>
    </row>
    <row r="6" spans="1:10" ht="23.25">
      <c r="A6" s="9" t="s">
        <v>2</v>
      </c>
      <c r="B6" s="25" t="s">
        <v>6</v>
      </c>
      <c r="C6" s="42"/>
      <c r="D6" s="35">
        <v>2549</v>
      </c>
      <c r="E6" s="35"/>
      <c r="F6" s="35">
        <v>2548</v>
      </c>
      <c r="G6" s="35"/>
      <c r="H6" s="35">
        <v>2549</v>
      </c>
      <c r="I6" s="35"/>
      <c r="J6" s="35">
        <v>2548</v>
      </c>
    </row>
    <row r="7" spans="2:10" ht="21.75">
      <c r="B7" s="25"/>
      <c r="C7" s="42"/>
      <c r="D7" s="109" t="s">
        <v>116</v>
      </c>
      <c r="E7" s="109"/>
      <c r="F7" s="109"/>
      <c r="G7" s="109"/>
      <c r="H7" s="109"/>
      <c r="I7" s="109"/>
      <c r="J7" s="109"/>
    </row>
    <row r="8" spans="1:10" ht="21" customHeight="1">
      <c r="A8" s="28" t="s">
        <v>7</v>
      </c>
      <c r="D8" s="36"/>
      <c r="E8" s="36"/>
      <c r="F8" s="36"/>
      <c r="G8" s="36"/>
      <c r="H8" s="36"/>
      <c r="I8" s="36"/>
      <c r="J8" s="36"/>
    </row>
    <row r="9" spans="1:12" ht="21" customHeight="1">
      <c r="A9" s="41" t="s">
        <v>8</v>
      </c>
      <c r="B9" s="26">
        <v>7</v>
      </c>
      <c r="D9" s="43">
        <v>1726738</v>
      </c>
      <c r="E9" s="43"/>
      <c r="F9" s="43">
        <v>2535372</v>
      </c>
      <c r="G9" s="43"/>
      <c r="H9" s="43">
        <v>149539</v>
      </c>
      <c r="I9" s="43"/>
      <c r="J9" s="43">
        <v>266011</v>
      </c>
      <c r="L9" s="43"/>
    </row>
    <row r="10" spans="1:10" ht="21" customHeight="1">
      <c r="A10" s="41" t="s">
        <v>9</v>
      </c>
      <c r="B10" s="26">
        <v>8</v>
      </c>
      <c r="D10" s="43">
        <v>12825391</v>
      </c>
      <c r="E10" s="43"/>
      <c r="F10" s="43">
        <v>12191379</v>
      </c>
      <c r="G10" s="43"/>
      <c r="H10" s="43">
        <v>6738650</v>
      </c>
      <c r="I10" s="43"/>
      <c r="J10" s="43">
        <v>6163725</v>
      </c>
    </row>
    <row r="11" spans="1:10" ht="21" customHeight="1">
      <c r="A11" s="41" t="s">
        <v>153</v>
      </c>
      <c r="D11" s="43"/>
      <c r="E11" s="43"/>
      <c r="F11" s="43"/>
      <c r="G11" s="43"/>
      <c r="H11" s="43"/>
      <c r="I11" s="43"/>
      <c r="J11" s="43"/>
    </row>
    <row r="12" spans="1:10" ht="21" customHeight="1">
      <c r="A12" s="41" t="s">
        <v>227</v>
      </c>
      <c r="D12" s="43"/>
      <c r="E12" s="43"/>
      <c r="F12" s="43"/>
      <c r="G12" s="43"/>
      <c r="H12" s="43"/>
      <c r="I12" s="43"/>
      <c r="J12" s="43"/>
    </row>
    <row r="13" spans="1:10" ht="21" customHeight="1">
      <c r="A13" s="41" t="s">
        <v>228</v>
      </c>
      <c r="B13" s="26">
        <v>6</v>
      </c>
      <c r="D13" s="43">
        <v>166749</v>
      </c>
      <c r="E13" s="43"/>
      <c r="F13" s="44" t="s">
        <v>30</v>
      </c>
      <c r="G13" s="43"/>
      <c r="H13" s="44" t="s">
        <v>30</v>
      </c>
      <c r="I13" s="43"/>
      <c r="J13" s="44" t="s">
        <v>30</v>
      </c>
    </row>
    <row r="14" spans="1:10" ht="21" customHeight="1">
      <c r="A14" s="41" t="s">
        <v>223</v>
      </c>
      <c r="B14" s="26">
        <v>6</v>
      </c>
      <c r="D14" s="44" t="s">
        <v>30</v>
      </c>
      <c r="E14" s="43"/>
      <c r="F14" s="44" t="s">
        <v>30</v>
      </c>
      <c r="G14" s="43"/>
      <c r="H14" s="43">
        <v>1870000</v>
      </c>
      <c r="I14" s="43"/>
      <c r="J14" s="44" t="s">
        <v>30</v>
      </c>
    </row>
    <row r="15" spans="1:10" ht="21" customHeight="1">
      <c r="A15" s="41" t="s">
        <v>11</v>
      </c>
      <c r="D15" s="43"/>
      <c r="E15" s="43"/>
      <c r="F15" s="43"/>
      <c r="G15" s="43"/>
      <c r="H15" s="43"/>
      <c r="I15" s="43"/>
      <c r="J15" s="43"/>
    </row>
    <row r="16" spans="1:10" ht="21" customHeight="1">
      <c r="A16" s="41" t="s">
        <v>229</v>
      </c>
      <c r="B16" s="26">
        <v>6</v>
      </c>
      <c r="D16" s="44" t="s">
        <v>30</v>
      </c>
      <c r="E16" s="43"/>
      <c r="F16" s="44" t="s">
        <v>30</v>
      </c>
      <c r="G16" s="43"/>
      <c r="H16" s="43">
        <v>758870</v>
      </c>
      <c r="I16" s="43"/>
      <c r="J16" s="43">
        <v>1251354</v>
      </c>
    </row>
    <row r="17" spans="1:9" ht="21" customHeight="1">
      <c r="A17" s="41" t="s">
        <v>253</v>
      </c>
      <c r="B17" s="26">
        <v>6</v>
      </c>
      <c r="D17" s="44"/>
      <c r="E17" s="43"/>
      <c r="F17" s="44"/>
      <c r="G17" s="43"/>
      <c r="H17" s="44"/>
      <c r="I17" s="43"/>
    </row>
    <row r="18" spans="1:10" ht="21" customHeight="1">
      <c r="A18" s="41" t="s">
        <v>107</v>
      </c>
      <c r="D18" s="44" t="s">
        <v>30</v>
      </c>
      <c r="E18" s="43"/>
      <c r="F18" s="44" t="s">
        <v>30</v>
      </c>
      <c r="G18" s="43"/>
      <c r="H18" s="43">
        <v>12724</v>
      </c>
      <c r="I18" s="43"/>
      <c r="J18" s="43">
        <v>19613</v>
      </c>
    </row>
    <row r="19" spans="1:10" ht="21" customHeight="1">
      <c r="A19" s="41" t="s">
        <v>252</v>
      </c>
      <c r="D19" s="43">
        <v>43958</v>
      </c>
      <c r="E19" s="43"/>
      <c r="F19" s="44" t="s">
        <v>30</v>
      </c>
      <c r="G19" s="43"/>
      <c r="H19" s="44" t="s">
        <v>30</v>
      </c>
      <c r="I19" s="43"/>
      <c r="J19" s="44" t="s">
        <v>30</v>
      </c>
    </row>
    <row r="20" spans="1:10" ht="21" customHeight="1">
      <c r="A20" s="41" t="s">
        <v>73</v>
      </c>
      <c r="B20" s="26">
        <v>9</v>
      </c>
      <c r="D20" s="43">
        <v>26498278</v>
      </c>
      <c r="E20" s="43"/>
      <c r="F20" s="43">
        <v>23866537</v>
      </c>
      <c r="G20" s="43"/>
      <c r="H20" s="43">
        <v>8080179</v>
      </c>
      <c r="I20" s="43"/>
      <c r="J20" s="43">
        <v>9024933</v>
      </c>
    </row>
    <row r="21" spans="1:10" ht="21" customHeight="1">
      <c r="A21" s="41" t="s">
        <v>12</v>
      </c>
      <c r="B21" s="26">
        <v>10</v>
      </c>
      <c r="D21" s="46">
        <v>1096973</v>
      </c>
      <c r="E21" s="43"/>
      <c r="F21" s="45">
        <v>940249</v>
      </c>
      <c r="G21" s="43"/>
      <c r="H21" s="46">
        <v>278076</v>
      </c>
      <c r="I21" s="43"/>
      <c r="J21" s="46">
        <v>301526</v>
      </c>
    </row>
    <row r="22" spans="1:10" ht="21" customHeight="1">
      <c r="A22" s="10" t="s">
        <v>13</v>
      </c>
      <c r="D22" s="59">
        <f>SUM(D8:D21)</f>
        <v>42358087</v>
      </c>
      <c r="E22" s="60"/>
      <c r="F22" s="59">
        <f>SUM(F8:F21)</f>
        <v>39533537</v>
      </c>
      <c r="G22" s="60"/>
      <c r="H22" s="59">
        <f>SUM(H9:H21)</f>
        <v>17888038</v>
      </c>
      <c r="I22" s="60"/>
      <c r="J22" s="59">
        <f>SUM(J9:J21)</f>
        <v>17027162</v>
      </c>
    </row>
    <row r="23" ht="4.5" customHeight="1"/>
    <row r="24" spans="1:10" ht="21" customHeight="1">
      <c r="A24" s="28" t="s">
        <v>14</v>
      </c>
      <c r="D24" s="36"/>
      <c r="E24" s="36"/>
      <c r="F24" s="36"/>
      <c r="G24" s="36"/>
      <c r="H24" s="36"/>
      <c r="I24" s="36"/>
      <c r="J24" s="36"/>
    </row>
    <row r="25" spans="1:10" ht="21" customHeight="1">
      <c r="A25" s="41" t="s">
        <v>15</v>
      </c>
      <c r="B25" s="26">
        <v>11.1</v>
      </c>
      <c r="D25" s="43"/>
      <c r="E25" s="43"/>
      <c r="F25" s="43"/>
      <c r="G25" s="43"/>
      <c r="H25" s="43"/>
      <c r="I25" s="43"/>
      <c r="J25" s="43"/>
    </row>
    <row r="26" spans="1:10" ht="21" customHeight="1">
      <c r="A26" s="41" t="s">
        <v>107</v>
      </c>
      <c r="D26" s="44" t="s">
        <v>30</v>
      </c>
      <c r="E26" s="43"/>
      <c r="F26" s="44" t="s">
        <v>30</v>
      </c>
      <c r="G26" s="43"/>
      <c r="H26" s="43">
        <v>31177671</v>
      </c>
      <c r="I26" s="43"/>
      <c r="J26" s="43">
        <v>31481940</v>
      </c>
    </row>
    <row r="27" spans="1:10" ht="21" customHeight="1">
      <c r="A27" s="41" t="s">
        <v>108</v>
      </c>
      <c r="D27" s="43">
        <v>5901618</v>
      </c>
      <c r="E27" s="43"/>
      <c r="F27" s="43">
        <v>7194301</v>
      </c>
      <c r="G27" s="43"/>
      <c r="H27" s="47">
        <v>876718</v>
      </c>
      <c r="I27" s="43"/>
      <c r="J27" s="47">
        <v>881206</v>
      </c>
    </row>
    <row r="28" ht="21" customHeight="1">
      <c r="A28" s="41" t="s">
        <v>126</v>
      </c>
    </row>
    <row r="29" spans="1:10" ht="21" customHeight="1">
      <c r="A29" s="41" t="s">
        <v>113</v>
      </c>
      <c r="B29" s="26">
        <v>11.2</v>
      </c>
      <c r="D29" s="48">
        <v>1840807</v>
      </c>
      <c r="F29" s="48">
        <v>2376557</v>
      </c>
      <c r="H29" s="48">
        <v>707788</v>
      </c>
      <c r="J29" s="48">
        <v>1076455</v>
      </c>
    </row>
    <row r="30" spans="1:10" ht="21" customHeight="1">
      <c r="A30" s="41" t="s">
        <v>16</v>
      </c>
      <c r="B30" s="26" t="s">
        <v>135</v>
      </c>
      <c r="D30" s="43">
        <v>1443205</v>
      </c>
      <c r="E30" s="43"/>
      <c r="F30" s="43">
        <v>1506705</v>
      </c>
      <c r="G30" s="43"/>
      <c r="H30" s="43">
        <v>97150</v>
      </c>
      <c r="I30" s="43"/>
      <c r="J30" s="43">
        <v>97150</v>
      </c>
    </row>
    <row r="31" spans="1:10" ht="21" customHeight="1">
      <c r="A31" s="41" t="s">
        <v>153</v>
      </c>
      <c r="D31" s="43"/>
      <c r="E31" s="43"/>
      <c r="F31" s="43"/>
      <c r="G31" s="43"/>
      <c r="H31" s="43"/>
      <c r="I31" s="43"/>
      <c r="J31" s="43"/>
    </row>
    <row r="32" spans="1:10" ht="21" customHeight="1">
      <c r="A32" s="41" t="s">
        <v>154</v>
      </c>
      <c r="B32" s="26">
        <v>6</v>
      </c>
      <c r="D32" s="43">
        <v>833747</v>
      </c>
      <c r="E32" s="43"/>
      <c r="F32" s="44" t="s">
        <v>30</v>
      </c>
      <c r="G32" s="43"/>
      <c r="H32" s="44" t="s">
        <v>30</v>
      </c>
      <c r="I32" s="43"/>
      <c r="J32" s="44" t="s">
        <v>30</v>
      </c>
    </row>
    <row r="33" spans="1:10" ht="21" customHeight="1">
      <c r="A33" s="41" t="s">
        <v>127</v>
      </c>
      <c r="B33" s="26">
        <v>6</v>
      </c>
      <c r="D33" s="44" t="s">
        <v>30</v>
      </c>
      <c r="E33" s="43"/>
      <c r="F33" s="44" t="s">
        <v>30</v>
      </c>
      <c r="G33" s="43"/>
      <c r="H33" s="43">
        <v>416429</v>
      </c>
      <c r="I33" s="43"/>
      <c r="J33" s="43">
        <v>1639656</v>
      </c>
    </row>
    <row r="34" spans="1:10" ht="21" customHeight="1">
      <c r="A34" s="41" t="s">
        <v>198</v>
      </c>
      <c r="B34" s="26" t="s">
        <v>114</v>
      </c>
      <c r="D34" s="49">
        <v>41789990</v>
      </c>
      <c r="E34" s="49"/>
      <c r="F34" s="49">
        <v>37364337</v>
      </c>
      <c r="G34" s="49"/>
      <c r="H34" s="49">
        <v>18062081</v>
      </c>
      <c r="I34" s="49"/>
      <c r="J34" s="49">
        <v>16193939</v>
      </c>
    </row>
    <row r="35" spans="1:10" ht="21" customHeight="1">
      <c r="A35" s="41" t="s">
        <v>199</v>
      </c>
      <c r="B35" s="26" t="s">
        <v>115</v>
      </c>
      <c r="D35" s="43">
        <v>-251824</v>
      </c>
      <c r="E35" s="43"/>
      <c r="F35" s="43">
        <f>-765713+73506+199417</f>
        <v>-492790</v>
      </c>
      <c r="G35" s="43"/>
      <c r="H35" s="43">
        <v>20350</v>
      </c>
      <c r="I35" s="43"/>
      <c r="J35" s="43">
        <v>13033</v>
      </c>
    </row>
    <row r="36" spans="1:10" ht="21" customHeight="1">
      <c r="A36" s="41" t="s">
        <v>162</v>
      </c>
      <c r="B36" s="26">
        <v>16</v>
      </c>
      <c r="D36" s="43">
        <v>1439519</v>
      </c>
      <c r="E36" s="43"/>
      <c r="F36" s="43">
        <v>1378969</v>
      </c>
      <c r="G36" s="43"/>
      <c r="H36" s="43">
        <v>1069724</v>
      </c>
      <c r="I36" s="43"/>
      <c r="J36" s="43">
        <v>1091086</v>
      </c>
    </row>
    <row r="37" spans="1:12" ht="21" customHeight="1">
      <c r="A37" s="41" t="s">
        <v>17</v>
      </c>
      <c r="B37" s="26">
        <v>17</v>
      </c>
      <c r="D37" s="46">
        <v>379571</v>
      </c>
      <c r="E37" s="43"/>
      <c r="F37" s="46">
        <f>35627+44887+156335</f>
        <v>236849</v>
      </c>
      <c r="G37" s="43"/>
      <c r="H37" s="46">
        <v>74943</v>
      </c>
      <c r="I37" s="43"/>
      <c r="J37" s="46">
        <v>94934</v>
      </c>
      <c r="K37" s="43"/>
      <c r="L37" s="43"/>
    </row>
    <row r="38" spans="1:10" ht="21" customHeight="1">
      <c r="A38" s="10" t="s">
        <v>96</v>
      </c>
      <c r="D38" s="59">
        <f>SUM(D25:D37)</f>
        <v>53376633</v>
      </c>
      <c r="E38" s="60"/>
      <c r="F38" s="59">
        <f>SUM(F25:F37)</f>
        <v>49564928</v>
      </c>
      <c r="G38" s="60"/>
      <c r="H38" s="59">
        <f>SUM(H25:H37)</f>
        <v>52502854</v>
      </c>
      <c r="I38" s="60"/>
      <c r="J38" s="59">
        <f>SUM(J25:J37)</f>
        <v>52569399</v>
      </c>
    </row>
    <row r="39" spans="1:10" ht="22.5" thickBot="1">
      <c r="A39" s="10" t="s">
        <v>18</v>
      </c>
      <c r="D39" s="61">
        <f>+D38+D22</f>
        <v>95734720</v>
      </c>
      <c r="E39" s="60"/>
      <c r="F39" s="61">
        <f>+F38+F22</f>
        <v>89098465</v>
      </c>
      <c r="G39" s="60"/>
      <c r="H39" s="61">
        <f>+H38+H22</f>
        <v>70390892</v>
      </c>
      <c r="I39" s="60"/>
      <c r="J39" s="61">
        <f>+J38+J22</f>
        <v>69596561</v>
      </c>
    </row>
    <row r="40" spans="1:10" ht="22.5" thickTop="1">
      <c r="A40" s="10"/>
      <c r="D40" s="52"/>
      <c r="E40" s="43"/>
      <c r="F40" s="52"/>
      <c r="G40" s="43"/>
      <c r="H40" s="52"/>
      <c r="I40" s="43"/>
      <c r="J40" s="52"/>
    </row>
    <row r="41" ht="23.25">
      <c r="A41" s="9" t="s">
        <v>0</v>
      </c>
    </row>
    <row r="42" ht="23.25">
      <c r="A42" s="9" t="s">
        <v>1</v>
      </c>
    </row>
    <row r="43" ht="23.25">
      <c r="A43" s="9" t="s">
        <v>142</v>
      </c>
    </row>
    <row r="44" ht="21.75">
      <c r="A44" s="10"/>
    </row>
    <row r="45" spans="1:10" s="3" customFormat="1" ht="21.75">
      <c r="A45" s="41"/>
      <c r="B45" s="25"/>
      <c r="C45" s="42"/>
      <c r="D45" s="110" t="s">
        <v>4</v>
      </c>
      <c r="E45" s="110"/>
      <c r="F45" s="110"/>
      <c r="G45" s="6"/>
      <c r="H45" s="110" t="s">
        <v>5</v>
      </c>
      <c r="I45" s="110"/>
      <c r="J45" s="110"/>
    </row>
    <row r="46" spans="1:10" ht="21.75">
      <c r="A46" s="10" t="s">
        <v>19</v>
      </c>
      <c r="B46" s="25" t="s">
        <v>6</v>
      </c>
      <c r="C46" s="42"/>
      <c r="D46" s="35">
        <v>2549</v>
      </c>
      <c r="E46" s="35"/>
      <c r="F46" s="35">
        <v>2548</v>
      </c>
      <c r="G46" s="35"/>
      <c r="H46" s="35">
        <v>2549</v>
      </c>
      <c r="I46" s="35"/>
      <c r="J46" s="35">
        <v>2548</v>
      </c>
    </row>
    <row r="47" spans="2:10" ht="21.75">
      <c r="B47" s="25"/>
      <c r="C47" s="42"/>
      <c r="D47" s="109" t="s">
        <v>116</v>
      </c>
      <c r="E47" s="109"/>
      <c r="F47" s="109"/>
      <c r="G47" s="109"/>
      <c r="H47" s="109"/>
      <c r="I47" s="109"/>
      <c r="J47" s="109"/>
    </row>
    <row r="48" spans="1:10" ht="21.75">
      <c r="A48" s="28" t="s">
        <v>20</v>
      </c>
      <c r="D48" s="36"/>
      <c r="E48" s="36"/>
      <c r="F48" s="36"/>
      <c r="G48" s="36"/>
      <c r="H48" s="36"/>
      <c r="I48" s="36"/>
      <c r="J48" s="36"/>
    </row>
    <row r="49" spans="1:10" ht="21.75">
      <c r="A49" s="41" t="s">
        <v>128</v>
      </c>
      <c r="D49" s="43"/>
      <c r="E49" s="43"/>
      <c r="F49" s="43"/>
      <c r="G49" s="43"/>
      <c r="H49" s="43"/>
      <c r="I49" s="43"/>
      <c r="J49" s="43"/>
    </row>
    <row r="50" spans="1:10" ht="21.75">
      <c r="A50" s="41" t="s">
        <v>230</v>
      </c>
      <c r="B50" s="26">
        <v>18</v>
      </c>
      <c r="D50" s="43">
        <v>21925141</v>
      </c>
      <c r="E50" s="43"/>
      <c r="F50" s="43">
        <v>14865277</v>
      </c>
      <c r="G50" s="43"/>
      <c r="H50" s="43">
        <v>7776719</v>
      </c>
      <c r="I50" s="43"/>
      <c r="J50" s="43">
        <v>5325581</v>
      </c>
    </row>
    <row r="51" spans="1:12" ht="21.75">
      <c r="A51" s="41" t="s">
        <v>21</v>
      </c>
      <c r="B51" s="26">
        <v>19</v>
      </c>
      <c r="D51" s="43">
        <v>6886260</v>
      </c>
      <c r="E51" s="43"/>
      <c r="F51" s="43">
        <v>6166708</v>
      </c>
      <c r="G51" s="43"/>
      <c r="H51" s="43">
        <v>2486541</v>
      </c>
      <c r="I51" s="43"/>
      <c r="J51" s="43">
        <v>2709158</v>
      </c>
      <c r="K51" s="43"/>
      <c r="L51" s="43"/>
    </row>
    <row r="52" spans="1:10" ht="21.75">
      <c r="A52" s="41" t="s">
        <v>155</v>
      </c>
      <c r="B52" s="26">
        <v>18</v>
      </c>
      <c r="D52" s="43"/>
      <c r="E52" s="43"/>
      <c r="F52" s="43"/>
      <c r="G52" s="43"/>
      <c r="H52" s="43"/>
      <c r="I52" s="43"/>
      <c r="J52" s="43"/>
    </row>
    <row r="53" spans="1:10" ht="21.75">
      <c r="A53" s="41" t="s">
        <v>109</v>
      </c>
      <c r="D53" s="43">
        <v>2268901</v>
      </c>
      <c r="E53" s="43"/>
      <c r="F53" s="43">
        <v>4578152</v>
      </c>
      <c r="G53" s="43"/>
      <c r="H53" s="43">
        <v>1808800</v>
      </c>
      <c r="I53" s="43"/>
      <c r="J53" s="43">
        <v>4158800</v>
      </c>
    </row>
    <row r="54" spans="1:10" ht="21.75">
      <c r="A54" s="41" t="s">
        <v>110</v>
      </c>
      <c r="D54" s="43">
        <v>2500000</v>
      </c>
      <c r="E54" s="43"/>
      <c r="F54" s="43">
        <v>1190000</v>
      </c>
      <c r="G54" s="43"/>
      <c r="H54" s="43">
        <v>2500000</v>
      </c>
      <c r="I54" s="43"/>
      <c r="J54" s="43">
        <v>1190000</v>
      </c>
    </row>
    <row r="55" spans="1:10" ht="21.75">
      <c r="A55" s="41" t="s">
        <v>111</v>
      </c>
      <c r="D55" s="43">
        <v>38907</v>
      </c>
      <c r="E55" s="43"/>
      <c r="F55" s="43">
        <v>20550</v>
      </c>
      <c r="G55" s="43"/>
      <c r="H55" s="43">
        <v>5328</v>
      </c>
      <c r="I55" s="43"/>
      <c r="J55" s="43">
        <v>4862</v>
      </c>
    </row>
    <row r="56" spans="1:10" ht="21.75">
      <c r="A56" s="41" t="s">
        <v>200</v>
      </c>
      <c r="D56" s="43">
        <v>437668</v>
      </c>
      <c r="E56" s="43"/>
      <c r="F56" s="43">
        <v>1032976</v>
      </c>
      <c r="G56" s="43"/>
      <c r="H56" s="77" t="s">
        <v>30</v>
      </c>
      <c r="I56" s="43"/>
      <c r="J56" s="77" t="s">
        <v>30</v>
      </c>
    </row>
    <row r="57" spans="1:10" ht="21.75">
      <c r="A57" s="41" t="s">
        <v>22</v>
      </c>
      <c r="B57" s="26">
        <v>20</v>
      </c>
      <c r="D57" s="46">
        <v>2492994</v>
      </c>
      <c r="E57" s="43"/>
      <c r="F57" s="46">
        <v>1897834</v>
      </c>
      <c r="G57" s="43"/>
      <c r="H57" s="46">
        <v>826201</v>
      </c>
      <c r="I57" s="43"/>
      <c r="J57" s="46">
        <v>512483</v>
      </c>
    </row>
    <row r="58" spans="1:10" ht="21.75">
      <c r="A58" s="10" t="s">
        <v>23</v>
      </c>
      <c r="D58" s="59">
        <f>SUM(D50:D57)</f>
        <v>36549871</v>
      </c>
      <c r="E58" s="60"/>
      <c r="F58" s="59">
        <f>SUM(F50:F57)</f>
        <v>29751497</v>
      </c>
      <c r="G58" s="60"/>
      <c r="H58" s="59">
        <f>SUM(H50:H57)</f>
        <v>15403589</v>
      </c>
      <c r="I58" s="60"/>
      <c r="J58" s="59">
        <f>SUM(J50:J57)</f>
        <v>13900884</v>
      </c>
    </row>
    <row r="59" spans="4:10" ht="8.25" customHeight="1">
      <c r="D59" s="2"/>
      <c r="E59" s="2"/>
      <c r="F59" s="2"/>
      <c r="G59" s="2"/>
      <c r="H59" s="2"/>
      <c r="I59" s="2"/>
      <c r="J59" s="2"/>
    </row>
    <row r="60" spans="1:10" ht="21.75">
      <c r="A60" s="28" t="s">
        <v>24</v>
      </c>
      <c r="D60" s="36"/>
      <c r="E60" s="36"/>
      <c r="F60" s="36"/>
      <c r="G60" s="36"/>
      <c r="H60" s="36"/>
      <c r="I60" s="36"/>
      <c r="J60" s="36"/>
    </row>
    <row r="61" spans="1:10" ht="21.75">
      <c r="A61" s="41" t="s">
        <v>129</v>
      </c>
      <c r="B61" s="26">
        <v>18</v>
      </c>
      <c r="D61" s="36"/>
      <c r="E61" s="36"/>
      <c r="F61" s="36"/>
      <c r="G61" s="36"/>
      <c r="H61" s="36"/>
      <c r="I61" s="36"/>
      <c r="J61" s="36"/>
    </row>
    <row r="62" spans="1:10" ht="21.75">
      <c r="A62" s="41" t="s">
        <v>201</v>
      </c>
      <c r="D62" s="43">
        <v>942658</v>
      </c>
      <c r="E62" s="43"/>
      <c r="F62" s="43">
        <v>2418774</v>
      </c>
      <c r="G62" s="43"/>
      <c r="H62" s="51" t="s">
        <v>30</v>
      </c>
      <c r="I62" s="43"/>
      <c r="J62" s="43">
        <v>1808800</v>
      </c>
    </row>
    <row r="63" spans="1:10" ht="21.75">
      <c r="A63" s="41" t="s">
        <v>110</v>
      </c>
      <c r="D63" s="43">
        <v>12500000</v>
      </c>
      <c r="E63" s="43"/>
      <c r="F63" s="43">
        <v>10000000</v>
      </c>
      <c r="G63" s="43"/>
      <c r="H63" s="43">
        <v>12500000</v>
      </c>
      <c r="I63" s="43"/>
      <c r="J63" s="43">
        <v>10000000</v>
      </c>
    </row>
    <row r="64" spans="1:10" ht="21.75">
      <c r="A64" s="41" t="s">
        <v>202</v>
      </c>
      <c r="D64" s="43">
        <v>41989</v>
      </c>
      <c r="E64" s="43"/>
      <c r="F64" s="43">
        <v>17455</v>
      </c>
      <c r="G64" s="43"/>
      <c r="H64" s="43">
        <v>3404</v>
      </c>
      <c r="I64" s="43"/>
      <c r="J64" s="43">
        <v>4770</v>
      </c>
    </row>
    <row r="65" spans="1:10" ht="21.75">
      <c r="A65" s="41" t="s">
        <v>163</v>
      </c>
      <c r="B65" s="26">
        <v>16</v>
      </c>
      <c r="D65" s="43">
        <v>2275104</v>
      </c>
      <c r="E65" s="43"/>
      <c r="F65" s="43">
        <v>2938379</v>
      </c>
      <c r="G65" s="43"/>
      <c r="H65" s="43">
        <v>330195</v>
      </c>
      <c r="I65" s="43"/>
      <c r="J65" s="43">
        <v>529314</v>
      </c>
    </row>
    <row r="66" spans="1:10" ht="21.75">
      <c r="A66" s="41" t="s">
        <v>255</v>
      </c>
      <c r="B66" s="26">
        <v>11.1</v>
      </c>
      <c r="D66" s="51" t="s">
        <v>30</v>
      </c>
      <c r="E66" s="52"/>
      <c r="F66" s="51" t="s">
        <v>30</v>
      </c>
      <c r="G66" s="52"/>
      <c r="H66" s="51" t="s">
        <v>30</v>
      </c>
      <c r="I66" s="52"/>
      <c r="J66" s="49">
        <v>280583</v>
      </c>
    </row>
    <row r="67" spans="1:10" ht="21.75">
      <c r="A67" s="41" t="s">
        <v>156</v>
      </c>
      <c r="D67" s="51"/>
      <c r="E67" s="52"/>
      <c r="F67" s="51"/>
      <c r="G67" s="52"/>
      <c r="H67" s="49"/>
      <c r="I67" s="52"/>
      <c r="J67" s="49"/>
    </row>
    <row r="68" spans="1:10" ht="21.75">
      <c r="A68" s="41" t="s">
        <v>231</v>
      </c>
      <c r="B68" s="26">
        <v>6</v>
      </c>
      <c r="D68" s="52">
        <v>398977</v>
      </c>
      <c r="E68" s="52"/>
      <c r="F68" s="44" t="s">
        <v>30</v>
      </c>
      <c r="G68" s="52"/>
      <c r="H68" s="44" t="s">
        <v>30</v>
      </c>
      <c r="I68" s="52"/>
      <c r="J68" s="44" t="s">
        <v>30</v>
      </c>
    </row>
    <row r="69" spans="1:10" ht="21.75">
      <c r="A69" s="41" t="s">
        <v>95</v>
      </c>
      <c r="D69" s="46">
        <v>346111</v>
      </c>
      <c r="E69" s="43"/>
      <c r="F69" s="46">
        <v>183217</v>
      </c>
      <c r="G69" s="43"/>
      <c r="H69" s="45">
        <v>15308</v>
      </c>
      <c r="I69" s="43"/>
      <c r="J69" s="45">
        <v>6962</v>
      </c>
    </row>
    <row r="70" spans="1:10" ht="21.75">
      <c r="A70" s="10" t="s">
        <v>26</v>
      </c>
      <c r="D70" s="62">
        <f>SUM(D62:D69)</f>
        <v>16504839</v>
      </c>
      <c r="E70" s="60"/>
      <c r="F70" s="62">
        <f>SUM(F62:F69)</f>
        <v>15557825</v>
      </c>
      <c r="G70" s="60"/>
      <c r="H70" s="62">
        <f>SUM(H62:H69)</f>
        <v>12848907</v>
      </c>
      <c r="I70" s="60"/>
      <c r="J70" s="62">
        <f>SUM(J62:J69)</f>
        <v>12630429</v>
      </c>
    </row>
    <row r="71" spans="1:10" ht="9" customHeight="1">
      <c r="A71" s="10"/>
      <c r="D71" s="60"/>
      <c r="E71" s="60"/>
      <c r="F71" s="60"/>
      <c r="G71" s="60"/>
      <c r="H71" s="60"/>
      <c r="I71" s="60"/>
      <c r="J71" s="60"/>
    </row>
    <row r="72" spans="1:10" ht="21.75">
      <c r="A72" s="10" t="s">
        <v>27</v>
      </c>
      <c r="D72" s="62">
        <f>SUM(D58+D70)</f>
        <v>53054710</v>
      </c>
      <c r="E72" s="60"/>
      <c r="F72" s="62">
        <f>SUM(F58+F70)</f>
        <v>45309322</v>
      </c>
      <c r="G72" s="60"/>
      <c r="H72" s="62">
        <f>+H70+H58</f>
        <v>28252496</v>
      </c>
      <c r="I72" s="60"/>
      <c r="J72" s="62">
        <f>+J70+J58</f>
        <v>26531313</v>
      </c>
    </row>
    <row r="73" spans="1:10" ht="21.75">
      <c r="A73" s="10"/>
      <c r="D73" s="49"/>
      <c r="E73" s="43"/>
      <c r="F73" s="49"/>
      <c r="G73" s="43"/>
      <c r="H73" s="49"/>
      <c r="I73" s="43"/>
      <c r="J73" s="49"/>
    </row>
    <row r="74" ht="23.25">
      <c r="A74" s="9" t="s">
        <v>0</v>
      </c>
    </row>
    <row r="75" ht="23.25">
      <c r="A75" s="9" t="s">
        <v>1</v>
      </c>
    </row>
    <row r="76" ht="23.25">
      <c r="A76" s="9" t="s">
        <v>142</v>
      </c>
    </row>
    <row r="77" ht="11.25" customHeight="1">
      <c r="A77" s="10"/>
    </row>
    <row r="78" spans="1:10" s="3" customFormat="1" ht="21.75">
      <c r="A78" s="41"/>
      <c r="B78" s="25"/>
      <c r="C78" s="42"/>
      <c r="D78" s="110" t="s">
        <v>4</v>
      </c>
      <c r="E78" s="110"/>
      <c r="F78" s="110"/>
      <c r="G78" s="6"/>
      <c r="H78" s="110" t="s">
        <v>5</v>
      </c>
      <c r="I78" s="110"/>
      <c r="J78" s="110"/>
    </row>
    <row r="79" spans="1:10" ht="21.75">
      <c r="A79" s="10" t="s">
        <v>183</v>
      </c>
      <c r="B79" s="25" t="s">
        <v>6</v>
      </c>
      <c r="C79" s="42"/>
      <c r="D79" s="35">
        <v>2549</v>
      </c>
      <c r="E79" s="35"/>
      <c r="F79" s="35">
        <v>2548</v>
      </c>
      <c r="G79" s="35"/>
      <c r="H79" s="35">
        <v>2549</v>
      </c>
      <c r="I79" s="35"/>
      <c r="J79" s="35">
        <v>2548</v>
      </c>
    </row>
    <row r="80" spans="2:10" ht="21.75">
      <c r="B80" s="25"/>
      <c r="C80" s="42"/>
      <c r="D80" s="109" t="s">
        <v>116</v>
      </c>
      <c r="E80" s="109"/>
      <c r="F80" s="109"/>
      <c r="G80" s="109"/>
      <c r="H80" s="109"/>
      <c r="I80" s="109"/>
      <c r="J80" s="109"/>
    </row>
    <row r="81" spans="1:10" ht="21.75">
      <c r="A81" s="28" t="s">
        <v>28</v>
      </c>
      <c r="D81" s="43"/>
      <c r="E81" s="43"/>
      <c r="F81" s="43"/>
      <c r="G81" s="43"/>
      <c r="H81" s="43"/>
      <c r="I81" s="43"/>
      <c r="J81" s="43"/>
    </row>
    <row r="82" spans="1:10" ht="21.75">
      <c r="A82" s="41" t="s">
        <v>58</v>
      </c>
      <c r="D82" s="43"/>
      <c r="E82" s="43"/>
      <c r="F82" s="43"/>
      <c r="G82" s="43"/>
      <c r="H82" s="43"/>
      <c r="I82" s="43"/>
      <c r="J82" s="43"/>
    </row>
    <row r="83" spans="1:10" ht="22.5" thickBot="1">
      <c r="A83" s="41" t="s">
        <v>164</v>
      </c>
      <c r="B83" s="26">
        <v>21</v>
      </c>
      <c r="D83" s="50">
        <v>8206664</v>
      </c>
      <c r="E83" s="43"/>
      <c r="F83" s="50">
        <v>8206664</v>
      </c>
      <c r="G83" s="43"/>
      <c r="H83" s="50">
        <v>8206664</v>
      </c>
      <c r="I83" s="43"/>
      <c r="J83" s="50">
        <v>8206664</v>
      </c>
    </row>
    <row r="84" spans="1:10" ht="22.5" thickTop="1">
      <c r="A84" s="41" t="s">
        <v>203</v>
      </c>
      <c r="B84" s="26">
        <v>21</v>
      </c>
      <c r="D84" s="43">
        <v>7519938</v>
      </c>
      <c r="E84" s="43"/>
      <c r="F84" s="43">
        <v>7519938</v>
      </c>
      <c r="G84" s="43"/>
      <c r="H84" s="43">
        <v>7519938</v>
      </c>
      <c r="I84" s="43"/>
      <c r="J84" s="43">
        <v>7519938</v>
      </c>
    </row>
    <row r="85" spans="1:10" ht="21.75">
      <c r="A85" s="41" t="s">
        <v>165</v>
      </c>
      <c r="B85" s="26">
        <v>22</v>
      </c>
      <c r="D85" s="43"/>
      <c r="E85" s="43"/>
      <c r="F85" s="43"/>
      <c r="G85" s="43"/>
      <c r="H85" s="43"/>
      <c r="I85" s="43"/>
      <c r="J85" s="43"/>
    </row>
    <row r="86" spans="1:10" ht="21.75">
      <c r="A86" s="41" t="s">
        <v>204</v>
      </c>
      <c r="D86" s="43">
        <v>16436492</v>
      </c>
      <c r="E86" s="43"/>
      <c r="F86" s="43">
        <v>16436492</v>
      </c>
      <c r="G86" s="43"/>
      <c r="H86" s="43">
        <v>16436492</v>
      </c>
      <c r="I86" s="43"/>
      <c r="J86" s="43">
        <v>16436492</v>
      </c>
    </row>
    <row r="87" spans="1:10" ht="21.75">
      <c r="A87" s="41" t="s">
        <v>166</v>
      </c>
      <c r="D87" s="43">
        <v>-636798</v>
      </c>
      <c r="E87" s="43"/>
      <c r="F87" s="43">
        <v>896495</v>
      </c>
      <c r="G87" s="43"/>
      <c r="H87" s="43">
        <v>-636798</v>
      </c>
      <c r="I87" s="43"/>
      <c r="J87" s="43">
        <v>896495</v>
      </c>
    </row>
    <row r="88" spans="1:10" ht="21.75">
      <c r="A88" s="41" t="s">
        <v>267</v>
      </c>
      <c r="D88" s="43"/>
      <c r="E88" s="43"/>
      <c r="F88" s="43"/>
      <c r="G88" s="43"/>
      <c r="H88" s="43"/>
      <c r="I88" s="43"/>
      <c r="J88" s="43"/>
    </row>
    <row r="89" spans="1:10" ht="21.75">
      <c r="A89" s="41" t="s">
        <v>268</v>
      </c>
      <c r="B89" s="26">
        <v>14</v>
      </c>
      <c r="D89" s="43">
        <v>2135301</v>
      </c>
      <c r="E89" s="43"/>
      <c r="F89" s="43">
        <v>2135301</v>
      </c>
      <c r="G89" s="43"/>
      <c r="H89" s="43">
        <v>2135301</v>
      </c>
      <c r="I89" s="43"/>
      <c r="J89" s="43">
        <v>2135301</v>
      </c>
    </row>
    <row r="90" spans="1:10" ht="21.75">
      <c r="A90" s="41" t="s">
        <v>269</v>
      </c>
      <c r="D90" s="43"/>
      <c r="E90" s="43"/>
      <c r="F90" s="43"/>
      <c r="G90" s="43"/>
      <c r="H90" s="43"/>
      <c r="I90" s="43"/>
      <c r="J90" s="43"/>
    </row>
    <row r="91" spans="1:10" ht="21.75">
      <c r="A91" s="41" t="s">
        <v>270</v>
      </c>
      <c r="D91" s="43">
        <v>-130125</v>
      </c>
      <c r="E91" s="43"/>
      <c r="F91" s="43">
        <v>165577</v>
      </c>
      <c r="G91" s="43"/>
      <c r="H91" s="43">
        <v>-130125</v>
      </c>
      <c r="I91" s="43"/>
      <c r="J91" s="43">
        <v>165577</v>
      </c>
    </row>
    <row r="92" spans="1:10" ht="21.75">
      <c r="A92" s="41" t="s">
        <v>256</v>
      </c>
      <c r="D92" s="43">
        <v>208805</v>
      </c>
      <c r="E92" s="43"/>
      <c r="F92" s="43">
        <v>163035</v>
      </c>
      <c r="G92" s="43"/>
      <c r="H92" s="43">
        <v>208805</v>
      </c>
      <c r="I92" s="43"/>
      <c r="J92" s="43">
        <v>163035</v>
      </c>
    </row>
    <row r="93" spans="1:10" ht="21.75">
      <c r="A93" s="55" t="s">
        <v>31</v>
      </c>
      <c r="D93" s="43"/>
      <c r="E93" s="43"/>
      <c r="F93" s="43"/>
      <c r="G93" s="43"/>
      <c r="H93" s="43"/>
      <c r="I93" s="43"/>
      <c r="J93" s="43"/>
    </row>
    <row r="94" spans="1:10" ht="21.75">
      <c r="A94" s="55" t="s">
        <v>206</v>
      </c>
      <c r="D94" s="43"/>
      <c r="E94" s="43"/>
      <c r="F94" s="43"/>
      <c r="G94" s="43"/>
      <c r="H94" s="43"/>
      <c r="I94" s="43"/>
      <c r="J94" s="43"/>
    </row>
    <row r="95" spans="1:10" ht="21.75">
      <c r="A95" s="41" t="s">
        <v>205</v>
      </c>
      <c r="B95" s="26">
        <v>22</v>
      </c>
      <c r="D95" s="43">
        <v>820666</v>
      </c>
      <c r="E95" s="43"/>
      <c r="F95" s="43">
        <v>820666</v>
      </c>
      <c r="G95" s="43"/>
      <c r="H95" s="43">
        <v>820666</v>
      </c>
      <c r="I95" s="43"/>
      <c r="J95" s="43">
        <v>820666</v>
      </c>
    </row>
    <row r="96" spans="1:10" ht="21.75">
      <c r="A96" s="41" t="s">
        <v>207</v>
      </c>
      <c r="D96" s="46">
        <v>16504817</v>
      </c>
      <c r="E96" s="43"/>
      <c r="F96" s="46">
        <v>15648444</v>
      </c>
      <c r="G96" s="43"/>
      <c r="H96" s="46">
        <v>16504817</v>
      </c>
      <c r="I96" s="43"/>
      <c r="J96" s="46">
        <v>15648444</v>
      </c>
    </row>
    <row r="97" spans="1:10" ht="21.75">
      <c r="A97" s="10" t="s">
        <v>167</v>
      </c>
      <c r="D97" s="60">
        <f>SUM(D86:D96)+SUM(D84:D84)</f>
        <v>42859096</v>
      </c>
      <c r="E97" s="60"/>
      <c r="F97" s="60">
        <f>SUM(F86:F96)+SUM(F84:F84)</f>
        <v>43785948</v>
      </c>
      <c r="G97" s="60"/>
      <c r="H97" s="60">
        <f>SUM(H86:H96)+SUM(H84:H84)</f>
        <v>42859096</v>
      </c>
      <c r="I97" s="60"/>
      <c r="J97" s="60">
        <f>SUM(J86:J96)+SUM(J84:J84)</f>
        <v>43785948</v>
      </c>
    </row>
    <row r="98" spans="1:10" ht="21.75">
      <c r="A98" s="64" t="s">
        <v>144</v>
      </c>
      <c r="D98" s="43"/>
      <c r="E98" s="43"/>
      <c r="F98" s="43"/>
      <c r="G98" s="43"/>
      <c r="H98" s="43"/>
      <c r="I98" s="43"/>
      <c r="J98" s="43"/>
    </row>
    <row r="99" spans="1:10" ht="21.75">
      <c r="A99" s="41" t="s">
        <v>145</v>
      </c>
      <c r="D99" s="43"/>
      <c r="E99" s="43"/>
      <c r="F99" s="43"/>
      <c r="G99" s="43"/>
      <c r="H99" s="43"/>
      <c r="I99" s="43"/>
      <c r="J99" s="43"/>
    </row>
    <row r="100" spans="1:10" ht="21.75">
      <c r="A100" s="41" t="s">
        <v>146</v>
      </c>
      <c r="D100" s="46">
        <v>-720700</v>
      </c>
      <c r="E100" s="43"/>
      <c r="F100" s="46">
        <v>-720700</v>
      </c>
      <c r="G100" s="43"/>
      <c r="H100" s="46">
        <v>-720700</v>
      </c>
      <c r="I100" s="43"/>
      <c r="J100" s="46">
        <v>-720700</v>
      </c>
    </row>
    <row r="101" spans="1:10" ht="21.75">
      <c r="A101" s="10" t="s">
        <v>168</v>
      </c>
      <c r="D101" s="60">
        <f>SUM(D97:D100)</f>
        <v>42138396</v>
      </c>
      <c r="E101" s="60"/>
      <c r="F101" s="60">
        <f>SUM(F97:F100)</f>
        <v>43065248</v>
      </c>
      <c r="G101" s="60"/>
      <c r="H101" s="60">
        <f>SUM(H97:H100)</f>
        <v>42138396</v>
      </c>
      <c r="I101" s="60"/>
      <c r="J101" s="60">
        <f>SUM(J97:J100)</f>
        <v>43065248</v>
      </c>
    </row>
    <row r="102" spans="1:10" ht="21.75">
      <c r="A102" s="41" t="s">
        <v>32</v>
      </c>
      <c r="D102" s="46">
        <v>541614</v>
      </c>
      <c r="E102" s="52"/>
      <c r="F102" s="46">
        <v>723895</v>
      </c>
      <c r="G102" s="52"/>
      <c r="H102" s="53" t="s">
        <v>30</v>
      </c>
      <c r="I102" s="52"/>
      <c r="J102" s="53" t="s">
        <v>30</v>
      </c>
    </row>
    <row r="103" spans="1:10" ht="21.75">
      <c r="A103" s="10" t="s">
        <v>33</v>
      </c>
      <c r="D103" s="59">
        <f>SUM(D101:D102)</f>
        <v>42680010</v>
      </c>
      <c r="E103" s="63"/>
      <c r="F103" s="59">
        <f>SUM(F101:F102)</f>
        <v>43789143</v>
      </c>
      <c r="G103" s="63"/>
      <c r="H103" s="59">
        <f>SUM(H101:H102)</f>
        <v>42138396</v>
      </c>
      <c r="I103" s="63"/>
      <c r="J103" s="59">
        <f>SUM(J101:J102)</f>
        <v>43065248</v>
      </c>
    </row>
    <row r="104" spans="1:10" ht="15" customHeight="1">
      <c r="A104" s="10"/>
      <c r="D104" s="60"/>
      <c r="E104" s="60"/>
      <c r="F104" s="60"/>
      <c r="G104" s="60"/>
      <c r="H104" s="60"/>
      <c r="I104" s="60"/>
      <c r="J104" s="60"/>
    </row>
    <row r="105" spans="1:10" ht="22.5" thickBot="1">
      <c r="A105" s="10" t="s">
        <v>34</v>
      </c>
      <c r="D105" s="61">
        <f>SUM(D72+D103)</f>
        <v>95734720</v>
      </c>
      <c r="E105" s="60"/>
      <c r="F105" s="61">
        <f>SUM(F72+F103)</f>
        <v>89098465</v>
      </c>
      <c r="G105" s="60"/>
      <c r="H105" s="61">
        <f>SUM(H72+H103)</f>
        <v>70390892</v>
      </c>
      <c r="I105" s="60"/>
      <c r="J105" s="61">
        <f>SUM(J72+J103)</f>
        <v>69596561</v>
      </c>
    </row>
    <row r="106" spans="1:10" ht="22.5" thickTop="1">
      <c r="A106" s="10"/>
      <c r="D106" s="52"/>
      <c r="E106" s="43"/>
      <c r="F106" s="52"/>
      <c r="G106" s="43"/>
      <c r="H106" s="52"/>
      <c r="I106" s="43"/>
      <c r="J106" s="52"/>
    </row>
    <row r="107" ht="23.25">
      <c r="A107" s="9" t="s">
        <v>0</v>
      </c>
    </row>
    <row r="108" ht="23.25">
      <c r="A108" s="9" t="s">
        <v>136</v>
      </c>
    </row>
    <row r="109" ht="23.25">
      <c r="A109" s="9" t="s">
        <v>143</v>
      </c>
    </row>
    <row r="110" ht="21.75">
      <c r="A110" s="10"/>
    </row>
    <row r="111" spans="1:10" s="3" customFormat="1" ht="21.75">
      <c r="A111" s="55"/>
      <c r="B111" s="25"/>
      <c r="C111" s="42"/>
      <c r="D111" s="110" t="s">
        <v>4</v>
      </c>
      <c r="E111" s="110"/>
      <c r="F111" s="110"/>
      <c r="G111" s="6"/>
      <c r="H111" s="110" t="s">
        <v>5</v>
      </c>
      <c r="I111" s="110"/>
      <c r="J111" s="110"/>
    </row>
    <row r="112" spans="1:10" ht="21.75">
      <c r="A112" s="11"/>
      <c r="B112" s="25" t="s">
        <v>6</v>
      </c>
      <c r="C112" s="42"/>
      <c r="D112" s="35">
        <v>2549</v>
      </c>
      <c r="E112" s="35"/>
      <c r="F112" s="35">
        <v>2548</v>
      </c>
      <c r="G112" s="35"/>
      <c r="H112" s="35">
        <v>2549</v>
      </c>
      <c r="I112" s="35"/>
      <c r="J112" s="35">
        <v>2548</v>
      </c>
    </row>
    <row r="113" spans="2:10" ht="21.75">
      <c r="B113" s="25"/>
      <c r="C113" s="42"/>
      <c r="D113" s="109" t="s">
        <v>116</v>
      </c>
      <c r="E113" s="109"/>
      <c r="F113" s="109"/>
      <c r="G113" s="109"/>
      <c r="H113" s="109"/>
      <c r="I113" s="109"/>
      <c r="J113" s="109"/>
    </row>
    <row r="114" spans="1:10" ht="21.75">
      <c r="A114" s="28" t="s">
        <v>35</v>
      </c>
      <c r="D114" s="36"/>
      <c r="E114" s="36"/>
      <c r="F114" s="36"/>
      <c r="G114" s="36"/>
      <c r="H114" s="36"/>
      <c r="I114" s="36"/>
      <c r="J114" s="36"/>
    </row>
    <row r="115" spans="1:10" ht="21.75">
      <c r="A115" s="41" t="s">
        <v>169</v>
      </c>
      <c r="B115" s="26">
        <v>6</v>
      </c>
      <c r="D115" s="43">
        <v>124958302</v>
      </c>
      <c r="E115" s="43"/>
      <c r="F115" s="43">
        <v>113427881</v>
      </c>
      <c r="G115" s="43"/>
      <c r="H115" s="43">
        <v>48809579</v>
      </c>
      <c r="I115" s="43"/>
      <c r="J115" s="43">
        <v>42628071</v>
      </c>
    </row>
    <row r="116" spans="1:10" ht="21.75">
      <c r="A116" s="41" t="s">
        <v>133</v>
      </c>
      <c r="D116" s="43">
        <v>80473</v>
      </c>
      <c r="E116" s="43"/>
      <c r="F116" s="43">
        <v>40767</v>
      </c>
      <c r="G116" s="43"/>
      <c r="H116" s="43">
        <v>180967</v>
      </c>
      <c r="I116" s="43"/>
      <c r="J116" s="43">
        <v>200474</v>
      </c>
    </row>
    <row r="117" spans="1:10" ht="21.75">
      <c r="A117" s="41" t="s">
        <v>36</v>
      </c>
      <c r="B117" s="26">
        <v>24</v>
      </c>
      <c r="D117" s="43">
        <v>1733691</v>
      </c>
      <c r="E117" s="43"/>
      <c r="F117" s="43">
        <v>2239276</v>
      </c>
      <c r="G117" s="43"/>
      <c r="H117" s="43">
        <v>494580</v>
      </c>
      <c r="I117" s="43"/>
      <c r="J117" s="43">
        <v>301426</v>
      </c>
    </row>
    <row r="118" spans="1:10" ht="21.75">
      <c r="A118" s="41" t="s">
        <v>124</v>
      </c>
      <c r="D118" s="43"/>
      <c r="E118" s="43"/>
      <c r="F118" s="43"/>
      <c r="G118" s="43"/>
      <c r="H118" s="43"/>
      <c r="I118" s="43"/>
      <c r="J118" s="43"/>
    </row>
    <row r="119" spans="1:10" ht="21.75">
      <c r="A119" s="41" t="s">
        <v>107</v>
      </c>
      <c r="D119" s="44" t="s">
        <v>30</v>
      </c>
      <c r="E119" s="43"/>
      <c r="F119" s="44" t="s">
        <v>30</v>
      </c>
      <c r="G119" s="43"/>
      <c r="H119" s="89">
        <v>3574528</v>
      </c>
      <c r="I119" s="43"/>
      <c r="J119" s="43">
        <v>6074525</v>
      </c>
    </row>
    <row r="120" spans="1:10" ht="21.75">
      <c r="A120" s="41" t="s">
        <v>112</v>
      </c>
      <c r="D120" s="43">
        <v>762567</v>
      </c>
      <c r="E120" s="43"/>
      <c r="F120" s="43">
        <v>810604</v>
      </c>
      <c r="G120" s="43"/>
      <c r="H120" s="90">
        <v>63274</v>
      </c>
      <c r="I120" s="43"/>
      <c r="J120" s="47">
        <v>140670</v>
      </c>
    </row>
    <row r="121" spans="1:13" ht="21.75">
      <c r="A121" s="10" t="s">
        <v>37</v>
      </c>
      <c r="D121" s="72">
        <f>SUM(D115:D120)</f>
        <v>127535033</v>
      </c>
      <c r="E121" s="60"/>
      <c r="F121" s="72">
        <f>SUM(F115:F120)</f>
        <v>116518528</v>
      </c>
      <c r="G121" s="60"/>
      <c r="H121" s="72">
        <f>SUM(H115:H120)</f>
        <v>53122928</v>
      </c>
      <c r="I121" s="60"/>
      <c r="J121" s="72">
        <f>SUM(J115:J120)</f>
        <v>49345166</v>
      </c>
      <c r="M121" s="43"/>
    </row>
    <row r="122" spans="1:10" ht="21.75">
      <c r="A122" s="10"/>
      <c r="D122" s="43"/>
      <c r="E122" s="43"/>
      <c r="F122" s="43"/>
      <c r="G122" s="43"/>
      <c r="H122" s="43"/>
      <c r="I122" s="43"/>
      <c r="J122" s="43"/>
    </row>
    <row r="123" spans="1:10" ht="21.75">
      <c r="A123" s="28" t="s">
        <v>38</v>
      </c>
      <c r="B123" s="26" t="s">
        <v>39</v>
      </c>
      <c r="D123" s="43"/>
      <c r="E123" s="43"/>
      <c r="F123" s="43"/>
      <c r="G123" s="43"/>
      <c r="H123" s="43"/>
      <c r="I123" s="43"/>
      <c r="J123" s="43"/>
    </row>
    <row r="124" spans="1:10" ht="21.75">
      <c r="A124" s="41" t="s">
        <v>250</v>
      </c>
      <c r="B124" s="26">
        <v>6</v>
      </c>
      <c r="D124" s="43">
        <v>108157946</v>
      </c>
      <c r="E124" s="43"/>
      <c r="F124" s="43">
        <v>94484751</v>
      </c>
      <c r="G124" s="43"/>
      <c r="H124" s="43">
        <v>44839165</v>
      </c>
      <c r="I124" s="43"/>
      <c r="J124" s="43">
        <v>37895805</v>
      </c>
    </row>
    <row r="125" spans="1:10" ht="21.75">
      <c r="A125" s="41" t="s">
        <v>40</v>
      </c>
      <c r="B125" s="26">
        <v>6</v>
      </c>
      <c r="D125" s="43">
        <v>14472165</v>
      </c>
      <c r="E125" s="43"/>
      <c r="F125" s="43">
        <v>12127566</v>
      </c>
      <c r="G125" s="43"/>
      <c r="H125" s="43">
        <v>3975871</v>
      </c>
      <c r="I125" s="43"/>
      <c r="J125" s="43">
        <v>3640526</v>
      </c>
    </row>
    <row r="126" spans="1:10" ht="21.75">
      <c r="A126" s="41" t="s">
        <v>232</v>
      </c>
      <c r="D126" s="43"/>
      <c r="E126" s="43"/>
      <c r="F126" s="43"/>
      <c r="G126" s="43"/>
      <c r="H126" s="43"/>
      <c r="I126" s="43"/>
      <c r="J126" s="43"/>
    </row>
    <row r="127" spans="1:10" ht="21.75">
      <c r="A127" s="41" t="s">
        <v>107</v>
      </c>
      <c r="D127" s="44" t="s">
        <v>30</v>
      </c>
      <c r="E127" s="43"/>
      <c r="F127" s="44" t="s">
        <v>30</v>
      </c>
      <c r="G127" s="43"/>
      <c r="H127" s="43">
        <v>619214</v>
      </c>
      <c r="I127" s="43"/>
      <c r="J127" s="43">
        <v>172050</v>
      </c>
    </row>
    <row r="128" spans="1:10" ht="21.75">
      <c r="A128" s="41" t="s">
        <v>112</v>
      </c>
      <c r="D128" s="43">
        <v>36917</v>
      </c>
      <c r="E128" s="43"/>
      <c r="F128" s="43">
        <v>136369</v>
      </c>
      <c r="G128" s="43"/>
      <c r="H128" s="44" t="s">
        <v>30</v>
      </c>
      <c r="I128" s="43"/>
      <c r="J128" s="44" t="s">
        <v>30</v>
      </c>
    </row>
    <row r="129" spans="1:10" ht="21.75">
      <c r="A129" s="41" t="s">
        <v>41</v>
      </c>
      <c r="D129" s="46">
        <v>38068</v>
      </c>
      <c r="E129" s="43"/>
      <c r="F129" s="46">
        <v>39380</v>
      </c>
      <c r="G129" s="43"/>
      <c r="H129" s="46">
        <v>26600</v>
      </c>
      <c r="I129" s="43"/>
      <c r="J129" s="46">
        <v>26600</v>
      </c>
    </row>
    <row r="130" spans="1:10" ht="21.75">
      <c r="A130" s="10" t="s">
        <v>42</v>
      </c>
      <c r="D130" s="59">
        <f>SUM(D124:D129)</f>
        <v>122705096</v>
      </c>
      <c r="E130" s="60"/>
      <c r="F130" s="59">
        <f>SUM(F124:F129)</f>
        <v>106788066</v>
      </c>
      <c r="G130" s="60"/>
      <c r="H130" s="59">
        <f>SUM(H124:H129)</f>
        <v>49460850</v>
      </c>
      <c r="I130" s="60"/>
      <c r="J130" s="59">
        <f>SUM(J124:J129)</f>
        <v>41734981</v>
      </c>
    </row>
    <row r="131" spans="1:10" ht="10.5" customHeight="1">
      <c r="A131" s="10"/>
      <c r="D131" s="43"/>
      <c r="E131" s="43"/>
      <c r="F131" s="43"/>
      <c r="G131" s="43"/>
      <c r="H131" s="43"/>
      <c r="I131" s="43"/>
      <c r="J131" s="43"/>
    </row>
    <row r="132" spans="1:10" s="2" customFormat="1" ht="21.75">
      <c r="A132" s="10" t="s">
        <v>43</v>
      </c>
      <c r="B132" s="33"/>
      <c r="D132" s="60">
        <f>D121-D130</f>
        <v>4829937</v>
      </c>
      <c r="E132" s="60"/>
      <c r="F132" s="60">
        <f>F121-F130</f>
        <v>9730462</v>
      </c>
      <c r="G132" s="60"/>
      <c r="H132" s="60">
        <f>H121-H130</f>
        <v>3662078</v>
      </c>
      <c r="I132" s="60"/>
      <c r="J132" s="60">
        <f>J121-J130</f>
        <v>7610185</v>
      </c>
    </row>
    <row r="133" spans="1:10" ht="10.5" customHeight="1">
      <c r="A133" s="10"/>
      <c r="D133" s="43"/>
      <c r="E133" s="43"/>
      <c r="F133" s="43"/>
      <c r="G133" s="43"/>
      <c r="H133" s="43"/>
      <c r="I133" s="43"/>
      <c r="J133" s="43"/>
    </row>
    <row r="134" spans="1:10" ht="21.75">
      <c r="A134" s="41" t="s">
        <v>44</v>
      </c>
      <c r="D134" s="43">
        <v>1953286</v>
      </c>
      <c r="E134" s="43"/>
      <c r="F134" s="43">
        <v>1244755</v>
      </c>
      <c r="G134" s="43"/>
      <c r="H134" s="43">
        <v>1207560</v>
      </c>
      <c r="I134" s="43"/>
      <c r="J134" s="43">
        <v>862353</v>
      </c>
    </row>
    <row r="135" spans="4:10" ht="10.5" customHeight="1">
      <c r="D135" s="43"/>
      <c r="E135" s="43"/>
      <c r="F135" s="43"/>
      <c r="G135" s="43"/>
      <c r="H135" s="43"/>
      <c r="I135" s="43"/>
      <c r="J135" s="43"/>
    </row>
    <row r="136" spans="1:10" ht="21.75">
      <c r="A136" s="41" t="s">
        <v>233</v>
      </c>
      <c r="D136" s="43"/>
      <c r="E136" s="43"/>
      <c r="F136" s="43"/>
      <c r="G136" s="43"/>
      <c r="H136" s="43"/>
      <c r="I136" s="43"/>
      <c r="J136" s="43"/>
    </row>
    <row r="137" spans="1:10" ht="21.75">
      <c r="A137" s="41" t="s">
        <v>159</v>
      </c>
      <c r="D137" s="44" t="s">
        <v>30</v>
      </c>
      <c r="E137" s="43"/>
      <c r="F137" s="43">
        <v>64796</v>
      </c>
      <c r="G137" s="43"/>
      <c r="H137" s="44" t="s">
        <v>30</v>
      </c>
      <c r="I137" s="43"/>
      <c r="J137" s="44" t="s">
        <v>30</v>
      </c>
    </row>
    <row r="138" spans="4:10" ht="10.5" customHeight="1">
      <c r="D138" s="43"/>
      <c r="E138" s="43"/>
      <c r="F138" s="43"/>
      <c r="G138" s="43"/>
      <c r="H138" s="43"/>
      <c r="I138" s="43"/>
      <c r="J138" s="43"/>
    </row>
    <row r="139" spans="1:10" ht="21.75">
      <c r="A139" s="41" t="s">
        <v>103</v>
      </c>
      <c r="B139" s="26">
        <v>26</v>
      </c>
      <c r="D139" s="46">
        <v>329008</v>
      </c>
      <c r="E139" s="43"/>
      <c r="F139" s="46">
        <v>1592879</v>
      </c>
      <c r="G139" s="43"/>
      <c r="H139" s="46">
        <v>-55812</v>
      </c>
      <c r="I139" s="43"/>
      <c r="J139" s="46">
        <v>37394</v>
      </c>
    </row>
    <row r="140" spans="4:10" ht="10.5" customHeight="1">
      <c r="D140" s="43"/>
      <c r="E140" s="43"/>
      <c r="F140" s="43"/>
      <c r="G140" s="43"/>
      <c r="H140" s="43"/>
      <c r="I140" s="43"/>
      <c r="J140" s="43"/>
    </row>
    <row r="141" spans="1:10" ht="21.75">
      <c r="A141" s="10" t="s">
        <v>100</v>
      </c>
      <c r="D141" s="60">
        <f>+D132-D134-D139</f>
        <v>2547643</v>
      </c>
      <c r="E141" s="60"/>
      <c r="F141" s="60">
        <f>+F132-F134-F137-F139</f>
        <v>6828032</v>
      </c>
      <c r="G141" s="60"/>
      <c r="H141" s="60">
        <f>+H132-H134-H139</f>
        <v>2510330</v>
      </c>
      <c r="I141" s="60"/>
      <c r="J141" s="60">
        <f>+J132-J134-J139</f>
        <v>6710438</v>
      </c>
    </row>
    <row r="142" spans="4:10" ht="10.5" customHeight="1">
      <c r="D142" s="43"/>
      <c r="E142" s="43"/>
      <c r="F142" s="43"/>
      <c r="G142" s="43"/>
      <c r="H142" s="43"/>
      <c r="I142" s="43"/>
      <c r="J142" s="43"/>
    </row>
    <row r="143" spans="1:10" ht="21.75">
      <c r="A143" s="41" t="s">
        <v>157</v>
      </c>
      <c r="D143" s="46">
        <v>-37313</v>
      </c>
      <c r="E143" s="43"/>
      <c r="F143" s="46">
        <v>-117594</v>
      </c>
      <c r="G143" s="43"/>
      <c r="H143" s="53" t="s">
        <v>30</v>
      </c>
      <c r="I143" s="43"/>
      <c r="J143" s="53" t="s">
        <v>30</v>
      </c>
    </row>
    <row r="144" spans="1:10" ht="10.5" customHeight="1">
      <c r="A144" s="10"/>
      <c r="D144" s="43"/>
      <c r="E144" s="43"/>
      <c r="F144" s="43"/>
      <c r="G144" s="43"/>
      <c r="H144" s="43"/>
      <c r="I144" s="43"/>
      <c r="J144" s="43"/>
    </row>
    <row r="145" ht="23.25">
      <c r="A145" s="9" t="s">
        <v>0</v>
      </c>
    </row>
    <row r="146" ht="23.25">
      <c r="A146" s="9" t="s">
        <v>137</v>
      </c>
    </row>
    <row r="147" ht="23.25">
      <c r="A147" s="9" t="s">
        <v>143</v>
      </c>
    </row>
    <row r="148" ht="10.5" customHeight="1">
      <c r="A148" s="10"/>
    </row>
    <row r="149" spans="1:10" s="3" customFormat="1" ht="21.75">
      <c r="A149" s="55"/>
      <c r="B149" s="25"/>
      <c r="C149" s="42"/>
      <c r="D149" s="110" t="s">
        <v>4</v>
      </c>
      <c r="E149" s="110"/>
      <c r="F149" s="110"/>
      <c r="G149" s="6"/>
      <c r="H149" s="110" t="s">
        <v>5</v>
      </c>
      <c r="I149" s="110"/>
      <c r="J149" s="110"/>
    </row>
    <row r="150" spans="1:10" ht="21.75">
      <c r="A150" s="11"/>
      <c r="B150" s="25" t="s">
        <v>6</v>
      </c>
      <c r="C150" s="42"/>
      <c r="D150" s="35">
        <v>2549</v>
      </c>
      <c r="E150" s="35"/>
      <c r="F150" s="35">
        <v>2548</v>
      </c>
      <c r="G150" s="35"/>
      <c r="H150" s="35">
        <v>2549</v>
      </c>
      <c r="I150" s="35"/>
      <c r="J150" s="35">
        <v>2548</v>
      </c>
    </row>
    <row r="151" spans="2:10" ht="21.75">
      <c r="B151" s="25"/>
      <c r="C151" s="42"/>
      <c r="D151" s="109" t="s">
        <v>116</v>
      </c>
      <c r="E151" s="109"/>
      <c r="F151" s="109"/>
      <c r="G151" s="109"/>
      <c r="H151" s="109"/>
      <c r="I151" s="109"/>
      <c r="J151" s="109"/>
    </row>
    <row r="152" spans="1:10" ht="10.5" customHeight="1">
      <c r="A152" s="10"/>
      <c r="D152" s="43"/>
      <c r="E152" s="43"/>
      <c r="F152" s="43"/>
      <c r="G152" s="43"/>
      <c r="H152" s="43"/>
      <c r="I152" s="43"/>
      <c r="J152" s="43"/>
    </row>
    <row r="153" spans="1:10" ht="21.75">
      <c r="A153" s="10" t="s">
        <v>101</v>
      </c>
      <c r="B153" s="27"/>
      <c r="D153" s="60">
        <f>SUM(D141:D143)</f>
        <v>2510330</v>
      </c>
      <c r="E153" s="2"/>
      <c r="F153" s="60">
        <f>SUM(F141:F143)</f>
        <v>6710438</v>
      </c>
      <c r="G153" s="2"/>
      <c r="H153" s="60">
        <f>SUM(H141:H143)</f>
        <v>2510330</v>
      </c>
      <c r="I153" s="2"/>
      <c r="J153" s="60">
        <f>SUM(J141:J143)</f>
        <v>6710438</v>
      </c>
    </row>
    <row r="154" spans="1:2" ht="21.75">
      <c r="A154" s="55" t="s">
        <v>251</v>
      </c>
      <c r="B154" s="34"/>
    </row>
    <row r="155" spans="1:2" ht="21.75">
      <c r="A155" s="55" t="s">
        <v>234</v>
      </c>
      <c r="B155" s="34"/>
    </row>
    <row r="156" spans="1:10" ht="21.75">
      <c r="A156" s="55" t="s">
        <v>235</v>
      </c>
      <c r="B156" s="26">
        <v>27</v>
      </c>
      <c r="D156" s="53" t="s">
        <v>258</v>
      </c>
      <c r="E156" s="52"/>
      <c r="F156" s="46">
        <v>36841</v>
      </c>
      <c r="G156" s="43"/>
      <c r="H156" s="53" t="s">
        <v>257</v>
      </c>
      <c r="I156" s="43"/>
      <c r="J156" s="46">
        <v>36841</v>
      </c>
    </row>
    <row r="157" spans="1:10" ht="22.5" thickBot="1">
      <c r="A157" s="10" t="s">
        <v>45</v>
      </c>
      <c r="D157" s="61">
        <f>SUM(D153:D156)</f>
        <v>2510330</v>
      </c>
      <c r="E157" s="60"/>
      <c r="F157" s="61">
        <f>SUM(F153:F156)</f>
        <v>6747279</v>
      </c>
      <c r="G157" s="60"/>
      <c r="H157" s="61">
        <f>SUM(H153:H156)</f>
        <v>2510330</v>
      </c>
      <c r="I157" s="60"/>
      <c r="J157" s="61">
        <f>SUM(J153:J156)</f>
        <v>6747279</v>
      </c>
    </row>
    <row r="158" spans="1:10" ht="10.5" customHeight="1" thickTop="1">
      <c r="A158" s="10"/>
      <c r="D158" s="43"/>
      <c r="E158" s="43"/>
      <c r="F158" s="43"/>
      <c r="G158" s="43"/>
      <c r="H158" s="43"/>
      <c r="I158" s="43"/>
      <c r="J158" s="43"/>
    </row>
    <row r="159" spans="1:10" ht="21.75">
      <c r="A159" s="28" t="s">
        <v>171</v>
      </c>
      <c r="B159" s="26">
        <v>28</v>
      </c>
      <c r="D159" s="43"/>
      <c r="E159" s="43"/>
      <c r="F159" s="43"/>
      <c r="G159" s="43"/>
      <c r="H159" s="43"/>
      <c r="I159" s="43"/>
      <c r="J159" s="43"/>
    </row>
    <row r="160" spans="1:10" ht="21.75">
      <c r="A160" s="28" t="s">
        <v>170</v>
      </c>
      <c r="D160" s="43"/>
      <c r="E160" s="43"/>
      <c r="F160" s="43"/>
      <c r="G160" s="43"/>
      <c r="H160" s="43"/>
      <c r="I160" s="43"/>
      <c r="J160" s="43"/>
    </row>
    <row r="161" spans="1:10" ht="21.75">
      <c r="A161" s="41" t="s">
        <v>172</v>
      </c>
      <c r="D161" s="54">
        <v>0.35</v>
      </c>
      <c r="E161" s="54"/>
      <c r="F161" s="54">
        <v>1.1</v>
      </c>
      <c r="G161" s="54"/>
      <c r="H161" s="54">
        <v>0.35</v>
      </c>
      <c r="I161" s="54"/>
      <c r="J161" s="54">
        <v>1.1</v>
      </c>
    </row>
    <row r="162" spans="1:10" ht="21.75">
      <c r="A162" s="41" t="s">
        <v>173</v>
      </c>
      <c r="D162" s="44" t="s">
        <v>257</v>
      </c>
      <c r="E162" s="54"/>
      <c r="F162" s="44" t="s">
        <v>257</v>
      </c>
      <c r="G162" s="54"/>
      <c r="H162" s="44" t="s">
        <v>257</v>
      </c>
      <c r="I162" s="54"/>
      <c r="J162" s="44" t="s">
        <v>257</v>
      </c>
    </row>
    <row r="163" spans="1:10" ht="22.5" thickBot="1">
      <c r="A163" s="55" t="s">
        <v>174</v>
      </c>
      <c r="D163" s="73">
        <v>0.35</v>
      </c>
      <c r="E163" s="74"/>
      <c r="F163" s="73">
        <v>1.1</v>
      </c>
      <c r="G163" s="74"/>
      <c r="H163" s="73">
        <v>0.35</v>
      </c>
      <c r="I163" s="74"/>
      <c r="J163" s="73">
        <v>1.1</v>
      </c>
    </row>
    <row r="164" spans="4:10" ht="10.5" customHeight="1" thickTop="1">
      <c r="D164" s="42"/>
      <c r="E164" s="42"/>
      <c r="F164" s="42"/>
      <c r="G164" s="42"/>
      <c r="H164" s="42"/>
      <c r="I164" s="42"/>
      <c r="J164" s="42"/>
    </row>
    <row r="165" spans="1:10" ht="22.5" customHeight="1" thickBot="1">
      <c r="A165" s="28" t="s">
        <v>158</v>
      </c>
      <c r="D165" s="42"/>
      <c r="E165" s="42"/>
      <c r="F165" s="108">
        <v>1.1</v>
      </c>
      <c r="G165" s="42"/>
      <c r="H165" s="42"/>
      <c r="I165" s="42"/>
      <c r="J165" s="108">
        <v>1.1</v>
      </c>
    </row>
    <row r="166" ht="22.5" thickTop="1"/>
  </sheetData>
  <mergeCells count="15">
    <mergeCell ref="D5:F5"/>
    <mergeCell ref="H5:J5"/>
    <mergeCell ref="D47:J47"/>
    <mergeCell ref="D45:F45"/>
    <mergeCell ref="H45:J45"/>
    <mergeCell ref="D7:J7"/>
    <mergeCell ref="D80:J80"/>
    <mergeCell ref="D78:F78"/>
    <mergeCell ref="H78:J78"/>
    <mergeCell ref="D111:F111"/>
    <mergeCell ref="H111:J111"/>
    <mergeCell ref="D151:J151"/>
    <mergeCell ref="D149:F149"/>
    <mergeCell ref="H149:J149"/>
    <mergeCell ref="D113:J113"/>
  </mergeCells>
  <printOptions/>
  <pageMargins left="0.7874015748031497" right="0.5118110236220472" top="0.4724409448818898" bottom="0.5118110236220472" header="0.5118110236220472" footer="0.5118110236220472"/>
  <pageSetup firstPageNumber="3" useFirstPageNumber="1" horizontalDpi="600" verticalDpi="600" orientation="portrait" paperSize="9" scale="93" r:id="rId1"/>
  <headerFooter alignWithMargins="0">
    <oddFooter>&amp;L        หมายเหตุประกอบงบการเงินเป็นส่วนหนึ่งของงบการเงินนี้
&amp;R&amp;P</oddFooter>
  </headerFooter>
  <rowBreaks count="4" manualBreakCount="4">
    <brk id="40" max="255" man="1"/>
    <brk id="73" max="255" man="1"/>
    <brk id="106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61"/>
  <sheetViews>
    <sheetView showGridLines="0" view="pageBreakPreview" zoomScaleNormal="75" zoomScaleSheetLayoutView="100" workbookViewId="0" topLeftCell="B1">
      <selection activeCell="P48" sqref="P48"/>
    </sheetView>
  </sheetViews>
  <sheetFormatPr defaultColWidth="9.140625" defaultRowHeight="22.5" customHeight="1"/>
  <cols>
    <col min="1" max="1" width="35.57421875" style="5" customWidth="1"/>
    <col min="2" max="2" width="9.421875" style="26" customWidth="1"/>
    <col min="3" max="3" width="1.421875" style="5" customWidth="1"/>
    <col min="4" max="4" width="13.57421875" style="5" customWidth="1"/>
    <col min="5" max="5" width="0.9921875" style="5" customWidth="1"/>
    <col min="6" max="6" width="13.00390625" style="5" customWidth="1"/>
    <col min="7" max="7" width="0.9921875" style="5" customWidth="1"/>
    <col min="8" max="8" width="14.00390625" style="5" customWidth="1"/>
    <col min="9" max="9" width="0.9921875" style="5" customWidth="1"/>
    <col min="10" max="10" width="14.28125" style="5" customWidth="1"/>
    <col min="11" max="11" width="0.71875" style="5" customWidth="1"/>
    <col min="12" max="12" width="12.7109375" style="5" customWidth="1"/>
    <col min="13" max="13" width="0.85546875" style="5" customWidth="1"/>
    <col min="14" max="14" width="13.00390625" style="5" customWidth="1"/>
    <col min="15" max="15" width="0.71875" style="5" customWidth="1"/>
    <col min="16" max="16" width="13.140625" style="5" customWidth="1"/>
    <col min="17" max="17" width="0.71875" style="5" customWidth="1"/>
    <col min="18" max="18" width="13.57421875" style="5" customWidth="1"/>
    <col min="19" max="19" width="0.71875" style="5" customWidth="1"/>
    <col min="20" max="20" width="13.57421875" style="5" customWidth="1"/>
    <col min="21" max="21" width="0.71875" style="5" customWidth="1"/>
    <col min="22" max="22" width="12.140625" style="5" customWidth="1"/>
    <col min="23" max="23" width="0.71875" style="5" customWidth="1"/>
    <col min="24" max="24" width="11.7109375" style="5" customWidth="1"/>
    <col min="25" max="25" width="0.9921875" style="5" customWidth="1"/>
    <col min="26" max="26" width="11.57421875" style="5" customWidth="1"/>
    <col min="27" max="27" width="0.71875" style="5" customWidth="1"/>
    <col min="28" max="28" width="12.28125" style="5" customWidth="1"/>
    <col min="29" max="16384" width="9.140625" style="5" customWidth="1"/>
  </cols>
  <sheetData>
    <row r="1" spans="1:27" s="94" customFormat="1" ht="23.25" customHeight="1">
      <c r="A1" s="92" t="s">
        <v>0</v>
      </c>
      <c r="B1" s="93"/>
      <c r="C1" s="92"/>
      <c r="D1" s="92"/>
      <c r="E1" s="92"/>
      <c r="G1" s="92"/>
      <c r="I1" s="92"/>
      <c r="K1" s="92"/>
      <c r="L1" s="92"/>
      <c r="M1" s="92"/>
      <c r="O1" s="92"/>
      <c r="Q1" s="92"/>
      <c r="S1" s="92"/>
      <c r="U1" s="92"/>
      <c r="W1" s="92"/>
      <c r="X1" s="92"/>
      <c r="Y1" s="92"/>
      <c r="AA1" s="92"/>
    </row>
    <row r="2" spans="1:27" s="94" customFormat="1" ht="23.25" customHeight="1">
      <c r="A2" s="92" t="s">
        <v>184</v>
      </c>
      <c r="B2" s="93"/>
      <c r="C2" s="92"/>
      <c r="D2" s="92"/>
      <c r="E2" s="92"/>
      <c r="G2" s="92"/>
      <c r="I2" s="92"/>
      <c r="K2" s="92"/>
      <c r="L2" s="92"/>
      <c r="M2" s="92"/>
      <c r="O2" s="92"/>
      <c r="Q2" s="92"/>
      <c r="S2" s="92"/>
      <c r="U2" s="92"/>
      <c r="W2" s="92"/>
      <c r="X2" s="92"/>
      <c r="Y2" s="92"/>
      <c r="AA2" s="92"/>
    </row>
    <row r="3" spans="1:3" s="94" customFormat="1" ht="23.25" customHeight="1">
      <c r="A3" s="92" t="s">
        <v>143</v>
      </c>
      <c r="B3" s="93"/>
      <c r="C3" s="92"/>
    </row>
    <row r="5" spans="1:29" s="7" customFormat="1" ht="22.5" customHeight="1">
      <c r="A5" s="24"/>
      <c r="B5" s="83"/>
      <c r="C5" s="24"/>
      <c r="D5" s="110" t="s">
        <v>4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95" t="s">
        <v>125</v>
      </c>
    </row>
    <row r="6" spans="1:28" s="7" customFormat="1" ht="22.5" customHeight="1">
      <c r="A6" s="12"/>
      <c r="B6" s="23"/>
      <c r="C6" s="12"/>
      <c r="D6" s="12"/>
      <c r="E6" s="12"/>
      <c r="F6" s="12"/>
      <c r="G6" s="12"/>
      <c r="H6" s="12"/>
      <c r="I6" s="12"/>
      <c r="J6" s="111" t="s">
        <v>165</v>
      </c>
      <c r="K6" s="111"/>
      <c r="L6" s="111"/>
      <c r="M6" s="111"/>
      <c r="N6" s="111"/>
      <c r="O6" s="111"/>
      <c r="P6" s="111"/>
      <c r="Q6" s="111"/>
      <c r="R6" s="111"/>
      <c r="S6" s="112"/>
      <c r="T6" s="111" t="s">
        <v>31</v>
      </c>
      <c r="U6" s="111"/>
      <c r="V6" s="111"/>
      <c r="W6" s="23"/>
      <c r="X6" s="23"/>
      <c r="Y6" s="23"/>
      <c r="Z6" s="23"/>
      <c r="AA6" s="12"/>
      <c r="AB6" s="12"/>
    </row>
    <row r="7" spans="1:28" s="7" customFormat="1" ht="22.5" customHeight="1">
      <c r="A7" s="12"/>
      <c r="B7" s="23"/>
      <c r="C7" s="12"/>
      <c r="D7" s="12" t="s">
        <v>46</v>
      </c>
      <c r="E7" s="12"/>
      <c r="F7" s="12" t="s">
        <v>47</v>
      </c>
      <c r="G7" s="12"/>
      <c r="H7" s="12"/>
      <c r="I7" s="12"/>
      <c r="J7" s="12"/>
      <c r="K7" s="12"/>
      <c r="L7" s="12"/>
      <c r="M7" s="12"/>
      <c r="N7" s="12"/>
      <c r="O7" s="12"/>
      <c r="P7" s="12" t="s">
        <v>191</v>
      </c>
      <c r="Q7" s="12"/>
      <c r="R7" s="12" t="s">
        <v>260</v>
      </c>
      <c r="S7" s="12"/>
      <c r="T7" s="12"/>
      <c r="U7" s="12"/>
      <c r="V7" s="12"/>
      <c r="W7" s="12"/>
      <c r="X7" s="12" t="s">
        <v>48</v>
      </c>
      <c r="Y7" s="12"/>
      <c r="Z7" s="12" t="s">
        <v>105</v>
      </c>
      <c r="AA7" s="12"/>
      <c r="AB7" s="12"/>
    </row>
    <row r="8" spans="1:28" s="7" customFormat="1" ht="22.5" customHeight="1">
      <c r="A8" s="12"/>
      <c r="B8" s="23"/>
      <c r="C8" s="12"/>
      <c r="D8" s="12" t="s">
        <v>49</v>
      </c>
      <c r="E8" s="12"/>
      <c r="F8" s="12" t="s">
        <v>50</v>
      </c>
      <c r="G8" s="12"/>
      <c r="H8" s="12" t="s">
        <v>51</v>
      </c>
      <c r="I8" s="12"/>
      <c r="J8" s="12" t="s">
        <v>52</v>
      </c>
      <c r="K8" s="12"/>
      <c r="L8" s="12" t="s">
        <v>192</v>
      </c>
      <c r="M8" s="12"/>
      <c r="N8" s="12" t="s">
        <v>188</v>
      </c>
      <c r="O8" s="12"/>
      <c r="P8" s="12" t="s">
        <v>25</v>
      </c>
      <c r="Q8" s="12"/>
      <c r="R8" s="12" t="s">
        <v>259</v>
      </c>
      <c r="S8" s="12"/>
      <c r="T8" s="12" t="s">
        <v>165</v>
      </c>
      <c r="U8" s="12"/>
      <c r="V8" s="12" t="s">
        <v>194</v>
      </c>
      <c r="W8" s="12"/>
      <c r="X8" s="12" t="s">
        <v>53</v>
      </c>
      <c r="Y8" s="12"/>
      <c r="Z8" s="12" t="s">
        <v>106</v>
      </c>
      <c r="AA8" s="12"/>
      <c r="AB8" s="12" t="s">
        <v>196</v>
      </c>
    </row>
    <row r="9" spans="1:28" s="7" customFormat="1" ht="22.5" customHeight="1">
      <c r="A9" s="22"/>
      <c r="B9" s="23" t="s">
        <v>6</v>
      </c>
      <c r="C9" s="22"/>
      <c r="D9" s="12" t="s">
        <v>65</v>
      </c>
      <c r="E9" s="12"/>
      <c r="F9" s="12" t="s">
        <v>64</v>
      </c>
      <c r="G9" s="12"/>
      <c r="H9" s="12" t="s">
        <v>57</v>
      </c>
      <c r="I9" s="12"/>
      <c r="J9" s="12" t="s">
        <v>208</v>
      </c>
      <c r="K9" s="12"/>
      <c r="L9" s="12" t="s">
        <v>62</v>
      </c>
      <c r="M9" s="12"/>
      <c r="N9" s="12" t="s">
        <v>189</v>
      </c>
      <c r="O9" s="12"/>
      <c r="P9" s="12" t="s">
        <v>63</v>
      </c>
      <c r="Q9" s="12"/>
      <c r="R9" s="12" t="s">
        <v>54</v>
      </c>
      <c r="S9" s="12"/>
      <c r="T9" s="12" t="s">
        <v>193</v>
      </c>
      <c r="U9" s="12"/>
      <c r="V9" s="12" t="s">
        <v>195</v>
      </c>
      <c r="W9" s="12"/>
      <c r="X9" s="12" t="s">
        <v>61</v>
      </c>
      <c r="Y9" s="12"/>
      <c r="Z9" s="12" t="s">
        <v>66</v>
      </c>
      <c r="AA9" s="12"/>
      <c r="AB9" s="12" t="s">
        <v>106</v>
      </c>
    </row>
    <row r="10" spans="1:28" s="7" customFormat="1" ht="22.5" customHeight="1">
      <c r="A10" s="22"/>
      <c r="B10" s="23"/>
      <c r="C10" s="22"/>
      <c r="D10" s="112" t="s">
        <v>116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</row>
    <row r="11" spans="1:28" s="24" customFormat="1" ht="22.5" customHeight="1">
      <c r="A11" s="105" t="s">
        <v>121</v>
      </c>
      <c r="B11" s="106"/>
      <c r="C11" s="105"/>
      <c r="D11" s="104">
        <v>5727562</v>
      </c>
      <c r="E11" s="104"/>
      <c r="F11" s="104">
        <v>1160</v>
      </c>
      <c r="G11" s="104"/>
      <c r="H11" s="107" t="s">
        <v>30</v>
      </c>
      <c r="I11" s="104"/>
      <c r="J11" s="104">
        <v>11012752</v>
      </c>
      <c r="K11" s="104"/>
      <c r="L11" s="104">
        <v>415517</v>
      </c>
      <c r="M11" s="104"/>
      <c r="N11" s="104">
        <v>1277483</v>
      </c>
      <c r="O11" s="104"/>
      <c r="P11" s="104">
        <v>668709</v>
      </c>
      <c r="Q11" s="104"/>
      <c r="R11" s="104">
        <v>153880</v>
      </c>
      <c r="S11" s="104"/>
      <c r="T11" s="104">
        <v>820666</v>
      </c>
      <c r="U11" s="104"/>
      <c r="V11" s="104">
        <v>11850536</v>
      </c>
      <c r="W11" s="104"/>
      <c r="X11" s="104">
        <v>-720700</v>
      </c>
      <c r="Y11" s="104"/>
      <c r="Z11" s="104">
        <v>420853</v>
      </c>
      <c r="AA11" s="104"/>
      <c r="AB11" s="104">
        <f>SUM(D11:Z11)</f>
        <v>31628418</v>
      </c>
    </row>
    <row r="12" spans="1:28" s="8" customFormat="1" ht="22.5" customHeight="1">
      <c r="A12" s="13" t="s">
        <v>209</v>
      </c>
      <c r="B12" s="84"/>
      <c r="C12" s="13"/>
      <c r="D12" s="15"/>
      <c r="E12" s="15"/>
      <c r="F12" s="15"/>
      <c r="G12" s="15"/>
      <c r="H12" s="96"/>
      <c r="I12" s="15"/>
      <c r="J12" s="15"/>
      <c r="K12" s="15"/>
      <c r="L12" s="15"/>
      <c r="M12" s="15"/>
      <c r="N12" s="15"/>
      <c r="O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s="8" customFormat="1" ht="22.5" customHeight="1">
      <c r="A13" s="13" t="s">
        <v>236</v>
      </c>
      <c r="B13" s="84"/>
      <c r="C13" s="13"/>
      <c r="D13" s="15"/>
      <c r="E13" s="15"/>
      <c r="F13" s="15"/>
      <c r="G13" s="15"/>
      <c r="H13" s="96"/>
      <c r="I13" s="15"/>
      <c r="J13" s="15"/>
      <c r="K13" s="15"/>
      <c r="L13" s="15"/>
      <c r="M13" s="15"/>
      <c r="N13" s="15"/>
      <c r="O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ht="22.5" customHeight="1">
      <c r="A14" s="13" t="s">
        <v>185</v>
      </c>
      <c r="B14" s="84">
        <v>14</v>
      </c>
      <c r="C14" s="13"/>
      <c r="D14" s="96" t="s">
        <v>30</v>
      </c>
      <c r="E14" s="16"/>
      <c r="F14" s="96" t="s">
        <v>30</v>
      </c>
      <c r="G14" s="16"/>
      <c r="H14" s="96" t="s">
        <v>30</v>
      </c>
      <c r="I14" s="16"/>
      <c r="J14" s="96" t="s">
        <v>30</v>
      </c>
      <c r="K14" s="16"/>
      <c r="L14" s="96" t="s">
        <v>30</v>
      </c>
      <c r="M14" s="16"/>
      <c r="N14" s="15">
        <v>857818</v>
      </c>
      <c r="O14" s="16"/>
      <c r="P14" s="96" t="s">
        <v>30</v>
      </c>
      <c r="Q14" s="16"/>
      <c r="R14" s="96" t="s">
        <v>30</v>
      </c>
      <c r="S14" s="16"/>
      <c r="T14" s="76" t="s">
        <v>30</v>
      </c>
      <c r="U14" s="16"/>
      <c r="V14" s="15">
        <v>45</v>
      </c>
      <c r="W14" s="16"/>
      <c r="X14" s="96" t="s">
        <v>30</v>
      </c>
      <c r="Y14" s="16"/>
      <c r="Z14" s="96" t="s">
        <v>30</v>
      </c>
      <c r="AA14" s="16"/>
      <c r="AB14" s="15">
        <f>SUM(D14:Z14)</f>
        <v>857863</v>
      </c>
    </row>
    <row r="15" spans="1:3" ht="22.5" customHeight="1">
      <c r="A15" s="13" t="s">
        <v>237</v>
      </c>
      <c r="B15" s="84"/>
      <c r="C15" s="13"/>
    </row>
    <row r="16" spans="1:28" ht="22.5" customHeight="1">
      <c r="A16" s="13" t="s">
        <v>210</v>
      </c>
      <c r="B16" s="84"/>
      <c r="C16" s="13"/>
      <c r="D16" s="96" t="s">
        <v>30</v>
      </c>
      <c r="E16" s="16"/>
      <c r="F16" s="96" t="s">
        <v>30</v>
      </c>
      <c r="G16" s="16"/>
      <c r="H16" s="96" t="s">
        <v>30</v>
      </c>
      <c r="I16" s="16"/>
      <c r="J16" s="96" t="s">
        <v>30</v>
      </c>
      <c r="K16" s="16"/>
      <c r="L16" s="15">
        <v>480978</v>
      </c>
      <c r="M16" s="16"/>
      <c r="N16" s="96" t="s">
        <v>30</v>
      </c>
      <c r="O16" s="16"/>
      <c r="P16" s="96" t="s">
        <v>30</v>
      </c>
      <c r="Q16" s="16"/>
      <c r="R16" s="96" t="s">
        <v>30</v>
      </c>
      <c r="S16" s="16"/>
      <c r="T16" s="76" t="s">
        <v>30</v>
      </c>
      <c r="U16" s="16"/>
      <c r="V16" s="96" t="s">
        <v>30</v>
      </c>
      <c r="W16" s="16"/>
      <c r="X16" s="96" t="s">
        <v>30</v>
      </c>
      <c r="Y16" s="16"/>
      <c r="Z16" s="15">
        <v>33452</v>
      </c>
      <c r="AA16" s="16"/>
      <c r="AB16" s="15">
        <f>SUM(D16:Z16)</f>
        <v>514430</v>
      </c>
    </row>
    <row r="17" spans="1:28" ht="22.5" customHeight="1">
      <c r="A17" s="13" t="s">
        <v>130</v>
      </c>
      <c r="B17" s="84"/>
      <c r="C17" s="13"/>
      <c r="D17" s="97" t="s">
        <v>30</v>
      </c>
      <c r="E17" s="16"/>
      <c r="F17" s="97" t="s">
        <v>30</v>
      </c>
      <c r="G17" s="16"/>
      <c r="H17" s="97" t="s">
        <v>30</v>
      </c>
      <c r="I17" s="16"/>
      <c r="J17" s="97" t="s">
        <v>30</v>
      </c>
      <c r="K17" s="16"/>
      <c r="L17" s="97" t="s">
        <v>30</v>
      </c>
      <c r="M17" s="16"/>
      <c r="N17" s="97" t="s">
        <v>30</v>
      </c>
      <c r="O17" s="16"/>
      <c r="P17" s="20">
        <v>-503132</v>
      </c>
      <c r="Q17" s="16"/>
      <c r="R17" s="20">
        <v>9155</v>
      </c>
      <c r="S17" s="16"/>
      <c r="T17" s="86" t="s">
        <v>30</v>
      </c>
      <c r="U17" s="96"/>
      <c r="V17" s="97" t="s">
        <v>30</v>
      </c>
      <c r="W17" s="16"/>
      <c r="X17" s="97" t="s">
        <v>30</v>
      </c>
      <c r="Y17" s="16"/>
      <c r="Z17" s="20">
        <v>-56</v>
      </c>
      <c r="AA17" s="16"/>
      <c r="AB17" s="20">
        <f>SUM(D17:Z17)</f>
        <v>-494033</v>
      </c>
    </row>
    <row r="18" spans="1:28" ht="22.5" customHeight="1">
      <c r="A18" s="13" t="s">
        <v>213</v>
      </c>
      <c r="B18" s="84"/>
      <c r="C18" s="13"/>
      <c r="D18" s="96"/>
      <c r="E18" s="16"/>
      <c r="F18" s="96"/>
      <c r="G18" s="16"/>
      <c r="H18" s="96"/>
      <c r="I18" s="16"/>
      <c r="J18" s="96"/>
      <c r="K18" s="16"/>
      <c r="L18" s="15"/>
      <c r="M18" s="16"/>
      <c r="N18" s="96"/>
      <c r="O18" s="16"/>
      <c r="P18" s="96"/>
      <c r="Q18" s="16"/>
      <c r="R18" s="96"/>
      <c r="S18" s="16"/>
      <c r="T18" s="76"/>
      <c r="U18" s="16"/>
      <c r="V18" s="96"/>
      <c r="W18" s="16"/>
      <c r="X18" s="96"/>
      <c r="Y18" s="16"/>
      <c r="Z18" s="15"/>
      <c r="AA18" s="16"/>
      <c r="AB18" s="15"/>
    </row>
    <row r="19" spans="1:28" ht="22.5" customHeight="1">
      <c r="A19" s="13" t="s">
        <v>214</v>
      </c>
      <c r="B19" s="84"/>
      <c r="C19" s="13"/>
      <c r="D19" s="96" t="s">
        <v>30</v>
      </c>
      <c r="E19" s="16"/>
      <c r="F19" s="96" t="s">
        <v>30</v>
      </c>
      <c r="G19" s="16"/>
      <c r="H19" s="96" t="s">
        <v>30</v>
      </c>
      <c r="I19" s="16"/>
      <c r="J19" s="96" t="s">
        <v>30</v>
      </c>
      <c r="K19" s="16"/>
      <c r="L19" s="98">
        <f>SUM(L14:L17)</f>
        <v>480978</v>
      </c>
      <c r="M19" s="16"/>
      <c r="N19" s="98">
        <f>SUM(N14:N17)</f>
        <v>857818</v>
      </c>
      <c r="O19" s="16"/>
      <c r="P19" s="98">
        <f>SUM(P14:P17)</f>
        <v>-503132</v>
      </c>
      <c r="Q19" s="16"/>
      <c r="R19" s="98">
        <f>SUM(R14:R17)</f>
        <v>9155</v>
      </c>
      <c r="S19" s="16"/>
      <c r="T19" s="76" t="s">
        <v>30</v>
      </c>
      <c r="U19" s="16"/>
      <c r="V19" s="98">
        <f>SUM(V14:V17)</f>
        <v>45</v>
      </c>
      <c r="W19" s="16"/>
      <c r="X19" s="96" t="s">
        <v>30</v>
      </c>
      <c r="Y19" s="16"/>
      <c r="Z19" s="98">
        <f>SUM(Z14:Z17)</f>
        <v>33396</v>
      </c>
      <c r="AA19" s="16"/>
      <c r="AB19" s="98">
        <f>SUM(AB14:AB17)</f>
        <v>878260</v>
      </c>
    </row>
    <row r="20" spans="1:28" ht="22.5" customHeight="1">
      <c r="A20" s="13" t="s">
        <v>45</v>
      </c>
      <c r="B20" s="84"/>
      <c r="C20" s="13"/>
      <c r="D20" s="97" t="s">
        <v>30</v>
      </c>
      <c r="E20" s="16"/>
      <c r="F20" s="97" t="s">
        <v>30</v>
      </c>
      <c r="G20" s="16"/>
      <c r="H20" s="97" t="s">
        <v>30</v>
      </c>
      <c r="I20" s="16"/>
      <c r="J20" s="97" t="s">
        <v>30</v>
      </c>
      <c r="K20" s="16"/>
      <c r="L20" s="97" t="s">
        <v>30</v>
      </c>
      <c r="M20" s="16"/>
      <c r="N20" s="97" t="s">
        <v>30</v>
      </c>
      <c r="O20" s="16"/>
      <c r="P20" s="97" t="s">
        <v>30</v>
      </c>
      <c r="Q20" s="16"/>
      <c r="R20" s="97" t="s">
        <v>30</v>
      </c>
      <c r="S20" s="16"/>
      <c r="T20" s="86" t="s">
        <v>30</v>
      </c>
      <c r="U20" s="16"/>
      <c r="V20" s="20">
        <v>6747279</v>
      </c>
      <c r="W20" s="16"/>
      <c r="X20" s="97" t="s">
        <v>30</v>
      </c>
      <c r="Y20" s="16"/>
      <c r="Z20" s="20">
        <v>117594</v>
      </c>
      <c r="AA20" s="16"/>
      <c r="AB20" s="20">
        <f>SUM(D20:Z20)</f>
        <v>6864873</v>
      </c>
    </row>
    <row r="21" spans="1:28" ht="22.5" customHeight="1">
      <c r="A21" s="13" t="s">
        <v>212</v>
      </c>
      <c r="D21" s="99" t="s">
        <v>30</v>
      </c>
      <c r="F21" s="99" t="s">
        <v>30</v>
      </c>
      <c r="H21" s="99" t="s">
        <v>30</v>
      </c>
      <c r="J21" s="99" t="s">
        <v>30</v>
      </c>
      <c r="K21" s="7"/>
      <c r="L21" s="100">
        <f>SUM(L19:L20)</f>
        <v>480978</v>
      </c>
      <c r="M21" s="7"/>
      <c r="N21" s="100">
        <f>SUM(N19:N20)</f>
        <v>857818</v>
      </c>
      <c r="O21" s="7"/>
      <c r="P21" s="100">
        <f>SUM(P19:P20)</f>
        <v>-503132</v>
      </c>
      <c r="Q21" s="7"/>
      <c r="R21" s="100">
        <f>SUM(R19:R20)</f>
        <v>9155</v>
      </c>
      <c r="S21" s="7"/>
      <c r="T21" s="76" t="s">
        <v>30</v>
      </c>
      <c r="V21" s="100">
        <f>SUM(V19:V20)</f>
        <v>6747324</v>
      </c>
      <c r="X21" s="96" t="s">
        <v>30</v>
      </c>
      <c r="Z21" s="100">
        <f>SUM(Z19:Z20)</f>
        <v>150990</v>
      </c>
      <c r="AB21" s="100">
        <f>SUM(AB19:AB20)</f>
        <v>7743133</v>
      </c>
    </row>
    <row r="22" spans="1:28" ht="22.5" customHeight="1">
      <c r="A22" s="13" t="s">
        <v>55</v>
      </c>
      <c r="B22" s="84"/>
      <c r="C22" s="13"/>
      <c r="D22" s="99"/>
      <c r="E22" s="16"/>
      <c r="F22" s="99"/>
      <c r="G22" s="16"/>
      <c r="H22" s="99"/>
      <c r="I22" s="87"/>
      <c r="J22" s="99"/>
      <c r="K22" s="16"/>
      <c r="L22" s="96"/>
      <c r="M22" s="16"/>
      <c r="N22" s="96"/>
      <c r="O22" s="16"/>
      <c r="P22" s="96"/>
      <c r="Q22" s="16"/>
      <c r="R22" s="96"/>
      <c r="S22" s="16"/>
      <c r="U22" s="16"/>
      <c r="V22" s="15"/>
      <c r="W22" s="16"/>
      <c r="X22" s="96"/>
      <c r="Y22" s="16"/>
      <c r="Z22" s="15"/>
      <c r="AA22" s="16"/>
      <c r="AB22" s="15"/>
    </row>
    <row r="23" spans="1:28" ht="22.5" customHeight="1">
      <c r="A23" s="13" t="s">
        <v>147</v>
      </c>
      <c r="B23" s="84"/>
      <c r="C23" s="13"/>
      <c r="D23" s="16"/>
      <c r="E23" s="16"/>
      <c r="F23" s="16"/>
      <c r="G23" s="16"/>
      <c r="H23" s="16"/>
      <c r="I23" s="16"/>
      <c r="J23" s="15"/>
      <c r="K23" s="16"/>
      <c r="L23" s="16"/>
      <c r="M23" s="16"/>
      <c r="N23" s="16"/>
      <c r="O23" s="16"/>
      <c r="P23" s="15"/>
      <c r="Q23" s="16"/>
      <c r="R23" s="15"/>
      <c r="S23" s="16"/>
      <c r="U23" s="16"/>
      <c r="V23" s="15"/>
      <c r="W23" s="16"/>
      <c r="X23" s="16"/>
      <c r="Y23" s="16"/>
      <c r="Z23" s="15"/>
      <c r="AA23" s="16"/>
      <c r="AB23" s="15"/>
    </row>
    <row r="24" spans="1:28" ht="22.5" customHeight="1">
      <c r="A24" s="13" t="s">
        <v>186</v>
      </c>
      <c r="B24" s="84">
        <v>30</v>
      </c>
      <c r="C24" s="13"/>
      <c r="D24" s="96" t="s">
        <v>30</v>
      </c>
      <c r="E24" s="16"/>
      <c r="F24" s="96" t="s">
        <v>30</v>
      </c>
      <c r="G24" s="16"/>
      <c r="H24" s="96" t="s">
        <v>30</v>
      </c>
      <c r="I24" s="16"/>
      <c r="J24" s="96" t="s">
        <v>30</v>
      </c>
      <c r="K24" s="16"/>
      <c r="L24" s="96" t="s">
        <v>30</v>
      </c>
      <c r="M24" s="16"/>
      <c r="N24" s="96" t="s">
        <v>30</v>
      </c>
      <c r="O24" s="16"/>
      <c r="P24" s="96" t="s">
        <v>30</v>
      </c>
      <c r="Q24" s="16"/>
      <c r="R24" s="96" t="s">
        <v>30</v>
      </c>
      <c r="S24" s="16"/>
      <c r="T24" s="76" t="s">
        <v>30</v>
      </c>
      <c r="U24" s="16"/>
      <c r="V24" s="15">
        <v>-2949416</v>
      </c>
      <c r="W24" s="16"/>
      <c r="X24" s="96" t="s">
        <v>30</v>
      </c>
      <c r="Y24" s="16"/>
      <c r="Z24" s="15">
        <v>-18692</v>
      </c>
      <c r="AA24" s="16"/>
      <c r="AB24" s="15">
        <f>SUM(D24:Z24)</f>
        <v>-2968108</v>
      </c>
    </row>
    <row r="25" spans="1:28" ht="22.5" customHeight="1">
      <c r="A25" s="13" t="s">
        <v>187</v>
      </c>
      <c r="B25" s="84">
        <v>21</v>
      </c>
      <c r="C25" s="13"/>
      <c r="D25" s="15">
        <v>1792376</v>
      </c>
      <c r="E25" s="15"/>
      <c r="F25" s="15">
        <v>-1160</v>
      </c>
      <c r="G25" s="15"/>
      <c r="H25" s="16">
        <v>-47120</v>
      </c>
      <c r="I25" s="15"/>
      <c r="J25" s="15">
        <v>5423740</v>
      </c>
      <c r="K25" s="15"/>
      <c r="L25" s="96" t="s">
        <v>30</v>
      </c>
      <c r="M25" s="15"/>
      <c r="N25" s="96" t="s">
        <v>30</v>
      </c>
      <c r="O25" s="16"/>
      <c r="P25" s="96" t="s">
        <v>30</v>
      </c>
      <c r="Q25" s="16"/>
      <c r="R25" s="96" t="s">
        <v>30</v>
      </c>
      <c r="S25" s="16"/>
      <c r="T25" s="76" t="s">
        <v>30</v>
      </c>
      <c r="U25" s="15"/>
      <c r="V25" s="96" t="s">
        <v>30</v>
      </c>
      <c r="W25" s="16"/>
      <c r="X25" s="96" t="s">
        <v>30</v>
      </c>
      <c r="Y25" s="16"/>
      <c r="Z25" s="96" t="s">
        <v>30</v>
      </c>
      <c r="AA25" s="15"/>
      <c r="AB25" s="15">
        <f>SUM(D25:Z25)</f>
        <v>7167836</v>
      </c>
    </row>
    <row r="26" spans="1:28" ht="22.5" customHeight="1">
      <c r="A26" s="13" t="s">
        <v>238</v>
      </c>
      <c r="B26" s="84"/>
      <c r="C26" s="13"/>
      <c r="D26" s="16"/>
      <c r="E26" s="16"/>
      <c r="F26" s="16"/>
      <c r="G26" s="16"/>
      <c r="H26" s="15"/>
      <c r="I26" s="16"/>
      <c r="J26" s="15"/>
      <c r="K26" s="16"/>
      <c r="L26" s="16"/>
      <c r="M26" s="16"/>
      <c r="N26" s="16"/>
      <c r="O26" s="16"/>
      <c r="P26" s="16"/>
      <c r="Q26" s="16"/>
      <c r="R26" s="16"/>
      <c r="S26" s="16"/>
      <c r="U26" s="16"/>
      <c r="V26" s="16"/>
      <c r="W26" s="16"/>
      <c r="X26" s="16"/>
      <c r="Y26" s="16"/>
      <c r="Z26" s="16"/>
      <c r="AA26" s="16"/>
      <c r="AB26" s="15"/>
    </row>
    <row r="27" spans="1:28" ht="22.5" customHeight="1">
      <c r="A27" s="13" t="s">
        <v>239</v>
      </c>
      <c r="B27" s="84">
        <v>21</v>
      </c>
      <c r="C27" s="13"/>
      <c r="D27" s="96" t="s">
        <v>30</v>
      </c>
      <c r="E27" s="16"/>
      <c r="F27" s="96" t="s">
        <v>30</v>
      </c>
      <c r="G27" s="15"/>
      <c r="H27" s="16">
        <v>47120</v>
      </c>
      <c r="I27" s="15"/>
      <c r="J27" s="96" t="s">
        <v>30</v>
      </c>
      <c r="K27" s="16"/>
      <c r="L27" s="96" t="s">
        <v>30</v>
      </c>
      <c r="M27" s="16"/>
      <c r="N27" s="96" t="s">
        <v>30</v>
      </c>
      <c r="O27" s="16"/>
      <c r="P27" s="96" t="s">
        <v>30</v>
      </c>
      <c r="Q27" s="16"/>
      <c r="R27" s="96" t="s">
        <v>30</v>
      </c>
      <c r="S27" s="16"/>
      <c r="T27" s="76" t="s">
        <v>30</v>
      </c>
      <c r="U27" s="15"/>
      <c r="V27" s="96" t="s">
        <v>30</v>
      </c>
      <c r="W27" s="16"/>
      <c r="X27" s="96" t="s">
        <v>30</v>
      </c>
      <c r="Y27" s="16"/>
      <c r="Z27" s="96" t="s">
        <v>30</v>
      </c>
      <c r="AA27" s="15"/>
      <c r="AB27" s="15">
        <f>SUM(D27:Z27)</f>
        <v>47120</v>
      </c>
    </row>
    <row r="28" spans="1:28" ht="22.5" customHeight="1">
      <c r="A28" s="13" t="s">
        <v>138</v>
      </c>
      <c r="B28" s="84">
        <v>9</v>
      </c>
      <c r="C28" s="13"/>
      <c r="D28" s="96" t="s">
        <v>30</v>
      </c>
      <c r="E28" s="16"/>
      <c r="F28" s="96" t="s">
        <v>30</v>
      </c>
      <c r="G28" s="15"/>
      <c r="H28" s="96" t="s">
        <v>30</v>
      </c>
      <c r="I28" s="15"/>
      <c r="J28" s="96" t="s">
        <v>30</v>
      </c>
      <c r="K28" s="16"/>
      <c r="L28" s="96" t="s">
        <v>30</v>
      </c>
      <c r="M28" s="16"/>
      <c r="N28" s="96" t="s">
        <v>30</v>
      </c>
      <c r="O28" s="16"/>
      <c r="P28" s="96" t="s">
        <v>30</v>
      </c>
      <c r="Q28" s="16"/>
      <c r="R28" s="96" t="s">
        <v>30</v>
      </c>
      <c r="S28" s="16"/>
      <c r="T28" s="76" t="s">
        <v>30</v>
      </c>
      <c r="U28" s="15"/>
      <c r="V28" s="96" t="s">
        <v>30</v>
      </c>
      <c r="W28" s="16"/>
      <c r="X28" s="96" t="s">
        <v>30</v>
      </c>
      <c r="Y28" s="16"/>
      <c r="Z28" s="98">
        <v>170778</v>
      </c>
      <c r="AA28" s="15"/>
      <c r="AB28" s="15">
        <f>SUM(D28:Z28)</f>
        <v>170778</v>
      </c>
    </row>
    <row r="29" spans="1:28" ht="22.5" customHeight="1">
      <c r="A29" s="13" t="s">
        <v>56</v>
      </c>
      <c r="B29" s="84"/>
      <c r="C29" s="13"/>
      <c r="D29" s="16"/>
      <c r="E29" s="15"/>
      <c r="F29" s="15"/>
      <c r="G29" s="15"/>
      <c r="H29" s="15"/>
      <c r="I29" s="15"/>
      <c r="J29" s="15"/>
      <c r="K29" s="15"/>
      <c r="L29" s="16"/>
      <c r="M29" s="15"/>
      <c r="N29" s="16"/>
      <c r="O29" s="15"/>
      <c r="P29" s="16"/>
      <c r="Q29" s="15"/>
      <c r="R29" s="16"/>
      <c r="S29" s="15"/>
      <c r="U29" s="15"/>
      <c r="V29" s="16"/>
      <c r="W29" s="15"/>
      <c r="X29" s="16"/>
      <c r="Y29" s="15"/>
      <c r="Z29" s="15"/>
      <c r="AA29" s="15"/>
      <c r="AB29" s="15"/>
    </row>
    <row r="30" spans="1:28" ht="22.5" customHeight="1">
      <c r="A30" s="13" t="s">
        <v>148</v>
      </c>
      <c r="B30" s="84"/>
      <c r="C30" s="13"/>
      <c r="D30" s="19" t="s">
        <v>30</v>
      </c>
      <c r="E30" s="88"/>
      <c r="F30" s="19" t="s">
        <v>30</v>
      </c>
      <c r="G30" s="88"/>
      <c r="H30" s="19" t="s">
        <v>30</v>
      </c>
      <c r="I30" s="88"/>
      <c r="J30" s="19" t="s">
        <v>30</v>
      </c>
      <c r="K30" s="88"/>
      <c r="L30" s="19" t="s">
        <v>30</v>
      </c>
      <c r="M30" s="88"/>
      <c r="N30" s="19" t="s">
        <v>30</v>
      </c>
      <c r="O30" s="88"/>
      <c r="P30" s="19" t="s">
        <v>30</v>
      </c>
      <c r="Q30" s="88"/>
      <c r="R30" s="19" t="s">
        <v>30</v>
      </c>
      <c r="S30" s="88"/>
      <c r="T30" s="86" t="s">
        <v>30</v>
      </c>
      <c r="U30" s="88"/>
      <c r="V30" s="19" t="s">
        <v>30</v>
      </c>
      <c r="W30" s="88"/>
      <c r="X30" s="19" t="s">
        <v>30</v>
      </c>
      <c r="Y30" s="88"/>
      <c r="Z30" s="20">
        <v>-34</v>
      </c>
      <c r="AA30" s="88"/>
      <c r="AB30" s="20">
        <f>SUM(D30:Z30)</f>
        <v>-34</v>
      </c>
    </row>
    <row r="31" spans="1:28" s="2" customFormat="1" ht="22.5" customHeight="1" thickBot="1">
      <c r="A31" s="14" t="s">
        <v>122</v>
      </c>
      <c r="B31" s="85"/>
      <c r="C31" s="14"/>
      <c r="D31" s="30">
        <f>D11+SUM(D21:D30)</f>
        <v>7519938</v>
      </c>
      <c r="E31" s="29"/>
      <c r="F31" s="101" t="s">
        <v>30</v>
      </c>
      <c r="G31" s="29"/>
      <c r="H31" s="101" t="s">
        <v>30</v>
      </c>
      <c r="I31" s="29"/>
      <c r="J31" s="30">
        <f>J11+SUM(J21:J30)</f>
        <v>16436492</v>
      </c>
      <c r="K31" s="29"/>
      <c r="L31" s="30">
        <f>L11+SUM(L21:L30)</f>
        <v>896495</v>
      </c>
      <c r="M31" s="29"/>
      <c r="N31" s="30">
        <f>N11+SUM(N21:N30)</f>
        <v>2135301</v>
      </c>
      <c r="O31" s="29"/>
      <c r="P31" s="30">
        <f>P11+SUM(P21:P30)</f>
        <v>165577</v>
      </c>
      <c r="Q31" s="29"/>
      <c r="R31" s="30">
        <f>R11+SUM(R21:R30)</f>
        <v>163035</v>
      </c>
      <c r="S31" s="29"/>
      <c r="T31" s="30">
        <f>T11+SUM(T21:T30)</f>
        <v>820666</v>
      </c>
      <c r="U31" s="29"/>
      <c r="V31" s="30">
        <f>V11+SUM(V21:V30)</f>
        <v>15648444</v>
      </c>
      <c r="W31" s="29"/>
      <c r="X31" s="30">
        <f>X11+SUM(X21:X30)</f>
        <v>-720700</v>
      </c>
      <c r="Y31" s="29"/>
      <c r="Z31" s="30">
        <f>Z11+SUM(Z21:Z30)</f>
        <v>723895</v>
      </c>
      <c r="AA31" s="29"/>
      <c r="AB31" s="30">
        <f>AB11+SUM(AB21:AB30)</f>
        <v>43789143</v>
      </c>
    </row>
    <row r="32" spans="1:3" s="8" customFormat="1" ht="22.5" customHeight="1" thickTop="1">
      <c r="A32" s="14"/>
      <c r="B32" s="85"/>
      <c r="C32" s="14"/>
    </row>
    <row r="34" spans="1:27" s="94" customFormat="1" ht="24.75" customHeight="1">
      <c r="A34" s="92" t="s">
        <v>0</v>
      </c>
      <c r="B34" s="93"/>
      <c r="C34" s="92"/>
      <c r="D34" s="92"/>
      <c r="E34" s="92"/>
      <c r="G34" s="92"/>
      <c r="I34" s="92"/>
      <c r="K34" s="92"/>
      <c r="L34" s="92"/>
      <c r="M34" s="92"/>
      <c r="O34" s="92"/>
      <c r="Q34" s="92"/>
      <c r="S34" s="92"/>
      <c r="U34" s="92"/>
      <c r="W34" s="92"/>
      <c r="X34" s="92"/>
      <c r="Y34" s="92"/>
      <c r="AA34" s="92"/>
    </row>
    <row r="35" spans="1:27" s="94" customFormat="1" ht="24.75" customHeight="1">
      <c r="A35" s="92" t="s">
        <v>184</v>
      </c>
      <c r="B35" s="93"/>
      <c r="C35" s="92"/>
      <c r="D35" s="92"/>
      <c r="E35" s="92"/>
      <c r="G35" s="92"/>
      <c r="I35" s="92"/>
      <c r="K35" s="92"/>
      <c r="L35" s="92"/>
      <c r="M35" s="92"/>
      <c r="O35" s="92"/>
      <c r="Q35" s="92"/>
      <c r="S35" s="92"/>
      <c r="U35" s="92"/>
      <c r="W35" s="92"/>
      <c r="X35" s="92"/>
      <c r="Y35" s="92"/>
      <c r="AA35" s="92"/>
    </row>
    <row r="36" spans="1:3" s="94" customFormat="1" ht="24.75" customHeight="1">
      <c r="A36" s="92" t="s">
        <v>143</v>
      </c>
      <c r="B36" s="93"/>
      <c r="C36" s="92"/>
    </row>
    <row r="38" spans="1:28" ht="22.5" customHeight="1">
      <c r="A38" s="24"/>
      <c r="B38" s="83"/>
      <c r="C38" s="24"/>
      <c r="D38" s="110" t="s">
        <v>4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</row>
    <row r="39" spans="1:28" ht="22.5" customHeight="1">
      <c r="A39" s="12"/>
      <c r="B39" s="23"/>
      <c r="C39" s="12"/>
      <c r="D39" s="12"/>
      <c r="E39" s="12"/>
      <c r="F39" s="12"/>
      <c r="G39" s="12"/>
      <c r="H39" s="12"/>
      <c r="I39" s="12"/>
      <c r="J39" s="111" t="s">
        <v>165</v>
      </c>
      <c r="K39" s="111"/>
      <c r="L39" s="111"/>
      <c r="M39" s="111"/>
      <c r="N39" s="111"/>
      <c r="O39" s="111"/>
      <c r="P39" s="111"/>
      <c r="Q39" s="111"/>
      <c r="R39" s="111"/>
      <c r="S39" s="112"/>
      <c r="T39" s="111" t="s">
        <v>31</v>
      </c>
      <c r="U39" s="111"/>
      <c r="V39" s="111"/>
      <c r="W39" s="23"/>
      <c r="X39" s="23"/>
      <c r="Y39" s="23"/>
      <c r="Z39" s="23"/>
      <c r="AA39" s="12"/>
      <c r="AB39" s="12"/>
    </row>
    <row r="40" spans="1:28" ht="22.5" customHeight="1">
      <c r="A40" s="12"/>
      <c r="B40" s="23"/>
      <c r="C40" s="12"/>
      <c r="D40" s="12" t="s">
        <v>46</v>
      </c>
      <c r="E40" s="12"/>
      <c r="F40" s="12" t="s">
        <v>47</v>
      </c>
      <c r="G40" s="12"/>
      <c r="H40" s="12"/>
      <c r="I40" s="12"/>
      <c r="J40" s="12"/>
      <c r="K40" s="12"/>
      <c r="L40" s="12"/>
      <c r="M40" s="12"/>
      <c r="N40" s="12"/>
      <c r="O40" s="12"/>
      <c r="P40" s="12" t="s">
        <v>191</v>
      </c>
      <c r="Q40" s="12"/>
      <c r="R40" s="12" t="s">
        <v>260</v>
      </c>
      <c r="S40" s="12"/>
      <c r="T40" s="12"/>
      <c r="U40" s="12"/>
      <c r="V40" s="12"/>
      <c r="W40" s="12"/>
      <c r="X40" s="12" t="s">
        <v>48</v>
      </c>
      <c r="Y40" s="12"/>
      <c r="Z40" s="12" t="s">
        <v>105</v>
      </c>
      <c r="AA40" s="12"/>
      <c r="AB40" s="12"/>
    </row>
    <row r="41" spans="1:28" ht="22.5" customHeight="1">
      <c r="A41" s="12"/>
      <c r="B41" s="23"/>
      <c r="C41" s="12"/>
      <c r="D41" s="12" t="s">
        <v>49</v>
      </c>
      <c r="E41" s="12"/>
      <c r="F41" s="12" t="s">
        <v>50</v>
      </c>
      <c r="G41" s="12"/>
      <c r="H41" s="12" t="s">
        <v>51</v>
      </c>
      <c r="I41" s="12"/>
      <c r="J41" s="12" t="s">
        <v>52</v>
      </c>
      <c r="K41" s="12"/>
      <c r="L41" s="12" t="s">
        <v>192</v>
      </c>
      <c r="M41" s="12"/>
      <c r="N41" s="12" t="s">
        <v>188</v>
      </c>
      <c r="O41" s="12"/>
      <c r="P41" s="12" t="s">
        <v>25</v>
      </c>
      <c r="Q41" s="12"/>
      <c r="R41" s="12" t="s">
        <v>190</v>
      </c>
      <c r="S41" s="12"/>
      <c r="T41" s="12" t="s">
        <v>165</v>
      </c>
      <c r="U41" s="12"/>
      <c r="V41" s="12" t="s">
        <v>194</v>
      </c>
      <c r="W41" s="12"/>
      <c r="X41" s="12" t="s">
        <v>53</v>
      </c>
      <c r="Y41" s="12"/>
      <c r="Z41" s="12" t="s">
        <v>106</v>
      </c>
      <c r="AA41" s="12"/>
      <c r="AB41" s="12" t="s">
        <v>196</v>
      </c>
    </row>
    <row r="42" spans="1:28" ht="22.5" customHeight="1">
      <c r="A42" s="22"/>
      <c r="B42" s="23" t="s">
        <v>6</v>
      </c>
      <c r="C42" s="22"/>
      <c r="D42" s="12" t="s">
        <v>65</v>
      </c>
      <c r="E42" s="12"/>
      <c r="F42" s="12" t="s">
        <v>64</v>
      </c>
      <c r="G42" s="12"/>
      <c r="H42" s="12" t="s">
        <v>57</v>
      </c>
      <c r="I42" s="12"/>
      <c r="J42" s="12" t="s">
        <v>208</v>
      </c>
      <c r="K42" s="12"/>
      <c r="L42" s="12" t="s">
        <v>62</v>
      </c>
      <c r="M42" s="12"/>
      <c r="N42" s="12" t="s">
        <v>189</v>
      </c>
      <c r="O42" s="12"/>
      <c r="P42" s="12" t="s">
        <v>63</v>
      </c>
      <c r="Q42" s="12"/>
      <c r="R42" s="12" t="s">
        <v>54</v>
      </c>
      <c r="S42" s="12"/>
      <c r="T42" s="12" t="s">
        <v>193</v>
      </c>
      <c r="U42" s="12"/>
      <c r="V42" s="12" t="s">
        <v>195</v>
      </c>
      <c r="W42" s="12"/>
      <c r="X42" s="12" t="s">
        <v>61</v>
      </c>
      <c r="Y42" s="12"/>
      <c r="Z42" s="12" t="s">
        <v>66</v>
      </c>
      <c r="AA42" s="12"/>
      <c r="AB42" s="12" t="s">
        <v>106</v>
      </c>
    </row>
    <row r="43" spans="1:28" ht="22.5" customHeight="1">
      <c r="A43" s="22"/>
      <c r="B43" s="23"/>
      <c r="C43" s="22"/>
      <c r="D43" s="112" t="s">
        <v>116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</row>
    <row r="44" spans="1:28" ht="22.5" customHeight="1">
      <c r="A44" s="14" t="s">
        <v>140</v>
      </c>
      <c r="B44" s="85"/>
      <c r="C44" s="14"/>
      <c r="D44" s="29">
        <v>7519938</v>
      </c>
      <c r="E44" s="29"/>
      <c r="F44" s="71" t="s">
        <v>30</v>
      </c>
      <c r="G44" s="29"/>
      <c r="H44" s="71" t="s">
        <v>30</v>
      </c>
      <c r="I44" s="29"/>
      <c r="J44" s="29">
        <v>16436492</v>
      </c>
      <c r="K44" s="29"/>
      <c r="L44" s="29">
        <v>896495</v>
      </c>
      <c r="M44" s="29"/>
      <c r="N44" s="29">
        <v>2135301</v>
      </c>
      <c r="O44" s="29"/>
      <c r="P44" s="29">
        <v>165577</v>
      </c>
      <c r="Q44" s="29"/>
      <c r="R44" s="29">
        <v>163035</v>
      </c>
      <c r="S44" s="29"/>
      <c r="T44" s="29">
        <v>820666</v>
      </c>
      <c r="U44" s="29"/>
      <c r="V44" s="29">
        <v>15648444</v>
      </c>
      <c r="W44" s="29"/>
      <c r="X44" s="29">
        <v>-720700</v>
      </c>
      <c r="Y44" s="29"/>
      <c r="Z44" s="29">
        <v>723895</v>
      </c>
      <c r="AA44" s="29"/>
      <c r="AB44" s="29">
        <f>SUM(D44:Z44)</f>
        <v>43789143</v>
      </c>
    </row>
    <row r="45" spans="1:28" ht="22.5" customHeight="1">
      <c r="A45" s="13" t="s">
        <v>209</v>
      </c>
      <c r="B45" s="84"/>
      <c r="C45" s="13"/>
      <c r="D45" s="15"/>
      <c r="E45" s="15"/>
      <c r="F45" s="16"/>
      <c r="G45" s="15"/>
      <c r="H45" s="16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22.5" customHeight="1">
      <c r="A46" s="13" t="s">
        <v>240</v>
      </c>
      <c r="B46" s="84"/>
      <c r="C46" s="13"/>
      <c r="D46" s="96"/>
      <c r="E46" s="16"/>
      <c r="F46" s="96"/>
      <c r="G46" s="16"/>
      <c r="H46" s="96"/>
      <c r="I46" s="16"/>
      <c r="J46" s="100"/>
      <c r="K46" s="100"/>
      <c r="L46" s="96"/>
      <c r="M46" s="100"/>
      <c r="N46" s="100"/>
      <c r="O46" s="100"/>
      <c r="P46" s="100"/>
      <c r="Q46" s="100"/>
      <c r="R46" s="100"/>
      <c r="S46" s="15"/>
      <c r="T46" s="96"/>
      <c r="U46" s="16"/>
      <c r="V46" s="96"/>
      <c r="W46" s="16"/>
      <c r="X46" s="96"/>
      <c r="Y46" s="15"/>
      <c r="Z46" s="96"/>
      <c r="AA46" s="16"/>
      <c r="AB46" s="96"/>
    </row>
    <row r="47" spans="1:28" ht="22.5" customHeight="1">
      <c r="A47" s="13" t="s">
        <v>243</v>
      </c>
      <c r="B47" s="84"/>
      <c r="C47" s="13"/>
      <c r="D47" s="96"/>
      <c r="E47" s="16"/>
      <c r="F47" s="96"/>
      <c r="G47" s="16"/>
      <c r="H47" s="96"/>
      <c r="I47" s="16"/>
      <c r="J47" s="96"/>
      <c r="K47" s="16"/>
      <c r="L47" s="88"/>
      <c r="M47" s="16"/>
      <c r="N47" s="96"/>
      <c r="O47" s="16"/>
      <c r="P47" s="96"/>
      <c r="Q47" s="16"/>
      <c r="R47" s="96"/>
      <c r="S47" s="16"/>
      <c r="T47" s="96"/>
      <c r="U47" s="16"/>
      <c r="V47" s="16"/>
      <c r="W47" s="16"/>
      <c r="X47" s="96"/>
      <c r="Y47" s="16"/>
      <c r="Z47" s="15"/>
      <c r="AA47" s="16"/>
      <c r="AB47" s="15"/>
    </row>
    <row r="48" spans="1:28" ht="22.5" customHeight="1">
      <c r="A48" s="13" t="s">
        <v>210</v>
      </c>
      <c r="B48" s="84"/>
      <c r="C48" s="13"/>
      <c r="D48" s="96" t="s">
        <v>30</v>
      </c>
      <c r="E48" s="16"/>
      <c r="F48" s="96" t="s">
        <v>30</v>
      </c>
      <c r="G48" s="16"/>
      <c r="H48" s="96" t="s">
        <v>30</v>
      </c>
      <c r="I48" s="16"/>
      <c r="J48" s="96" t="s">
        <v>30</v>
      </c>
      <c r="K48" s="16"/>
      <c r="L48" s="88">
        <v>-1533293</v>
      </c>
      <c r="M48" s="16"/>
      <c r="N48" s="96" t="s">
        <v>30</v>
      </c>
      <c r="O48" s="16"/>
      <c r="P48" s="96" t="s">
        <v>30</v>
      </c>
      <c r="Q48" s="16"/>
      <c r="R48" s="96" t="s">
        <v>30</v>
      </c>
      <c r="S48" s="16"/>
      <c r="T48" s="96" t="s">
        <v>30</v>
      </c>
      <c r="U48" s="16"/>
      <c r="V48" s="96" t="s">
        <v>30</v>
      </c>
      <c r="W48" s="16"/>
      <c r="X48" s="96" t="s">
        <v>30</v>
      </c>
      <c r="Y48" s="16"/>
      <c r="Z48" s="15">
        <v>-75860</v>
      </c>
      <c r="AA48" s="16"/>
      <c r="AB48" s="15">
        <f>SUM(D48:Z48)</f>
        <v>-1609153</v>
      </c>
    </row>
    <row r="49" spans="1:28" ht="22.5" customHeight="1">
      <c r="A49" s="13" t="s">
        <v>130</v>
      </c>
      <c r="B49" s="84"/>
      <c r="C49" s="13"/>
      <c r="D49" s="97" t="s">
        <v>30</v>
      </c>
      <c r="E49" s="16"/>
      <c r="F49" s="97" t="s">
        <v>30</v>
      </c>
      <c r="G49" s="16"/>
      <c r="H49" s="97" t="s">
        <v>30</v>
      </c>
      <c r="I49" s="16"/>
      <c r="J49" s="97" t="s">
        <v>30</v>
      </c>
      <c r="K49" s="87"/>
      <c r="L49" s="97" t="s">
        <v>30</v>
      </c>
      <c r="M49" s="87"/>
      <c r="N49" s="97" t="s">
        <v>30</v>
      </c>
      <c r="O49" s="87"/>
      <c r="P49" s="20">
        <v>-295702</v>
      </c>
      <c r="Q49" s="87"/>
      <c r="R49" s="20">
        <v>45770</v>
      </c>
      <c r="S49" s="87"/>
      <c r="T49" s="97" t="s">
        <v>30</v>
      </c>
      <c r="U49" s="96"/>
      <c r="V49" s="97" t="s">
        <v>30</v>
      </c>
      <c r="W49" s="16"/>
      <c r="X49" s="97" t="s">
        <v>30</v>
      </c>
      <c r="Y49" s="16"/>
      <c r="Z49" s="20">
        <v>-476</v>
      </c>
      <c r="AA49" s="16"/>
      <c r="AB49" s="20">
        <f>SUM(D49:Z49)</f>
        <v>-250408</v>
      </c>
    </row>
    <row r="50" spans="1:28" ht="22.5" customHeight="1">
      <c r="A50" s="13" t="s">
        <v>211</v>
      </c>
      <c r="B50" s="84"/>
      <c r="C50" s="13"/>
      <c r="D50" s="100"/>
      <c r="E50" s="16"/>
      <c r="F50" s="100"/>
      <c r="G50" s="16"/>
      <c r="H50" s="100"/>
      <c r="I50" s="16"/>
      <c r="J50" s="100"/>
      <c r="K50" s="16"/>
      <c r="L50" s="100"/>
      <c r="M50" s="16"/>
      <c r="N50" s="100"/>
      <c r="O50" s="16"/>
      <c r="P50" s="100"/>
      <c r="Q50" s="16"/>
      <c r="R50" s="100"/>
      <c r="S50" s="16"/>
      <c r="T50" s="100"/>
      <c r="U50" s="96"/>
      <c r="V50" s="100"/>
      <c r="W50" s="16"/>
      <c r="X50" s="100"/>
      <c r="Y50" s="16"/>
      <c r="Z50" s="100"/>
      <c r="AA50" s="16"/>
      <c r="AB50" s="15"/>
    </row>
    <row r="51" spans="1:28" ht="22.5" customHeight="1">
      <c r="A51" s="13" t="s">
        <v>241</v>
      </c>
      <c r="B51" s="84"/>
      <c r="C51" s="13"/>
      <c r="D51" s="99" t="s">
        <v>30</v>
      </c>
      <c r="E51" s="16"/>
      <c r="F51" s="96" t="s">
        <v>30</v>
      </c>
      <c r="G51" s="16"/>
      <c r="H51" s="96" t="s">
        <v>30</v>
      </c>
      <c r="I51" s="16"/>
      <c r="J51" s="91" t="s">
        <v>30</v>
      </c>
      <c r="K51" s="16"/>
      <c r="L51" s="98">
        <f>SUM(L48:L49)</f>
        <v>-1533293</v>
      </c>
      <c r="M51" s="16"/>
      <c r="N51" s="91" t="s">
        <v>30</v>
      </c>
      <c r="O51" s="16"/>
      <c r="P51" s="98">
        <f>SUM(P48:P49)</f>
        <v>-295702</v>
      </c>
      <c r="Q51" s="16"/>
      <c r="R51" s="98">
        <f>SUM(R48:R49)</f>
        <v>45770</v>
      </c>
      <c r="S51" s="16"/>
      <c r="T51" s="91" t="s">
        <v>30</v>
      </c>
      <c r="U51" s="96"/>
      <c r="V51" s="91" t="s">
        <v>30</v>
      </c>
      <c r="W51" s="16"/>
      <c r="X51" s="91" t="s">
        <v>30</v>
      </c>
      <c r="Y51" s="16"/>
      <c r="Z51" s="98">
        <f>SUM(Z48:Z50)</f>
        <v>-76336</v>
      </c>
      <c r="AA51" s="16"/>
      <c r="AB51" s="15">
        <f>SUM(D51:Z51)</f>
        <v>-1859561</v>
      </c>
    </row>
    <row r="52" spans="1:28" ht="22.5" customHeight="1">
      <c r="A52" s="13" t="s">
        <v>45</v>
      </c>
      <c r="B52" s="84"/>
      <c r="C52" s="13"/>
      <c r="D52" s="97" t="s">
        <v>30</v>
      </c>
      <c r="E52" s="16"/>
      <c r="F52" s="97" t="s">
        <v>30</v>
      </c>
      <c r="G52" s="16"/>
      <c r="H52" s="97" t="s">
        <v>30</v>
      </c>
      <c r="I52" s="16"/>
      <c r="J52" s="97" t="s">
        <v>30</v>
      </c>
      <c r="K52" s="16"/>
      <c r="L52" s="97" t="s">
        <v>30</v>
      </c>
      <c r="M52" s="16"/>
      <c r="N52" s="97" t="s">
        <v>30</v>
      </c>
      <c r="O52" s="16"/>
      <c r="P52" s="97" t="s">
        <v>30</v>
      </c>
      <c r="Q52" s="16"/>
      <c r="R52" s="97" t="s">
        <v>30</v>
      </c>
      <c r="S52" s="16"/>
      <c r="T52" s="97" t="s">
        <v>30</v>
      </c>
      <c r="U52" s="16"/>
      <c r="V52" s="102">
        <v>2510330</v>
      </c>
      <c r="W52" s="16"/>
      <c r="X52" s="97"/>
      <c r="Y52" s="16"/>
      <c r="Z52" s="102">
        <v>37313</v>
      </c>
      <c r="AA52" s="16"/>
      <c r="AB52" s="20">
        <f>SUM(D52:Z52)</f>
        <v>2547643</v>
      </c>
    </row>
    <row r="53" spans="1:28" ht="22.5" customHeight="1">
      <c r="A53" s="13" t="s">
        <v>212</v>
      </c>
      <c r="D53" s="91" t="s">
        <v>30</v>
      </c>
      <c r="E53" s="100"/>
      <c r="F53" s="91" t="s">
        <v>30</v>
      </c>
      <c r="G53" s="91"/>
      <c r="H53" s="91" t="s">
        <v>30</v>
      </c>
      <c r="I53" s="100"/>
      <c r="J53" s="91" t="s">
        <v>30</v>
      </c>
      <c r="K53" s="100"/>
      <c r="L53" s="100">
        <f>SUM(L51:L52)</f>
        <v>-1533293</v>
      </c>
      <c r="M53" s="100"/>
      <c r="N53" s="91" t="s">
        <v>30</v>
      </c>
      <c r="O53" s="100"/>
      <c r="P53" s="100">
        <f>SUM(P51:P52)</f>
        <v>-295702</v>
      </c>
      <c r="Q53" s="100"/>
      <c r="R53" s="100">
        <f>SUM(R51:R52)</f>
        <v>45770</v>
      </c>
      <c r="S53" s="100"/>
      <c r="T53" s="91" t="s">
        <v>30</v>
      </c>
      <c r="U53" s="100"/>
      <c r="V53" s="100">
        <f>SUM(V51:V52)</f>
        <v>2510330</v>
      </c>
      <c r="W53" s="100"/>
      <c r="X53" s="91" t="s">
        <v>30</v>
      </c>
      <c r="Y53" s="100"/>
      <c r="Z53" s="100">
        <f>SUM(Z51:Z52)</f>
        <v>-39023</v>
      </c>
      <c r="AA53" s="100"/>
      <c r="AB53" s="15">
        <f>SUM(D53:Z53)</f>
        <v>688082</v>
      </c>
    </row>
    <row r="54" spans="1:28" ht="22.5" customHeight="1">
      <c r="A54" s="13" t="s">
        <v>55</v>
      </c>
      <c r="B54" s="84"/>
      <c r="C54" s="13"/>
      <c r="D54" s="96"/>
      <c r="E54" s="16"/>
      <c r="F54" s="96"/>
      <c r="G54" s="16"/>
      <c r="H54" s="96"/>
      <c r="I54" s="16"/>
      <c r="J54" s="96"/>
      <c r="K54" s="16"/>
      <c r="L54" s="96"/>
      <c r="M54" s="16"/>
      <c r="N54" s="96"/>
      <c r="O54" s="16"/>
      <c r="P54" s="96"/>
      <c r="Q54" s="16"/>
      <c r="R54" s="96"/>
      <c r="S54" s="16"/>
      <c r="T54" s="96"/>
      <c r="U54" s="16"/>
      <c r="V54" s="96"/>
      <c r="W54" s="16"/>
      <c r="X54" s="96"/>
      <c r="Y54" s="16"/>
      <c r="Z54" s="96"/>
      <c r="AA54" s="16"/>
      <c r="AB54" s="15"/>
    </row>
    <row r="55" spans="1:28" ht="22.5" customHeight="1">
      <c r="A55" s="13" t="s">
        <v>147</v>
      </c>
      <c r="B55" s="84"/>
      <c r="C55" s="13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5"/>
    </row>
    <row r="56" spans="1:28" ht="22.5" customHeight="1">
      <c r="A56" s="13" t="s">
        <v>186</v>
      </c>
      <c r="B56" s="84">
        <v>30</v>
      </c>
      <c r="C56" s="13"/>
      <c r="D56" s="96" t="s">
        <v>30</v>
      </c>
      <c r="E56" s="16"/>
      <c r="F56" s="96" t="s">
        <v>30</v>
      </c>
      <c r="G56" s="16"/>
      <c r="H56" s="96" t="s">
        <v>30</v>
      </c>
      <c r="I56" s="16"/>
      <c r="J56" s="96" t="s">
        <v>30</v>
      </c>
      <c r="K56" s="16"/>
      <c r="L56" s="96" t="s">
        <v>30</v>
      </c>
      <c r="M56" s="16"/>
      <c r="N56" s="96" t="s">
        <v>30</v>
      </c>
      <c r="O56" s="16"/>
      <c r="P56" s="96" t="s">
        <v>30</v>
      </c>
      <c r="Q56" s="16"/>
      <c r="R56" s="96" t="s">
        <v>30</v>
      </c>
      <c r="S56" s="16"/>
      <c r="T56" s="96" t="s">
        <v>30</v>
      </c>
      <c r="U56" s="16"/>
      <c r="V56" s="98">
        <v>-1653957</v>
      </c>
      <c r="W56" s="16"/>
      <c r="X56" s="96" t="s">
        <v>30</v>
      </c>
      <c r="Y56" s="16"/>
      <c r="Z56" s="98">
        <v>-30553</v>
      </c>
      <c r="AA56" s="16"/>
      <c r="AB56" s="15">
        <f>SUM(D56:Z56)</f>
        <v>-1684510</v>
      </c>
    </row>
    <row r="57" spans="1:28" ht="22.5" customHeight="1">
      <c r="A57" s="13" t="s">
        <v>138</v>
      </c>
      <c r="B57" s="84"/>
      <c r="C57" s="13"/>
      <c r="D57" s="96" t="s">
        <v>30</v>
      </c>
      <c r="E57" s="16"/>
      <c r="F57" s="96" t="s">
        <v>30</v>
      </c>
      <c r="G57" s="16"/>
      <c r="H57" s="96" t="s">
        <v>30</v>
      </c>
      <c r="I57" s="16"/>
      <c r="J57" s="96" t="s">
        <v>30</v>
      </c>
      <c r="K57" s="16"/>
      <c r="L57" s="96" t="s">
        <v>30</v>
      </c>
      <c r="M57" s="16"/>
      <c r="N57" s="96" t="s">
        <v>30</v>
      </c>
      <c r="O57" s="16"/>
      <c r="P57" s="96" t="s">
        <v>30</v>
      </c>
      <c r="Q57" s="16"/>
      <c r="R57" s="96" t="s">
        <v>30</v>
      </c>
      <c r="S57" s="16"/>
      <c r="T57" s="96" t="s">
        <v>30</v>
      </c>
      <c r="U57" s="15"/>
      <c r="V57" s="96" t="s">
        <v>30</v>
      </c>
      <c r="W57" s="16"/>
      <c r="X57" s="96" t="s">
        <v>30</v>
      </c>
      <c r="Y57" s="16"/>
      <c r="Z57" s="98">
        <v>36945</v>
      </c>
      <c r="AA57" s="15"/>
      <c r="AB57" s="15">
        <f>SUM(D57:Z57)</f>
        <v>36945</v>
      </c>
    </row>
    <row r="58" spans="1:28" ht="22.5" customHeight="1">
      <c r="A58" s="13" t="s">
        <v>56</v>
      </c>
      <c r="B58" s="84"/>
      <c r="C58" s="13"/>
      <c r="D58" s="16"/>
      <c r="E58" s="15"/>
      <c r="F58" s="16"/>
      <c r="G58" s="15"/>
      <c r="H58" s="16"/>
      <c r="I58" s="15"/>
      <c r="J58" s="16"/>
      <c r="K58" s="15"/>
      <c r="L58" s="16"/>
      <c r="M58" s="15"/>
      <c r="N58" s="16"/>
      <c r="O58" s="15"/>
      <c r="P58" s="16"/>
      <c r="Q58" s="15"/>
      <c r="R58" s="16"/>
      <c r="S58" s="15"/>
      <c r="T58" s="16"/>
      <c r="U58" s="15"/>
      <c r="V58" s="16"/>
      <c r="W58" s="15"/>
      <c r="X58" s="16"/>
      <c r="Y58" s="15"/>
      <c r="Z58" s="16"/>
      <c r="AA58" s="15"/>
      <c r="AB58" s="15"/>
    </row>
    <row r="59" spans="1:28" ht="22.5" customHeight="1">
      <c r="A59" s="13" t="s">
        <v>148</v>
      </c>
      <c r="B59" s="84"/>
      <c r="C59" s="13"/>
      <c r="D59" s="19" t="s">
        <v>30</v>
      </c>
      <c r="E59" s="88"/>
      <c r="F59" s="19" t="s">
        <v>30</v>
      </c>
      <c r="G59" s="88"/>
      <c r="H59" s="19" t="s">
        <v>30</v>
      </c>
      <c r="I59" s="88"/>
      <c r="J59" s="19" t="s">
        <v>30</v>
      </c>
      <c r="K59" s="88"/>
      <c r="L59" s="19" t="s">
        <v>30</v>
      </c>
      <c r="M59" s="88"/>
      <c r="N59" s="19" t="s">
        <v>30</v>
      </c>
      <c r="O59" s="88"/>
      <c r="P59" s="19" t="s">
        <v>30</v>
      </c>
      <c r="Q59" s="88"/>
      <c r="R59" s="19" t="s">
        <v>30</v>
      </c>
      <c r="S59" s="88"/>
      <c r="T59" s="19" t="s">
        <v>30</v>
      </c>
      <c r="U59" s="88"/>
      <c r="V59" s="97" t="s">
        <v>30</v>
      </c>
      <c r="W59" s="88"/>
      <c r="X59" s="19" t="s">
        <v>30</v>
      </c>
      <c r="Y59" s="88"/>
      <c r="Z59" s="20">
        <v>-149650</v>
      </c>
      <c r="AA59" s="88"/>
      <c r="AB59" s="20">
        <f>SUM(D59:Z59)</f>
        <v>-149650</v>
      </c>
    </row>
    <row r="60" spans="1:28" ht="22.5" customHeight="1" thickBot="1">
      <c r="A60" s="14" t="s">
        <v>141</v>
      </c>
      <c r="B60" s="85"/>
      <c r="C60" s="14"/>
      <c r="D60" s="30">
        <f>D44</f>
        <v>7519938</v>
      </c>
      <c r="E60" s="29"/>
      <c r="F60" s="31" t="s">
        <v>30</v>
      </c>
      <c r="G60" s="29"/>
      <c r="H60" s="31" t="s">
        <v>30</v>
      </c>
      <c r="I60" s="29"/>
      <c r="J60" s="30">
        <f>J44</f>
        <v>16436492</v>
      </c>
      <c r="K60" s="29"/>
      <c r="L60" s="30">
        <f>L44+L53</f>
        <v>-636798</v>
      </c>
      <c r="M60" s="29"/>
      <c r="N60" s="30">
        <f>N44</f>
        <v>2135301</v>
      </c>
      <c r="O60" s="29"/>
      <c r="P60" s="30">
        <f>P44+P53</f>
        <v>-130125</v>
      </c>
      <c r="Q60" s="29"/>
      <c r="R60" s="30">
        <f>R44+R53</f>
        <v>208805</v>
      </c>
      <c r="S60" s="29"/>
      <c r="T60" s="30">
        <f>T44</f>
        <v>820666</v>
      </c>
      <c r="U60" s="29"/>
      <c r="V60" s="30">
        <f>V44+V53+V56</f>
        <v>16504817</v>
      </c>
      <c r="W60" s="29"/>
      <c r="X60" s="30">
        <f>X44</f>
        <v>-720700</v>
      </c>
      <c r="Y60" s="29"/>
      <c r="Z60" s="30">
        <f>Z44+Z53+Z56+Z57+Z59</f>
        <v>541614</v>
      </c>
      <c r="AA60" s="29"/>
      <c r="AB60" s="30">
        <f>AB44+AB53+AB56+AB57+AB59</f>
        <v>42680010</v>
      </c>
    </row>
    <row r="61" spans="1:3" ht="22.5" customHeight="1" thickTop="1">
      <c r="A61" s="14"/>
      <c r="B61" s="85"/>
      <c r="C61" s="14"/>
    </row>
  </sheetData>
  <mergeCells count="8">
    <mergeCell ref="D10:AB10"/>
    <mergeCell ref="D5:AB5"/>
    <mergeCell ref="J6:S6"/>
    <mergeCell ref="T6:V6"/>
    <mergeCell ref="D38:AB38"/>
    <mergeCell ref="J39:S39"/>
    <mergeCell ref="T39:V39"/>
    <mergeCell ref="D43:AB43"/>
  </mergeCells>
  <printOptions/>
  <pageMargins left="0.6" right="0.3" top="0.48" bottom="0.5" header="0.5" footer="0.5"/>
  <pageSetup firstPageNumber="8" useFirstPageNumber="1" horizontalDpi="600" verticalDpi="600" orientation="landscape" paperSize="9" scale="69" r:id="rId1"/>
  <headerFooter alignWithMargins="0">
    <oddFooter>&amp;L&amp;16หมายเหตุประกอบงบการเงินเป็นส่วนหนึ่งของงบการเงินนี้
&amp;R&amp;16&amp;P</oddFoot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52"/>
  <sheetViews>
    <sheetView showGridLines="0" view="pageBreakPreview" zoomScaleNormal="75" zoomScaleSheetLayoutView="100" workbookViewId="0" topLeftCell="B1">
      <selection activeCell="L3" sqref="L3"/>
    </sheetView>
  </sheetViews>
  <sheetFormatPr defaultColWidth="9.140625" defaultRowHeight="21.75"/>
  <cols>
    <col min="1" max="1" width="31.57421875" style="5" customWidth="1"/>
    <col min="2" max="2" width="9.140625" style="26" customWidth="1"/>
    <col min="3" max="3" width="1.1484375" style="5" customWidth="1"/>
    <col min="4" max="4" width="10.57421875" style="5" customWidth="1"/>
    <col min="5" max="5" width="0.9921875" style="5" customWidth="1"/>
    <col min="6" max="6" width="12.57421875" style="5" customWidth="1"/>
    <col min="7" max="7" width="1.1484375" style="5" customWidth="1"/>
    <col min="8" max="8" width="13.140625" style="5" customWidth="1"/>
    <col min="9" max="9" width="1.1484375" style="5" customWidth="1"/>
    <col min="10" max="10" width="12.421875" style="5" customWidth="1"/>
    <col min="11" max="11" width="0.9921875" style="5" customWidth="1"/>
    <col min="12" max="12" width="11.57421875" style="5" customWidth="1"/>
    <col min="13" max="13" width="0.9921875" style="5" customWidth="1"/>
    <col min="14" max="14" width="11.140625" style="5" customWidth="1"/>
    <col min="15" max="15" width="1.28515625" style="5" customWidth="1"/>
    <col min="16" max="16" width="11.8515625" style="5" customWidth="1"/>
    <col min="17" max="17" width="1.28515625" style="5" customWidth="1"/>
    <col min="18" max="18" width="13.421875" style="5" customWidth="1"/>
    <col min="19" max="19" width="1.1484375" style="5" customWidth="1"/>
    <col min="20" max="20" width="11.7109375" style="5" customWidth="1"/>
    <col min="21" max="21" width="1.1484375" style="5" customWidth="1"/>
    <col min="22" max="22" width="11.28125" style="5" customWidth="1"/>
    <col min="23" max="23" width="1.1484375" style="5" customWidth="1"/>
    <col min="24" max="24" width="11.140625" style="5" customWidth="1"/>
    <col min="25" max="25" width="1.1484375" style="5" customWidth="1"/>
    <col min="26" max="26" width="11.421875" style="5" customWidth="1"/>
    <col min="27" max="16384" width="9.140625" style="5" customWidth="1"/>
  </cols>
  <sheetData>
    <row r="1" spans="1:28" ht="21.75" customHeight="1">
      <c r="A1" s="4" t="s">
        <v>0</v>
      </c>
      <c r="B1" s="82"/>
      <c r="C1" s="4"/>
      <c r="AA1" s="15"/>
      <c r="AB1" s="17"/>
    </row>
    <row r="2" spans="1:28" ht="21.75" customHeight="1">
      <c r="A2" s="4" t="s">
        <v>184</v>
      </c>
      <c r="B2" s="82"/>
      <c r="C2" s="4"/>
      <c r="AA2" s="15"/>
      <c r="AB2" s="17"/>
    </row>
    <row r="3" spans="1:28" ht="21.75" customHeight="1">
      <c r="A3" s="4" t="s">
        <v>143</v>
      </c>
      <c r="B3" s="82"/>
      <c r="C3" s="4"/>
      <c r="AA3" s="15"/>
      <c r="AB3" s="17"/>
    </row>
    <row r="4" spans="1:28" ht="21.75" customHeight="1">
      <c r="A4" s="14"/>
      <c r="B4" s="85"/>
      <c r="C4" s="14"/>
      <c r="AA4" s="15"/>
      <c r="AB4" s="17"/>
    </row>
    <row r="5" spans="2:28" s="7" customFormat="1" ht="22.5" customHeight="1">
      <c r="B5" s="25"/>
      <c r="D5" s="110" t="s">
        <v>5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24"/>
      <c r="AB5" s="24"/>
    </row>
    <row r="6" spans="1:28" s="7" customFormat="1" ht="21.75" customHeight="1">
      <c r="A6" s="12"/>
      <c r="B6" s="23"/>
      <c r="C6" s="12"/>
      <c r="D6" s="12"/>
      <c r="E6" s="12"/>
      <c r="F6" s="12"/>
      <c r="G6" s="12"/>
      <c r="H6" s="12"/>
      <c r="I6" s="12"/>
      <c r="J6" s="111" t="s">
        <v>165</v>
      </c>
      <c r="K6" s="111"/>
      <c r="L6" s="111"/>
      <c r="M6" s="111"/>
      <c r="N6" s="111"/>
      <c r="O6" s="111"/>
      <c r="P6" s="111"/>
      <c r="Q6" s="111"/>
      <c r="R6" s="111"/>
      <c r="S6" s="12"/>
      <c r="T6" s="111" t="s">
        <v>31</v>
      </c>
      <c r="U6" s="111"/>
      <c r="V6" s="111"/>
      <c r="W6" s="23"/>
      <c r="X6" s="23"/>
      <c r="Y6" s="12"/>
      <c r="Z6" s="12"/>
      <c r="AA6" s="12"/>
      <c r="AB6" s="21"/>
    </row>
    <row r="7" spans="1:28" s="7" customFormat="1" ht="21.75" customHeight="1">
      <c r="A7" s="12"/>
      <c r="B7" s="23"/>
      <c r="C7" s="12"/>
      <c r="D7" s="12" t="s">
        <v>58</v>
      </c>
      <c r="E7" s="12"/>
      <c r="F7" s="12" t="s">
        <v>47</v>
      </c>
      <c r="G7" s="12"/>
      <c r="H7" s="12"/>
      <c r="I7" s="12"/>
      <c r="J7" s="12"/>
      <c r="K7" s="12"/>
      <c r="L7" s="12"/>
      <c r="M7" s="12"/>
      <c r="N7" s="12"/>
      <c r="O7" s="12"/>
      <c r="P7" s="12" t="s">
        <v>191</v>
      </c>
      <c r="Q7" s="12"/>
      <c r="R7" s="12" t="s">
        <v>260</v>
      </c>
      <c r="S7" s="12"/>
      <c r="T7" s="12"/>
      <c r="U7" s="12"/>
      <c r="V7" s="12"/>
      <c r="W7" s="12"/>
      <c r="X7" s="12" t="s">
        <v>48</v>
      </c>
      <c r="Y7" s="12"/>
      <c r="Z7" s="12"/>
      <c r="AB7" s="21"/>
    </row>
    <row r="8" spans="1:28" s="7" customFormat="1" ht="21.75" customHeight="1">
      <c r="A8" s="12"/>
      <c r="B8" s="23"/>
      <c r="C8" s="12"/>
      <c r="D8" s="12" t="s">
        <v>59</v>
      </c>
      <c r="E8" s="12"/>
      <c r="F8" s="12" t="s">
        <v>50</v>
      </c>
      <c r="G8" s="12"/>
      <c r="H8" s="12" t="s">
        <v>51</v>
      </c>
      <c r="I8" s="12"/>
      <c r="J8" s="12" t="s">
        <v>52</v>
      </c>
      <c r="K8" s="12"/>
      <c r="L8" s="12" t="s">
        <v>192</v>
      </c>
      <c r="M8" s="12"/>
      <c r="N8" s="12" t="s">
        <v>188</v>
      </c>
      <c r="O8" s="12"/>
      <c r="P8" s="12" t="s">
        <v>25</v>
      </c>
      <c r="Q8" s="12"/>
      <c r="R8" s="12" t="s">
        <v>259</v>
      </c>
      <c r="S8" s="12"/>
      <c r="T8" s="12" t="s">
        <v>165</v>
      </c>
      <c r="U8" s="12"/>
      <c r="V8" s="12" t="s">
        <v>194</v>
      </c>
      <c r="W8" s="12"/>
      <c r="X8" s="12" t="s">
        <v>53</v>
      </c>
      <c r="Y8" s="12"/>
      <c r="Z8" s="12"/>
      <c r="AB8" s="21"/>
    </row>
    <row r="9" spans="1:28" s="7" customFormat="1" ht="21.75" customHeight="1">
      <c r="A9" s="22"/>
      <c r="B9" s="23" t="s">
        <v>6</v>
      </c>
      <c r="C9" s="22"/>
      <c r="D9" s="12" t="s">
        <v>65</v>
      </c>
      <c r="E9" s="12"/>
      <c r="F9" s="12" t="s">
        <v>64</v>
      </c>
      <c r="G9" s="12"/>
      <c r="H9" s="12" t="s">
        <v>57</v>
      </c>
      <c r="I9" s="12"/>
      <c r="J9" s="12" t="s">
        <v>216</v>
      </c>
      <c r="K9" s="12"/>
      <c r="L9" s="12" t="s">
        <v>62</v>
      </c>
      <c r="M9" s="12"/>
      <c r="N9" s="12" t="s">
        <v>189</v>
      </c>
      <c r="O9" s="12"/>
      <c r="P9" s="12" t="s">
        <v>63</v>
      </c>
      <c r="Q9" s="12"/>
      <c r="R9" s="12" t="s">
        <v>54</v>
      </c>
      <c r="S9" s="12"/>
      <c r="T9" s="12" t="s">
        <v>193</v>
      </c>
      <c r="U9" s="12"/>
      <c r="V9" s="12" t="s">
        <v>195</v>
      </c>
      <c r="W9" s="12"/>
      <c r="X9" s="12" t="s">
        <v>61</v>
      </c>
      <c r="Y9" s="12"/>
      <c r="Z9" s="12" t="s">
        <v>60</v>
      </c>
      <c r="AB9" s="21"/>
    </row>
    <row r="10" spans="1:28" s="7" customFormat="1" ht="21.75" customHeight="1">
      <c r="A10" s="22"/>
      <c r="B10" s="23"/>
      <c r="C10" s="22"/>
      <c r="D10" s="112" t="s">
        <v>116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B10" s="21"/>
    </row>
    <row r="11" spans="1:26" s="2" customFormat="1" ht="21.75" customHeight="1">
      <c r="A11" s="14" t="s">
        <v>121</v>
      </c>
      <c r="B11" s="85"/>
      <c r="C11" s="14"/>
      <c r="D11" s="29">
        <v>5727562</v>
      </c>
      <c r="E11" s="29"/>
      <c r="F11" s="29">
        <v>1160</v>
      </c>
      <c r="G11" s="29"/>
      <c r="H11" s="71" t="s">
        <v>30</v>
      </c>
      <c r="I11" s="29"/>
      <c r="J11" s="29">
        <v>11012752</v>
      </c>
      <c r="K11" s="29"/>
      <c r="L11" s="29">
        <v>415517</v>
      </c>
      <c r="M11" s="29"/>
      <c r="N11" s="57">
        <v>1277483</v>
      </c>
      <c r="O11" s="29"/>
      <c r="P11" s="29">
        <v>668709</v>
      </c>
      <c r="Q11" s="29"/>
      <c r="R11" s="29">
        <v>153880</v>
      </c>
      <c r="S11" s="29"/>
      <c r="T11" s="29">
        <v>820666</v>
      </c>
      <c r="U11" s="29"/>
      <c r="V11" s="29">
        <v>11850536</v>
      </c>
      <c r="W11" s="29"/>
      <c r="X11" s="29">
        <v>-720700</v>
      </c>
      <c r="Y11" s="29"/>
      <c r="Z11" s="29">
        <f>SUM(D11:X11)</f>
        <v>31207565</v>
      </c>
    </row>
    <row r="12" spans="1:26" s="8" customFormat="1" ht="21.75" customHeight="1">
      <c r="A12" s="13" t="s">
        <v>209</v>
      </c>
      <c r="B12" s="84"/>
      <c r="C12" s="13"/>
      <c r="D12" s="15"/>
      <c r="E12" s="15"/>
      <c r="F12" s="15"/>
      <c r="G12" s="15"/>
      <c r="H12" s="16"/>
      <c r="I12" s="15"/>
      <c r="J12" s="15"/>
      <c r="K12" s="15"/>
      <c r="L12" s="15"/>
      <c r="M12" s="15"/>
      <c r="N12" s="58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8" customFormat="1" ht="21.75" customHeight="1">
      <c r="A13" s="13" t="s">
        <v>236</v>
      </c>
      <c r="B13" s="84"/>
      <c r="C13" s="13"/>
      <c r="D13" s="15"/>
      <c r="E13" s="15"/>
      <c r="F13" s="15"/>
      <c r="G13" s="15"/>
      <c r="H13" s="16"/>
      <c r="I13" s="15"/>
      <c r="J13" s="15"/>
      <c r="K13" s="15"/>
      <c r="L13" s="15"/>
      <c r="M13" s="15"/>
      <c r="N13" s="58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8" ht="22.5" customHeight="1">
      <c r="A14" s="13" t="s">
        <v>185</v>
      </c>
      <c r="B14" s="84">
        <v>14</v>
      </c>
      <c r="C14" s="13"/>
      <c r="D14" s="96" t="s">
        <v>30</v>
      </c>
      <c r="E14" s="16"/>
      <c r="F14" s="96" t="s">
        <v>30</v>
      </c>
      <c r="G14" s="16"/>
      <c r="H14" s="96" t="s">
        <v>30</v>
      </c>
      <c r="I14" s="16"/>
      <c r="J14" s="96" t="s">
        <v>30</v>
      </c>
      <c r="K14" s="16"/>
      <c r="L14" s="96" t="s">
        <v>30</v>
      </c>
      <c r="M14" s="16"/>
      <c r="N14" s="58">
        <v>857818</v>
      </c>
      <c r="O14" s="16"/>
      <c r="P14" s="96" t="s">
        <v>30</v>
      </c>
      <c r="Q14" s="16"/>
      <c r="R14" s="96" t="s">
        <v>30</v>
      </c>
      <c r="S14" s="16"/>
      <c r="T14" s="76" t="s">
        <v>30</v>
      </c>
      <c r="U14" s="16"/>
      <c r="V14" s="15">
        <v>45</v>
      </c>
      <c r="W14" s="16"/>
      <c r="X14" s="96" t="s">
        <v>30</v>
      </c>
      <c r="Y14" s="16"/>
      <c r="Z14" s="15">
        <f>SUM(D14:X14)</f>
        <v>857863</v>
      </c>
      <c r="AB14" s="15"/>
    </row>
    <row r="15" spans="1:28" ht="21.75" customHeight="1">
      <c r="A15" s="13" t="s">
        <v>237</v>
      </c>
      <c r="B15" s="84"/>
      <c r="C15" s="13"/>
      <c r="D15" s="16" t="s">
        <v>30</v>
      </c>
      <c r="E15" s="16"/>
      <c r="F15" s="16" t="s">
        <v>30</v>
      </c>
      <c r="G15" s="16"/>
      <c r="H15" s="16" t="s">
        <v>30</v>
      </c>
      <c r="I15" s="16"/>
      <c r="J15" s="87" t="s">
        <v>30</v>
      </c>
      <c r="K15" s="87"/>
      <c r="L15" s="88">
        <v>480978</v>
      </c>
      <c r="M15" s="87"/>
      <c r="N15" s="87" t="s">
        <v>30</v>
      </c>
      <c r="O15" s="87"/>
      <c r="P15" s="87" t="s">
        <v>30</v>
      </c>
      <c r="Q15" s="87"/>
      <c r="R15" s="87" t="s">
        <v>30</v>
      </c>
      <c r="S15" s="16"/>
      <c r="T15" s="76" t="s">
        <v>30</v>
      </c>
      <c r="U15" s="16"/>
      <c r="V15" s="16" t="s">
        <v>30</v>
      </c>
      <c r="W15" s="16"/>
      <c r="X15" s="16" t="s">
        <v>30</v>
      </c>
      <c r="Y15" s="16"/>
      <c r="Z15" s="15">
        <f>SUM(D15:X15)</f>
        <v>480978</v>
      </c>
      <c r="AB15" s="8"/>
    </row>
    <row r="16" spans="1:28" ht="21.75" customHeight="1">
      <c r="A16" s="13" t="s">
        <v>218</v>
      </c>
      <c r="B16" s="84"/>
      <c r="C16" s="13"/>
      <c r="D16" s="19" t="s">
        <v>30</v>
      </c>
      <c r="E16" s="16"/>
      <c r="F16" s="19" t="s">
        <v>30</v>
      </c>
      <c r="G16" s="16"/>
      <c r="H16" s="19" t="s">
        <v>30</v>
      </c>
      <c r="I16" s="16"/>
      <c r="J16" s="19" t="s">
        <v>30</v>
      </c>
      <c r="K16" s="16"/>
      <c r="L16" s="19" t="s">
        <v>30</v>
      </c>
      <c r="M16" s="16"/>
      <c r="N16" s="19" t="s">
        <v>30</v>
      </c>
      <c r="O16" s="16"/>
      <c r="P16" s="20">
        <v>-503132</v>
      </c>
      <c r="Q16" s="16"/>
      <c r="R16" s="20">
        <v>9155</v>
      </c>
      <c r="S16" s="16"/>
      <c r="T16" s="86" t="s">
        <v>30</v>
      </c>
      <c r="U16" s="16"/>
      <c r="V16" s="19" t="s">
        <v>30</v>
      </c>
      <c r="W16" s="16"/>
      <c r="X16" s="19" t="s">
        <v>30</v>
      </c>
      <c r="Y16" s="16"/>
      <c r="Z16" s="20">
        <f>SUM(D16:X16)</f>
        <v>-493977</v>
      </c>
      <c r="AB16" s="8"/>
    </row>
    <row r="17" spans="1:28" ht="22.5" customHeight="1">
      <c r="A17" s="13" t="s">
        <v>242</v>
      </c>
      <c r="B17" s="84"/>
      <c r="C17" s="13"/>
      <c r="D17" s="96"/>
      <c r="E17" s="16"/>
      <c r="F17" s="96"/>
      <c r="G17" s="16"/>
      <c r="H17" s="96"/>
      <c r="I17" s="16"/>
      <c r="J17" s="96"/>
      <c r="K17" s="16"/>
      <c r="L17" s="15"/>
      <c r="M17" s="16"/>
      <c r="N17" s="96"/>
      <c r="O17" s="16"/>
      <c r="P17" s="96"/>
      <c r="Q17" s="16"/>
      <c r="R17" s="96"/>
      <c r="S17" s="16"/>
      <c r="T17" s="76"/>
      <c r="U17" s="16"/>
      <c r="V17" s="96"/>
      <c r="W17" s="16"/>
      <c r="X17" s="96"/>
      <c r="Y17" s="16"/>
      <c r="Z17" s="15"/>
      <c r="AA17" s="16"/>
      <c r="AB17" s="15"/>
    </row>
    <row r="18" spans="1:28" ht="21.75">
      <c r="A18" s="13" t="s">
        <v>214</v>
      </c>
      <c r="D18" s="96" t="s">
        <v>30</v>
      </c>
      <c r="E18" s="16"/>
      <c r="F18" s="96" t="s">
        <v>30</v>
      </c>
      <c r="G18" s="16"/>
      <c r="H18" s="96" t="s">
        <v>30</v>
      </c>
      <c r="I18" s="16"/>
      <c r="J18" s="96" t="s">
        <v>30</v>
      </c>
      <c r="K18" s="16"/>
      <c r="L18" s="98">
        <f>SUM(L14:L17)</f>
        <v>480978</v>
      </c>
      <c r="M18" s="16"/>
      <c r="N18" s="98">
        <f>SUM(N14:N17)</f>
        <v>857818</v>
      </c>
      <c r="O18" s="16"/>
      <c r="P18" s="98">
        <f>SUM(P14:P17)</f>
        <v>-503132</v>
      </c>
      <c r="Q18" s="16"/>
      <c r="R18" s="98">
        <f>SUM(R14:R17)</f>
        <v>9155</v>
      </c>
      <c r="S18" s="16"/>
      <c r="T18" s="76" t="s">
        <v>30</v>
      </c>
      <c r="U18" s="16"/>
      <c r="V18" s="98">
        <f>SUM(V14:V17)</f>
        <v>45</v>
      </c>
      <c r="W18" s="16"/>
      <c r="X18" s="76" t="s">
        <v>30</v>
      </c>
      <c r="Y18" s="16"/>
      <c r="Z18" s="98">
        <f>SUM(Z14:Z17)</f>
        <v>844864</v>
      </c>
      <c r="AA18" s="16"/>
      <c r="AB18" s="15"/>
    </row>
    <row r="19" spans="1:28" ht="21.75" customHeight="1">
      <c r="A19" s="13" t="s">
        <v>45</v>
      </c>
      <c r="B19" s="84"/>
      <c r="C19" s="13"/>
      <c r="D19" s="97" t="s">
        <v>30</v>
      </c>
      <c r="E19" s="16"/>
      <c r="F19" s="97" t="s">
        <v>30</v>
      </c>
      <c r="G19" s="16"/>
      <c r="H19" s="97" t="s">
        <v>30</v>
      </c>
      <c r="I19" s="16"/>
      <c r="J19" s="97" t="s">
        <v>30</v>
      </c>
      <c r="K19" s="16"/>
      <c r="L19" s="97" t="s">
        <v>30</v>
      </c>
      <c r="M19" s="16"/>
      <c r="N19" s="97" t="s">
        <v>30</v>
      </c>
      <c r="O19" s="16"/>
      <c r="P19" s="97" t="s">
        <v>30</v>
      </c>
      <c r="Q19" s="16"/>
      <c r="R19" s="97" t="s">
        <v>30</v>
      </c>
      <c r="S19" s="16"/>
      <c r="T19" s="86" t="s">
        <v>30</v>
      </c>
      <c r="U19" s="16"/>
      <c r="V19" s="20">
        <v>6747279</v>
      </c>
      <c r="W19" s="16"/>
      <c r="X19" s="97" t="s">
        <v>30</v>
      </c>
      <c r="Y19" s="16"/>
      <c r="Z19" s="20">
        <f>SUM(D19:X19)</f>
        <v>6747279</v>
      </c>
      <c r="AA19" s="16"/>
      <c r="AB19" s="15"/>
    </row>
    <row r="20" spans="1:28" ht="21.75">
      <c r="A20" s="13" t="s">
        <v>212</v>
      </c>
      <c r="D20" s="96" t="s">
        <v>30</v>
      </c>
      <c r="F20" s="96" t="s">
        <v>30</v>
      </c>
      <c r="H20" s="91" t="s">
        <v>30</v>
      </c>
      <c r="J20" s="96" t="s">
        <v>30</v>
      </c>
      <c r="K20" s="7"/>
      <c r="L20" s="100">
        <f>SUM(L18:L19)</f>
        <v>480978</v>
      </c>
      <c r="M20" s="7"/>
      <c r="N20" s="100">
        <f>SUM(N18:N19)</f>
        <v>857818</v>
      </c>
      <c r="O20" s="7"/>
      <c r="P20" s="100">
        <f>SUM(P18:P19)</f>
        <v>-503132</v>
      </c>
      <c r="Q20" s="7"/>
      <c r="R20" s="100">
        <f>SUM(R18:R19)</f>
        <v>9155</v>
      </c>
      <c r="T20" s="76" t="s">
        <v>30</v>
      </c>
      <c r="V20" s="100">
        <f>SUM(V18:V19)</f>
        <v>6747324</v>
      </c>
      <c r="X20" s="76" t="s">
        <v>30</v>
      </c>
      <c r="Z20" s="103">
        <f>SUM(Z18:Z19)</f>
        <v>7592143</v>
      </c>
      <c r="AB20" s="15"/>
    </row>
    <row r="21" spans="1:28" ht="21.75" customHeight="1">
      <c r="A21" s="13" t="s">
        <v>55</v>
      </c>
      <c r="B21" s="84"/>
      <c r="C21" s="13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U21" s="16"/>
      <c r="V21" s="15"/>
      <c r="W21" s="16"/>
      <c r="X21" s="16"/>
      <c r="Y21" s="16"/>
      <c r="Z21" s="15"/>
      <c r="AB21" s="15"/>
    </row>
    <row r="22" spans="1:28" ht="21.75" customHeight="1">
      <c r="A22" s="5" t="s">
        <v>149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U22" s="15"/>
      <c r="V22" s="15"/>
      <c r="W22" s="15"/>
      <c r="X22" s="15"/>
      <c r="Y22" s="15"/>
      <c r="Z22" s="15"/>
      <c r="AB22" s="8"/>
    </row>
    <row r="23" spans="1:28" ht="21.75" customHeight="1">
      <c r="A23" s="13" t="s">
        <v>197</v>
      </c>
      <c r="B23" s="84">
        <v>30</v>
      </c>
      <c r="C23" s="13"/>
      <c r="D23" s="16" t="s">
        <v>30</v>
      </c>
      <c r="E23" s="16"/>
      <c r="F23" s="16" t="s">
        <v>30</v>
      </c>
      <c r="G23" s="16"/>
      <c r="H23" s="16" t="s">
        <v>30</v>
      </c>
      <c r="I23" s="16"/>
      <c r="J23" s="16" t="s">
        <v>30</v>
      </c>
      <c r="K23" s="16"/>
      <c r="L23" s="16" t="s">
        <v>30</v>
      </c>
      <c r="M23" s="16"/>
      <c r="N23" s="16" t="s">
        <v>30</v>
      </c>
      <c r="O23" s="16"/>
      <c r="P23" s="16" t="s">
        <v>30</v>
      </c>
      <c r="Q23" s="16"/>
      <c r="R23" s="16" t="s">
        <v>30</v>
      </c>
      <c r="S23" s="16"/>
      <c r="T23" s="76" t="s">
        <v>30</v>
      </c>
      <c r="U23" s="16"/>
      <c r="V23" s="15">
        <v>-2949416</v>
      </c>
      <c r="W23" s="16"/>
      <c r="X23" s="16" t="s">
        <v>30</v>
      </c>
      <c r="Y23" s="16"/>
      <c r="Z23" s="15">
        <f>SUM(D23:X23)</f>
        <v>-2949416</v>
      </c>
      <c r="AB23" s="29"/>
    </row>
    <row r="24" spans="1:28" ht="21.75" customHeight="1">
      <c r="A24" s="13" t="s">
        <v>187</v>
      </c>
      <c r="B24" s="84">
        <v>21</v>
      </c>
      <c r="C24" s="13"/>
      <c r="D24" s="15">
        <v>1792376</v>
      </c>
      <c r="E24" s="15"/>
      <c r="F24" s="15">
        <v>-1160</v>
      </c>
      <c r="G24" s="15"/>
      <c r="H24" s="15">
        <v>-47120</v>
      </c>
      <c r="I24" s="15"/>
      <c r="J24" s="15">
        <v>5423740</v>
      </c>
      <c r="K24" s="15"/>
      <c r="L24" s="16" t="s">
        <v>30</v>
      </c>
      <c r="M24" s="15"/>
      <c r="N24" s="16" t="s">
        <v>30</v>
      </c>
      <c r="O24" s="16"/>
      <c r="P24" s="16" t="s">
        <v>30</v>
      </c>
      <c r="Q24" s="16"/>
      <c r="R24" s="16" t="s">
        <v>30</v>
      </c>
      <c r="S24" s="16"/>
      <c r="T24" s="76" t="s">
        <v>30</v>
      </c>
      <c r="U24" s="15"/>
      <c r="V24" s="16" t="s">
        <v>30</v>
      </c>
      <c r="W24" s="15"/>
      <c r="X24" s="16" t="s">
        <v>30</v>
      </c>
      <c r="Y24" s="15"/>
      <c r="Z24" s="15">
        <f>SUM(D24:X24)</f>
        <v>7167836</v>
      </c>
      <c r="AB24" s="8"/>
    </row>
    <row r="25" spans="1:28" ht="21.75" customHeight="1">
      <c r="A25" s="18" t="s">
        <v>29</v>
      </c>
      <c r="B25" s="84">
        <v>21</v>
      </c>
      <c r="C25" s="13"/>
      <c r="D25" s="19" t="s">
        <v>30</v>
      </c>
      <c r="E25" s="16"/>
      <c r="F25" s="19" t="s">
        <v>30</v>
      </c>
      <c r="G25" s="16"/>
      <c r="H25" s="20">
        <v>47120</v>
      </c>
      <c r="I25" s="16"/>
      <c r="J25" s="19" t="s">
        <v>30</v>
      </c>
      <c r="K25" s="16"/>
      <c r="L25" s="19" t="s">
        <v>30</v>
      </c>
      <c r="M25" s="16"/>
      <c r="N25" s="19" t="s">
        <v>30</v>
      </c>
      <c r="O25" s="16"/>
      <c r="P25" s="19" t="s">
        <v>30</v>
      </c>
      <c r="Q25" s="16"/>
      <c r="R25" s="19" t="s">
        <v>30</v>
      </c>
      <c r="S25" s="16"/>
      <c r="T25" s="86" t="s">
        <v>30</v>
      </c>
      <c r="U25" s="16"/>
      <c r="V25" s="19" t="s">
        <v>30</v>
      </c>
      <c r="W25" s="16"/>
      <c r="X25" s="19" t="s">
        <v>30</v>
      </c>
      <c r="Y25" s="16"/>
      <c r="Z25" s="20">
        <f>SUM(D25:X25)</f>
        <v>47120</v>
      </c>
      <c r="AB25" s="8"/>
    </row>
    <row r="26" spans="1:26" s="2" customFormat="1" ht="21.75" customHeight="1" thickBot="1">
      <c r="A26" s="14" t="s">
        <v>122</v>
      </c>
      <c r="B26" s="85"/>
      <c r="C26" s="14"/>
      <c r="D26" s="30">
        <f>D11+D24</f>
        <v>7519938</v>
      </c>
      <c r="E26" s="29"/>
      <c r="F26" s="31" t="s">
        <v>30</v>
      </c>
      <c r="G26" s="29"/>
      <c r="H26" s="31" t="s">
        <v>30</v>
      </c>
      <c r="I26" s="29"/>
      <c r="J26" s="30">
        <f>J11+J24</f>
        <v>16436492</v>
      </c>
      <c r="K26" s="104">
        <f aca="true" t="shared" si="0" ref="K26:Y26">SUM(K20:K25)</f>
        <v>0</v>
      </c>
      <c r="L26" s="30">
        <f>L11+L20</f>
        <v>896495</v>
      </c>
      <c r="M26" s="104"/>
      <c r="N26" s="30">
        <f>N11+N20</f>
        <v>2135301</v>
      </c>
      <c r="O26" s="104">
        <f t="shared" si="0"/>
        <v>0</v>
      </c>
      <c r="P26" s="30">
        <f>P11+P20</f>
        <v>165577</v>
      </c>
      <c r="Q26" s="104">
        <f t="shared" si="0"/>
        <v>0</v>
      </c>
      <c r="R26" s="30">
        <f>R11+R20</f>
        <v>163035</v>
      </c>
      <c r="S26" s="104">
        <f t="shared" si="0"/>
        <v>0</v>
      </c>
      <c r="T26" s="30">
        <f>T11</f>
        <v>820666</v>
      </c>
      <c r="U26" s="104">
        <f t="shared" si="0"/>
        <v>0</v>
      </c>
      <c r="V26" s="30">
        <f>V11+V20+V23</f>
        <v>15648444</v>
      </c>
      <c r="W26" s="104">
        <f t="shared" si="0"/>
        <v>0</v>
      </c>
      <c r="X26" s="30">
        <f>X11</f>
        <v>-720700</v>
      </c>
      <c r="Y26" s="104">
        <f t="shared" si="0"/>
        <v>0</v>
      </c>
      <c r="Z26" s="30">
        <f>Z11+Z20+Z23+Z24+Z25</f>
        <v>43065248</v>
      </c>
    </row>
    <row r="27" ht="22.5" thickTop="1"/>
    <row r="28" spans="1:3" ht="23.25">
      <c r="A28" s="4" t="s">
        <v>0</v>
      </c>
      <c r="B28" s="82"/>
      <c r="C28" s="4"/>
    </row>
    <row r="29" spans="1:3" ht="23.25">
      <c r="A29" s="4" t="s">
        <v>184</v>
      </c>
      <c r="B29" s="82"/>
      <c r="C29" s="4"/>
    </row>
    <row r="30" spans="1:3" ht="23.25">
      <c r="A30" s="4" t="s">
        <v>143</v>
      </c>
      <c r="B30" s="82"/>
      <c r="C30" s="4"/>
    </row>
    <row r="31" spans="1:26" ht="21.75">
      <c r="A31" s="13"/>
      <c r="B31" s="84"/>
      <c r="C31" s="1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1.75">
      <c r="A32" s="7"/>
      <c r="B32" s="25"/>
      <c r="C32" s="7"/>
      <c r="D32" s="110" t="s">
        <v>5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</row>
    <row r="33" spans="1:26" ht="21.75">
      <c r="A33" s="12"/>
      <c r="B33" s="23"/>
      <c r="C33" s="12"/>
      <c r="D33" s="12"/>
      <c r="E33" s="12"/>
      <c r="F33" s="12"/>
      <c r="G33" s="12"/>
      <c r="H33" s="12"/>
      <c r="I33" s="12"/>
      <c r="J33" s="111" t="s">
        <v>165</v>
      </c>
      <c r="K33" s="111"/>
      <c r="L33" s="111"/>
      <c r="M33" s="111"/>
      <c r="N33" s="111"/>
      <c r="O33" s="111"/>
      <c r="P33" s="111"/>
      <c r="Q33" s="111"/>
      <c r="R33" s="111"/>
      <c r="S33" s="12"/>
      <c r="T33" s="111" t="s">
        <v>31</v>
      </c>
      <c r="U33" s="111"/>
      <c r="V33" s="111"/>
      <c r="W33" s="23"/>
      <c r="X33" s="23"/>
      <c r="Y33" s="12"/>
      <c r="Z33" s="12"/>
    </row>
    <row r="34" spans="1:26" ht="21.75">
      <c r="A34" s="12"/>
      <c r="B34" s="23"/>
      <c r="C34" s="12"/>
      <c r="D34" s="12" t="s">
        <v>58</v>
      </c>
      <c r="E34" s="12"/>
      <c r="F34" s="12" t="s">
        <v>47</v>
      </c>
      <c r="G34" s="12"/>
      <c r="H34" s="12"/>
      <c r="I34" s="12"/>
      <c r="J34" s="12"/>
      <c r="K34" s="12"/>
      <c r="L34" s="12"/>
      <c r="M34" s="12"/>
      <c r="N34" s="12"/>
      <c r="O34" s="12"/>
      <c r="P34" s="12" t="s">
        <v>191</v>
      </c>
      <c r="Q34" s="12"/>
      <c r="R34" s="12" t="s">
        <v>260</v>
      </c>
      <c r="S34" s="12"/>
      <c r="T34" s="12"/>
      <c r="U34" s="12"/>
      <c r="V34" s="12"/>
      <c r="W34" s="12"/>
      <c r="X34" s="12" t="s">
        <v>48</v>
      </c>
      <c r="Y34" s="12"/>
      <c r="Z34" s="12"/>
    </row>
    <row r="35" spans="1:26" ht="21.75">
      <c r="A35" s="12"/>
      <c r="B35" s="23"/>
      <c r="C35" s="12"/>
      <c r="D35" s="12" t="s">
        <v>59</v>
      </c>
      <c r="E35" s="12"/>
      <c r="F35" s="12" t="s">
        <v>50</v>
      </c>
      <c r="G35" s="12"/>
      <c r="H35" s="12" t="s">
        <v>51</v>
      </c>
      <c r="I35" s="12"/>
      <c r="J35" s="12" t="s">
        <v>52</v>
      </c>
      <c r="K35" s="12"/>
      <c r="L35" s="12" t="s">
        <v>192</v>
      </c>
      <c r="M35" s="12"/>
      <c r="N35" s="12" t="s">
        <v>188</v>
      </c>
      <c r="O35" s="12"/>
      <c r="P35" s="12" t="s">
        <v>25</v>
      </c>
      <c r="Q35" s="12"/>
      <c r="R35" s="12" t="s">
        <v>259</v>
      </c>
      <c r="S35" s="12"/>
      <c r="T35" s="12" t="s">
        <v>165</v>
      </c>
      <c r="U35" s="12"/>
      <c r="V35" s="12" t="s">
        <v>194</v>
      </c>
      <c r="W35" s="12"/>
      <c r="X35" s="12" t="s">
        <v>53</v>
      </c>
      <c r="Y35" s="12"/>
      <c r="Z35" s="12"/>
    </row>
    <row r="36" spans="1:26" ht="21.75">
      <c r="A36" s="22"/>
      <c r="B36" s="23" t="s">
        <v>6</v>
      </c>
      <c r="C36" s="22"/>
      <c r="D36" s="12" t="s">
        <v>65</v>
      </c>
      <c r="E36" s="12"/>
      <c r="F36" s="12" t="s">
        <v>64</v>
      </c>
      <c r="G36" s="12"/>
      <c r="H36" s="12" t="s">
        <v>57</v>
      </c>
      <c r="I36" s="12"/>
      <c r="J36" s="12" t="s">
        <v>216</v>
      </c>
      <c r="K36" s="12"/>
      <c r="L36" s="12" t="s">
        <v>62</v>
      </c>
      <c r="M36" s="12"/>
      <c r="N36" s="12" t="s">
        <v>189</v>
      </c>
      <c r="O36" s="12"/>
      <c r="P36" s="12" t="s">
        <v>63</v>
      </c>
      <c r="Q36" s="12"/>
      <c r="R36" s="12" t="s">
        <v>54</v>
      </c>
      <c r="S36" s="12"/>
      <c r="T36" s="12" t="s">
        <v>193</v>
      </c>
      <c r="U36" s="12"/>
      <c r="V36" s="12" t="s">
        <v>195</v>
      </c>
      <c r="W36" s="12"/>
      <c r="X36" s="12" t="s">
        <v>61</v>
      </c>
      <c r="Y36" s="12"/>
      <c r="Z36" s="12" t="s">
        <v>60</v>
      </c>
    </row>
    <row r="37" spans="1:26" ht="21.75">
      <c r="A37" s="22"/>
      <c r="B37" s="23"/>
      <c r="C37" s="22"/>
      <c r="D37" s="112" t="s">
        <v>116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21.75">
      <c r="A38" s="14" t="s">
        <v>140</v>
      </c>
      <c r="B38" s="85"/>
      <c r="C38" s="14"/>
      <c r="D38" s="29">
        <v>7519938</v>
      </c>
      <c r="E38" s="29"/>
      <c r="F38" s="71" t="s">
        <v>30</v>
      </c>
      <c r="G38" s="29"/>
      <c r="H38" s="71" t="s">
        <v>30</v>
      </c>
      <c r="I38" s="29"/>
      <c r="J38" s="29">
        <v>16436492</v>
      </c>
      <c r="K38" s="29"/>
      <c r="L38" s="29">
        <v>896495</v>
      </c>
      <c r="M38" s="29"/>
      <c r="N38" s="57">
        <v>2135301</v>
      </c>
      <c r="O38" s="29"/>
      <c r="P38" s="29">
        <v>165577</v>
      </c>
      <c r="Q38" s="29"/>
      <c r="R38" s="29">
        <v>163035</v>
      </c>
      <c r="S38" s="29"/>
      <c r="T38" s="29">
        <v>820666</v>
      </c>
      <c r="U38" s="29"/>
      <c r="V38" s="29">
        <v>15648444</v>
      </c>
      <c r="W38" s="29"/>
      <c r="X38" s="29">
        <v>-720700</v>
      </c>
      <c r="Y38" s="29"/>
      <c r="Z38" s="29">
        <f>SUM(D38:X38)</f>
        <v>43065248</v>
      </c>
    </row>
    <row r="39" spans="1:26" ht="21.75">
      <c r="A39" s="13" t="s">
        <v>209</v>
      </c>
      <c r="B39" s="84"/>
      <c r="C39" s="13"/>
      <c r="D39" s="15"/>
      <c r="E39" s="15"/>
      <c r="F39" s="16"/>
      <c r="G39" s="15"/>
      <c r="H39" s="16"/>
      <c r="I39" s="15"/>
      <c r="J39" s="15"/>
      <c r="K39" s="15"/>
      <c r="L39" s="15"/>
      <c r="M39" s="15"/>
      <c r="N39" s="58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3" ht="21.75">
      <c r="A40" s="13" t="s">
        <v>240</v>
      </c>
      <c r="B40" s="84"/>
      <c r="C40" s="13"/>
    </row>
    <row r="41" spans="1:26" ht="21.75">
      <c r="A41" s="13" t="s">
        <v>185</v>
      </c>
      <c r="B41" s="84">
        <v>14</v>
      </c>
      <c r="C41" s="13"/>
      <c r="D41" s="16" t="s">
        <v>30</v>
      </c>
      <c r="E41" s="15"/>
      <c r="F41" s="16" t="s">
        <v>30</v>
      </c>
      <c r="G41" s="15"/>
      <c r="H41" s="16" t="s">
        <v>30</v>
      </c>
      <c r="I41" s="15"/>
      <c r="J41" s="16" t="s">
        <v>30</v>
      </c>
      <c r="K41" s="15"/>
      <c r="L41" s="16" t="s">
        <v>30</v>
      </c>
      <c r="M41" s="15"/>
      <c r="N41" s="16" t="s">
        <v>30</v>
      </c>
      <c r="O41" s="15"/>
      <c r="P41" s="16" t="s">
        <v>30</v>
      </c>
      <c r="Q41" s="15"/>
      <c r="R41" s="16" t="s">
        <v>30</v>
      </c>
      <c r="S41" s="15"/>
      <c r="T41" s="16" t="s">
        <v>30</v>
      </c>
      <c r="U41" s="15"/>
      <c r="V41" s="16" t="s">
        <v>30</v>
      </c>
      <c r="W41" s="15"/>
      <c r="X41" s="16" t="s">
        <v>30</v>
      </c>
      <c r="Y41" s="15"/>
      <c r="Z41" s="16" t="s">
        <v>30</v>
      </c>
    </row>
    <row r="42" spans="1:26" ht="21.75">
      <c r="A42" s="13" t="s">
        <v>243</v>
      </c>
      <c r="B42" s="84"/>
      <c r="C42" s="13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1.75">
      <c r="A43" s="13" t="s">
        <v>215</v>
      </c>
      <c r="B43" s="84"/>
      <c r="C43" s="13"/>
      <c r="D43" s="16" t="s">
        <v>30</v>
      </c>
      <c r="E43" s="16"/>
      <c r="F43" s="16" t="s">
        <v>30</v>
      </c>
      <c r="G43" s="16"/>
      <c r="H43" s="16" t="s">
        <v>30</v>
      </c>
      <c r="I43" s="16"/>
      <c r="J43" s="16" t="s">
        <v>30</v>
      </c>
      <c r="K43" s="16"/>
      <c r="L43" s="15">
        <v>-1533293</v>
      </c>
      <c r="M43" s="16"/>
      <c r="N43" s="16" t="s">
        <v>30</v>
      </c>
      <c r="O43" s="16"/>
      <c r="P43" s="16" t="s">
        <v>30</v>
      </c>
      <c r="Q43" s="16"/>
      <c r="R43" s="16" t="s">
        <v>30</v>
      </c>
      <c r="S43" s="16"/>
      <c r="T43" s="16" t="s">
        <v>30</v>
      </c>
      <c r="U43" s="16"/>
      <c r="V43" s="16" t="s">
        <v>30</v>
      </c>
      <c r="W43" s="16"/>
      <c r="X43" s="16" t="s">
        <v>30</v>
      </c>
      <c r="Y43" s="16"/>
      <c r="Z43" s="15">
        <f>SUM(D43:X43)</f>
        <v>-1533293</v>
      </c>
    </row>
    <row r="44" spans="1:26" ht="21.75">
      <c r="A44" s="13" t="s">
        <v>217</v>
      </c>
      <c r="B44" s="84"/>
      <c r="C44" s="13"/>
      <c r="D44" s="19" t="s">
        <v>30</v>
      </c>
      <c r="E44" s="16"/>
      <c r="F44" s="19" t="s">
        <v>30</v>
      </c>
      <c r="G44" s="16"/>
      <c r="H44" s="19" t="s">
        <v>30</v>
      </c>
      <c r="I44" s="16"/>
      <c r="J44" s="19" t="s">
        <v>30</v>
      </c>
      <c r="K44" s="87"/>
      <c r="L44" s="19" t="s">
        <v>30</v>
      </c>
      <c r="M44" s="87"/>
      <c r="N44" s="19" t="s">
        <v>30</v>
      </c>
      <c r="O44" s="87"/>
      <c r="P44" s="20">
        <v>-295702</v>
      </c>
      <c r="Q44" s="87"/>
      <c r="R44" s="20">
        <v>45770</v>
      </c>
      <c r="S44" s="16"/>
      <c r="T44" s="19" t="s">
        <v>30</v>
      </c>
      <c r="U44" s="16"/>
      <c r="V44" s="19" t="s">
        <v>30</v>
      </c>
      <c r="W44" s="16"/>
      <c r="X44" s="19" t="s">
        <v>30</v>
      </c>
      <c r="Y44" s="16"/>
      <c r="Z44" s="20">
        <f>SUM(D44:X44)</f>
        <v>-249932</v>
      </c>
    </row>
    <row r="45" spans="1:26" ht="21.75">
      <c r="A45" s="13" t="s">
        <v>213</v>
      </c>
      <c r="B45" s="84"/>
      <c r="C45" s="13"/>
      <c r="D45" s="96"/>
      <c r="E45" s="16"/>
      <c r="F45" s="96"/>
      <c r="G45" s="16"/>
      <c r="H45" s="96"/>
      <c r="I45" s="16"/>
      <c r="J45" s="96"/>
      <c r="K45" s="16"/>
      <c r="L45" s="96"/>
      <c r="M45" s="16"/>
      <c r="N45" s="96"/>
      <c r="O45" s="16"/>
      <c r="P45" s="96"/>
      <c r="Q45" s="16"/>
      <c r="R45" s="96"/>
      <c r="S45" s="16"/>
      <c r="T45" s="96"/>
      <c r="U45" s="16"/>
      <c r="V45" s="96"/>
      <c r="W45" s="16"/>
      <c r="X45" s="96"/>
      <c r="Y45" s="16"/>
      <c r="Z45" s="96"/>
    </row>
    <row r="46" spans="1:26" ht="21.75">
      <c r="A46" s="13" t="s">
        <v>214</v>
      </c>
      <c r="B46" s="84"/>
      <c r="C46" s="13"/>
      <c r="D46" s="16" t="s">
        <v>30</v>
      </c>
      <c r="E46" s="15"/>
      <c r="F46" s="16" t="s">
        <v>30</v>
      </c>
      <c r="G46" s="16"/>
      <c r="H46" s="16" t="s">
        <v>30</v>
      </c>
      <c r="I46" s="15"/>
      <c r="J46" s="16" t="s">
        <v>30</v>
      </c>
      <c r="K46" s="15"/>
      <c r="L46" s="98">
        <f>SUM(L43:L44)</f>
        <v>-1533293</v>
      </c>
      <c r="M46" s="15"/>
      <c r="N46" s="16" t="s">
        <v>30</v>
      </c>
      <c r="O46" s="15"/>
      <c r="P46" s="98">
        <f>SUM(P43:P44)</f>
        <v>-295702</v>
      </c>
      <c r="Q46" s="15"/>
      <c r="R46" s="98">
        <f>SUM(R43:R44)</f>
        <v>45770</v>
      </c>
      <c r="S46" s="15"/>
      <c r="T46" s="16" t="s">
        <v>30</v>
      </c>
      <c r="U46" s="15"/>
      <c r="V46" s="16" t="s">
        <v>30</v>
      </c>
      <c r="W46" s="15"/>
      <c r="X46" s="16" t="s">
        <v>30</v>
      </c>
      <c r="Y46" s="15"/>
      <c r="Z46" s="98">
        <f>SUM(Z43:Z44)</f>
        <v>-1783225</v>
      </c>
    </row>
    <row r="47" spans="1:26" ht="21.75">
      <c r="A47" s="13" t="s">
        <v>45</v>
      </c>
      <c r="B47" s="84"/>
      <c r="C47" s="13"/>
      <c r="D47" s="19" t="s">
        <v>30</v>
      </c>
      <c r="E47" s="16"/>
      <c r="F47" s="19" t="s">
        <v>30</v>
      </c>
      <c r="G47" s="16"/>
      <c r="H47" s="19" t="s">
        <v>30</v>
      </c>
      <c r="I47" s="16"/>
      <c r="J47" s="19" t="s">
        <v>30</v>
      </c>
      <c r="K47" s="16"/>
      <c r="L47" s="19" t="s">
        <v>30</v>
      </c>
      <c r="M47" s="16"/>
      <c r="N47" s="19" t="s">
        <v>30</v>
      </c>
      <c r="O47" s="16"/>
      <c r="P47" s="19" t="s">
        <v>30</v>
      </c>
      <c r="Q47" s="16"/>
      <c r="R47" s="19" t="s">
        <v>30</v>
      </c>
      <c r="S47" s="16"/>
      <c r="T47" s="19" t="s">
        <v>30</v>
      </c>
      <c r="U47" s="16"/>
      <c r="V47" s="20">
        <v>2510330</v>
      </c>
      <c r="W47" s="16"/>
      <c r="X47" s="19" t="s">
        <v>30</v>
      </c>
      <c r="Y47" s="16"/>
      <c r="Z47" s="20">
        <f>SUM(D47:X47)</f>
        <v>2510330</v>
      </c>
    </row>
    <row r="48" spans="1:26" ht="21.75">
      <c r="A48" s="13" t="s">
        <v>212</v>
      </c>
      <c r="D48" s="16" t="s">
        <v>30</v>
      </c>
      <c r="E48" s="8"/>
      <c r="F48" s="16" t="s">
        <v>30</v>
      </c>
      <c r="G48" s="16"/>
      <c r="H48" s="16" t="s">
        <v>30</v>
      </c>
      <c r="I48" s="8"/>
      <c r="J48" s="16" t="s">
        <v>30</v>
      </c>
      <c r="K48" s="8"/>
      <c r="L48" s="103">
        <f>SUM(L46:L47)</f>
        <v>-1533293</v>
      </c>
      <c r="M48" s="8"/>
      <c r="N48" s="16" t="s">
        <v>30</v>
      </c>
      <c r="O48" s="8"/>
      <c r="P48" s="103">
        <f>SUM(P46:P47)</f>
        <v>-295702</v>
      </c>
      <c r="Q48" s="8"/>
      <c r="R48" s="103">
        <f>SUM(R46:R47)</f>
        <v>45770</v>
      </c>
      <c r="S48" s="8"/>
      <c r="T48" s="16" t="s">
        <v>30</v>
      </c>
      <c r="U48" s="8"/>
      <c r="V48" s="103">
        <f>SUM(V46:V47)</f>
        <v>2510330</v>
      </c>
      <c r="W48" s="8"/>
      <c r="X48" s="16" t="s">
        <v>30</v>
      </c>
      <c r="Y48" s="8"/>
      <c r="Z48" s="15">
        <f>SUM(Z46:Z47)</f>
        <v>727105</v>
      </c>
    </row>
    <row r="49" spans="1:26" ht="21.75">
      <c r="A49" s="13" t="s">
        <v>55</v>
      </c>
      <c r="B49" s="84"/>
      <c r="C49" s="13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5"/>
    </row>
    <row r="50" spans="1:26" ht="21.75">
      <c r="A50" s="5" t="s">
        <v>149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21.75">
      <c r="A51" s="13" t="s">
        <v>197</v>
      </c>
      <c r="B51" s="84">
        <v>30</v>
      </c>
      <c r="C51" s="13"/>
      <c r="D51" s="19" t="s">
        <v>30</v>
      </c>
      <c r="E51" s="16"/>
      <c r="F51" s="19" t="s">
        <v>30</v>
      </c>
      <c r="G51" s="16"/>
      <c r="H51" s="19" t="s">
        <v>30</v>
      </c>
      <c r="I51" s="16"/>
      <c r="J51" s="19" t="s">
        <v>30</v>
      </c>
      <c r="K51" s="16"/>
      <c r="L51" s="19" t="s">
        <v>30</v>
      </c>
      <c r="M51" s="16"/>
      <c r="N51" s="19" t="s">
        <v>30</v>
      </c>
      <c r="O51" s="16"/>
      <c r="P51" s="19" t="s">
        <v>30</v>
      </c>
      <c r="Q51" s="16"/>
      <c r="R51" s="19" t="s">
        <v>30</v>
      </c>
      <c r="S51" s="16"/>
      <c r="T51" s="19" t="s">
        <v>30</v>
      </c>
      <c r="U51" s="16"/>
      <c r="V51" s="20">
        <v>-1653957</v>
      </c>
      <c r="W51" s="16"/>
      <c r="X51" s="19" t="s">
        <v>30</v>
      </c>
      <c r="Y51" s="16"/>
      <c r="Z51" s="20">
        <f>SUM(D51:X51)</f>
        <v>-1653957</v>
      </c>
    </row>
    <row r="52" spans="1:26" ht="21.75" customHeight="1" thickBot="1">
      <c r="A52" s="14" t="s">
        <v>141</v>
      </c>
      <c r="B52" s="85"/>
      <c r="C52" s="14"/>
      <c r="D52" s="30">
        <f>D38</f>
        <v>7519938</v>
      </c>
      <c r="E52" s="29"/>
      <c r="F52" s="31" t="s">
        <v>30</v>
      </c>
      <c r="G52" s="29"/>
      <c r="H52" s="31" t="s">
        <v>30</v>
      </c>
      <c r="I52" s="29"/>
      <c r="J52" s="30">
        <f>J38</f>
        <v>16436492</v>
      </c>
      <c r="K52" s="29"/>
      <c r="L52" s="30">
        <f>L38+L48</f>
        <v>-636798</v>
      </c>
      <c r="M52" s="29"/>
      <c r="N52" s="30">
        <f>N38</f>
        <v>2135301</v>
      </c>
      <c r="O52" s="29"/>
      <c r="P52" s="30">
        <f>P38+P48</f>
        <v>-130125</v>
      </c>
      <c r="Q52" s="29"/>
      <c r="R52" s="30">
        <f>R38+R48</f>
        <v>208805</v>
      </c>
      <c r="S52" s="29"/>
      <c r="T52" s="30">
        <f>T38</f>
        <v>820666</v>
      </c>
      <c r="U52" s="29"/>
      <c r="V52" s="30">
        <f>V38+V48+V51</f>
        <v>16504817</v>
      </c>
      <c r="W52" s="29"/>
      <c r="X52" s="30">
        <f>X38</f>
        <v>-720700</v>
      </c>
      <c r="Y52" s="29"/>
      <c r="Z52" s="30">
        <f>Z38+Z48+Z51</f>
        <v>42138396</v>
      </c>
    </row>
    <row r="53" ht="22.5" thickTop="1"/>
  </sheetData>
  <mergeCells count="8">
    <mergeCell ref="D5:Z5"/>
    <mergeCell ref="J6:R6"/>
    <mergeCell ref="D37:Z37"/>
    <mergeCell ref="T6:V6"/>
    <mergeCell ref="D10:Z10"/>
    <mergeCell ref="D32:Z32"/>
    <mergeCell ref="J33:R33"/>
    <mergeCell ref="T33:V33"/>
  </mergeCells>
  <printOptions/>
  <pageMargins left="0.6" right="0.3" top="0.48" bottom="0.5" header="0.5" footer="0.5"/>
  <pageSetup firstPageNumber="10" useFirstPageNumber="1" horizontalDpi="600" verticalDpi="600" orientation="landscape" paperSize="9" scale="78" r:id="rId1"/>
  <headerFooter alignWithMargins="0">
    <oddFooter>&amp;Lหมายเหตุประกอบงบการเงินเป็นส่วนหนึ่งของงบการเงินนี้
&amp;R&amp;P</oddFooter>
  </headerFooter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19"/>
  <sheetViews>
    <sheetView showGridLines="0" tabSelected="1" view="pageBreakPreview" zoomScaleSheetLayoutView="100" workbookViewId="0" topLeftCell="A79">
      <selection activeCell="A81" sqref="A81"/>
    </sheetView>
  </sheetViews>
  <sheetFormatPr defaultColWidth="9.140625" defaultRowHeight="22.5" customHeight="1"/>
  <cols>
    <col min="1" max="1" width="51.7109375" style="34" customWidth="1"/>
    <col min="2" max="2" width="7.421875" style="26" customWidth="1"/>
    <col min="3" max="3" width="12.00390625" style="34" customWidth="1"/>
    <col min="4" max="4" width="1.1484375" style="34" customWidth="1"/>
    <col min="5" max="5" width="12.00390625" style="34" customWidth="1"/>
    <col min="6" max="6" width="0.9921875" style="34" customWidth="1"/>
    <col min="7" max="7" width="11.7109375" style="34" customWidth="1"/>
    <col min="8" max="8" width="1.1484375" style="34" customWidth="1"/>
    <col min="9" max="9" width="11.7109375" style="34" customWidth="1"/>
    <col min="10" max="16384" width="9.140625" style="34" customWidth="1"/>
  </cols>
  <sheetData>
    <row r="1" spans="1:2" ht="22.5" customHeight="1">
      <c r="A1" s="1" t="s">
        <v>0</v>
      </c>
      <c r="B1" s="33"/>
    </row>
    <row r="2" spans="1:2" ht="22.5" customHeight="1">
      <c r="A2" s="1" t="s">
        <v>67</v>
      </c>
      <c r="B2" s="33"/>
    </row>
    <row r="3" spans="1:2" ht="22.5" customHeight="1">
      <c r="A3" s="1" t="s">
        <v>143</v>
      </c>
      <c r="B3" s="33"/>
    </row>
    <row r="4" spans="1:2" ht="22.5" customHeight="1">
      <c r="A4" s="2"/>
      <c r="B4" s="33"/>
    </row>
    <row r="5" spans="1:9" s="3" customFormat="1" ht="22.5" customHeight="1">
      <c r="A5" s="34"/>
      <c r="B5" s="26"/>
      <c r="C5" s="110" t="s">
        <v>4</v>
      </c>
      <c r="D5" s="110"/>
      <c r="E5" s="110"/>
      <c r="F5" s="6"/>
      <c r="G5" s="110" t="s">
        <v>5</v>
      </c>
      <c r="H5" s="110"/>
      <c r="I5" s="110"/>
    </row>
    <row r="6" spans="1:9" ht="22.5" customHeight="1">
      <c r="A6" s="3"/>
      <c r="B6" s="26" t="s">
        <v>6</v>
      </c>
      <c r="C6" s="35">
        <v>2549</v>
      </c>
      <c r="D6" s="35"/>
      <c r="E6" s="35">
        <v>2548</v>
      </c>
      <c r="F6" s="35"/>
      <c r="G6" s="35">
        <v>2549</v>
      </c>
      <c r="H6" s="35"/>
      <c r="I6" s="35">
        <v>2548</v>
      </c>
    </row>
    <row r="7" spans="3:9" ht="22.5" customHeight="1">
      <c r="C7" s="109" t="s">
        <v>3</v>
      </c>
      <c r="D7" s="109"/>
      <c r="E7" s="109"/>
      <c r="F7" s="109"/>
      <c r="G7" s="109"/>
      <c r="H7" s="109"/>
      <c r="I7" s="109"/>
    </row>
    <row r="8" spans="1:9" ht="22.5" customHeight="1">
      <c r="A8" s="32" t="s">
        <v>68</v>
      </c>
      <c r="B8" s="33"/>
      <c r="C8" s="36"/>
      <c r="D8" s="36"/>
      <c r="E8" s="36"/>
      <c r="F8" s="36"/>
      <c r="G8" s="36"/>
      <c r="H8" s="36"/>
      <c r="I8" s="36"/>
    </row>
    <row r="9" spans="1:9" ht="22.5" customHeight="1">
      <c r="A9" s="34" t="s">
        <v>45</v>
      </c>
      <c r="C9" s="36">
        <v>2510330</v>
      </c>
      <c r="D9" s="36"/>
      <c r="E9" s="36">
        <v>6747279</v>
      </c>
      <c r="F9" s="36"/>
      <c r="G9" s="36">
        <v>2510330</v>
      </c>
      <c r="H9" s="36"/>
      <c r="I9" s="36">
        <v>6747279</v>
      </c>
    </row>
    <row r="10" spans="1:9" ht="22.5" customHeight="1">
      <c r="A10" s="27" t="s">
        <v>131</v>
      </c>
      <c r="B10" s="33"/>
      <c r="C10" s="36"/>
      <c r="D10" s="36"/>
      <c r="E10" s="36"/>
      <c r="F10" s="36"/>
      <c r="G10" s="36"/>
      <c r="H10" s="36"/>
      <c r="I10" s="36"/>
    </row>
    <row r="11" spans="1:9" ht="22.5" customHeight="1">
      <c r="A11" s="34" t="s">
        <v>69</v>
      </c>
      <c r="C11" s="36">
        <v>3740302</v>
      </c>
      <c r="D11" s="36"/>
      <c r="E11" s="36">
        <v>3200147</v>
      </c>
      <c r="F11" s="36"/>
      <c r="G11" s="36">
        <v>1590093</v>
      </c>
      <c r="H11" s="36"/>
      <c r="I11" s="36">
        <v>1298320</v>
      </c>
    </row>
    <row r="12" spans="1:9" ht="22.5" customHeight="1">
      <c r="A12" s="34" t="s">
        <v>70</v>
      </c>
      <c r="C12" s="36">
        <v>-45608</v>
      </c>
      <c r="D12" s="36"/>
      <c r="E12" s="36">
        <v>73264</v>
      </c>
      <c r="F12" s="36"/>
      <c r="G12" s="36">
        <v>-1602</v>
      </c>
      <c r="H12" s="36"/>
      <c r="I12" s="36">
        <v>-8378</v>
      </c>
    </row>
    <row r="13" spans="1:9" ht="22.5" customHeight="1">
      <c r="A13" s="34" t="s">
        <v>102</v>
      </c>
      <c r="C13" s="36">
        <v>22970</v>
      </c>
      <c r="D13" s="36"/>
      <c r="E13" s="36">
        <v>73685</v>
      </c>
      <c r="F13" s="36"/>
      <c r="G13" s="36">
        <v>-54168</v>
      </c>
      <c r="H13" s="36"/>
      <c r="I13" s="36">
        <v>26603</v>
      </c>
    </row>
    <row r="14" spans="1:9" ht="22.5" customHeight="1">
      <c r="A14" s="34" t="s">
        <v>139</v>
      </c>
      <c r="C14" s="37" t="s">
        <v>30</v>
      </c>
      <c r="D14" s="36"/>
      <c r="E14" s="36">
        <v>-60993</v>
      </c>
      <c r="F14" s="36"/>
      <c r="G14" s="37" t="s">
        <v>30</v>
      </c>
      <c r="H14" s="36"/>
      <c r="I14" s="36">
        <v>-26052</v>
      </c>
    </row>
    <row r="15" spans="1:9" ht="22.5" customHeight="1">
      <c r="A15" s="34" t="s">
        <v>134</v>
      </c>
      <c r="C15" s="36">
        <v>-762567</v>
      </c>
      <c r="D15" s="36"/>
      <c r="E15" s="36">
        <v>-810604</v>
      </c>
      <c r="F15" s="36"/>
      <c r="G15" s="36">
        <v>-3637802</v>
      </c>
      <c r="H15" s="36"/>
      <c r="I15" s="36">
        <v>-6215195</v>
      </c>
    </row>
    <row r="16" spans="1:9" ht="22.5" customHeight="1">
      <c r="A16" s="34" t="s">
        <v>132</v>
      </c>
      <c r="C16" s="36">
        <v>36917</v>
      </c>
      <c r="D16" s="36"/>
      <c r="E16" s="36">
        <v>136369</v>
      </c>
      <c r="F16" s="36"/>
      <c r="G16" s="36">
        <v>619214</v>
      </c>
      <c r="H16" s="36"/>
      <c r="I16" s="36">
        <v>172050</v>
      </c>
    </row>
    <row r="17" spans="1:9" ht="22.5" customHeight="1">
      <c r="A17" s="34" t="s">
        <v>175</v>
      </c>
      <c r="C17" s="36"/>
      <c r="D17" s="36"/>
      <c r="E17" s="36"/>
      <c r="F17" s="36"/>
      <c r="G17" s="36"/>
      <c r="H17" s="36"/>
      <c r="I17" s="36"/>
    </row>
    <row r="18" spans="1:9" ht="22.5" customHeight="1">
      <c r="A18" s="34" t="s">
        <v>261</v>
      </c>
      <c r="C18" s="36">
        <v>-16792</v>
      </c>
      <c r="D18" s="36"/>
      <c r="E18" s="36">
        <v>-940468</v>
      </c>
      <c r="F18" s="36"/>
      <c r="G18" s="36">
        <v>-21784</v>
      </c>
      <c r="H18" s="36"/>
      <c r="I18" s="36">
        <v>-2384</v>
      </c>
    </row>
    <row r="19" spans="1:9" ht="22.5" customHeight="1">
      <c r="A19" s="34" t="s">
        <v>221</v>
      </c>
      <c r="C19" s="36">
        <v>13501</v>
      </c>
      <c r="D19" s="36"/>
      <c r="E19" s="36">
        <v>2697</v>
      </c>
      <c r="F19" s="36"/>
      <c r="G19" s="36">
        <v>4355</v>
      </c>
      <c r="H19" s="36"/>
      <c r="I19" s="36">
        <v>529</v>
      </c>
    </row>
    <row r="20" spans="1:9" ht="22.5" customHeight="1">
      <c r="A20" s="34" t="s">
        <v>117</v>
      </c>
      <c r="C20" s="37" t="s">
        <v>30</v>
      </c>
      <c r="D20" s="36"/>
      <c r="E20" s="36">
        <v>-8</v>
      </c>
      <c r="F20" s="36"/>
      <c r="G20" s="37" t="s">
        <v>30</v>
      </c>
      <c r="H20" s="36"/>
      <c r="I20" s="37" t="s">
        <v>30</v>
      </c>
    </row>
    <row r="21" spans="1:9" ht="22.5" customHeight="1">
      <c r="A21" s="34" t="s">
        <v>118</v>
      </c>
      <c r="C21" s="37" t="s">
        <v>30</v>
      </c>
      <c r="D21" s="36"/>
      <c r="E21" s="36">
        <v>107238</v>
      </c>
      <c r="F21" s="36"/>
      <c r="G21" s="37" t="s">
        <v>30</v>
      </c>
      <c r="H21" s="36"/>
      <c r="I21" s="36">
        <v>927</v>
      </c>
    </row>
    <row r="22" spans="1:9" ht="22.5" customHeight="1">
      <c r="A22" s="34" t="s">
        <v>119</v>
      </c>
      <c r="C22" s="36"/>
      <c r="D22" s="36"/>
      <c r="E22" s="36"/>
      <c r="F22" s="36"/>
      <c r="G22" s="36"/>
      <c r="H22" s="36"/>
      <c r="I22" s="36"/>
    </row>
    <row r="23" spans="1:9" ht="22.5" customHeight="1">
      <c r="A23" s="34" t="s">
        <v>244</v>
      </c>
      <c r="C23" s="36">
        <v>-3402</v>
      </c>
      <c r="D23" s="36"/>
      <c r="E23" s="36">
        <v>-94205</v>
      </c>
      <c r="F23" s="36"/>
      <c r="G23" s="36">
        <v>51197</v>
      </c>
      <c r="H23" s="36"/>
      <c r="I23" s="36">
        <v>-77603</v>
      </c>
    </row>
    <row r="24" spans="1:9" ht="22.5" customHeight="1">
      <c r="A24" s="34" t="s">
        <v>123</v>
      </c>
      <c r="C24" s="36">
        <v>14289</v>
      </c>
      <c r="D24" s="36"/>
      <c r="E24" s="36">
        <v>26421</v>
      </c>
      <c r="F24" s="36"/>
      <c r="G24" s="36">
        <v>14289</v>
      </c>
      <c r="H24" s="36"/>
      <c r="I24" s="36">
        <v>26421</v>
      </c>
    </row>
    <row r="25" spans="1:9" ht="22.5" customHeight="1">
      <c r="A25" s="34" t="s">
        <v>133</v>
      </c>
      <c r="C25" s="36">
        <v>-80473</v>
      </c>
      <c r="D25" s="36"/>
      <c r="E25" s="36">
        <v>-40767</v>
      </c>
      <c r="F25" s="36"/>
      <c r="G25" s="36">
        <v>-180967</v>
      </c>
      <c r="H25" s="36"/>
      <c r="I25" s="36">
        <v>-200474</v>
      </c>
    </row>
    <row r="26" spans="1:9" ht="22.5" customHeight="1">
      <c r="A26" s="34" t="s">
        <v>44</v>
      </c>
      <c r="C26" s="36">
        <v>1953286</v>
      </c>
      <c r="D26" s="36"/>
      <c r="E26" s="36">
        <v>1244755</v>
      </c>
      <c r="F26" s="36"/>
      <c r="G26" s="36">
        <v>1207560</v>
      </c>
      <c r="H26" s="36"/>
      <c r="I26" s="36">
        <v>862353</v>
      </c>
    </row>
    <row r="27" spans="1:9" ht="22.5" customHeight="1">
      <c r="A27" s="34" t="s">
        <v>71</v>
      </c>
      <c r="C27" s="36">
        <v>33755</v>
      </c>
      <c r="D27" s="36"/>
      <c r="E27" s="36">
        <v>44812</v>
      </c>
      <c r="F27" s="36"/>
      <c r="G27" s="36">
        <v>8346</v>
      </c>
      <c r="H27" s="36"/>
      <c r="I27" s="36">
        <v>6962</v>
      </c>
    </row>
    <row r="28" spans="1:9" ht="22.5" customHeight="1">
      <c r="A28" s="34" t="s">
        <v>160</v>
      </c>
      <c r="C28" s="36">
        <v>329008</v>
      </c>
      <c r="D28" s="36"/>
      <c r="E28" s="36">
        <v>1592879</v>
      </c>
      <c r="F28" s="36"/>
      <c r="G28" s="36">
        <v>-55812</v>
      </c>
      <c r="H28" s="36"/>
      <c r="I28" s="36">
        <v>37394</v>
      </c>
    </row>
    <row r="29" spans="1:9" ht="22.5" customHeight="1">
      <c r="A29" s="34" t="s">
        <v>161</v>
      </c>
      <c r="C29" s="37" t="s">
        <v>30</v>
      </c>
      <c r="D29" s="36"/>
      <c r="E29" s="36">
        <v>-36841</v>
      </c>
      <c r="F29" s="36"/>
      <c r="G29" s="37" t="s">
        <v>30</v>
      </c>
      <c r="H29" s="36"/>
      <c r="I29" s="36">
        <v>-36841</v>
      </c>
    </row>
    <row r="30" spans="1:9" ht="22.5" customHeight="1">
      <c r="A30" s="34" t="s">
        <v>97</v>
      </c>
      <c r="C30" s="39">
        <v>37313</v>
      </c>
      <c r="D30" s="36"/>
      <c r="E30" s="39">
        <v>117594</v>
      </c>
      <c r="F30" s="36"/>
      <c r="G30" s="40" t="s">
        <v>30</v>
      </c>
      <c r="H30" s="36"/>
      <c r="I30" s="40" t="s">
        <v>30</v>
      </c>
    </row>
    <row r="31" spans="1:9" ht="22.5" customHeight="1">
      <c r="A31" s="2"/>
      <c r="C31" s="78">
        <f>SUM(C9:C30)</f>
        <v>7782829</v>
      </c>
      <c r="D31" s="78"/>
      <c r="E31" s="78">
        <f>SUM(E9:E30)</f>
        <v>11383254</v>
      </c>
      <c r="F31" s="78"/>
      <c r="G31" s="78">
        <f>SUM(G9:G30)</f>
        <v>2053249</v>
      </c>
      <c r="H31" s="78"/>
      <c r="I31" s="78">
        <f>SUM(I9:I30)</f>
        <v>2611911</v>
      </c>
    </row>
    <row r="33" spans="1:2" ht="22.5" customHeight="1">
      <c r="A33" s="1" t="s">
        <v>0</v>
      </c>
      <c r="B33" s="33"/>
    </row>
    <row r="34" spans="1:2" ht="22.5" customHeight="1">
      <c r="A34" s="1" t="s">
        <v>67</v>
      </c>
      <c r="B34" s="33"/>
    </row>
    <row r="35" spans="1:2" ht="22.5" customHeight="1">
      <c r="A35" s="1" t="s">
        <v>143</v>
      </c>
      <c r="B35" s="33"/>
    </row>
    <row r="36" ht="3.75" customHeight="1"/>
    <row r="37" spans="1:9" s="3" customFormat="1" ht="22.5" customHeight="1">
      <c r="A37" s="34"/>
      <c r="B37" s="26"/>
      <c r="C37" s="110" t="s">
        <v>4</v>
      </c>
      <c r="D37" s="110"/>
      <c r="E37" s="110"/>
      <c r="F37" s="6"/>
      <c r="G37" s="110" t="s">
        <v>5</v>
      </c>
      <c r="H37" s="110"/>
      <c r="I37" s="110"/>
    </row>
    <row r="38" spans="1:9" ht="22.5" customHeight="1">
      <c r="A38" s="3"/>
      <c r="B38" s="26" t="s">
        <v>6</v>
      </c>
      <c r="C38" s="35">
        <v>2549</v>
      </c>
      <c r="D38" s="35"/>
      <c r="E38" s="35">
        <v>2548</v>
      </c>
      <c r="F38" s="35"/>
      <c r="G38" s="35">
        <v>2549</v>
      </c>
      <c r="H38" s="35"/>
      <c r="I38" s="35">
        <v>2548</v>
      </c>
    </row>
    <row r="39" spans="3:9" ht="22.5" customHeight="1">
      <c r="C39" s="109" t="s">
        <v>3</v>
      </c>
      <c r="D39" s="109"/>
      <c r="E39" s="109"/>
      <c r="F39" s="109"/>
      <c r="G39" s="109"/>
      <c r="H39" s="109"/>
      <c r="I39" s="109"/>
    </row>
    <row r="40" spans="1:9" ht="22.5" customHeight="1">
      <c r="A40" s="27" t="s">
        <v>219</v>
      </c>
      <c r="C40" s="36"/>
      <c r="D40" s="36"/>
      <c r="E40" s="36"/>
      <c r="F40" s="36"/>
      <c r="G40" s="36"/>
      <c r="H40" s="36"/>
      <c r="I40" s="36"/>
    </row>
    <row r="41" spans="1:9" ht="22.5" customHeight="1">
      <c r="A41" s="34" t="s">
        <v>72</v>
      </c>
      <c r="C41" s="36">
        <v>-500056</v>
      </c>
      <c r="D41" s="36"/>
      <c r="E41" s="36">
        <v>-3334451</v>
      </c>
      <c r="F41" s="36"/>
      <c r="G41" s="36">
        <v>-552532</v>
      </c>
      <c r="H41" s="36"/>
      <c r="I41" s="36">
        <v>-3167639</v>
      </c>
    </row>
    <row r="42" spans="1:9" ht="22.5" customHeight="1">
      <c r="A42" s="34" t="s">
        <v>73</v>
      </c>
      <c r="C42" s="36">
        <v>-2759197</v>
      </c>
      <c r="D42" s="36"/>
      <c r="E42" s="36">
        <v>-5369970</v>
      </c>
      <c r="F42" s="36"/>
      <c r="G42" s="36">
        <v>998922</v>
      </c>
      <c r="H42" s="36"/>
      <c r="I42" s="36">
        <v>-5356509</v>
      </c>
    </row>
    <row r="43" spans="1:9" ht="22.5" customHeight="1">
      <c r="A43" s="34" t="s">
        <v>74</v>
      </c>
      <c r="C43" s="36">
        <v>-125332</v>
      </c>
      <c r="D43" s="36"/>
      <c r="E43" s="36">
        <v>-72537</v>
      </c>
      <c r="F43" s="36"/>
      <c r="G43" s="36">
        <v>-23067</v>
      </c>
      <c r="H43" s="36"/>
      <c r="I43" s="36">
        <v>-115060</v>
      </c>
    </row>
    <row r="44" spans="1:9" ht="22.5" customHeight="1">
      <c r="A44" s="34" t="s">
        <v>17</v>
      </c>
      <c r="C44" s="36">
        <v>-54809</v>
      </c>
      <c r="D44" s="36"/>
      <c r="E44" s="36">
        <v>23285</v>
      </c>
      <c r="F44" s="36"/>
      <c r="G44" s="36">
        <v>22330</v>
      </c>
      <c r="H44" s="36"/>
      <c r="I44" s="36">
        <v>-40949</v>
      </c>
    </row>
    <row r="45" spans="1:9" ht="22.5" customHeight="1">
      <c r="A45" s="27" t="s">
        <v>75</v>
      </c>
      <c r="C45" s="36"/>
      <c r="D45" s="36"/>
      <c r="E45" s="36"/>
      <c r="F45" s="36"/>
      <c r="G45" s="36"/>
      <c r="H45" s="36"/>
      <c r="I45" s="36"/>
    </row>
    <row r="46" spans="1:9" ht="22.5" customHeight="1">
      <c r="A46" s="34" t="s">
        <v>76</v>
      </c>
      <c r="C46" s="36">
        <v>580013</v>
      </c>
      <c r="D46" s="36"/>
      <c r="E46" s="36">
        <v>1266815</v>
      </c>
      <c r="F46" s="36"/>
      <c r="G46" s="36">
        <v>-222597</v>
      </c>
      <c r="H46" s="36"/>
      <c r="I46" s="36">
        <v>1198524</v>
      </c>
    </row>
    <row r="47" spans="1:9" ht="22.5" customHeight="1">
      <c r="A47" s="34" t="s">
        <v>22</v>
      </c>
      <c r="C47" s="56">
        <v>361347</v>
      </c>
      <c r="D47" s="56"/>
      <c r="E47" s="56">
        <v>-74962</v>
      </c>
      <c r="F47" s="56"/>
      <c r="G47" s="36">
        <v>-20622</v>
      </c>
      <c r="H47" s="56"/>
      <c r="I47" s="56">
        <v>220408</v>
      </c>
    </row>
    <row r="48" spans="1:9" ht="22.5" customHeight="1">
      <c r="A48" s="34" t="s">
        <v>176</v>
      </c>
      <c r="C48" s="36">
        <v>-1486494</v>
      </c>
      <c r="D48" s="36"/>
      <c r="E48" s="36">
        <v>-920957</v>
      </c>
      <c r="F48" s="36"/>
      <c r="G48" s="36">
        <v>-7598</v>
      </c>
      <c r="H48" s="36"/>
      <c r="I48" s="38">
        <v>-7315</v>
      </c>
    </row>
    <row r="49" spans="1:9" ht="22.5" customHeight="1">
      <c r="A49" s="2" t="s">
        <v>104</v>
      </c>
      <c r="B49" s="33"/>
      <c r="C49" s="75">
        <f>SUM(C31)+SUM(C41:C48)</f>
        <v>3798301</v>
      </c>
      <c r="D49" s="65"/>
      <c r="E49" s="75">
        <f>SUM(E31)+SUM(E41:E48)</f>
        <v>2900477</v>
      </c>
      <c r="F49" s="65"/>
      <c r="G49" s="75">
        <f>SUM(G31)+SUM(G41:G48)</f>
        <v>2248085</v>
      </c>
      <c r="H49" s="65"/>
      <c r="I49" s="75">
        <f>SUM(I31)+SUM(I41:I48)</f>
        <v>-4656629</v>
      </c>
    </row>
    <row r="50" spans="1:9" ht="5.25" customHeight="1">
      <c r="A50" s="2"/>
      <c r="B50" s="33"/>
      <c r="C50" s="36"/>
      <c r="D50" s="36"/>
      <c r="E50" s="36"/>
      <c r="F50" s="36"/>
      <c r="G50" s="36"/>
      <c r="H50" s="36"/>
      <c r="I50" s="36"/>
    </row>
    <row r="51" spans="1:9" ht="22.5" customHeight="1">
      <c r="A51" s="32" t="s">
        <v>77</v>
      </c>
      <c r="B51" s="33"/>
      <c r="C51" s="36"/>
      <c r="D51" s="36"/>
      <c r="E51" s="36"/>
      <c r="F51" s="36"/>
      <c r="G51" s="36"/>
      <c r="H51" s="36"/>
      <c r="I51" s="36"/>
    </row>
    <row r="52" spans="1:9" ht="22.5" customHeight="1">
      <c r="A52" s="34" t="s">
        <v>245</v>
      </c>
      <c r="C52" s="36">
        <v>36131</v>
      </c>
      <c r="D52" s="36"/>
      <c r="E52" s="36">
        <v>40767</v>
      </c>
      <c r="F52" s="36"/>
      <c r="G52" s="36">
        <v>187822</v>
      </c>
      <c r="H52" s="36"/>
      <c r="I52" s="36">
        <v>214729</v>
      </c>
    </row>
    <row r="53" spans="1:9" ht="22.5" customHeight="1">
      <c r="A53" s="34" t="s">
        <v>220</v>
      </c>
      <c r="C53" s="36">
        <v>342115</v>
      </c>
      <c r="D53" s="36"/>
      <c r="E53" s="36">
        <v>216845</v>
      </c>
      <c r="F53" s="36"/>
      <c r="G53" s="36">
        <v>2424913</v>
      </c>
      <c r="H53" s="36"/>
      <c r="I53" s="36">
        <v>3453944</v>
      </c>
    </row>
    <row r="54" spans="1:9" ht="22.5" customHeight="1">
      <c r="A54" s="34" t="s">
        <v>224</v>
      </c>
      <c r="C54" s="37" t="s">
        <v>30</v>
      </c>
      <c r="D54" s="36"/>
      <c r="E54" s="37" t="s">
        <v>30</v>
      </c>
      <c r="F54" s="36"/>
      <c r="G54" s="36">
        <v>-1870000</v>
      </c>
      <c r="H54" s="36"/>
      <c r="I54" s="37" t="s">
        <v>30</v>
      </c>
    </row>
    <row r="55" spans="1:9" ht="22.5" customHeight="1">
      <c r="A55" s="34" t="s">
        <v>98</v>
      </c>
      <c r="C55" s="37" t="s">
        <v>30</v>
      </c>
      <c r="D55" s="36"/>
      <c r="E55" s="37" t="s">
        <v>30</v>
      </c>
      <c r="F55" s="36"/>
      <c r="G55" s="36">
        <v>1643723</v>
      </c>
      <c r="H55" s="36"/>
      <c r="I55" s="36">
        <v>1941167</v>
      </c>
    </row>
    <row r="56" spans="1:9" ht="22.5" customHeight="1">
      <c r="A56" s="34" t="s">
        <v>177</v>
      </c>
      <c r="C56" s="37"/>
      <c r="D56" s="36"/>
      <c r="E56" s="37"/>
      <c r="F56" s="36"/>
      <c r="G56" s="36"/>
      <c r="H56" s="36"/>
      <c r="I56" s="36"/>
    </row>
    <row r="57" spans="1:9" ht="22.5" customHeight="1">
      <c r="A57" s="34" t="s">
        <v>246</v>
      </c>
      <c r="C57" s="36">
        <v>182890</v>
      </c>
      <c r="D57" s="36"/>
      <c r="E57" s="36">
        <v>1212488</v>
      </c>
      <c r="F57" s="36"/>
      <c r="G57" s="36">
        <v>59053</v>
      </c>
      <c r="H57" s="36"/>
      <c r="I57" s="36">
        <v>26307</v>
      </c>
    </row>
    <row r="58" spans="1:9" ht="22.5" customHeight="1">
      <c r="A58" s="34" t="s">
        <v>263</v>
      </c>
      <c r="C58" s="36"/>
      <c r="D58" s="36"/>
      <c r="E58" s="36"/>
      <c r="F58" s="36"/>
      <c r="G58" s="36"/>
      <c r="H58" s="36"/>
      <c r="I58" s="36"/>
    </row>
    <row r="59" spans="1:9" ht="22.5" customHeight="1">
      <c r="A59" s="34" t="s">
        <v>264</v>
      </c>
      <c r="B59" s="26">
        <v>6</v>
      </c>
      <c r="C59" s="36">
        <v>149384</v>
      </c>
      <c r="D59" s="36"/>
      <c r="E59" s="37" t="s">
        <v>30</v>
      </c>
      <c r="F59" s="36"/>
      <c r="G59" s="37" t="s">
        <v>30</v>
      </c>
      <c r="H59" s="36"/>
      <c r="I59" s="37" t="s">
        <v>30</v>
      </c>
    </row>
    <row r="60" spans="1:9" ht="22.5" customHeight="1">
      <c r="A60" s="34" t="s">
        <v>78</v>
      </c>
      <c r="C60" s="37" t="s">
        <v>30</v>
      </c>
      <c r="D60" s="36"/>
      <c r="E60" s="38">
        <v>2</v>
      </c>
      <c r="F60" s="36"/>
      <c r="G60" s="37" t="s">
        <v>30</v>
      </c>
      <c r="H60" s="36"/>
      <c r="I60" s="36">
        <v>19</v>
      </c>
    </row>
    <row r="61" spans="1:9" ht="22.5" customHeight="1">
      <c r="A61" s="34" t="s">
        <v>120</v>
      </c>
      <c r="C61" s="37" t="s">
        <v>30</v>
      </c>
      <c r="D61" s="38"/>
      <c r="E61" s="38">
        <v>106842</v>
      </c>
      <c r="F61" s="38"/>
      <c r="G61" s="37" t="s">
        <v>30</v>
      </c>
      <c r="H61" s="38"/>
      <c r="I61" s="38">
        <v>106842</v>
      </c>
    </row>
    <row r="62" spans="1:9" ht="22.5" customHeight="1">
      <c r="A62" s="34" t="s">
        <v>262</v>
      </c>
      <c r="C62" s="37" t="s">
        <v>30</v>
      </c>
      <c r="D62" s="36"/>
      <c r="E62" s="37" t="s">
        <v>30</v>
      </c>
      <c r="F62" s="36"/>
      <c r="G62" s="38">
        <v>7200</v>
      </c>
      <c r="H62" s="36"/>
      <c r="I62" s="37" t="s">
        <v>30</v>
      </c>
    </row>
    <row r="63" spans="1:9" ht="22.5" customHeight="1">
      <c r="A63" s="34" t="s">
        <v>79</v>
      </c>
      <c r="C63" s="36">
        <v>-8377402</v>
      </c>
      <c r="D63" s="36"/>
      <c r="E63" s="36">
        <v>-7666577</v>
      </c>
      <c r="F63" s="36"/>
      <c r="G63" s="36">
        <v>-3493121</v>
      </c>
      <c r="H63" s="36"/>
      <c r="I63" s="36">
        <v>-4568644</v>
      </c>
    </row>
    <row r="64" spans="1:9" ht="22.5" customHeight="1">
      <c r="A64" s="34" t="s">
        <v>178</v>
      </c>
      <c r="C64" s="36">
        <v>-77640</v>
      </c>
      <c r="D64" s="36"/>
      <c r="E64" s="36">
        <v>-39544</v>
      </c>
      <c r="F64" s="36"/>
      <c r="G64" s="36">
        <v>-8708</v>
      </c>
      <c r="H64" s="36"/>
      <c r="I64" s="36">
        <v>-6340</v>
      </c>
    </row>
    <row r="65" spans="1:9" ht="22.5" customHeight="1">
      <c r="A65" s="34" t="s">
        <v>179</v>
      </c>
      <c r="C65" s="37" t="s">
        <v>30</v>
      </c>
      <c r="D65" s="36"/>
      <c r="E65" s="36">
        <v>-7165</v>
      </c>
      <c r="F65" s="36"/>
      <c r="G65" s="37" t="s">
        <v>30</v>
      </c>
      <c r="H65" s="36"/>
      <c r="I65" s="37" t="s">
        <v>30</v>
      </c>
    </row>
    <row r="66" spans="1:9" ht="22.5" customHeight="1">
      <c r="A66" s="34" t="s">
        <v>180</v>
      </c>
      <c r="C66" s="36">
        <v>-146758</v>
      </c>
      <c r="D66" s="36"/>
      <c r="E66" s="36">
        <v>-1137742</v>
      </c>
      <c r="F66" s="36"/>
      <c r="G66" s="36">
        <v>-708208</v>
      </c>
      <c r="H66" s="36"/>
      <c r="I66" s="36">
        <v>-2643123</v>
      </c>
    </row>
    <row r="67" spans="1:9" ht="22.5" customHeight="1">
      <c r="A67" s="34" t="s">
        <v>226</v>
      </c>
      <c r="B67" s="26">
        <v>5</v>
      </c>
      <c r="C67" s="39">
        <v>26305</v>
      </c>
      <c r="D67" s="36"/>
      <c r="E67" s="39">
        <v>25321</v>
      </c>
      <c r="F67" s="36"/>
      <c r="G67" s="40" t="s">
        <v>30</v>
      </c>
      <c r="H67" s="36"/>
      <c r="I67" s="40" t="s">
        <v>30</v>
      </c>
    </row>
    <row r="68" spans="1:9" ht="22.5" customHeight="1">
      <c r="A68" s="2" t="s">
        <v>80</v>
      </c>
      <c r="B68" s="33"/>
      <c r="C68" s="66">
        <f>SUM(C52:C67)</f>
        <v>-7864975</v>
      </c>
      <c r="D68" s="65"/>
      <c r="E68" s="66">
        <f>SUM(E52:E67)</f>
        <v>-7248763</v>
      </c>
      <c r="F68" s="65"/>
      <c r="G68" s="66">
        <f>SUM(G52:G67)</f>
        <v>-1757326</v>
      </c>
      <c r="H68" s="65"/>
      <c r="I68" s="66">
        <f>SUM(I52:I67)</f>
        <v>-1475099</v>
      </c>
    </row>
    <row r="70" spans="1:2" ht="22.5" customHeight="1">
      <c r="A70" s="1" t="s">
        <v>0</v>
      </c>
      <c r="B70" s="33"/>
    </row>
    <row r="71" spans="1:2" ht="22.5" customHeight="1">
      <c r="A71" s="1" t="s">
        <v>67</v>
      </c>
      <c r="B71" s="33"/>
    </row>
    <row r="72" spans="1:2" ht="22.5" customHeight="1">
      <c r="A72" s="1" t="s">
        <v>143</v>
      </c>
      <c r="B72" s="33"/>
    </row>
    <row r="73" spans="1:2" ht="22.5" customHeight="1">
      <c r="A73" s="2"/>
      <c r="B73" s="33"/>
    </row>
    <row r="74" spans="1:9" s="3" customFormat="1" ht="22.5" customHeight="1">
      <c r="A74" s="34"/>
      <c r="B74" s="26"/>
      <c r="C74" s="110" t="s">
        <v>4</v>
      </c>
      <c r="D74" s="110"/>
      <c r="E74" s="110"/>
      <c r="F74" s="6"/>
      <c r="G74" s="110" t="s">
        <v>5</v>
      </c>
      <c r="H74" s="110"/>
      <c r="I74" s="110"/>
    </row>
    <row r="75" spans="1:9" ht="22.5" customHeight="1">
      <c r="A75" s="3"/>
      <c r="B75" s="26" t="s">
        <v>6</v>
      </c>
      <c r="C75" s="35">
        <v>2549</v>
      </c>
      <c r="D75" s="35"/>
      <c r="E75" s="35">
        <v>2548</v>
      </c>
      <c r="F75" s="35"/>
      <c r="G75" s="35">
        <v>2549</v>
      </c>
      <c r="H75" s="35"/>
      <c r="I75" s="35">
        <v>2548</v>
      </c>
    </row>
    <row r="76" spans="3:9" ht="22.5" customHeight="1">
      <c r="C76" s="109" t="s">
        <v>3</v>
      </c>
      <c r="D76" s="109"/>
      <c r="E76" s="109"/>
      <c r="F76" s="109"/>
      <c r="G76" s="109"/>
      <c r="H76" s="109"/>
      <c r="I76" s="109"/>
    </row>
    <row r="77" spans="1:9" ht="22.5" customHeight="1">
      <c r="A77" s="32" t="s">
        <v>81</v>
      </c>
      <c r="B77" s="33"/>
      <c r="C77" s="36"/>
      <c r="D77" s="36"/>
      <c r="E77" s="36"/>
      <c r="F77" s="36"/>
      <c r="G77" s="36"/>
      <c r="H77" s="36"/>
      <c r="I77" s="36"/>
    </row>
    <row r="78" spans="1:9" ht="22.5" customHeight="1">
      <c r="A78" s="34" t="s">
        <v>181</v>
      </c>
      <c r="C78" s="56">
        <v>-1670221</v>
      </c>
      <c r="D78" s="56"/>
      <c r="E78" s="56">
        <v>-1133565</v>
      </c>
      <c r="F78" s="56"/>
      <c r="G78" s="56">
        <v>-973717</v>
      </c>
      <c r="H78" s="56"/>
      <c r="I78" s="56">
        <v>-753700</v>
      </c>
    </row>
    <row r="79" spans="1:9" ht="22.5" customHeight="1">
      <c r="A79" s="34" t="s">
        <v>84</v>
      </c>
      <c r="C79" s="36"/>
      <c r="D79" s="36"/>
      <c r="E79" s="36"/>
      <c r="F79" s="36"/>
      <c r="G79" s="36"/>
      <c r="H79" s="36"/>
      <c r="I79" s="36"/>
    </row>
    <row r="80" spans="1:9" ht="22.5" customHeight="1">
      <c r="A80" s="34" t="s">
        <v>247</v>
      </c>
      <c r="C80" s="36"/>
      <c r="D80" s="36"/>
      <c r="E80" s="36"/>
      <c r="F80" s="36"/>
      <c r="G80" s="36"/>
      <c r="H80" s="36"/>
      <c r="I80" s="36"/>
    </row>
    <row r="81" spans="1:9" ht="22.5" customHeight="1">
      <c r="A81" s="34" t="s">
        <v>248</v>
      </c>
      <c r="C81" s="36">
        <v>-1684510</v>
      </c>
      <c r="D81" s="36"/>
      <c r="E81" s="36">
        <v>-2968108</v>
      </c>
      <c r="F81" s="36"/>
      <c r="G81" s="36">
        <v>-1729586</v>
      </c>
      <c r="H81" s="36"/>
      <c r="I81" s="36">
        <v>-3094097</v>
      </c>
    </row>
    <row r="82" spans="1:9" ht="22.5" customHeight="1">
      <c r="A82" s="34" t="s">
        <v>222</v>
      </c>
      <c r="C82" s="36">
        <v>-308265</v>
      </c>
      <c r="D82" s="36"/>
      <c r="E82" s="37" t="s">
        <v>30</v>
      </c>
      <c r="F82" s="36"/>
      <c r="G82" s="37" t="s">
        <v>30</v>
      </c>
      <c r="H82" s="36"/>
      <c r="I82" s="37" t="s">
        <v>30</v>
      </c>
    </row>
    <row r="83" spans="1:9" ht="22.5" customHeight="1">
      <c r="A83" s="34" t="s">
        <v>249</v>
      </c>
      <c r="C83" s="36">
        <v>6699625</v>
      </c>
      <c r="D83" s="36"/>
      <c r="E83" s="36">
        <v>2241484</v>
      </c>
      <c r="F83" s="36"/>
      <c r="G83" s="36">
        <v>2365788</v>
      </c>
      <c r="H83" s="36"/>
      <c r="I83" s="36">
        <v>3075279</v>
      </c>
    </row>
    <row r="84" spans="1:9" ht="22.5" customHeight="1">
      <c r="A84" s="34" t="s">
        <v>85</v>
      </c>
      <c r="C84" s="36">
        <v>645791</v>
      </c>
      <c r="D84" s="36"/>
      <c r="E84" s="36">
        <v>470304</v>
      </c>
      <c r="F84" s="36"/>
      <c r="G84" s="37" t="s">
        <v>30</v>
      </c>
      <c r="H84" s="36"/>
      <c r="I84" s="37" t="s">
        <v>30</v>
      </c>
    </row>
    <row r="85" spans="1:9" ht="22.5" customHeight="1">
      <c r="A85" s="34" t="s">
        <v>99</v>
      </c>
      <c r="C85" s="36">
        <v>5000000</v>
      </c>
      <c r="D85" s="36"/>
      <c r="E85" s="36">
        <v>4000000</v>
      </c>
      <c r="F85" s="36"/>
      <c r="G85" s="36">
        <v>5000000</v>
      </c>
      <c r="H85" s="36"/>
      <c r="I85" s="36">
        <v>4000000</v>
      </c>
    </row>
    <row r="86" spans="1:9" ht="22.5" customHeight="1">
      <c r="A86" s="34" t="s">
        <v>86</v>
      </c>
      <c r="C86" s="36">
        <v>-4574088</v>
      </c>
      <c r="D86" s="36"/>
      <c r="E86" s="36">
        <v>-1019774</v>
      </c>
      <c r="F86" s="36"/>
      <c r="G86" s="36">
        <v>-4158800</v>
      </c>
      <c r="H86" s="36"/>
      <c r="I86" s="36">
        <v>-410000</v>
      </c>
    </row>
    <row r="87" spans="1:9" ht="22.5" customHeight="1">
      <c r="A87" s="34" t="s">
        <v>87</v>
      </c>
      <c r="C87" s="36">
        <v>-1190000</v>
      </c>
      <c r="D87" s="36"/>
      <c r="E87" s="36">
        <v>-3780000</v>
      </c>
      <c r="F87" s="36"/>
      <c r="G87" s="36">
        <v>-1190000</v>
      </c>
      <c r="H87" s="36"/>
      <c r="I87" s="36">
        <v>-3780000</v>
      </c>
    </row>
    <row r="88" spans="1:9" ht="22.5" customHeight="1">
      <c r="A88" s="34" t="s">
        <v>88</v>
      </c>
      <c r="C88" s="56">
        <v>-34624</v>
      </c>
      <c r="D88" s="56"/>
      <c r="E88" s="56">
        <v>-30505</v>
      </c>
      <c r="F88" s="56"/>
      <c r="G88" s="56">
        <v>-6247</v>
      </c>
      <c r="H88" s="56"/>
      <c r="I88" s="56">
        <v>-4320</v>
      </c>
    </row>
    <row r="89" spans="1:9" ht="22.5" customHeight="1">
      <c r="A89" s="34" t="s">
        <v>82</v>
      </c>
      <c r="C89" s="36"/>
      <c r="D89" s="36"/>
      <c r="E89" s="36"/>
      <c r="F89" s="36"/>
      <c r="G89" s="36"/>
      <c r="H89" s="36"/>
      <c r="I89" s="36"/>
    </row>
    <row r="90" spans="1:9" ht="22.5" customHeight="1">
      <c r="A90" s="34" t="s">
        <v>182</v>
      </c>
      <c r="C90" s="37" t="s">
        <v>30</v>
      </c>
      <c r="D90" s="36"/>
      <c r="E90" s="36">
        <v>7259266</v>
      </c>
      <c r="F90" s="36"/>
      <c r="G90" s="37" t="s">
        <v>30</v>
      </c>
      <c r="H90" s="36"/>
      <c r="I90" s="36">
        <v>7168341</v>
      </c>
    </row>
    <row r="91" spans="1:9" ht="22.5" customHeight="1">
      <c r="A91" s="34" t="s">
        <v>83</v>
      </c>
      <c r="C91" s="40" t="s">
        <v>30</v>
      </c>
      <c r="D91" s="36"/>
      <c r="E91" s="39">
        <v>-505</v>
      </c>
      <c r="F91" s="36"/>
      <c r="G91" s="40" t="s">
        <v>30</v>
      </c>
      <c r="H91" s="36"/>
      <c r="I91" s="39">
        <v>-505</v>
      </c>
    </row>
    <row r="92" spans="1:9" ht="22.5" customHeight="1">
      <c r="A92" s="2" t="s">
        <v>225</v>
      </c>
      <c r="B92" s="33"/>
      <c r="C92" s="66">
        <f>SUM(C78:C91)</f>
        <v>2883708</v>
      </c>
      <c r="D92" s="65"/>
      <c r="E92" s="66">
        <f>SUM(E78:E91)</f>
        <v>5038597</v>
      </c>
      <c r="F92" s="65"/>
      <c r="G92" s="66">
        <f>SUM(G78:G91)</f>
        <v>-692562</v>
      </c>
      <c r="H92" s="65"/>
      <c r="I92" s="66">
        <f>SUM(I78:I91)</f>
        <v>6200998</v>
      </c>
    </row>
    <row r="93" spans="3:9" ht="22.5" customHeight="1">
      <c r="C93" s="36"/>
      <c r="D93" s="36"/>
      <c r="E93" s="36"/>
      <c r="F93" s="36"/>
      <c r="G93" s="36"/>
      <c r="H93" s="36"/>
      <c r="I93" s="36"/>
    </row>
    <row r="94" spans="1:9" ht="22.5" customHeight="1">
      <c r="A94" s="2" t="s">
        <v>271</v>
      </c>
      <c r="B94" s="33"/>
      <c r="C94" s="65">
        <f>C92+C68+C49</f>
        <v>-1182966</v>
      </c>
      <c r="D94" s="65"/>
      <c r="E94" s="65">
        <f>E92+E68+E49</f>
        <v>690311</v>
      </c>
      <c r="F94" s="65"/>
      <c r="G94" s="65">
        <f>G92+G68+G49</f>
        <v>-201803</v>
      </c>
      <c r="H94" s="65"/>
      <c r="I94" s="65">
        <f>I92+I68+I49</f>
        <v>69270</v>
      </c>
    </row>
    <row r="95" spans="1:9" ht="22.5" customHeight="1">
      <c r="A95" s="34" t="s">
        <v>90</v>
      </c>
      <c r="B95" s="33"/>
      <c r="C95" s="56">
        <v>2457158</v>
      </c>
      <c r="D95" s="56"/>
      <c r="E95" s="56">
        <v>1707823</v>
      </c>
      <c r="F95" s="56"/>
      <c r="G95" s="56">
        <v>210164</v>
      </c>
      <c r="H95" s="56"/>
      <c r="I95" s="56">
        <v>140894</v>
      </c>
    </row>
    <row r="96" spans="1:9" ht="22.5" customHeight="1">
      <c r="A96" s="79" t="s">
        <v>89</v>
      </c>
      <c r="B96" s="33"/>
      <c r="C96" s="36"/>
      <c r="D96" s="36"/>
      <c r="E96" s="36"/>
      <c r="F96" s="36"/>
      <c r="G96" s="36"/>
      <c r="H96" s="36"/>
      <c r="I96" s="36"/>
    </row>
    <row r="97" spans="1:9" ht="22.5" customHeight="1">
      <c r="A97" s="79" t="s">
        <v>150</v>
      </c>
      <c r="B97" s="33"/>
      <c r="C97" s="80">
        <v>-107453</v>
      </c>
      <c r="D97" s="78"/>
      <c r="E97" s="80">
        <v>59024</v>
      </c>
      <c r="F97" s="78"/>
      <c r="G97" s="81">
        <v>0</v>
      </c>
      <c r="H97" s="78"/>
      <c r="I97" s="81">
        <v>0</v>
      </c>
    </row>
    <row r="98" spans="1:9" ht="22.5" customHeight="1" thickBot="1">
      <c r="A98" s="2" t="s">
        <v>254</v>
      </c>
      <c r="B98" s="33"/>
      <c r="C98" s="67">
        <f>SUM(C94:C97)</f>
        <v>1166739</v>
      </c>
      <c r="D98" s="65"/>
      <c r="E98" s="67">
        <f>SUM(E94:E97)</f>
        <v>2457158</v>
      </c>
      <c r="F98" s="65"/>
      <c r="G98" s="67">
        <f>SUM(G94:G97)</f>
        <v>8361</v>
      </c>
      <c r="H98" s="65"/>
      <c r="I98" s="67">
        <f>SUM(I94:I97)</f>
        <v>210164</v>
      </c>
    </row>
    <row r="99" ht="22.5" customHeight="1" thickTop="1"/>
    <row r="100" spans="1:2" ht="22.5" customHeight="1">
      <c r="A100" s="1" t="s">
        <v>0</v>
      </c>
      <c r="B100" s="33"/>
    </row>
    <row r="101" spans="1:2" ht="22.5" customHeight="1">
      <c r="A101" s="1" t="s">
        <v>67</v>
      </c>
      <c r="B101" s="33"/>
    </row>
    <row r="102" spans="1:2" ht="22.5" customHeight="1">
      <c r="A102" s="1" t="s">
        <v>143</v>
      </c>
      <c r="B102" s="33"/>
    </row>
    <row r="103" spans="1:2" ht="22.5" customHeight="1">
      <c r="A103" s="2"/>
      <c r="B103" s="33"/>
    </row>
    <row r="104" spans="1:9" s="3" customFormat="1" ht="22.5" customHeight="1">
      <c r="A104" s="34"/>
      <c r="B104" s="26"/>
      <c r="C104" s="110" t="s">
        <v>4</v>
      </c>
      <c r="D104" s="110"/>
      <c r="E104" s="110"/>
      <c r="F104" s="6"/>
      <c r="G104" s="110" t="s">
        <v>5</v>
      </c>
      <c r="H104" s="110"/>
      <c r="I104" s="110"/>
    </row>
    <row r="105" spans="1:9" ht="22.5" customHeight="1">
      <c r="A105" s="3"/>
      <c r="B105" s="26" t="s">
        <v>6</v>
      </c>
      <c r="C105" s="35">
        <v>2549</v>
      </c>
      <c r="D105" s="35"/>
      <c r="E105" s="35">
        <v>2548</v>
      </c>
      <c r="F105" s="35"/>
      <c r="G105" s="35">
        <v>2549</v>
      </c>
      <c r="H105" s="35"/>
      <c r="I105" s="35">
        <v>2548</v>
      </c>
    </row>
    <row r="106" spans="3:9" ht="22.5" customHeight="1">
      <c r="C106" s="109" t="s">
        <v>3</v>
      </c>
      <c r="D106" s="109"/>
      <c r="E106" s="109"/>
      <c r="F106" s="109"/>
      <c r="G106" s="109"/>
      <c r="H106" s="109"/>
      <c r="I106" s="109"/>
    </row>
    <row r="107" spans="1:9" ht="22.5" customHeight="1">
      <c r="A107" s="32" t="s">
        <v>91</v>
      </c>
      <c r="B107" s="33"/>
      <c r="C107" s="36"/>
      <c r="D107" s="36"/>
      <c r="E107" s="36"/>
      <c r="F107" s="36"/>
      <c r="G107" s="36"/>
      <c r="H107" s="36"/>
      <c r="I107" s="36"/>
    </row>
    <row r="108" spans="1:9" ht="22.5" customHeight="1">
      <c r="A108" s="2" t="s">
        <v>92</v>
      </c>
      <c r="B108" s="33"/>
      <c r="C108" s="36"/>
      <c r="D108" s="36"/>
      <c r="E108" s="36"/>
      <c r="F108" s="36"/>
      <c r="G108" s="36"/>
      <c r="H108" s="36"/>
      <c r="I108" s="36"/>
    </row>
    <row r="109" spans="1:9" ht="22.5" customHeight="1">
      <c r="A109" s="34" t="s">
        <v>93</v>
      </c>
      <c r="C109" s="36"/>
      <c r="D109" s="36"/>
      <c r="E109" s="36"/>
      <c r="F109" s="36"/>
      <c r="G109" s="36"/>
      <c r="H109" s="36"/>
      <c r="I109" s="36"/>
    </row>
    <row r="110" spans="1:9" ht="22.5" customHeight="1">
      <c r="A110" s="34" t="s">
        <v>8</v>
      </c>
      <c r="B110" s="26">
        <v>7</v>
      </c>
      <c r="C110" s="36">
        <v>1726737</v>
      </c>
      <c r="D110" s="36"/>
      <c r="E110" s="36">
        <v>2535372</v>
      </c>
      <c r="F110" s="36"/>
      <c r="G110" s="36">
        <v>149539</v>
      </c>
      <c r="H110" s="36"/>
      <c r="I110" s="36">
        <v>266011</v>
      </c>
    </row>
    <row r="111" spans="1:9" ht="22.5" customHeight="1">
      <c r="A111" s="34" t="s">
        <v>94</v>
      </c>
      <c r="B111" s="26">
        <v>18</v>
      </c>
      <c r="C111" s="39">
        <v>-559998</v>
      </c>
      <c r="D111" s="36"/>
      <c r="E111" s="39">
        <v>-78214</v>
      </c>
      <c r="F111" s="36"/>
      <c r="G111" s="39">
        <v>-141178</v>
      </c>
      <c r="H111" s="36"/>
      <c r="I111" s="39">
        <v>-55847</v>
      </c>
    </row>
    <row r="112" spans="1:9" ht="22.5" customHeight="1" thickBot="1">
      <c r="A112" s="34" t="s">
        <v>10</v>
      </c>
      <c r="C112" s="68">
        <f>SUM(C110:C111)</f>
        <v>1166739</v>
      </c>
      <c r="D112" s="65"/>
      <c r="E112" s="68">
        <f>SUM(E110:E111)</f>
        <v>2457158</v>
      </c>
      <c r="F112" s="65"/>
      <c r="G112" s="68">
        <f>SUM(G110:G111)</f>
        <v>8361</v>
      </c>
      <c r="H112" s="65"/>
      <c r="I112" s="68">
        <f>SUM(I110:I111)</f>
        <v>210164</v>
      </c>
    </row>
    <row r="113" spans="3:9" ht="8.25" customHeight="1" thickTop="1">
      <c r="C113" s="70"/>
      <c r="D113" s="65"/>
      <c r="E113" s="70"/>
      <c r="F113" s="65"/>
      <c r="G113" s="70"/>
      <c r="H113" s="65"/>
      <c r="I113" s="70"/>
    </row>
    <row r="114" ht="22.5" customHeight="1">
      <c r="A114" s="2" t="s">
        <v>152</v>
      </c>
    </row>
    <row r="115" spans="1:9" ht="45" customHeight="1">
      <c r="A115" s="114" t="s">
        <v>266</v>
      </c>
      <c r="B115" s="114"/>
      <c r="C115" s="114"/>
      <c r="D115" s="114"/>
      <c r="E115" s="114"/>
      <c r="F115" s="114"/>
      <c r="G115" s="114"/>
      <c r="H115" s="114"/>
      <c r="I115" s="114"/>
    </row>
    <row r="116" spans="1:8" ht="8.25" customHeight="1">
      <c r="A116" s="5"/>
      <c r="B116" s="5"/>
      <c r="C116" s="5"/>
      <c r="D116" s="5"/>
      <c r="E116" s="5"/>
      <c r="F116" s="5"/>
      <c r="G116" s="5"/>
      <c r="H116" s="5"/>
    </row>
    <row r="117" spans="1:9" ht="135" customHeight="1">
      <c r="A117" s="113" t="s">
        <v>265</v>
      </c>
      <c r="B117" s="113"/>
      <c r="C117" s="113"/>
      <c r="D117" s="113"/>
      <c r="E117" s="113"/>
      <c r="F117" s="113"/>
      <c r="G117" s="113"/>
      <c r="H117" s="113"/>
      <c r="I117" s="113"/>
    </row>
    <row r="118" spans="1:8" ht="8.25" customHeight="1">
      <c r="A118" s="69"/>
      <c r="B118" s="69"/>
      <c r="C118" s="69"/>
      <c r="D118" s="69"/>
      <c r="E118" s="69"/>
      <c r="F118" s="69"/>
      <c r="G118" s="69"/>
      <c r="H118" s="69"/>
    </row>
    <row r="119" spans="1:9" ht="69" customHeight="1">
      <c r="A119" s="113" t="s">
        <v>151</v>
      </c>
      <c r="B119" s="113"/>
      <c r="C119" s="113"/>
      <c r="D119" s="113"/>
      <c r="E119" s="113"/>
      <c r="F119" s="113"/>
      <c r="G119" s="113"/>
      <c r="H119" s="113"/>
      <c r="I119" s="113"/>
    </row>
  </sheetData>
  <mergeCells count="15">
    <mergeCell ref="A115:I115"/>
    <mergeCell ref="A117:I117"/>
    <mergeCell ref="C76:I76"/>
    <mergeCell ref="C7:I7"/>
    <mergeCell ref="G74:I74"/>
    <mergeCell ref="C5:E5"/>
    <mergeCell ref="G5:I5"/>
    <mergeCell ref="C39:I39"/>
    <mergeCell ref="A119:I119"/>
    <mergeCell ref="C37:E37"/>
    <mergeCell ref="G37:I37"/>
    <mergeCell ref="C104:E104"/>
    <mergeCell ref="G104:I104"/>
    <mergeCell ref="C106:I106"/>
    <mergeCell ref="C74:E74"/>
  </mergeCells>
  <printOptions/>
  <pageMargins left="0.8" right="0.3" top="0.48" bottom="0.5" header="0.5" footer="0.5"/>
  <pageSetup firstPageNumber="12" useFirstPageNumber="1" horizontalDpi="600" verticalDpi="600" orientation="portrait" paperSize="9" scale="95" r:id="rId1"/>
  <headerFooter alignWithMargins="0">
    <oddFooter>&amp;L  หมายเหตุประกอบงบการเงินเป็นส่วนหนึ่งของงบการเงินนี้
&amp;R&amp;P</oddFooter>
  </headerFooter>
  <rowBreaks count="3" manualBreakCount="3">
    <brk id="32" max="255" man="1"/>
    <brk id="68" max="8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dphengchan</dc:creator>
  <cp:keywords/>
  <dc:description/>
  <cp:lastModifiedBy>KPMG</cp:lastModifiedBy>
  <cp:lastPrinted>2007-02-28T03:14:08Z</cp:lastPrinted>
  <dcterms:created xsi:type="dcterms:W3CDTF">2005-01-14T03:04:54Z</dcterms:created>
  <dcterms:modified xsi:type="dcterms:W3CDTF">2007-02-28T03:20:40Z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