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409" activeTab="5"/>
  </bookViews>
  <sheets>
    <sheet name="BL" sheetId="1" r:id="rId1"/>
    <sheet name="PL" sheetId="2" r:id="rId2"/>
    <sheet name="CH 8" sheetId="3" r:id="rId3"/>
    <sheet name="CH 9" sheetId="4" r:id="rId4"/>
    <sheet name="CH 10-11" sheetId="5" r:id="rId5"/>
    <sheet name="CF" sheetId="6" r:id="rId6"/>
  </sheets>
  <definedNames>
    <definedName name="_Hlk120336604" localSheetId="5">'CF'!$A$47</definedName>
    <definedName name="_xlnm.Print_Area" localSheetId="0">'BL'!$A$1:$J$110</definedName>
    <definedName name="_xlnm.Print_Area" localSheetId="5">'CF'!$A$1:$K$123</definedName>
    <definedName name="_xlnm.Print_Area" localSheetId="4">'CH 10-11'!$A$1:$T$38</definedName>
    <definedName name="_xlnm.Print_Area" localSheetId="2">'CH 8'!$A$1:$AA$25</definedName>
    <definedName name="_xlnm.Print_Area" localSheetId="3">'CH 9'!$A$1:$AA$26</definedName>
    <definedName name="_xlnm.Print_Area" localSheetId="1">'PL'!$A$1:$J$37</definedName>
  </definedNames>
  <calcPr fullCalcOnLoad="1"/>
</workbook>
</file>

<file path=xl/sharedStrings.xml><?xml version="1.0" encoding="utf-8"?>
<sst xmlns="http://schemas.openxmlformats.org/spreadsheetml/2006/main" count="891" uniqueCount="256">
  <si>
    <t>งบดุล</t>
  </si>
  <si>
    <t>สินทรัพย์</t>
  </si>
  <si>
    <t>หมายเหตุ</t>
  </si>
  <si>
    <t>สินทรัพย์หมุนเวียน</t>
  </si>
  <si>
    <t>เงินสดและรายการเทียบเท่าเงินสด</t>
  </si>
  <si>
    <t>สินค้าคงเหลือ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</si>
  <si>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</si>
  <si>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</si>
  <si>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</si>
  <si>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สินทรัพย์ไม่มีตัวตน</t>
  </si>
  <si>
    <t>สินทรัพย์ภาษีเงินได้รอการตัดบัญชี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</si>
  <si>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</si>
  <si>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</si>
  <si>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</si>
  <si>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หนี้สินและส่วนของผู้ถือหุ้น</t>
  </si>
  <si>
    <t>หนี้สินหมุนเวียน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</si>
  <si>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</si>
  <si>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</si>
  <si>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</si>
  <si>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หนี้สินภาษีเงินได้รอการตัดบัญชี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</si>
  <si>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</si>
  <si>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</si>
  <si>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</si>
  <si>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</si>
  <si>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>ส่วนของผู้ถือหุ้นส่วนน้อย</t>
  </si>
  <si>
    <t>รวมส่วนของผู้ถือหุ้น</t>
  </si>
  <si>
    <t>รวมหนี้สินและส่วนของผู้ถือหุ้น</t>
  </si>
  <si>
    <t>รายได้</t>
  </si>
  <si>
    <t>ดอกเบี้ยรับ</t>
  </si>
  <si>
    <t>รายได้อื่น</t>
  </si>
  <si>
    <t>รวมรายได้</t>
  </si>
  <si>
    <t>ค่าใช้จ่าย</t>
  </si>
  <si>
    <t>รวมค่าใช้จ่าย</t>
  </si>
  <si>
    <t>ส่วนเกิน</t>
  </si>
  <si>
    <t>ส่วนของ</t>
  </si>
  <si>
    <t>ผู้ถือหุ้น</t>
  </si>
  <si>
    <t>ส่วนน้อย</t>
  </si>
  <si>
    <t>กระแสเงินสดจากกิจกรรมดำเนินงาน</t>
  </si>
  <si>
    <t>รายการปรับปรุง</t>
  </si>
  <si>
    <t>การเปลี่ยนแปลงในสินทรัพย์และหนี้สินดำเนินงาน</t>
  </si>
  <si>
    <t>กระแสเงินสดจากกิจกรรมลงทุน</t>
  </si>
  <si>
    <t>ซื้อที่ดิน อาคารและอุปกรณ์</t>
  </si>
  <si>
    <t>ซื้อสินทรัพย์ไม่มีตัวตน</t>
  </si>
  <si>
    <t>กระแสเงินสดจากกิจกรรมจัดหาเงิน</t>
  </si>
  <si>
    <t>งบกระแสเงินสด</t>
  </si>
  <si>
    <t>งบการเงิน</t>
  </si>
  <si>
    <t>ยังไม่ได้</t>
  </si>
  <si>
    <t xml:space="preserve">หนี้สินและส่วนของผู้ถือหุ้น </t>
  </si>
  <si>
    <t xml:space="preserve">งบกำไรขาดทุน </t>
  </si>
  <si>
    <t>จ่ายภาษีเงินได้</t>
  </si>
  <si>
    <t>รับเงินปันผล</t>
  </si>
  <si>
    <t xml:space="preserve">ที่ดิน อาคารและอุปกรณ์ </t>
  </si>
  <si>
    <t>ภาษีเงินได้ค้างจ่าย</t>
  </si>
  <si>
    <t>รวมส่วนของรายได้และค่าใช้จ่ายที่รับรู้</t>
  </si>
  <si>
    <t>การแปลงค่า</t>
  </si>
  <si>
    <t>การเปลี่ยนแปลง</t>
  </si>
  <si>
    <t>ส่วนเกินทุน</t>
  </si>
  <si>
    <t xml:space="preserve">งบการเงินเฉพาะกิจการ </t>
  </si>
  <si>
    <t>งบการเงินเฉพาะกิจการ</t>
  </si>
  <si>
    <t xml:space="preserve">    ทุนจดทะเบียน</t>
  </si>
  <si>
    <t xml:space="preserve">    ทุนที่ออกและชำระแล้ว</t>
  </si>
  <si>
    <t xml:space="preserve">    จัดสรรแล้ว</t>
  </si>
  <si>
    <t>เงินสดสุทธิได้มาจาก (ใช้ไปใน) กิจกรรมจัดหาเงิน</t>
  </si>
  <si>
    <t>เงินสดและรายการเทียบเท่าเงินสด ณ วันต้นปี</t>
  </si>
  <si>
    <t>เงินสดและรายการเทียบเท่าเงินสด ณ วันสิ้นปี</t>
  </si>
  <si>
    <t>บริษัท เจริญโภคภัณฑ์อาหาร จำกัด (มหาชน) และบริษัทย่อย</t>
  </si>
  <si>
    <t>งบการเงินรวม</t>
  </si>
  <si>
    <t>(พันบาท)</t>
  </si>
  <si>
    <t>ลูกหนี้การค้าและลูกหนี้อื่น</t>
  </si>
  <si>
    <t>เงินให้กู้ยืมระยะสั้นแก่บริษัทย่อย</t>
  </si>
  <si>
    <t xml:space="preserve">   ภายในหนึ่งปี</t>
  </si>
  <si>
    <t>เจ้าหนี้การค้าและเจ้าหนี้อื่น</t>
  </si>
  <si>
    <t>หนี้สินระยะยาว</t>
  </si>
  <si>
    <t>กำไรสะสม</t>
  </si>
  <si>
    <t xml:space="preserve">    ยังไม่ได้จัดสรร</t>
  </si>
  <si>
    <t>เงินให้กู้ยืมระยะยาวแก่บริษัทย่อย</t>
  </si>
  <si>
    <t>เงินสดรับจากการออกหุ้นกู้</t>
  </si>
  <si>
    <t>การตีราคา</t>
  </si>
  <si>
    <t>ในบริษัทร่วม</t>
  </si>
  <si>
    <t>จัดสรร</t>
  </si>
  <si>
    <t>จากส่วนได้</t>
  </si>
  <si>
    <t>กำไรจากอัตราแลกเปลี่ยนสุทธิ</t>
  </si>
  <si>
    <t xml:space="preserve">ที่ดินที่มีไว้เพื่อโครงการในอนาคต </t>
  </si>
  <si>
    <t>เงินปันผลรับ</t>
  </si>
  <si>
    <t xml:space="preserve">เงินสดสุทธิได้มาจากกิจกรรมดำเนินงาน </t>
  </si>
  <si>
    <t>ส่วนแบ่งกำไรจากเงินลงทุนในบริษัทร่วม</t>
  </si>
  <si>
    <t>ที่ออกและ</t>
  </si>
  <si>
    <t>ชำระแล้ว</t>
  </si>
  <si>
    <t>เงินปันผลจ่าย</t>
  </si>
  <si>
    <t>ค่าเผื่อ (โอนกลับค่าเผื่อ) หนี้สงสัยจะสูญ</t>
  </si>
  <si>
    <t>ขาดทุนจากการตัดจำหน่ายอาคารและอุปกรณ์</t>
  </si>
  <si>
    <t xml:space="preserve">   จากการขายเงินลงทุน</t>
  </si>
  <si>
    <t>ขายที่ดิน อาคารและอุปกรณ์</t>
  </si>
  <si>
    <t>ขายสินทรัพย์ไม่มีตัวตน</t>
  </si>
  <si>
    <t>เงินให้กู้ยืมระยะยาวแก่บริษัทย่อยลดลง (เพิ่มขึ้น)</t>
  </si>
  <si>
    <t>หนี้สินตามสัญญาเช่าการเงินลดลง</t>
  </si>
  <si>
    <t>จ่ายชำระคืนหุ้นกู้</t>
  </si>
  <si>
    <t>ข้อมูลงบกระแสเงินสดเปิดเผยเพิ่มเติม</t>
  </si>
  <si>
    <t xml:space="preserve"> </t>
  </si>
  <si>
    <t>ลูกหนี้ระยะยาวบริษัทที่เกี่ยวข้องกัน</t>
  </si>
  <si>
    <t>เงินเบิกเกินบัญชีและเงินกู้ยืมระยะสั้น</t>
  </si>
  <si>
    <t>เงินกู้ยืมระยะสั้นจากบริษัทย่อย</t>
  </si>
  <si>
    <t>หนี้สินระยะยาวที่ถึงกำหนดชำระ</t>
  </si>
  <si>
    <t>กำไรจากการขายเงินลงทุนรอการรับรู้</t>
  </si>
  <si>
    <t xml:space="preserve">   เป็นรายได้</t>
  </si>
  <si>
    <t>ต้นทุนขายสินค้า</t>
  </si>
  <si>
    <t>งบแสดงการเปลี่ยนแปลงส่วนของผู้ถือหุ้น</t>
  </si>
  <si>
    <t>จ่ายดอกเบี้ย</t>
  </si>
  <si>
    <t>รายได้ (ค่าใช้จ่าย) สุทธิของรายการที่รับรู้</t>
  </si>
  <si>
    <t xml:space="preserve">    โดยตรงในส่วนของผู้ถือหุ้น</t>
  </si>
  <si>
    <t>ค่าใช้จ่ายค้างจ่าย</t>
  </si>
  <si>
    <t>รายได้จากการขายสินค้า</t>
  </si>
  <si>
    <t>ยอดคงเหลือ ณ วันที่ 1 มกราคม 2551</t>
  </si>
  <si>
    <t>ยอดคงเหลือ ณ วันที่ 31 ธันวาคม 2551</t>
  </si>
  <si>
    <t xml:space="preserve">   จากสถาบันการเงิน</t>
  </si>
  <si>
    <t>ประมาณการหนี้สินและอื่นๆ</t>
  </si>
  <si>
    <t>ตั๋วเงินจ่าย</t>
  </si>
  <si>
    <t>รวมส่วนของ</t>
  </si>
  <si>
    <t>รับดอกเบี้ย</t>
  </si>
  <si>
    <t>จ่ายเงินปันผลให้ผู้ถือหุ้นส่วนน้อย</t>
  </si>
  <si>
    <t>ตามกฎหมาย</t>
  </si>
  <si>
    <t>เงินสดรับจากการออกหุ้นสามัญเพิ่มทุน</t>
  </si>
  <si>
    <t xml:space="preserve">   ของบริษัทย่อย</t>
  </si>
  <si>
    <t>เงินกู้ยืมระยะสั้นจากบริษัทย่อยเพิ่มขึ้น (ลดลง)</t>
  </si>
  <si>
    <t>เงินปันผลจ่าย - สุทธิจากเงินปันผลจ่าย</t>
  </si>
  <si>
    <t>รายการที่มิใช่เงินสด</t>
  </si>
  <si>
    <t xml:space="preserve">   จากการขายเงินลงทุนที่ถึงกำหนด</t>
  </si>
  <si>
    <t xml:space="preserve">   รับชำระภายในหนึ่งปี</t>
  </si>
  <si>
    <t>2.</t>
  </si>
  <si>
    <t xml:space="preserve">    ส่วนเกินทุนจากส่วนได้ในบริษัทร่วม</t>
  </si>
  <si>
    <t>กำไรสำหรับปี</t>
  </si>
  <si>
    <t>หุ้นทุน</t>
  </si>
  <si>
    <t xml:space="preserve">   มูลค่าที่ลดลงของสินค้า</t>
  </si>
  <si>
    <t>ค่าเผื่อ (โอนกลับค่าเผื่อ) ขาดทุนจาก</t>
  </si>
  <si>
    <t>เงินกู้ยืมระยะสั้นจากสถาบันการเงินเพิ่มขึ้น (ลดลง)</t>
  </si>
  <si>
    <t xml:space="preserve">เงินสดและรายการเทียบเท่าเงินสด </t>
  </si>
  <si>
    <t>ขาดทุนจากการด้อยค่าของค่าความนิยม</t>
  </si>
  <si>
    <t xml:space="preserve">   ที่ยังไม่เกิดขึ้นจริง</t>
  </si>
  <si>
    <t>ขาดทุนจากการตีราคาที่ดิน อาคารและอุปกรณ์</t>
  </si>
  <si>
    <t>ขาดทุนจากการขายเงินลงทุน</t>
  </si>
  <si>
    <t>ณ วันที่ 31 ธันวาคม 2552 และ 2551</t>
  </si>
  <si>
    <t>สำหรับแต่ละปีสิ้นสุดวันที่ 31 ธันวาคม 2552 และ 2551</t>
  </si>
  <si>
    <t>ยอดคงเหลือ ณ วันที่ 1 มกราคม 2552</t>
  </si>
  <si>
    <t>ยอดคงเหลือ ณ วันที่ 31 ธันวาคม 2552</t>
  </si>
  <si>
    <r>
      <t xml:space="preserve">ในระหว่างปีสิ้นสุดวันที่ 31 ธันวาคม 2552 บริษัทและบริษัทย่อยบางแห่งได้ซื้อสินทรัพย์ โดยการทำสัญญาเช่าการเงิน เป็นจำนวนเงินรวม ... ล้านบาท </t>
    </r>
    <r>
      <rPr>
        <i/>
        <sz val="15"/>
        <rFont val="Angsana New"/>
        <family val="1"/>
      </rPr>
      <t>(2551: 3 ล้านบาท)</t>
    </r>
  </si>
  <si>
    <t>เงินลงทุนในบริษัทย่อย</t>
  </si>
  <si>
    <t>เงินลงทุนในบริษัทร่วม</t>
  </si>
  <si>
    <t>เงินลงทุนในบริษัทที่เกี่ยวข้องกัน</t>
  </si>
  <si>
    <t>เงินลงทุนในบริษัทอื่น</t>
  </si>
  <si>
    <t>ส่วนเกินมูลค่าหุ้น</t>
  </si>
  <si>
    <t xml:space="preserve">    ส่วนเกินมูลค่าหุ้นสามัญ</t>
  </si>
  <si>
    <t xml:space="preserve">        ทุนสำรองตามกฎหมาย</t>
  </si>
  <si>
    <t xml:space="preserve">        สำรองหุ้นทุนซื้อคืน</t>
  </si>
  <si>
    <t>หุ้นทุนซื้อคืน</t>
  </si>
  <si>
    <t xml:space="preserve">    ผลต่างจากการตีราคาสินทรัพย์</t>
  </si>
  <si>
    <t xml:space="preserve">   ผู้ถือหุ้นของบริษัท</t>
  </si>
  <si>
    <t xml:space="preserve">   ผู้ถือหุ้นส่วนน้อย</t>
  </si>
  <si>
    <t>กำไรต่อหุ้นขั้นพื้นฐาน (บาท)</t>
  </si>
  <si>
    <t>ค่าใช้จ่ายในการขาย</t>
  </si>
  <si>
    <t>กำไรก่อนต้นทุนทางการเงินและค่าใช้จ่าย</t>
  </si>
  <si>
    <t>ค่าใช้จ่ายในการบริหาร</t>
  </si>
  <si>
    <t>ซื้อคืน</t>
  </si>
  <si>
    <t>มูลค่าหุ้นสามัญ</t>
  </si>
  <si>
    <t>ผลกำไร (ขาดทุน) ที่ยังไม่เกิดขึ้นจริง</t>
  </si>
  <si>
    <t>ผลต่างจาก</t>
  </si>
  <si>
    <t>เงินลงทุน</t>
  </si>
  <si>
    <t>ในมูลค่า</t>
  </si>
  <si>
    <t>ยุติธรรมของ</t>
  </si>
  <si>
    <t>ผลต่างจากการแปลงค่างบการเงิน</t>
  </si>
  <si>
    <t>สำรองหุ้นทุนซื้อคืน</t>
  </si>
  <si>
    <t xml:space="preserve">   ให้แก่บริษัทย่อยสำหรับหุ้นทุนซื้อคืน</t>
  </si>
  <si>
    <t>ทุนสำรอง</t>
  </si>
  <si>
    <t>ของบริษัท</t>
  </si>
  <si>
    <t>ในมูลค่ายุติธรรม</t>
  </si>
  <si>
    <t>ของเงินลงทุน</t>
  </si>
  <si>
    <t>รวมส่วนของรายได้ที่รับรู้</t>
  </si>
  <si>
    <t>ต้นทุนทางการเงิน</t>
  </si>
  <si>
    <t>(กำไร) ขาดทุนจากการขายเงินลงทุน</t>
  </si>
  <si>
    <t>(กำไร) ขาดทุนจากการขายที่ดิน อาคารและอุปกรณ์</t>
  </si>
  <si>
    <t>(กำไร) ขาดทุนจากอัตราแลกเปลี่ยน</t>
  </si>
  <si>
    <t>กำไรจากการขายที่ดินที่มีไว้เพื่อโครงการในอนาคต</t>
  </si>
  <si>
    <t>ค่าความนิยมติดลบจากการรวมธุรกิจ</t>
  </si>
  <si>
    <t>ซื้อเงินลงทุน</t>
  </si>
  <si>
    <t>ขายเงินลงทุน</t>
  </si>
  <si>
    <t xml:space="preserve">   เพิ่มขึ้น (ลดลง) สุทธิ</t>
  </si>
  <si>
    <t>ผลกระทบจากอัตราแลกเปลี่ยนของ</t>
  </si>
  <si>
    <t xml:space="preserve">   เงินตราต่างประเทศคงเหลือสิ้นงวด</t>
  </si>
  <si>
    <t>จ่ายชำระคืนเงินกู้ยืมระยะยาวจากสถาบันการเงิน</t>
  </si>
  <si>
    <t>จ่ายชำระต้นทุนธุรกรรมทางการเงิน</t>
  </si>
  <si>
    <t>ประกอบด้วย</t>
  </si>
  <si>
    <t xml:space="preserve">       ของเงินลงทุน</t>
  </si>
  <si>
    <t>สำรอง</t>
  </si>
  <si>
    <t>ขายที่ดินที่มีไว้เพื่อโครงการในอนาคต</t>
  </si>
  <si>
    <t>เงินสดรับจากเงินกู้ยืมระยะยาวจากสถาบันการเงิน</t>
  </si>
  <si>
    <t>เงินเบิกเกินบัญชี</t>
  </si>
  <si>
    <t>สุทธิ</t>
  </si>
  <si>
    <t xml:space="preserve">    การเปลี่ยนแปลงในมูลค่ายุติธรรม </t>
  </si>
  <si>
    <t>5, 8</t>
  </si>
  <si>
    <t xml:space="preserve">   ส่วนเกินทุนจากส่วนได้ในบริษัทร่วม</t>
  </si>
  <si>
    <t>21</t>
  </si>
  <si>
    <t>หุ้นสามัญของบริษัทที่ถือโดยบริษัทย่อย</t>
  </si>
  <si>
    <t>10</t>
  </si>
  <si>
    <t>31</t>
  </si>
  <si>
    <t>เงินสดจ่ายสุทธิจากการซื้อบริษัทย่อย</t>
  </si>
  <si>
    <t>ซื้อหุ้นทุนคืน</t>
  </si>
  <si>
    <t>เงินสดรับชำระจากลูกหนี้การขายเงินลงทุน</t>
  </si>
  <si>
    <t>5, 14</t>
  </si>
  <si>
    <t>5, 18</t>
  </si>
  <si>
    <t xml:space="preserve">    หุ้นทุนซื้อคืน</t>
  </si>
  <si>
    <t xml:space="preserve">รวมส่วนของผู้ถือหุ้นของบริษัท </t>
  </si>
  <si>
    <t>ส่วนของกำไรสำหรับปีที่เป็นของ</t>
  </si>
  <si>
    <t xml:space="preserve">                      -</t>
  </si>
  <si>
    <t xml:space="preserve">   ผลต่างจากการตีราคาสินทรัพย์</t>
  </si>
  <si>
    <r>
      <t>ส่วนได้ของผู้ถือหุ้นส่วนน้อยใน</t>
    </r>
    <r>
      <rPr>
        <sz val="15"/>
        <rFont val="Angsana New"/>
        <family val="1"/>
      </rPr>
      <t>บริษัทย่อย</t>
    </r>
  </si>
  <si>
    <t>จ่ายเงินปันผลของบริษัทสุทธิจากส่วนที่เป็น</t>
  </si>
  <si>
    <t xml:space="preserve">   ของหุ้นทุนซื้อคืนที่ถือโดยบริษัทย่อย</t>
  </si>
  <si>
    <t>ค่าตอบแทนผู้บริหาร</t>
  </si>
  <si>
    <t xml:space="preserve">                    -</t>
  </si>
  <si>
    <t xml:space="preserve">   การเปลี่ยนแปลงในมูลค่ายุติธรรมสุทธิ</t>
  </si>
  <si>
    <t xml:space="preserve">      ที่รับรู้ในส่วนของผู้ถือหุ้น</t>
  </si>
  <si>
    <t>รวมส่วน</t>
  </si>
  <si>
    <t>ของผู้ถือหุ้น</t>
  </si>
  <si>
    <t xml:space="preserve">   การเปลี่ยนแปลงในมูลค่ายุติธรรม</t>
  </si>
  <si>
    <t xml:space="preserve">      สุทธิที่รับรู้ในส่วนของผู้ถือหุ้น</t>
  </si>
  <si>
    <t>เงินให้กู้ยืมระยะสั้นแก่บริษัทย่อยลดลง (เพิ่มขึ้น)</t>
  </si>
  <si>
    <t xml:space="preserve">                 -</t>
  </si>
  <si>
    <t>ผลกำไรที่ยังไม่เกิดขึ้นจริง</t>
  </si>
  <si>
    <t>เงินสดสุทธิได้มาจาก (ใช้ไปใน) กิจกรรมลงทุน</t>
  </si>
  <si>
    <t>กำไรก่อนค่าใช้จ่ายภาษีเงินได้</t>
  </si>
  <si>
    <t>ค่าใช้จ่ายภาษีเงินได้</t>
  </si>
  <si>
    <t>กำไรจากการขายสินทรัพย์ไม่มีตัวตน</t>
  </si>
  <si>
    <t>ตั๋วเงินจ่ายลดลง</t>
  </si>
  <si>
    <t>5, 7</t>
  </si>
  <si>
    <t>5, 19</t>
  </si>
  <si>
    <t xml:space="preserve">                     -</t>
  </si>
  <si>
    <t xml:space="preserve">   ภาษีเงินได้</t>
  </si>
  <si>
    <t xml:space="preserve">   โดยตรงในส่วนของผู้ถือหุ้น</t>
  </si>
  <si>
    <t xml:space="preserve">   ในบริษัทย่อย</t>
  </si>
  <si>
    <t>จ่ายเงินคืนทุนจากการปิดบริษัทให้ผู้ถือหุ้นส่วนน้อย</t>
  </si>
  <si>
    <t xml:space="preserve">   ที่ถึงกำหนดรับชำระภายในหนึ่งปี</t>
  </si>
  <si>
    <t>เงินฝากสถาบันการเงินที่มีข้อจำกัด</t>
  </si>
  <si>
    <t xml:space="preserve">   ในการเบิกใช้</t>
  </si>
  <si>
    <t>รวมรายได้ของรายการที่รับรู้</t>
  </si>
  <si>
    <t>บริษัท เจริญโภคภัณฑ์อาหาร จำกัด  (มหาชน) และบริษัทย่อย</t>
  </si>
  <si>
    <t>ค่าตัดจำหน่าย</t>
  </si>
  <si>
    <t>ค่าเสื่อมราคา</t>
  </si>
  <si>
    <t>เงินสดรับชำระจากลูกหนี้ระยะยาว</t>
  </si>
  <si>
    <t xml:space="preserve">   บริษัทที่เกี่ยวข้องกันจากการขายเงินลงทุน</t>
  </si>
  <si>
    <t>เงินจ่ายล่วงหน้าค่าสินค้า</t>
  </si>
  <si>
    <t>เงินปันผลค้างรับจากบริษัทย่อย</t>
  </si>
  <si>
    <t>ค่าใช้จ่ายจ่ายล่วงหน้า</t>
  </si>
  <si>
    <t>5, 27</t>
  </si>
  <si>
    <t>ส่วนได้จากการเปลี่ยนแปลงสัดส่วนการถือหุ้น</t>
  </si>
  <si>
    <t>เงินสดรับจากการลดทุน / ชำระบัญชีของบริษัทย่อย</t>
  </si>
  <si>
    <t xml:space="preserve">   กำไรจากการเลิกบริษัทย่อย)</t>
  </si>
  <si>
    <t>ขาดทุนจากการลดทุนของบริษัทย่อย (ส่วนแบ่ง</t>
  </si>
</sst>
</file>

<file path=xl/styles.xml><?xml version="1.0" encoding="utf-8"?>
<styleSheet xmlns="http://schemas.openxmlformats.org/spreadsheetml/2006/main">
  <numFmts count="14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??_);_(@_)"/>
    <numFmt numFmtId="188" formatCode="#,##0\ ;\(#,##0\)"/>
  </numFmts>
  <fonts count="32">
    <font>
      <sz val="15"/>
      <name val="Angsana New"/>
      <family val="1"/>
    </font>
    <font>
      <sz val="11"/>
      <color indexed="8"/>
      <name val="Tahoma"/>
      <family val="2"/>
    </font>
    <font>
      <sz val="10"/>
      <name val="Arial"/>
      <family val="0"/>
    </font>
    <font>
      <sz val="9"/>
      <name val="Arial"/>
      <family val="2"/>
    </font>
    <font>
      <b/>
      <sz val="16"/>
      <name val="Angsana New"/>
      <family val="1"/>
    </font>
    <font>
      <b/>
      <sz val="15"/>
      <name val="Angsana New"/>
      <family val="1"/>
    </font>
    <font>
      <i/>
      <sz val="15"/>
      <name val="Angsana New"/>
      <family val="1"/>
    </font>
    <font>
      <b/>
      <i/>
      <sz val="15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b/>
      <sz val="14"/>
      <name val="Angsana New"/>
      <family val="1"/>
    </font>
    <font>
      <sz val="9"/>
      <name val="Angsana New"/>
      <family val="1"/>
    </font>
    <font>
      <sz val="14"/>
      <name val="Angsana New"/>
      <family val="1"/>
    </font>
    <font>
      <sz val="8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187" fontId="0" fillId="0" borderId="0" xfId="42" applyNumberFormat="1" applyFont="1" applyFill="1" applyAlignment="1">
      <alignment/>
    </xf>
    <xf numFmtId="187" fontId="5" fillId="0" borderId="0" xfId="42" applyNumberFormat="1" applyFont="1" applyFill="1" applyAlignment="1">
      <alignment horizontal="center"/>
    </xf>
    <xf numFmtId="187" fontId="0" fillId="0" borderId="0" xfId="42" applyNumberFormat="1" applyFont="1" applyFill="1" applyAlignment="1">
      <alignment horizontal="center"/>
    </xf>
    <xf numFmtId="187" fontId="0" fillId="0" borderId="0" xfId="42" applyNumberFormat="1" applyFont="1" applyFill="1" applyAlignment="1">
      <alignment/>
    </xf>
    <xf numFmtId="187" fontId="5" fillId="0" borderId="10" xfId="42" applyNumberFormat="1" applyFont="1" applyFill="1" applyBorder="1" applyAlignment="1">
      <alignment/>
    </xf>
    <xf numFmtId="187" fontId="5" fillId="0" borderId="0" xfId="42" applyNumberFormat="1" applyFont="1" applyFill="1" applyAlignment="1">
      <alignment/>
    </xf>
    <xf numFmtId="187" fontId="5" fillId="0" borderId="0" xfId="42" applyNumberFormat="1" applyFont="1" applyFill="1" applyBorder="1" applyAlignment="1">
      <alignment/>
    </xf>
    <xf numFmtId="187" fontId="5" fillId="0" borderId="11" xfId="42" applyNumberFormat="1" applyFont="1" applyFill="1" applyBorder="1" applyAlignment="1">
      <alignment/>
    </xf>
    <xf numFmtId="187" fontId="0" fillId="0" borderId="0" xfId="42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187" fontId="0" fillId="0" borderId="0" xfId="42" applyNumberFormat="1" applyFont="1" applyFill="1" applyAlignment="1">
      <alignment horizontal="right"/>
    </xf>
    <xf numFmtId="187" fontId="0" fillId="0" borderId="0" xfId="42" applyNumberFormat="1" applyFont="1" applyFill="1" applyBorder="1" applyAlignment="1">
      <alignment horizontal="right"/>
    </xf>
    <xf numFmtId="187" fontId="0" fillId="0" borderId="12" xfId="42" applyNumberFormat="1" applyFont="1" applyFill="1" applyBorder="1" applyAlignment="1">
      <alignment horizontal="right"/>
    </xf>
    <xf numFmtId="187" fontId="5" fillId="0" borderId="0" xfId="42" applyNumberFormat="1" applyFont="1" applyFill="1" applyBorder="1" applyAlignment="1">
      <alignment horizontal="right"/>
    </xf>
    <xf numFmtId="187" fontId="5" fillId="0" borderId="0" xfId="42" applyNumberFormat="1" applyFont="1" applyFill="1" applyAlignment="1">
      <alignment horizontal="right"/>
    </xf>
    <xf numFmtId="0" fontId="0" fillId="0" borderId="0" xfId="42" applyNumberFormat="1" applyFont="1" applyFill="1" applyAlignment="1">
      <alignment horizontal="center"/>
    </xf>
    <xf numFmtId="0" fontId="0" fillId="0" borderId="0" xfId="0" applyFont="1" applyFill="1" applyAlignment="1">
      <alignment horizontal="left" vertical="top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5" fillId="24" borderId="0" xfId="0" applyFont="1" applyFill="1" applyAlignment="1">
      <alignment/>
    </xf>
    <xf numFmtId="188" fontId="0" fillId="0" borderId="0" xfId="0" applyNumberFormat="1" applyFont="1" applyFill="1" applyAlignment="1">
      <alignment/>
    </xf>
    <xf numFmtId="188" fontId="0" fillId="0" borderId="12" xfId="0" applyNumberFormat="1" applyFont="1" applyFill="1" applyBorder="1" applyAlignment="1">
      <alignment/>
    </xf>
    <xf numFmtId="188" fontId="5" fillId="0" borderId="11" xfId="0" applyNumberFormat="1" applyFont="1" applyFill="1" applyBorder="1" applyAlignment="1">
      <alignment/>
    </xf>
    <xf numFmtId="188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0" fillId="24" borderId="0" xfId="0" applyFont="1" applyFill="1" applyBorder="1" applyAlignment="1">
      <alignment/>
    </xf>
    <xf numFmtId="187" fontId="0" fillId="0" borderId="12" xfId="42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left"/>
    </xf>
    <xf numFmtId="187" fontId="0" fillId="0" borderId="0" xfId="42" applyNumberFormat="1" applyFont="1" applyFill="1" applyBorder="1" applyAlignment="1">
      <alignment/>
    </xf>
    <xf numFmtId="0" fontId="0" fillId="0" borderId="12" xfId="42" applyNumberFormat="1" applyFont="1" applyFill="1" applyBorder="1" applyAlignment="1">
      <alignment horizontal="center"/>
    </xf>
    <xf numFmtId="187" fontId="0" fillId="0" borderId="0" xfId="42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8" fontId="0" fillId="0" borderId="0" xfId="0" applyNumberFormat="1" applyFont="1" applyFill="1" applyAlignment="1">
      <alignment horizontal="center"/>
    </xf>
    <xf numFmtId="188" fontId="0" fillId="0" borderId="12" xfId="0" applyNumberFormat="1" applyFont="1" applyFill="1" applyBorder="1" applyAlignment="1">
      <alignment horizontal="center"/>
    </xf>
    <xf numFmtId="188" fontId="14" fillId="0" borderId="0" xfId="0" applyNumberFormat="1" applyFont="1" applyFill="1" applyBorder="1" applyAlignment="1">
      <alignment horizontal="left"/>
    </xf>
    <xf numFmtId="188" fontId="14" fillId="0" borderId="12" xfId="0" applyNumberFormat="1" applyFont="1" applyFill="1" applyBorder="1" applyAlignment="1">
      <alignment horizontal="left"/>
    </xf>
    <xf numFmtId="188" fontId="15" fillId="0" borderId="0" xfId="0" applyNumberFormat="1" applyFont="1" applyFill="1" applyBorder="1" applyAlignment="1">
      <alignment horizontal="left"/>
    </xf>
    <xf numFmtId="188" fontId="15" fillId="0" borderId="11" xfId="0" applyNumberFormat="1" applyFont="1" applyFill="1" applyBorder="1" applyAlignment="1">
      <alignment horizontal="left"/>
    </xf>
    <xf numFmtId="187" fontId="5" fillId="0" borderId="13" xfId="42" applyNumberFormat="1" applyFont="1" applyFill="1" applyBorder="1" applyAlignment="1">
      <alignment/>
    </xf>
    <xf numFmtId="187" fontId="5" fillId="0" borderId="12" xfId="42" applyNumberFormat="1" applyFont="1" applyFill="1" applyBorder="1" applyAlignment="1">
      <alignment/>
    </xf>
    <xf numFmtId="187" fontId="0" fillId="0" borderId="13" xfId="42" applyNumberFormat="1" applyFont="1" applyFill="1" applyBorder="1" applyAlignment="1">
      <alignment/>
    </xf>
    <xf numFmtId="187" fontId="0" fillId="0" borderId="0" xfId="42" applyNumberFormat="1" applyFont="1" applyFill="1" applyBorder="1" applyAlignment="1" quotePrefix="1">
      <alignment horizontal="center"/>
    </xf>
    <xf numFmtId="43" fontId="5" fillId="0" borderId="13" xfId="42" applyNumberFormat="1" applyFont="1" applyFill="1" applyBorder="1" applyAlignment="1">
      <alignment/>
    </xf>
    <xf numFmtId="43" fontId="5" fillId="0" borderId="0" xfId="42" applyNumberFormat="1" applyFont="1" applyFill="1" applyAlignment="1">
      <alignment/>
    </xf>
    <xf numFmtId="188" fontId="0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7" fontId="0" fillId="0" borderId="0" xfId="0" applyNumberFormat="1" applyFont="1" applyFill="1" applyAlignment="1">
      <alignment/>
    </xf>
    <xf numFmtId="187" fontId="0" fillId="0" borderId="0" xfId="0" applyNumberFormat="1" applyFont="1" applyFill="1" applyBorder="1" applyAlignment="1">
      <alignment horizontal="center"/>
    </xf>
    <xf numFmtId="187" fontId="0" fillId="0" borderId="0" xfId="0" applyNumberFormat="1" applyFont="1" applyFill="1" applyAlignment="1">
      <alignment horizontal="center"/>
    </xf>
    <xf numFmtId="187" fontId="0" fillId="0" borderId="12" xfId="0" applyNumberFormat="1" applyFont="1" applyFill="1" applyBorder="1" applyAlignment="1">
      <alignment horizontal="center"/>
    </xf>
    <xf numFmtId="188" fontId="5" fillId="0" borderId="0" xfId="0" applyNumberFormat="1" applyFont="1" applyFill="1" applyAlignment="1">
      <alignment horizontal="right"/>
    </xf>
    <xf numFmtId="188" fontId="0" fillId="0" borderId="0" xfId="0" applyNumberFormat="1" applyFont="1" applyFill="1" applyAlignment="1">
      <alignment horizontal="right"/>
    </xf>
    <xf numFmtId="188" fontId="0" fillId="0" borderId="0" xfId="0" applyNumberFormat="1" applyFont="1" applyFill="1" applyBorder="1" applyAlignment="1">
      <alignment horizontal="center"/>
    </xf>
    <xf numFmtId="188" fontId="0" fillId="0" borderId="14" xfId="0" applyNumberFormat="1" applyFont="1" applyFill="1" applyBorder="1" applyAlignment="1">
      <alignment horizontal="right"/>
    </xf>
    <xf numFmtId="188" fontId="0" fillId="0" borderId="0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188" fontId="0" fillId="0" borderId="0" xfId="42" applyNumberFormat="1" applyFont="1" applyFill="1" applyBorder="1" applyAlignment="1">
      <alignment/>
    </xf>
    <xf numFmtId="188" fontId="5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2" xfId="42" applyNumberFormat="1" applyFont="1" applyFill="1" applyBorder="1" applyAlignment="1">
      <alignment horizontal="center"/>
    </xf>
    <xf numFmtId="0" fontId="0" fillId="0" borderId="0" xfId="42" applyNumberFormat="1" applyFont="1" applyFill="1" applyAlignment="1">
      <alignment horizontal="center"/>
    </xf>
    <xf numFmtId="187" fontId="0" fillId="0" borderId="0" xfId="42" applyNumberFormat="1" applyFont="1" applyFill="1" applyBorder="1" applyAlignment="1">
      <alignment/>
    </xf>
    <xf numFmtId="187" fontId="0" fillId="0" borderId="0" xfId="42" applyNumberFormat="1" applyFont="1" applyFill="1" applyAlignment="1">
      <alignment horizontal="center"/>
    </xf>
    <xf numFmtId="187" fontId="0" fillId="0" borderId="12" xfId="42" applyNumberFormat="1" applyFont="1" applyFill="1" applyBorder="1" applyAlignment="1">
      <alignment/>
    </xf>
    <xf numFmtId="187" fontId="0" fillId="0" borderId="0" xfId="42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187" fontId="0" fillId="0" borderId="0" xfId="0" applyNumberFormat="1" applyFont="1" applyFill="1" applyAlignment="1">
      <alignment/>
    </xf>
    <xf numFmtId="187" fontId="4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center"/>
    </xf>
    <xf numFmtId="187" fontId="0" fillId="0" borderId="0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 horizontal="center"/>
    </xf>
    <xf numFmtId="187" fontId="0" fillId="0" borderId="0" xfId="0" applyNumberFormat="1" applyFont="1" applyFill="1" applyBorder="1" applyAlignment="1">
      <alignment horizontal="center"/>
    </xf>
    <xf numFmtId="187" fontId="6" fillId="0" borderId="0" xfId="0" applyNumberFormat="1" applyFont="1" applyFill="1" applyBorder="1" applyAlignment="1">
      <alignment horizontal="center"/>
    </xf>
    <xf numFmtId="187" fontId="5" fillId="0" borderId="0" xfId="0" applyNumberFormat="1" applyFont="1" applyFill="1" applyAlignment="1">
      <alignment horizontal="center"/>
    </xf>
    <xf numFmtId="187" fontId="0" fillId="0" borderId="0" xfId="0" applyNumberFormat="1" applyFont="1" applyFill="1" applyAlignment="1">
      <alignment horizontal="center"/>
    </xf>
    <xf numFmtId="187" fontId="0" fillId="0" borderId="12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left"/>
    </xf>
    <xf numFmtId="188" fontId="0" fillId="0" borderId="0" xfId="0" applyNumberFormat="1" applyFont="1" applyFill="1" applyAlignment="1">
      <alignment horizontal="right"/>
    </xf>
    <xf numFmtId="188" fontId="0" fillId="0" borderId="0" xfId="0" applyNumberFormat="1" applyFont="1" applyFill="1" applyBorder="1" applyAlignment="1">
      <alignment horizontal="right"/>
    </xf>
    <xf numFmtId="188" fontId="0" fillId="0" borderId="0" xfId="0" applyNumberFormat="1" applyFont="1" applyFill="1" applyBorder="1" applyAlignment="1">
      <alignment horizontal="center"/>
    </xf>
    <xf numFmtId="188" fontId="0" fillId="0" borderId="14" xfId="0" applyNumberFormat="1" applyFont="1" applyFill="1" applyBorder="1" applyAlignment="1">
      <alignment horizontal="right"/>
    </xf>
    <xf numFmtId="188" fontId="0" fillId="0" borderId="12" xfId="0" applyNumberFormat="1" applyFont="1" applyFill="1" applyBorder="1" applyAlignment="1">
      <alignment horizontal="right"/>
    </xf>
    <xf numFmtId="49" fontId="7" fillId="0" borderId="0" xfId="0" applyNumberFormat="1" applyFont="1" applyFill="1" applyAlignment="1">
      <alignment horizontal="center"/>
    </xf>
    <xf numFmtId="187" fontId="5" fillId="0" borderId="0" xfId="0" applyNumberFormat="1" applyFont="1" applyFill="1" applyAlignment="1">
      <alignment/>
    </xf>
    <xf numFmtId="188" fontId="0" fillId="0" borderId="0" xfId="42" applyNumberFormat="1" applyFont="1" applyFill="1" applyBorder="1" applyAlignment="1">
      <alignment horizontal="right"/>
    </xf>
    <xf numFmtId="188" fontId="0" fillId="0" borderId="0" xfId="42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 horizontal="center"/>
    </xf>
    <xf numFmtId="187" fontId="0" fillId="0" borderId="0" xfId="0" applyNumberFormat="1" applyFont="1" applyFill="1" applyBorder="1" applyAlignment="1">
      <alignment/>
    </xf>
    <xf numFmtId="188" fontId="0" fillId="0" borderId="12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left"/>
    </xf>
    <xf numFmtId="49" fontId="10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Alignment="1">
      <alignment horizontal="right"/>
    </xf>
    <xf numFmtId="187" fontId="10" fillId="0" borderId="0" xfId="0" applyNumberFormat="1" applyFont="1" applyFill="1" applyBorder="1" applyAlignment="1">
      <alignment horizontal="right"/>
    </xf>
    <xf numFmtId="187" fontId="10" fillId="0" borderId="0" xfId="0" applyNumberFormat="1" applyFont="1" applyFill="1" applyAlignment="1">
      <alignment horizontal="right"/>
    </xf>
    <xf numFmtId="187" fontId="0" fillId="0" borderId="0" xfId="0" applyNumberFormat="1" applyFont="1" applyFill="1" applyAlignment="1">
      <alignment horizontal="left"/>
    </xf>
    <xf numFmtId="187" fontId="4" fillId="0" borderId="0" xfId="0" applyNumberFormat="1" applyFont="1" applyFill="1" applyAlignment="1">
      <alignment horizontal="left"/>
    </xf>
    <xf numFmtId="187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 horizontal="right"/>
    </xf>
    <xf numFmtId="187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left"/>
    </xf>
    <xf numFmtId="188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188" fontId="0" fillId="0" borderId="0" xfId="0" applyNumberFormat="1" applyFont="1" applyFill="1" applyAlignment="1" quotePrefix="1">
      <alignment horizontal="right"/>
    </xf>
    <xf numFmtId="188" fontId="0" fillId="0" borderId="0" xfId="0" applyNumberFormat="1" applyFont="1" applyFill="1" applyAlignment="1" quotePrefix="1">
      <alignment horizontal="center"/>
    </xf>
    <xf numFmtId="187" fontId="0" fillId="0" borderId="0" xfId="0" applyNumberFormat="1" applyFont="1" applyFill="1" applyAlignment="1">
      <alignment horizontal="right"/>
    </xf>
    <xf numFmtId="188" fontId="0" fillId="0" borderId="0" xfId="0" applyNumberFormat="1" applyFont="1" applyFill="1" applyBorder="1" applyAlignment="1" quotePrefix="1">
      <alignment horizontal="center"/>
    </xf>
    <xf numFmtId="188" fontId="0" fillId="0" borderId="12" xfId="0" applyNumberFormat="1" applyFont="1" applyFill="1" applyBorder="1" applyAlignment="1" quotePrefix="1">
      <alignment horizontal="right"/>
    </xf>
    <xf numFmtId="49" fontId="5" fillId="0" borderId="0" xfId="0" applyNumberFormat="1" applyFont="1" applyFill="1" applyAlignment="1">
      <alignment/>
    </xf>
    <xf numFmtId="188" fontId="5" fillId="0" borderId="0" xfId="0" applyNumberFormat="1" applyFont="1" applyFill="1" applyAlignment="1" quotePrefix="1">
      <alignment horizontal="right"/>
    </xf>
    <xf numFmtId="188" fontId="5" fillId="0" borderId="0" xfId="0" applyNumberFormat="1" applyFont="1" applyFill="1" applyAlignment="1" quotePrefix="1">
      <alignment horizontal="center"/>
    </xf>
    <xf numFmtId="187" fontId="5" fillId="0" borderId="0" xfId="0" applyNumberFormat="1" applyFont="1" applyFill="1" applyBorder="1" applyAlignment="1">
      <alignment horizontal="right"/>
    </xf>
    <xf numFmtId="188" fontId="5" fillId="0" borderId="13" xfId="0" applyNumberFormat="1" applyFont="1" applyFill="1" applyBorder="1" applyAlignment="1">
      <alignment horizontal="right"/>
    </xf>
    <xf numFmtId="187" fontId="6" fillId="0" borderId="0" xfId="42" applyNumberFormat="1" applyFont="1" applyFill="1" applyAlignment="1">
      <alignment horizontal="center"/>
    </xf>
    <xf numFmtId="187" fontId="5" fillId="0" borderId="12" xfId="42" applyNumberFormat="1" applyFont="1" applyFill="1" applyBorder="1" applyAlignment="1">
      <alignment horizontal="center"/>
    </xf>
    <xf numFmtId="0" fontId="4" fillId="24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87" fontId="6" fillId="0" borderId="0" xfId="0" applyNumberFormat="1" applyFont="1" applyFill="1" applyAlignment="1">
      <alignment horizontal="center"/>
    </xf>
    <xf numFmtId="187" fontId="0" fillId="0" borderId="0" xfId="0" applyNumberFormat="1" applyFont="1" applyFill="1" applyBorder="1" applyAlignment="1">
      <alignment horizontal="center"/>
    </xf>
    <xf numFmtId="187" fontId="5" fillId="0" borderId="12" xfId="0" applyNumberFormat="1" applyFont="1" applyFill="1" applyBorder="1" applyAlignment="1">
      <alignment horizontal="center"/>
    </xf>
    <xf numFmtId="187" fontId="0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distributed" vertical="top" wrapText="1"/>
    </xf>
    <xf numFmtId="0" fontId="0" fillId="0" borderId="0" xfId="0" applyFill="1" applyAlignment="1">
      <alignment horizontal="distributed" vertical="top" wrapText="1"/>
    </xf>
    <xf numFmtId="0" fontId="6" fillId="0" borderId="0" xfId="42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8"/>
  <sheetViews>
    <sheetView showGridLines="0" view="pageBreakPreview" zoomScaleSheetLayoutView="100" zoomScalePageLayoutView="0" workbookViewId="0" topLeftCell="A85">
      <selection activeCell="B6" sqref="B6"/>
    </sheetView>
  </sheetViews>
  <sheetFormatPr defaultColWidth="9.140625" defaultRowHeight="23.25" customHeight="1"/>
  <cols>
    <col min="1" max="1" width="33.8515625" style="8" customWidth="1"/>
    <col min="2" max="2" width="10.00390625" style="7" customWidth="1"/>
    <col min="3" max="3" width="1.28515625" style="7" customWidth="1"/>
    <col min="4" max="4" width="12.00390625" style="15" customWidth="1"/>
    <col min="5" max="5" width="1.1484375" style="15" customWidth="1"/>
    <col min="6" max="6" width="12.00390625" style="15" customWidth="1"/>
    <col min="7" max="7" width="1.1484375" style="15" customWidth="1"/>
    <col min="8" max="8" width="12.00390625" style="15" customWidth="1"/>
    <col min="9" max="9" width="1.1484375" style="15" customWidth="1"/>
    <col min="10" max="10" width="12.00390625" style="15" customWidth="1"/>
    <col min="11" max="16384" width="9.140625" style="30" customWidth="1"/>
  </cols>
  <sheetData>
    <row r="1" spans="1:10" s="29" customFormat="1" ht="23.25" customHeight="1">
      <c r="A1" s="36" t="s">
        <v>65</v>
      </c>
      <c r="B1" s="3"/>
      <c r="C1" s="3"/>
      <c r="D1" s="12"/>
      <c r="E1" s="12"/>
      <c r="F1" s="12"/>
      <c r="G1" s="12"/>
      <c r="H1" s="12"/>
      <c r="I1" s="12"/>
      <c r="J1" s="12"/>
    </row>
    <row r="2" spans="1:10" s="29" customFormat="1" ht="23.25" customHeight="1">
      <c r="A2" s="36" t="s">
        <v>0</v>
      </c>
      <c r="B2" s="3"/>
      <c r="C2" s="3"/>
      <c r="D2" s="12"/>
      <c r="E2" s="12"/>
      <c r="F2" s="12"/>
      <c r="G2" s="12"/>
      <c r="H2" s="12"/>
      <c r="I2" s="12"/>
      <c r="J2" s="12"/>
    </row>
    <row r="3" spans="1:10" s="29" customFormat="1" ht="23.25" customHeight="1">
      <c r="A3" s="36" t="s">
        <v>140</v>
      </c>
      <c r="B3" s="3"/>
      <c r="C3" s="3"/>
      <c r="D3" s="12"/>
      <c r="E3" s="12"/>
      <c r="F3" s="12"/>
      <c r="G3" s="12"/>
      <c r="H3" s="12"/>
      <c r="I3" s="12"/>
      <c r="J3" s="12"/>
    </row>
    <row r="4" spans="1:10" s="29" customFormat="1" ht="23.25" customHeight="1">
      <c r="A4" s="36"/>
      <c r="B4" s="3"/>
      <c r="C4" s="3"/>
      <c r="D4" s="12"/>
      <c r="E4" s="12"/>
      <c r="F4" s="12"/>
      <c r="G4" s="12"/>
      <c r="H4" s="12"/>
      <c r="I4" s="12"/>
      <c r="J4" s="12"/>
    </row>
    <row r="5" spans="1:10" ht="23.25" customHeight="1">
      <c r="A5" s="77"/>
      <c r="B5" s="1"/>
      <c r="C5" s="1"/>
      <c r="D5" s="141" t="s">
        <v>66</v>
      </c>
      <c r="E5" s="141"/>
      <c r="F5" s="141"/>
      <c r="G5" s="13"/>
      <c r="H5" s="141" t="s">
        <v>57</v>
      </c>
      <c r="I5" s="141"/>
      <c r="J5" s="141"/>
    </row>
    <row r="6" spans="1:10" ht="23.25" customHeight="1">
      <c r="A6" s="36" t="s">
        <v>1</v>
      </c>
      <c r="B6" s="2" t="s">
        <v>2</v>
      </c>
      <c r="C6" s="2"/>
      <c r="D6" s="41">
        <v>2552</v>
      </c>
      <c r="E6" s="27"/>
      <c r="F6" s="41">
        <v>2551</v>
      </c>
      <c r="G6" s="27"/>
      <c r="H6" s="41">
        <v>2552</v>
      </c>
      <c r="I6" s="27"/>
      <c r="J6" s="41">
        <v>2551</v>
      </c>
    </row>
    <row r="7" spans="1:10" ht="23.25" customHeight="1">
      <c r="A7" s="78"/>
      <c r="B7" s="1"/>
      <c r="C7" s="1"/>
      <c r="D7" s="140" t="s">
        <v>67</v>
      </c>
      <c r="E7" s="140"/>
      <c r="F7" s="140"/>
      <c r="G7" s="140"/>
      <c r="H7" s="140"/>
      <c r="I7" s="140"/>
      <c r="J7" s="140"/>
    </row>
    <row r="8" spans="1:3" ht="23.25" customHeight="1">
      <c r="A8" s="79" t="s">
        <v>3</v>
      </c>
      <c r="B8" s="2"/>
      <c r="C8" s="2"/>
    </row>
    <row r="9" spans="1:10" ht="23.25" customHeight="1">
      <c r="A9" s="8" t="s">
        <v>4</v>
      </c>
      <c r="B9" s="2">
        <v>6</v>
      </c>
      <c r="C9" s="2"/>
      <c r="D9" s="15">
        <v>10522692</v>
      </c>
      <c r="F9" s="15">
        <v>3452904</v>
      </c>
      <c r="H9" s="15">
        <v>7256741</v>
      </c>
      <c r="J9" s="15">
        <v>407089</v>
      </c>
    </row>
    <row r="10" spans="1:10" ht="23.25" customHeight="1">
      <c r="A10" s="80" t="s">
        <v>68</v>
      </c>
      <c r="B10" s="2" t="s">
        <v>232</v>
      </c>
      <c r="C10" s="2"/>
      <c r="D10" s="15">
        <v>14360982</v>
      </c>
      <c r="F10" s="15">
        <v>14114937</v>
      </c>
      <c r="H10" s="15">
        <v>7163045</v>
      </c>
      <c r="J10" s="15">
        <v>6829358</v>
      </c>
    </row>
    <row r="11" spans="1:3" ht="23.25" customHeight="1">
      <c r="A11" s="80" t="s">
        <v>99</v>
      </c>
      <c r="B11" s="2"/>
      <c r="C11" s="2"/>
    </row>
    <row r="12" spans="1:10" ht="23.25" customHeight="1">
      <c r="A12" s="80" t="s">
        <v>126</v>
      </c>
      <c r="D12" s="7"/>
      <c r="E12" s="7"/>
      <c r="F12" s="7"/>
      <c r="G12" s="7"/>
      <c r="H12" s="7"/>
      <c r="I12" s="7"/>
      <c r="J12" s="7"/>
    </row>
    <row r="13" spans="1:10" ht="23.25" customHeight="1">
      <c r="A13" s="80" t="s">
        <v>127</v>
      </c>
      <c r="B13" s="2">
        <v>5</v>
      </c>
      <c r="C13" s="2"/>
      <c r="D13" s="15">
        <v>256700</v>
      </c>
      <c r="F13" s="15">
        <v>269025</v>
      </c>
      <c r="H13" s="44" t="s">
        <v>225</v>
      </c>
      <c r="J13" s="44" t="s">
        <v>225</v>
      </c>
    </row>
    <row r="14" spans="1:10" ht="23.25" customHeight="1">
      <c r="A14" s="8" t="s">
        <v>69</v>
      </c>
      <c r="B14" s="2">
        <v>5</v>
      </c>
      <c r="C14" s="2"/>
      <c r="D14" s="44" t="s">
        <v>225</v>
      </c>
      <c r="F14" s="44" t="s">
        <v>225</v>
      </c>
      <c r="H14" s="15">
        <v>7464936</v>
      </c>
      <c r="J14" s="15">
        <v>15244510</v>
      </c>
    </row>
    <row r="15" spans="1:3" ht="23.25" customHeight="1">
      <c r="A15" s="8" t="s">
        <v>75</v>
      </c>
      <c r="B15" s="2"/>
      <c r="C15" s="2"/>
    </row>
    <row r="16" spans="1:10" ht="23.25" customHeight="1">
      <c r="A16" s="8" t="s">
        <v>239</v>
      </c>
      <c r="B16" s="2">
        <v>5</v>
      </c>
      <c r="C16" s="2"/>
      <c r="D16" s="44" t="s">
        <v>225</v>
      </c>
      <c r="F16" s="44" t="s">
        <v>225</v>
      </c>
      <c r="H16" s="15">
        <v>2509538</v>
      </c>
      <c r="J16" s="15">
        <v>1692323</v>
      </c>
    </row>
    <row r="17" spans="1:10" ht="23.25" customHeight="1">
      <c r="A17" s="8" t="s">
        <v>5</v>
      </c>
      <c r="B17" s="2" t="s">
        <v>197</v>
      </c>
      <c r="C17" s="2"/>
      <c r="D17" s="15">
        <v>26283758</v>
      </c>
      <c r="F17" s="15">
        <v>27887880</v>
      </c>
      <c r="H17" s="15">
        <v>5685276</v>
      </c>
      <c r="J17" s="15">
        <v>6526688</v>
      </c>
    </row>
    <row r="18" spans="1:10" ht="23.25" customHeight="1">
      <c r="A18" s="8" t="s">
        <v>249</v>
      </c>
      <c r="B18" s="2">
        <v>5</v>
      </c>
      <c r="C18" s="2"/>
      <c r="D18" s="44" t="s">
        <v>225</v>
      </c>
      <c r="F18" s="44" t="s">
        <v>225</v>
      </c>
      <c r="H18" s="15">
        <v>4297919</v>
      </c>
      <c r="J18" s="44" t="s">
        <v>225</v>
      </c>
    </row>
    <row r="19" spans="1:10" ht="23.25" customHeight="1">
      <c r="A19" s="8" t="s">
        <v>248</v>
      </c>
      <c r="B19" s="2"/>
      <c r="C19" s="2"/>
      <c r="D19" s="15">
        <v>577548</v>
      </c>
      <c r="F19" s="15">
        <v>69088</v>
      </c>
      <c r="H19" s="44" t="s">
        <v>225</v>
      </c>
      <c r="J19" s="44" t="s">
        <v>225</v>
      </c>
    </row>
    <row r="20" spans="1:10" ht="23.25" customHeight="1">
      <c r="A20" s="8" t="s">
        <v>250</v>
      </c>
      <c r="B20" s="2"/>
      <c r="C20" s="2"/>
      <c r="D20" s="15">
        <v>435567</v>
      </c>
      <c r="F20" s="15">
        <v>291239</v>
      </c>
      <c r="H20" s="15">
        <v>143241</v>
      </c>
      <c r="J20" s="15">
        <v>108224</v>
      </c>
    </row>
    <row r="21" spans="1:10" ht="23.25" customHeight="1">
      <c r="A21" s="8" t="s">
        <v>6</v>
      </c>
      <c r="B21" s="2">
        <v>5</v>
      </c>
      <c r="C21" s="2"/>
      <c r="D21" s="15">
        <v>996709</v>
      </c>
      <c r="F21" s="15">
        <v>1175095</v>
      </c>
      <c r="H21" s="15">
        <v>176717</v>
      </c>
      <c r="J21" s="15">
        <v>114799</v>
      </c>
    </row>
    <row r="22" spans="1:10" ht="23.25" customHeight="1">
      <c r="A22" s="9" t="s">
        <v>7</v>
      </c>
      <c r="B22" s="2"/>
      <c r="C22" s="2"/>
      <c r="D22" s="16">
        <f>SUM(D9:D21)</f>
        <v>53433956</v>
      </c>
      <c r="E22" s="17"/>
      <c r="F22" s="16">
        <f>SUM(F9:F21)</f>
        <v>47260168</v>
      </c>
      <c r="G22" s="17"/>
      <c r="H22" s="16">
        <f>SUM(H9:H21)</f>
        <v>34697413</v>
      </c>
      <c r="I22" s="17"/>
      <c r="J22" s="16">
        <f>SUM(J9:J21)</f>
        <v>30922991</v>
      </c>
    </row>
    <row r="23" spans="1:3" ht="23.25" customHeight="1">
      <c r="A23" s="81"/>
      <c r="B23" s="2"/>
      <c r="C23" s="2"/>
    </row>
    <row r="24" spans="1:10" s="29" customFormat="1" ht="23.25" customHeight="1">
      <c r="A24" s="36" t="s">
        <v>65</v>
      </c>
      <c r="B24" s="3"/>
      <c r="C24" s="3"/>
      <c r="D24" s="12"/>
      <c r="E24" s="12"/>
      <c r="F24" s="12"/>
      <c r="G24" s="12"/>
      <c r="H24" s="12"/>
      <c r="I24" s="12"/>
      <c r="J24" s="12"/>
    </row>
    <row r="25" spans="1:10" s="29" customFormat="1" ht="23.25" customHeight="1">
      <c r="A25" s="36" t="s">
        <v>0</v>
      </c>
      <c r="B25" s="3"/>
      <c r="C25" s="3"/>
      <c r="D25" s="12"/>
      <c r="E25" s="12"/>
      <c r="F25" s="12"/>
      <c r="G25" s="12"/>
      <c r="H25" s="12"/>
      <c r="I25" s="12"/>
      <c r="J25" s="12"/>
    </row>
    <row r="26" spans="1:10" s="29" customFormat="1" ht="23.25" customHeight="1">
      <c r="A26" s="36" t="s">
        <v>140</v>
      </c>
      <c r="B26" s="3"/>
      <c r="C26" s="3"/>
      <c r="D26" s="12"/>
      <c r="E26" s="12"/>
      <c r="F26" s="12"/>
      <c r="G26" s="12"/>
      <c r="H26" s="12"/>
      <c r="I26" s="12"/>
      <c r="J26" s="12"/>
    </row>
    <row r="27" spans="1:10" s="29" customFormat="1" ht="23.25" customHeight="1">
      <c r="A27" s="36"/>
      <c r="B27" s="3"/>
      <c r="C27" s="3"/>
      <c r="D27" s="12"/>
      <c r="E27" s="12"/>
      <c r="F27" s="12"/>
      <c r="G27" s="12"/>
      <c r="H27" s="12"/>
      <c r="I27" s="12"/>
      <c r="J27" s="12"/>
    </row>
    <row r="28" spans="1:10" ht="23.25" customHeight="1">
      <c r="A28" s="77"/>
      <c r="B28" s="1"/>
      <c r="C28" s="1"/>
      <c r="D28" s="141" t="s">
        <v>66</v>
      </c>
      <c r="E28" s="141"/>
      <c r="F28" s="141"/>
      <c r="G28" s="13"/>
      <c r="H28" s="141" t="s">
        <v>57</v>
      </c>
      <c r="I28" s="141"/>
      <c r="J28" s="141"/>
    </row>
    <row r="29" spans="1:10" ht="23.25" customHeight="1">
      <c r="A29" s="36" t="s">
        <v>1</v>
      </c>
      <c r="B29" s="2" t="s">
        <v>2</v>
      </c>
      <c r="C29" s="2"/>
      <c r="D29" s="41">
        <v>2552</v>
      </c>
      <c r="E29" s="27"/>
      <c r="F29" s="41">
        <v>2551</v>
      </c>
      <c r="G29" s="27"/>
      <c r="H29" s="41">
        <v>2552</v>
      </c>
      <c r="I29" s="27"/>
      <c r="J29" s="41">
        <v>2551</v>
      </c>
    </row>
    <row r="30" spans="1:10" ht="23.25" customHeight="1">
      <c r="A30" s="78"/>
      <c r="B30" s="1"/>
      <c r="C30" s="1"/>
      <c r="D30" s="140" t="s">
        <v>67</v>
      </c>
      <c r="E30" s="140"/>
      <c r="F30" s="140"/>
      <c r="G30" s="140"/>
      <c r="H30" s="140"/>
      <c r="I30" s="140"/>
      <c r="J30" s="140"/>
    </row>
    <row r="31" spans="1:3" ht="23.25" customHeight="1">
      <c r="A31" s="79" t="s">
        <v>8</v>
      </c>
      <c r="B31" s="2"/>
      <c r="C31" s="2"/>
    </row>
    <row r="32" spans="1:10" ht="23.25" customHeight="1">
      <c r="A32" s="7" t="s">
        <v>145</v>
      </c>
      <c r="B32" s="2">
        <v>9</v>
      </c>
      <c r="C32" s="2"/>
      <c r="D32" s="44" t="s">
        <v>225</v>
      </c>
      <c r="F32" s="44" t="s">
        <v>225</v>
      </c>
      <c r="H32" s="15">
        <v>19707959</v>
      </c>
      <c r="J32" s="15">
        <v>17990369</v>
      </c>
    </row>
    <row r="33" spans="1:10" ht="23.25" customHeight="1">
      <c r="A33" s="7" t="s">
        <v>146</v>
      </c>
      <c r="B33" s="2">
        <v>10</v>
      </c>
      <c r="C33" s="2"/>
      <c r="D33" s="15">
        <v>10555559</v>
      </c>
      <c r="F33" s="14">
        <v>9099117</v>
      </c>
      <c r="H33" s="15">
        <v>290300</v>
      </c>
      <c r="J33" s="15">
        <v>290300</v>
      </c>
    </row>
    <row r="34" spans="1:10" ht="23.25" customHeight="1">
      <c r="A34" s="7" t="s">
        <v>147</v>
      </c>
      <c r="B34" s="2">
        <v>11</v>
      </c>
      <c r="C34" s="2"/>
      <c r="D34" s="15">
        <v>1178336</v>
      </c>
      <c r="F34" s="14">
        <v>1006653</v>
      </c>
      <c r="H34" s="15">
        <v>143631</v>
      </c>
      <c r="J34" s="15">
        <v>143631</v>
      </c>
    </row>
    <row r="35" spans="1:10" ht="23.25" customHeight="1">
      <c r="A35" s="7" t="s">
        <v>148</v>
      </c>
      <c r="B35" s="2">
        <v>12</v>
      </c>
      <c r="C35" s="2"/>
      <c r="D35" s="15">
        <v>211860</v>
      </c>
      <c r="F35" s="14">
        <v>162224</v>
      </c>
      <c r="H35" s="44" t="s">
        <v>225</v>
      </c>
      <c r="J35" s="44" t="s">
        <v>225</v>
      </c>
    </row>
    <row r="36" spans="1:10" ht="23.25" customHeight="1">
      <c r="A36" s="8" t="s">
        <v>82</v>
      </c>
      <c r="B36" s="2">
        <v>13</v>
      </c>
      <c r="C36" s="2"/>
      <c r="D36" s="15">
        <v>1121331</v>
      </c>
      <c r="F36" s="15">
        <v>1128193</v>
      </c>
      <c r="H36" s="15">
        <v>98550</v>
      </c>
      <c r="J36" s="15">
        <v>104950</v>
      </c>
    </row>
    <row r="37" spans="1:3" ht="23.25" customHeight="1">
      <c r="A37" s="8" t="s">
        <v>99</v>
      </c>
      <c r="B37" s="2"/>
      <c r="C37" s="2"/>
    </row>
    <row r="38" spans="1:10" ht="23.25" customHeight="1">
      <c r="A38" s="8" t="s">
        <v>91</v>
      </c>
      <c r="B38" s="2">
        <v>5</v>
      </c>
      <c r="C38" s="2"/>
      <c r="D38" s="44" t="s">
        <v>225</v>
      </c>
      <c r="F38" s="15">
        <v>269025</v>
      </c>
      <c r="H38" s="44" t="s">
        <v>225</v>
      </c>
      <c r="J38" s="44" t="s">
        <v>225</v>
      </c>
    </row>
    <row r="39" spans="1:10" ht="23.25" customHeight="1">
      <c r="A39" s="8" t="s">
        <v>75</v>
      </c>
      <c r="B39" s="2">
        <v>5</v>
      </c>
      <c r="C39" s="2"/>
      <c r="D39" s="44" t="s">
        <v>225</v>
      </c>
      <c r="F39" s="44" t="s">
        <v>225</v>
      </c>
      <c r="H39" s="15">
        <v>7405182</v>
      </c>
      <c r="J39" s="15">
        <v>1087416</v>
      </c>
    </row>
    <row r="40" spans="1:10" ht="23.25" customHeight="1">
      <c r="A40" s="8" t="s">
        <v>51</v>
      </c>
      <c r="B40" s="2" t="s">
        <v>206</v>
      </c>
      <c r="C40" s="2"/>
      <c r="D40" s="15">
        <v>46421696</v>
      </c>
      <c r="F40" s="15">
        <v>44706335</v>
      </c>
      <c r="H40" s="15">
        <v>17790020</v>
      </c>
      <c r="J40" s="15">
        <v>18911027</v>
      </c>
    </row>
    <row r="41" spans="1:10" ht="23.25" customHeight="1">
      <c r="A41" s="8" t="s">
        <v>9</v>
      </c>
      <c r="B41" s="2">
        <v>15</v>
      </c>
      <c r="C41" s="2"/>
      <c r="D41" s="15">
        <v>884185</v>
      </c>
      <c r="F41" s="15">
        <v>884515</v>
      </c>
      <c r="H41" s="15">
        <v>35328</v>
      </c>
      <c r="J41" s="15">
        <v>33481</v>
      </c>
    </row>
    <row r="42" spans="1:3" ht="23.25" customHeight="1">
      <c r="A42" s="8" t="s">
        <v>240</v>
      </c>
      <c r="B42" s="2"/>
      <c r="C42" s="2"/>
    </row>
    <row r="43" spans="1:10" ht="23.25" customHeight="1">
      <c r="A43" s="7" t="s">
        <v>241</v>
      </c>
      <c r="B43" s="2">
        <v>16</v>
      </c>
      <c r="C43" s="2"/>
      <c r="D43" s="15">
        <v>301564</v>
      </c>
      <c r="F43" s="15">
        <v>342742</v>
      </c>
      <c r="H43" s="44" t="s">
        <v>225</v>
      </c>
      <c r="J43" s="44" t="s">
        <v>225</v>
      </c>
    </row>
    <row r="44" spans="1:10" ht="23.25" customHeight="1">
      <c r="A44" s="8" t="s">
        <v>10</v>
      </c>
      <c r="B44" s="2">
        <v>17</v>
      </c>
      <c r="C44" s="2"/>
      <c r="D44" s="15">
        <v>1109401</v>
      </c>
      <c r="F44" s="15">
        <v>2281290</v>
      </c>
      <c r="H44" s="15">
        <v>559813</v>
      </c>
      <c r="J44" s="15">
        <v>1059335</v>
      </c>
    </row>
    <row r="45" spans="1:10" ht="23.25" customHeight="1">
      <c r="A45" s="8" t="s">
        <v>11</v>
      </c>
      <c r="B45" s="2"/>
      <c r="C45" s="2"/>
      <c r="D45" s="40">
        <v>480392</v>
      </c>
      <c r="F45" s="40">
        <v>369739</v>
      </c>
      <c r="H45" s="40">
        <v>73297</v>
      </c>
      <c r="J45" s="40">
        <v>95569</v>
      </c>
    </row>
    <row r="46" spans="1:10" ht="23.25" customHeight="1">
      <c r="A46" s="9" t="s">
        <v>12</v>
      </c>
      <c r="B46" s="2"/>
      <c r="C46" s="2"/>
      <c r="D46" s="16">
        <f>SUM(D32:D45)</f>
        <v>62264324</v>
      </c>
      <c r="E46" s="17"/>
      <c r="F46" s="16">
        <f>SUM(F32:F45)</f>
        <v>60249833</v>
      </c>
      <c r="G46" s="17"/>
      <c r="H46" s="16">
        <f>SUM(H32:H45)</f>
        <v>46104080</v>
      </c>
      <c r="I46" s="17"/>
      <c r="J46" s="16">
        <f>SUM(J32:J45)</f>
        <v>39716078</v>
      </c>
    </row>
    <row r="47" spans="1:10" ht="23.25" customHeight="1">
      <c r="A47" s="9"/>
      <c r="B47" s="2"/>
      <c r="C47" s="2"/>
      <c r="D47" s="18"/>
      <c r="E47" s="17"/>
      <c r="F47" s="18"/>
      <c r="G47" s="17"/>
      <c r="H47" s="18"/>
      <c r="I47" s="17"/>
      <c r="J47" s="18"/>
    </row>
    <row r="48" spans="1:10" ht="23.25" customHeight="1" thickBot="1">
      <c r="A48" s="9" t="s">
        <v>13</v>
      </c>
      <c r="B48" s="2"/>
      <c r="C48" s="2"/>
      <c r="D48" s="50">
        <f>D22+D46</f>
        <v>115698280</v>
      </c>
      <c r="E48" s="17"/>
      <c r="F48" s="50">
        <f>F22+F46</f>
        <v>107510001</v>
      </c>
      <c r="G48" s="17"/>
      <c r="H48" s="50">
        <f>H22+H46</f>
        <v>80801493</v>
      </c>
      <c r="I48" s="17"/>
      <c r="J48" s="50">
        <f>J22+J46</f>
        <v>70639069</v>
      </c>
    </row>
    <row r="49" ht="23.25" customHeight="1" thickTop="1"/>
    <row r="50" spans="1:10" s="29" customFormat="1" ht="23.25" customHeight="1">
      <c r="A50" s="36" t="s">
        <v>65</v>
      </c>
      <c r="B50" s="3"/>
      <c r="C50" s="3"/>
      <c r="D50" s="12"/>
      <c r="E50" s="12"/>
      <c r="F50" s="12"/>
      <c r="G50" s="12"/>
      <c r="H50" s="12"/>
      <c r="I50" s="12"/>
      <c r="J50" s="12"/>
    </row>
    <row r="51" spans="1:10" s="29" customFormat="1" ht="23.25" customHeight="1">
      <c r="A51" s="36" t="s">
        <v>0</v>
      </c>
      <c r="B51" s="3"/>
      <c r="C51" s="3"/>
      <c r="D51" s="12"/>
      <c r="E51" s="12"/>
      <c r="F51" s="12"/>
      <c r="G51" s="12"/>
      <c r="H51" s="12"/>
      <c r="I51" s="12"/>
      <c r="J51" s="12"/>
    </row>
    <row r="52" spans="1:10" s="29" customFormat="1" ht="23.25" customHeight="1">
      <c r="A52" s="36" t="s">
        <v>140</v>
      </c>
      <c r="B52" s="3"/>
      <c r="C52" s="3"/>
      <c r="D52" s="12"/>
      <c r="E52" s="12"/>
      <c r="F52" s="12"/>
      <c r="G52" s="12"/>
      <c r="H52" s="12"/>
      <c r="I52" s="12"/>
      <c r="J52" s="12"/>
    </row>
    <row r="53" spans="1:10" s="29" customFormat="1" ht="23.25" customHeight="1">
      <c r="A53" s="36"/>
      <c r="B53" s="3"/>
      <c r="C53" s="3"/>
      <c r="D53" s="12"/>
      <c r="E53" s="12"/>
      <c r="F53" s="12"/>
      <c r="G53" s="12"/>
      <c r="H53" s="12"/>
      <c r="I53" s="12"/>
      <c r="J53" s="12"/>
    </row>
    <row r="54" spans="1:10" ht="23.25" customHeight="1">
      <c r="A54" s="78"/>
      <c r="B54" s="1"/>
      <c r="C54" s="1"/>
      <c r="D54" s="141" t="s">
        <v>66</v>
      </c>
      <c r="E54" s="141"/>
      <c r="F54" s="141"/>
      <c r="G54" s="13"/>
      <c r="H54" s="141" t="s">
        <v>57</v>
      </c>
      <c r="I54" s="141"/>
      <c r="J54" s="141"/>
    </row>
    <row r="55" spans="1:10" ht="23.25" customHeight="1">
      <c r="A55" s="36" t="s">
        <v>14</v>
      </c>
      <c r="B55" s="2" t="s">
        <v>2</v>
      </c>
      <c r="C55" s="6"/>
      <c r="D55" s="41">
        <v>2552</v>
      </c>
      <c r="E55" s="27"/>
      <c r="F55" s="41">
        <v>2551</v>
      </c>
      <c r="G55" s="27"/>
      <c r="H55" s="41">
        <v>2552</v>
      </c>
      <c r="I55" s="27"/>
      <c r="J55" s="41">
        <v>2551</v>
      </c>
    </row>
    <row r="56" spans="1:10" ht="23.25" customHeight="1">
      <c r="A56" s="82"/>
      <c r="C56" s="2"/>
      <c r="D56" s="140" t="s">
        <v>67</v>
      </c>
      <c r="E56" s="140"/>
      <c r="F56" s="140"/>
      <c r="G56" s="140"/>
      <c r="H56" s="140"/>
      <c r="I56" s="140"/>
      <c r="J56" s="140"/>
    </row>
    <row r="57" spans="1:3" ht="23.25" customHeight="1">
      <c r="A57" s="79" t="s">
        <v>15</v>
      </c>
      <c r="B57" s="6"/>
      <c r="C57" s="6"/>
    </row>
    <row r="58" spans="1:3" ht="23.25" customHeight="1">
      <c r="A58" s="8" t="s">
        <v>100</v>
      </c>
      <c r="B58" s="2"/>
      <c r="C58" s="2"/>
    </row>
    <row r="59" spans="1:10" ht="23.25" customHeight="1">
      <c r="A59" s="8" t="s">
        <v>114</v>
      </c>
      <c r="B59" s="2">
        <v>18</v>
      </c>
      <c r="C59" s="2"/>
      <c r="D59" s="15">
        <v>9745080</v>
      </c>
      <c r="F59" s="15">
        <v>20961916</v>
      </c>
      <c r="H59" s="15">
        <v>5702</v>
      </c>
      <c r="J59" s="15">
        <v>1967711</v>
      </c>
    </row>
    <row r="60" spans="1:10" ht="23.25" customHeight="1">
      <c r="A60" s="8" t="s">
        <v>116</v>
      </c>
      <c r="B60" s="2">
        <v>18</v>
      </c>
      <c r="C60" s="2"/>
      <c r="D60" s="44" t="s">
        <v>225</v>
      </c>
      <c r="F60" s="15">
        <v>2672517</v>
      </c>
      <c r="H60" s="44" t="s">
        <v>225</v>
      </c>
      <c r="J60" s="15">
        <v>2672517</v>
      </c>
    </row>
    <row r="61" spans="1:10" ht="23.25" customHeight="1">
      <c r="A61" s="8" t="s">
        <v>71</v>
      </c>
      <c r="B61" s="2" t="s">
        <v>233</v>
      </c>
      <c r="C61" s="2"/>
      <c r="D61" s="15">
        <v>9105914</v>
      </c>
      <c r="F61" s="15">
        <v>7607140</v>
      </c>
      <c r="H61" s="15">
        <v>2452090</v>
      </c>
      <c r="J61" s="15">
        <v>3536581</v>
      </c>
    </row>
    <row r="62" spans="1:10" ht="23.25" customHeight="1">
      <c r="A62" s="8" t="s">
        <v>101</v>
      </c>
      <c r="B62" s="2" t="s">
        <v>207</v>
      </c>
      <c r="C62" s="2"/>
      <c r="D62" s="44" t="s">
        <v>225</v>
      </c>
      <c r="F62" s="44" t="s">
        <v>225</v>
      </c>
      <c r="H62" s="15">
        <v>115500</v>
      </c>
      <c r="J62" s="15">
        <v>101600</v>
      </c>
    </row>
    <row r="63" spans="1:10" ht="23.25" customHeight="1">
      <c r="A63" s="8" t="s">
        <v>102</v>
      </c>
      <c r="D63" s="7"/>
      <c r="E63" s="7"/>
      <c r="F63" s="7"/>
      <c r="G63" s="7"/>
      <c r="H63" s="7"/>
      <c r="I63" s="7"/>
      <c r="J63" s="7"/>
    </row>
    <row r="64" spans="1:10" ht="23.25" customHeight="1">
      <c r="A64" s="8" t="s">
        <v>70</v>
      </c>
      <c r="B64" s="2">
        <v>18</v>
      </c>
      <c r="C64" s="2"/>
      <c r="D64" s="15">
        <v>6294082</v>
      </c>
      <c r="F64" s="15">
        <v>5482821</v>
      </c>
      <c r="H64" s="15">
        <v>5900000</v>
      </c>
      <c r="J64" s="15">
        <v>4700337</v>
      </c>
    </row>
    <row r="65" spans="1:10" ht="23.25" customHeight="1">
      <c r="A65" s="8" t="s">
        <v>110</v>
      </c>
      <c r="B65" s="2"/>
      <c r="C65" s="2"/>
      <c r="D65" s="15">
        <v>1706783</v>
      </c>
      <c r="F65" s="15">
        <v>1169827</v>
      </c>
      <c r="H65" s="15">
        <v>371849</v>
      </c>
      <c r="J65" s="15">
        <v>185213</v>
      </c>
    </row>
    <row r="66" spans="1:10" ht="23.25" customHeight="1">
      <c r="A66" s="8" t="s">
        <v>52</v>
      </c>
      <c r="B66" s="2"/>
      <c r="C66" s="2"/>
      <c r="D66" s="15">
        <v>847935</v>
      </c>
      <c r="F66" s="15">
        <v>298969</v>
      </c>
      <c r="H66" s="44" t="s">
        <v>225</v>
      </c>
      <c r="J66" s="44" t="s">
        <v>225</v>
      </c>
    </row>
    <row r="67" spans="1:10" ht="23.25" customHeight="1">
      <c r="A67" s="8" t="s">
        <v>16</v>
      </c>
      <c r="B67" s="2" t="s">
        <v>98</v>
      </c>
      <c r="C67" s="2"/>
      <c r="D67" s="40">
        <v>1937174</v>
      </c>
      <c r="F67" s="40">
        <v>1715786</v>
      </c>
      <c r="H67" s="40">
        <v>662230</v>
      </c>
      <c r="J67" s="40">
        <v>661191</v>
      </c>
    </row>
    <row r="68" spans="1:10" ht="23.25" customHeight="1">
      <c r="A68" s="9" t="s">
        <v>17</v>
      </c>
      <c r="B68" s="2"/>
      <c r="C68" s="2"/>
      <c r="D68" s="16">
        <f>SUM(D59:D67)</f>
        <v>29636968</v>
      </c>
      <c r="E68" s="17"/>
      <c r="F68" s="16">
        <f>SUM(F59:F67)</f>
        <v>39908976</v>
      </c>
      <c r="G68" s="17"/>
      <c r="H68" s="16">
        <f>SUM(H59:H67)</f>
        <v>9507371</v>
      </c>
      <c r="I68" s="17"/>
      <c r="J68" s="16">
        <f>SUM(J59:J67)</f>
        <v>13825150</v>
      </c>
    </row>
    <row r="69" spans="2:3" ht="23.25" customHeight="1">
      <c r="B69" s="2"/>
      <c r="C69" s="2"/>
    </row>
    <row r="70" spans="1:3" ht="23.25" customHeight="1">
      <c r="A70" s="79" t="s">
        <v>18</v>
      </c>
      <c r="B70" s="2"/>
      <c r="C70" s="2"/>
    </row>
    <row r="71" spans="1:10" ht="23.25" customHeight="1">
      <c r="A71" s="8" t="s">
        <v>72</v>
      </c>
      <c r="B71" s="2">
        <v>18</v>
      </c>
      <c r="C71" s="2"/>
      <c r="D71" s="15">
        <v>26758273</v>
      </c>
      <c r="F71" s="15">
        <v>18365057</v>
      </c>
      <c r="H71" s="15">
        <v>26300000</v>
      </c>
      <c r="J71" s="15">
        <v>17800000</v>
      </c>
    </row>
    <row r="72" spans="1:10" ht="23.25" customHeight="1">
      <c r="A72" s="8" t="s">
        <v>115</v>
      </c>
      <c r="B72" s="2" t="s">
        <v>98</v>
      </c>
      <c r="C72" s="2"/>
      <c r="D72" s="40">
        <v>1045067</v>
      </c>
      <c r="F72" s="40">
        <v>596062</v>
      </c>
      <c r="H72" s="40">
        <v>82447</v>
      </c>
      <c r="J72" s="40">
        <v>60322</v>
      </c>
    </row>
    <row r="73" spans="1:10" ht="23.25" customHeight="1">
      <c r="A73" s="8" t="s">
        <v>19</v>
      </c>
      <c r="B73" s="2">
        <v>17</v>
      </c>
      <c r="C73" s="2"/>
      <c r="D73" s="15">
        <v>2879804</v>
      </c>
      <c r="F73" s="15">
        <v>2690138</v>
      </c>
      <c r="H73" s="15">
        <v>270322</v>
      </c>
      <c r="J73" s="15">
        <v>270796</v>
      </c>
    </row>
    <row r="74" spans="1:10" ht="23.25" customHeight="1">
      <c r="A74" s="8" t="s">
        <v>103</v>
      </c>
      <c r="D74" s="7"/>
      <c r="E74" s="7"/>
      <c r="F74" s="7"/>
      <c r="G74" s="7"/>
      <c r="H74" s="7"/>
      <c r="I74" s="7"/>
      <c r="J74" s="7"/>
    </row>
    <row r="75" spans="1:10" ht="23.25" customHeight="1">
      <c r="A75" s="8" t="s">
        <v>104</v>
      </c>
      <c r="B75" s="2">
        <v>5</v>
      </c>
      <c r="C75" s="2"/>
      <c r="D75" s="15">
        <v>398977</v>
      </c>
      <c r="F75" s="15">
        <v>398977</v>
      </c>
      <c r="H75" s="44" t="s">
        <v>225</v>
      </c>
      <c r="J75" s="44" t="s">
        <v>225</v>
      </c>
    </row>
    <row r="76" spans="1:10" ht="23.25" customHeight="1">
      <c r="A76" s="9" t="s">
        <v>20</v>
      </c>
      <c r="B76" s="2"/>
      <c r="C76" s="2"/>
      <c r="D76" s="16">
        <f>SUM(D71:D75)</f>
        <v>31082121</v>
      </c>
      <c r="E76" s="17"/>
      <c r="F76" s="16">
        <f>SUM(F71:F75)</f>
        <v>22050234</v>
      </c>
      <c r="G76" s="17"/>
      <c r="H76" s="16">
        <f>SUM(H71:H75)</f>
        <v>26652769</v>
      </c>
      <c r="I76" s="17"/>
      <c r="J76" s="16">
        <f>SUM(J71:J75)</f>
        <v>18131118</v>
      </c>
    </row>
    <row r="77" spans="1:10" s="37" customFormat="1" ht="23.25" customHeight="1">
      <c r="A77" s="83"/>
      <c r="B77" s="57"/>
      <c r="C77" s="57"/>
      <c r="D77" s="18"/>
      <c r="E77" s="18"/>
      <c r="F77" s="18"/>
      <c r="G77" s="18"/>
      <c r="H77" s="18"/>
      <c r="I77" s="18"/>
      <c r="J77" s="18"/>
    </row>
    <row r="78" spans="1:10" ht="23.25" customHeight="1">
      <c r="A78" s="9" t="s">
        <v>21</v>
      </c>
      <c r="B78" s="2"/>
      <c r="C78" s="2"/>
      <c r="D78" s="51">
        <f>D68+D76</f>
        <v>60719089</v>
      </c>
      <c r="E78" s="17"/>
      <c r="F78" s="51">
        <f>F68+F76</f>
        <v>61959210</v>
      </c>
      <c r="G78" s="17"/>
      <c r="H78" s="51">
        <f>H68+H76</f>
        <v>36160140</v>
      </c>
      <c r="I78" s="17"/>
      <c r="J78" s="51">
        <f>J68+J76</f>
        <v>31956268</v>
      </c>
    </row>
    <row r="79" spans="1:10" ht="23.25" customHeight="1">
      <c r="A79" s="9"/>
      <c r="B79" s="2"/>
      <c r="C79" s="2"/>
      <c r="D79" s="18"/>
      <c r="E79" s="17"/>
      <c r="F79" s="18"/>
      <c r="G79" s="17"/>
      <c r="H79" s="18"/>
      <c r="I79" s="17"/>
      <c r="J79" s="18"/>
    </row>
    <row r="80" spans="1:10" s="29" customFormat="1" ht="23.25" customHeight="1">
      <c r="A80" s="36" t="s">
        <v>65</v>
      </c>
      <c r="B80" s="3"/>
      <c r="C80" s="3"/>
      <c r="D80" s="12"/>
      <c r="E80" s="12"/>
      <c r="F80" s="12"/>
      <c r="G80" s="12"/>
      <c r="H80" s="12"/>
      <c r="I80" s="12"/>
      <c r="J80" s="12"/>
    </row>
    <row r="81" spans="1:10" s="29" customFormat="1" ht="23.25" customHeight="1">
      <c r="A81" s="36" t="s">
        <v>0</v>
      </c>
      <c r="B81" s="3"/>
      <c r="C81" s="3"/>
      <c r="D81" s="12"/>
      <c r="E81" s="12"/>
      <c r="F81" s="12"/>
      <c r="G81" s="12"/>
      <c r="H81" s="12"/>
      <c r="I81" s="12"/>
      <c r="J81" s="12"/>
    </row>
    <row r="82" spans="1:10" s="29" customFormat="1" ht="23.25" customHeight="1">
      <c r="A82" s="36" t="s">
        <v>140</v>
      </c>
      <c r="B82" s="3"/>
      <c r="C82" s="3"/>
      <c r="D82" s="12"/>
      <c r="E82" s="12"/>
      <c r="F82" s="12"/>
      <c r="G82" s="12"/>
      <c r="H82" s="12"/>
      <c r="I82" s="12"/>
      <c r="J82" s="12"/>
    </row>
    <row r="83" spans="1:10" s="29" customFormat="1" ht="23.25" customHeight="1">
      <c r="A83" s="36"/>
      <c r="B83" s="3"/>
      <c r="C83" s="3"/>
      <c r="D83" s="12"/>
      <c r="E83" s="12"/>
      <c r="F83" s="12"/>
      <c r="G83" s="12"/>
      <c r="H83" s="12"/>
      <c r="I83" s="12"/>
      <c r="J83" s="12"/>
    </row>
    <row r="84" spans="1:10" ht="23.25" customHeight="1">
      <c r="A84" s="78"/>
      <c r="B84" s="1"/>
      <c r="C84" s="1"/>
      <c r="D84" s="141" t="s">
        <v>66</v>
      </c>
      <c r="E84" s="141"/>
      <c r="F84" s="141"/>
      <c r="G84" s="13"/>
      <c r="H84" s="141" t="s">
        <v>58</v>
      </c>
      <c r="I84" s="141"/>
      <c r="J84" s="141"/>
    </row>
    <row r="85" spans="1:10" ht="23.25" customHeight="1">
      <c r="A85" s="36" t="s">
        <v>47</v>
      </c>
      <c r="B85" s="2" t="s">
        <v>2</v>
      </c>
      <c r="C85" s="2"/>
      <c r="D85" s="41">
        <v>2552</v>
      </c>
      <c r="E85" s="27"/>
      <c r="F85" s="41">
        <v>2551</v>
      </c>
      <c r="G85" s="27"/>
      <c r="H85" s="41">
        <v>2552</v>
      </c>
      <c r="I85" s="27"/>
      <c r="J85" s="41">
        <v>2551</v>
      </c>
    </row>
    <row r="86" spans="1:10" ht="23.25" customHeight="1">
      <c r="A86" s="77"/>
      <c r="B86" s="2"/>
      <c r="C86" s="2"/>
      <c r="D86" s="140" t="s">
        <v>67</v>
      </c>
      <c r="E86" s="140"/>
      <c r="F86" s="140"/>
      <c r="G86" s="140"/>
      <c r="H86" s="140"/>
      <c r="I86" s="140"/>
      <c r="J86" s="140"/>
    </row>
    <row r="87" spans="1:3" ht="23.25" customHeight="1">
      <c r="A87" s="79" t="s">
        <v>22</v>
      </c>
      <c r="B87" s="2"/>
      <c r="C87" s="2"/>
    </row>
    <row r="88" spans="1:3" ht="23.25" customHeight="1">
      <c r="A88" s="8" t="s">
        <v>23</v>
      </c>
      <c r="B88" s="2">
        <v>20</v>
      </c>
      <c r="C88" s="2"/>
    </row>
    <row r="89" spans="1:10" ht="23.25" customHeight="1" thickBot="1">
      <c r="A89" s="8" t="s">
        <v>59</v>
      </c>
      <c r="B89" s="2"/>
      <c r="C89" s="2"/>
      <c r="D89" s="52">
        <v>8206664</v>
      </c>
      <c r="F89" s="52">
        <v>8206664</v>
      </c>
      <c r="H89" s="52">
        <v>8206664</v>
      </c>
      <c r="J89" s="52">
        <v>8206664</v>
      </c>
    </row>
    <row r="90" spans="1:10" ht="23.25" customHeight="1" thickTop="1">
      <c r="A90" s="8" t="s">
        <v>60</v>
      </c>
      <c r="B90" s="2"/>
      <c r="C90" s="2"/>
      <c r="D90" s="15">
        <v>7519938</v>
      </c>
      <c r="F90" s="15">
        <v>7519938</v>
      </c>
      <c r="H90" s="15">
        <v>7519938</v>
      </c>
      <c r="J90" s="15">
        <v>7519938</v>
      </c>
    </row>
    <row r="91" spans="1:10" ht="23.25" customHeight="1">
      <c r="A91" s="8" t="s">
        <v>208</v>
      </c>
      <c r="B91" s="2">
        <v>21</v>
      </c>
      <c r="C91" s="2"/>
      <c r="D91" s="40">
        <v>-2855124</v>
      </c>
      <c r="E91" s="40"/>
      <c r="F91" s="40">
        <v>-2116718</v>
      </c>
      <c r="G91" s="40"/>
      <c r="H91" s="53">
        <v>-1628825</v>
      </c>
      <c r="I91" s="40"/>
      <c r="J91" s="53">
        <v>-1396018</v>
      </c>
    </row>
    <row r="92" spans="1:10" ht="23.25" customHeight="1">
      <c r="A92" s="8" t="s">
        <v>149</v>
      </c>
      <c r="B92" s="2">
        <v>22</v>
      </c>
      <c r="C92" s="2"/>
      <c r="D92" s="40"/>
      <c r="E92" s="40"/>
      <c r="F92" s="40"/>
      <c r="G92" s="40"/>
      <c r="H92" s="40"/>
      <c r="I92" s="40"/>
      <c r="J92" s="40"/>
    </row>
    <row r="93" spans="1:10" ht="23.25" customHeight="1">
      <c r="A93" s="8" t="s">
        <v>150</v>
      </c>
      <c r="B93" s="2"/>
      <c r="C93" s="2"/>
      <c r="D93" s="15">
        <v>16436492</v>
      </c>
      <c r="F93" s="15">
        <v>16436492</v>
      </c>
      <c r="H93" s="15">
        <v>16478865</v>
      </c>
      <c r="J93" s="15">
        <v>16478865</v>
      </c>
    </row>
    <row r="94" spans="1:3" ht="23.25" customHeight="1">
      <c r="A94" s="8" t="s">
        <v>163</v>
      </c>
      <c r="B94" s="2"/>
      <c r="C94" s="2"/>
    </row>
    <row r="95" spans="1:10" ht="23.25" customHeight="1">
      <c r="A95" s="8" t="s">
        <v>154</v>
      </c>
      <c r="B95" s="2"/>
      <c r="C95" s="2"/>
      <c r="D95" s="15">
        <v>2332088</v>
      </c>
      <c r="F95" s="15">
        <v>2332088</v>
      </c>
      <c r="H95" s="15">
        <v>600629</v>
      </c>
      <c r="J95" s="15">
        <v>600629</v>
      </c>
    </row>
    <row r="96" spans="1:10" ht="23.25" customHeight="1">
      <c r="A96" s="8" t="s">
        <v>129</v>
      </c>
      <c r="B96" s="2"/>
      <c r="C96" s="2"/>
      <c r="D96" s="15">
        <v>1467052</v>
      </c>
      <c r="F96" s="15">
        <v>1415112</v>
      </c>
      <c r="H96" s="44" t="s">
        <v>225</v>
      </c>
      <c r="J96" s="44" t="s">
        <v>225</v>
      </c>
    </row>
    <row r="97" spans="1:10" ht="23.25" customHeight="1">
      <c r="A97" s="8" t="s">
        <v>196</v>
      </c>
      <c r="B97" s="2"/>
      <c r="C97" s="2"/>
      <c r="H97" s="14"/>
      <c r="J97" s="14"/>
    </row>
    <row r="98" spans="1:10" ht="23.25" customHeight="1">
      <c r="A98" s="8" t="s">
        <v>190</v>
      </c>
      <c r="B98" s="2"/>
      <c r="C98" s="2"/>
      <c r="D98" s="15">
        <v>-668000</v>
      </c>
      <c r="E98" s="7"/>
      <c r="F98" s="15">
        <v>-833273</v>
      </c>
      <c r="H98" s="44" t="s">
        <v>225</v>
      </c>
      <c r="J98" s="44" t="s">
        <v>225</v>
      </c>
    </row>
    <row r="99" spans="1:10" ht="23.25" customHeight="1">
      <c r="A99" s="8" t="s">
        <v>168</v>
      </c>
      <c r="B99" s="2"/>
      <c r="C99" s="2"/>
      <c r="D99" s="15">
        <v>-1561873</v>
      </c>
      <c r="F99" s="15">
        <v>-1009135</v>
      </c>
      <c r="H99" s="44" t="s">
        <v>225</v>
      </c>
      <c r="J99" s="44" t="s">
        <v>225</v>
      </c>
    </row>
    <row r="100" spans="1:3" ht="23.25" customHeight="1">
      <c r="A100" s="8" t="s">
        <v>73</v>
      </c>
      <c r="B100" s="2"/>
      <c r="C100" s="2"/>
    </row>
    <row r="101" spans="1:3" ht="23.25" customHeight="1">
      <c r="A101" s="8" t="s">
        <v>61</v>
      </c>
      <c r="B101" s="2">
        <v>22</v>
      </c>
      <c r="C101" s="2"/>
    </row>
    <row r="102" spans="1:10" ht="23.25" customHeight="1">
      <c r="A102" s="8" t="s">
        <v>151</v>
      </c>
      <c r="B102" s="2"/>
      <c r="C102" s="2"/>
      <c r="D102" s="15">
        <v>820666</v>
      </c>
      <c r="F102" s="15">
        <v>820666</v>
      </c>
      <c r="H102" s="15">
        <v>820666</v>
      </c>
      <c r="J102" s="15">
        <v>820666</v>
      </c>
    </row>
    <row r="103" spans="1:10" ht="23.25" customHeight="1">
      <c r="A103" s="8" t="s">
        <v>152</v>
      </c>
      <c r="B103" s="2">
        <v>21</v>
      </c>
      <c r="C103" s="2"/>
      <c r="D103" s="15">
        <v>1628825</v>
      </c>
      <c r="F103" s="15">
        <v>1396018</v>
      </c>
      <c r="H103" s="15">
        <v>1628825</v>
      </c>
      <c r="J103" s="15">
        <v>1396018</v>
      </c>
    </row>
    <row r="104" spans="1:10" s="37" customFormat="1" ht="23.25" customHeight="1">
      <c r="A104" s="80" t="s">
        <v>74</v>
      </c>
      <c r="B104" s="57" t="s">
        <v>98</v>
      </c>
      <c r="C104" s="57"/>
      <c r="D104" s="38">
        <v>26764462</v>
      </c>
      <c r="E104" s="40"/>
      <c r="F104" s="38">
        <v>19091896</v>
      </c>
      <c r="G104" s="40"/>
      <c r="H104" s="38">
        <v>19221255</v>
      </c>
      <c r="I104" s="40"/>
      <c r="J104" s="38">
        <v>13262703</v>
      </c>
    </row>
    <row r="105" spans="1:10" s="31" customFormat="1" ht="23.25" customHeight="1">
      <c r="A105" s="9" t="s">
        <v>209</v>
      </c>
      <c r="B105" s="21"/>
      <c r="C105" s="21"/>
      <c r="D105" s="17">
        <f>SUM(D90:D104)</f>
        <v>51884526</v>
      </c>
      <c r="E105" s="17"/>
      <c r="F105" s="17">
        <f>SUM(F90:F104)</f>
        <v>45053084</v>
      </c>
      <c r="G105" s="17"/>
      <c r="H105" s="17">
        <f>SUM(H90:H104)</f>
        <v>44641353</v>
      </c>
      <c r="I105" s="17"/>
      <c r="J105" s="17">
        <f>SUM(J90:J104)</f>
        <v>38682801</v>
      </c>
    </row>
    <row r="106" spans="1:10" ht="23.25" customHeight="1">
      <c r="A106" s="8" t="s">
        <v>24</v>
      </c>
      <c r="B106" s="2"/>
      <c r="C106" s="2"/>
      <c r="D106" s="38">
        <v>3094665</v>
      </c>
      <c r="F106" s="38">
        <v>497707</v>
      </c>
      <c r="H106" s="45" t="s">
        <v>225</v>
      </c>
      <c r="J106" s="45" t="s">
        <v>225</v>
      </c>
    </row>
    <row r="107" spans="1:10" ht="23.25" customHeight="1">
      <c r="A107" s="9" t="s">
        <v>25</v>
      </c>
      <c r="B107" s="2"/>
      <c r="C107" s="2"/>
      <c r="D107" s="51">
        <f>SUM(D105:D106)</f>
        <v>54979191</v>
      </c>
      <c r="E107" s="17"/>
      <c r="F107" s="51">
        <f>SUM(F105:F106)</f>
        <v>45550791</v>
      </c>
      <c r="G107" s="17"/>
      <c r="H107" s="51">
        <f>SUM(H105:H106)</f>
        <v>44641353</v>
      </c>
      <c r="I107" s="17"/>
      <c r="J107" s="51">
        <f>SUM(J105:J106)</f>
        <v>38682801</v>
      </c>
    </row>
    <row r="108" spans="1:10" ht="23.25" customHeight="1">
      <c r="A108" s="9"/>
      <c r="B108" s="2"/>
      <c r="C108" s="2"/>
      <c r="D108" s="18"/>
      <c r="E108" s="17"/>
      <c r="F108" s="18"/>
      <c r="G108" s="17"/>
      <c r="H108" s="18"/>
      <c r="I108" s="17"/>
      <c r="J108" s="18"/>
    </row>
    <row r="109" spans="1:10" ht="23.25" customHeight="1" thickBot="1">
      <c r="A109" s="9" t="s">
        <v>26</v>
      </c>
      <c r="B109" s="2"/>
      <c r="C109" s="2"/>
      <c r="D109" s="50">
        <f>D78+D107</f>
        <v>115698280</v>
      </c>
      <c r="E109" s="17"/>
      <c r="F109" s="50">
        <f>F78+F107</f>
        <v>107510001</v>
      </c>
      <c r="G109" s="17"/>
      <c r="H109" s="50">
        <f>H78+H107</f>
        <v>80801493</v>
      </c>
      <c r="I109" s="17"/>
      <c r="J109" s="50">
        <f>J78+J107</f>
        <v>70639069</v>
      </c>
    </row>
    <row r="110" spans="1:10" ht="23.25" customHeight="1" thickTop="1">
      <c r="A110" s="9"/>
      <c r="B110" s="2"/>
      <c r="C110" s="2"/>
      <c r="D110" s="18"/>
      <c r="E110" s="17"/>
      <c r="F110" s="18"/>
      <c r="G110" s="17"/>
      <c r="H110" s="18"/>
      <c r="I110" s="17"/>
      <c r="J110" s="18"/>
    </row>
    <row r="111" spans="1:10" ht="23.25" customHeight="1">
      <c r="A111" s="36" t="s">
        <v>65</v>
      </c>
      <c r="B111" s="1"/>
      <c r="C111" s="1"/>
      <c r="D111" s="13"/>
      <c r="E111" s="13"/>
      <c r="F111" s="13"/>
      <c r="G111" s="13"/>
      <c r="H111" s="13"/>
      <c r="I111" s="13"/>
      <c r="J111" s="13"/>
    </row>
    <row r="112" spans="1:10" ht="23.25" customHeight="1">
      <c r="A112" s="36" t="s">
        <v>48</v>
      </c>
      <c r="B112" s="1"/>
      <c r="C112" s="1"/>
      <c r="D112" s="13"/>
      <c r="E112" s="13"/>
      <c r="F112" s="13"/>
      <c r="G112" s="13"/>
      <c r="H112" s="13"/>
      <c r="I112" s="13"/>
      <c r="J112" s="13"/>
    </row>
    <row r="113" spans="1:10" ht="23.25" customHeight="1">
      <c r="A113" s="142" t="s">
        <v>141</v>
      </c>
      <c r="B113" s="142"/>
      <c r="C113" s="142"/>
      <c r="D113" s="142"/>
      <c r="E113" s="142"/>
      <c r="F113" s="142"/>
      <c r="G113" s="13"/>
      <c r="H113" s="13"/>
      <c r="I113" s="13"/>
      <c r="J113" s="13"/>
    </row>
    <row r="114" spans="1:10" ht="22.5" customHeight="1">
      <c r="A114" s="36"/>
      <c r="B114" s="36"/>
      <c r="C114" s="36"/>
      <c r="D114" s="36"/>
      <c r="E114" s="36"/>
      <c r="F114" s="36"/>
      <c r="G114" s="13"/>
      <c r="H114" s="13"/>
      <c r="I114" s="13"/>
      <c r="J114" s="13"/>
    </row>
    <row r="115" spans="1:10" ht="22.5" customHeight="1">
      <c r="A115" s="77"/>
      <c r="B115" s="1"/>
      <c r="C115" s="1"/>
      <c r="D115" s="141" t="s">
        <v>66</v>
      </c>
      <c r="E115" s="141"/>
      <c r="F115" s="141"/>
      <c r="G115" s="13"/>
      <c r="H115" s="141" t="s">
        <v>57</v>
      </c>
      <c r="I115" s="141"/>
      <c r="J115" s="141"/>
    </row>
    <row r="116" spans="1:10" ht="19.5" customHeight="1">
      <c r="A116" s="77"/>
      <c r="B116" s="2" t="s">
        <v>2</v>
      </c>
      <c r="C116" s="2"/>
      <c r="D116" s="41">
        <v>2552</v>
      </c>
      <c r="E116" s="27"/>
      <c r="F116" s="41">
        <v>2551</v>
      </c>
      <c r="G116" s="27"/>
      <c r="H116" s="41">
        <v>2552</v>
      </c>
      <c r="I116" s="27"/>
      <c r="J116" s="41">
        <v>2551</v>
      </c>
    </row>
    <row r="117" spans="1:10" ht="19.5" customHeight="1">
      <c r="A117" s="84"/>
      <c r="B117" s="2"/>
      <c r="C117" s="2"/>
      <c r="D117" s="140" t="s">
        <v>67</v>
      </c>
      <c r="E117" s="140"/>
      <c r="F117" s="140"/>
      <c r="G117" s="140"/>
      <c r="H117" s="140"/>
      <c r="I117" s="140"/>
      <c r="J117" s="140"/>
    </row>
    <row r="118" spans="1:3" ht="22.5" customHeight="1">
      <c r="A118" s="79" t="s">
        <v>27</v>
      </c>
      <c r="B118" s="2">
        <v>5</v>
      </c>
      <c r="C118" s="2"/>
    </row>
    <row r="119" spans="1:10" ht="22.5" customHeight="1">
      <c r="A119" s="8" t="s">
        <v>111</v>
      </c>
      <c r="B119" s="2"/>
      <c r="C119" s="2"/>
      <c r="D119" s="15">
        <v>165063016</v>
      </c>
      <c r="F119" s="15">
        <v>156237633</v>
      </c>
      <c r="H119" s="15">
        <v>54290383</v>
      </c>
      <c r="J119" s="15">
        <v>54885268</v>
      </c>
    </row>
    <row r="120" spans="1:10" ht="22.5" customHeight="1">
      <c r="A120" s="8" t="s">
        <v>28</v>
      </c>
      <c r="B120" s="2"/>
      <c r="C120" s="2"/>
      <c r="D120" s="15">
        <v>56904</v>
      </c>
      <c r="F120" s="15">
        <v>80161</v>
      </c>
      <c r="H120" s="15">
        <v>1090317</v>
      </c>
      <c r="J120" s="15">
        <v>1291665</v>
      </c>
    </row>
    <row r="121" spans="1:10" ht="22.5" customHeight="1">
      <c r="A121" s="8" t="s">
        <v>83</v>
      </c>
      <c r="B121" s="2" t="s">
        <v>98</v>
      </c>
      <c r="C121" s="2"/>
      <c r="D121" s="15">
        <v>13317</v>
      </c>
      <c r="F121" s="15">
        <v>19761</v>
      </c>
      <c r="H121" s="15">
        <v>6308893</v>
      </c>
      <c r="J121" s="15">
        <v>729617</v>
      </c>
    </row>
    <row r="122" spans="1:10" ht="22.5" customHeight="1">
      <c r="A122" s="8" t="s">
        <v>81</v>
      </c>
      <c r="B122" s="2"/>
      <c r="C122" s="2"/>
      <c r="D122" s="15">
        <v>190502</v>
      </c>
      <c r="F122" s="15">
        <v>372616</v>
      </c>
      <c r="H122" s="15">
        <v>12178</v>
      </c>
      <c r="J122" s="15">
        <v>92242</v>
      </c>
    </row>
    <row r="123" spans="1:10" ht="22.5" customHeight="1">
      <c r="A123" s="8" t="s">
        <v>181</v>
      </c>
      <c r="B123" s="2">
        <v>4</v>
      </c>
      <c r="C123" s="2"/>
      <c r="D123" s="15">
        <v>453411</v>
      </c>
      <c r="F123" s="44" t="s">
        <v>225</v>
      </c>
      <c r="H123" s="44" t="s">
        <v>225</v>
      </c>
      <c r="J123" s="44" t="s">
        <v>225</v>
      </c>
    </row>
    <row r="124" spans="1:10" ht="22.5" customHeight="1">
      <c r="A124" s="8" t="s">
        <v>29</v>
      </c>
      <c r="B124" s="2"/>
      <c r="C124" s="2"/>
      <c r="D124" s="15">
        <v>1522510</v>
      </c>
      <c r="F124" s="15">
        <v>1075211</v>
      </c>
      <c r="H124" s="15">
        <v>340123</v>
      </c>
      <c r="J124" s="15">
        <v>378767</v>
      </c>
    </row>
    <row r="125" spans="1:10" ht="22.5" customHeight="1">
      <c r="A125" s="9" t="s">
        <v>30</v>
      </c>
      <c r="B125" s="2"/>
      <c r="C125" s="2"/>
      <c r="D125" s="16">
        <f>SUM(D119:D124)</f>
        <v>167299660</v>
      </c>
      <c r="E125" s="17"/>
      <c r="F125" s="16">
        <f>SUM(F119:F124)</f>
        <v>157785382</v>
      </c>
      <c r="G125" s="17"/>
      <c r="H125" s="16">
        <f>SUM(H119:H124)</f>
        <v>62041894</v>
      </c>
      <c r="I125" s="17"/>
      <c r="J125" s="16">
        <f>SUM(J119:J124)</f>
        <v>57377559</v>
      </c>
    </row>
    <row r="126" spans="1:3" ht="9.75" customHeight="1">
      <c r="A126" s="81"/>
      <c r="B126" s="2"/>
      <c r="C126" s="2"/>
    </row>
    <row r="127" spans="1:3" ht="22.5" customHeight="1">
      <c r="A127" s="79" t="s">
        <v>31</v>
      </c>
      <c r="B127" s="2">
        <v>5</v>
      </c>
      <c r="C127" s="2"/>
    </row>
    <row r="128" spans="1:10" ht="22.5" customHeight="1">
      <c r="A128" s="8" t="s">
        <v>105</v>
      </c>
      <c r="B128" s="2">
        <v>8</v>
      </c>
      <c r="C128" s="2"/>
      <c r="D128" s="15">
        <v>135870654</v>
      </c>
      <c r="F128" s="15">
        <v>135737884</v>
      </c>
      <c r="H128" s="15">
        <v>46320871</v>
      </c>
      <c r="J128" s="15">
        <v>48911239</v>
      </c>
    </row>
    <row r="129" spans="1:10" ht="22.5" customHeight="1">
      <c r="A129" s="8" t="s">
        <v>158</v>
      </c>
      <c r="B129" s="2">
        <v>24</v>
      </c>
      <c r="C129" s="2"/>
      <c r="D129" s="15">
        <v>7896918</v>
      </c>
      <c r="F129" s="15">
        <v>7992767</v>
      </c>
      <c r="H129" s="15">
        <v>1289840</v>
      </c>
      <c r="J129" s="15">
        <v>1330269</v>
      </c>
    </row>
    <row r="130" spans="1:10" ht="22.5" customHeight="1">
      <c r="A130" s="8" t="s">
        <v>160</v>
      </c>
      <c r="B130" s="2">
        <v>25</v>
      </c>
      <c r="C130" s="2"/>
      <c r="D130" s="15">
        <v>9668870</v>
      </c>
      <c r="F130" s="15">
        <v>8504474</v>
      </c>
      <c r="H130" s="15">
        <v>2825663</v>
      </c>
      <c r="J130" s="15">
        <v>2469241</v>
      </c>
    </row>
    <row r="131" spans="1:10" ht="22.5" customHeight="1">
      <c r="A131" s="8" t="s">
        <v>139</v>
      </c>
      <c r="B131" s="2"/>
      <c r="C131" s="2"/>
      <c r="D131" s="44" t="s">
        <v>225</v>
      </c>
      <c r="F131" s="44" t="s">
        <v>225</v>
      </c>
      <c r="H131" s="15">
        <v>934297</v>
      </c>
      <c r="J131" s="15">
        <v>701870</v>
      </c>
    </row>
    <row r="132" spans="1:10" ht="22.5" customHeight="1">
      <c r="A132" s="8" t="s">
        <v>216</v>
      </c>
      <c r="B132" s="2">
        <v>26</v>
      </c>
      <c r="C132" s="2"/>
      <c r="D132" s="40">
        <v>576253</v>
      </c>
      <c r="F132" s="40">
        <v>501181</v>
      </c>
      <c r="H132" s="42">
        <v>200796</v>
      </c>
      <c r="I132" s="14"/>
      <c r="J132" s="42">
        <v>188499</v>
      </c>
    </row>
    <row r="133" spans="1:10" ht="22.5" customHeight="1">
      <c r="A133" s="9" t="s">
        <v>32</v>
      </c>
      <c r="B133" s="2"/>
      <c r="C133" s="2"/>
      <c r="D133" s="16">
        <f>SUM(D128:D132)</f>
        <v>154012695</v>
      </c>
      <c r="E133" s="17"/>
      <c r="F133" s="16">
        <f>SUM(F128:F132)</f>
        <v>152736306</v>
      </c>
      <c r="G133" s="17"/>
      <c r="H133" s="16">
        <f>SUM(H128:H132)</f>
        <v>51571467</v>
      </c>
      <c r="I133" s="17"/>
      <c r="J133" s="16">
        <f>SUM(J128:J132)</f>
        <v>53601118</v>
      </c>
    </row>
    <row r="134" spans="1:10" s="31" customFormat="1" ht="22.5" customHeight="1">
      <c r="A134" s="8" t="s">
        <v>85</v>
      </c>
      <c r="B134" s="2">
        <v>10</v>
      </c>
      <c r="C134" s="2"/>
      <c r="D134" s="38">
        <v>1591498</v>
      </c>
      <c r="E134" s="15"/>
      <c r="F134" s="38">
        <v>1161873</v>
      </c>
      <c r="G134" s="17"/>
      <c r="H134" s="56" t="s">
        <v>225</v>
      </c>
      <c r="I134" s="17"/>
      <c r="J134" s="56" t="s">
        <v>225</v>
      </c>
    </row>
    <row r="135" ht="22.5" customHeight="1">
      <c r="A135" s="9" t="s">
        <v>159</v>
      </c>
    </row>
    <row r="136" spans="1:10" ht="22.5" customHeight="1">
      <c r="A136" s="9" t="s">
        <v>235</v>
      </c>
      <c r="B136" s="2"/>
      <c r="C136" s="2"/>
      <c r="D136" s="17">
        <f>D125-D133+D134</f>
        <v>14878463</v>
      </c>
      <c r="E136" s="17"/>
      <c r="F136" s="17">
        <f>F125-F133+F134</f>
        <v>6210949</v>
      </c>
      <c r="G136" s="17"/>
      <c r="H136" s="17">
        <f>H125-H133</f>
        <v>10470427</v>
      </c>
      <c r="I136" s="17"/>
      <c r="J136" s="17">
        <f>J125-J133</f>
        <v>3776441</v>
      </c>
    </row>
    <row r="137" spans="1:10" ht="22.5" customHeight="1">
      <c r="A137" s="8" t="s">
        <v>176</v>
      </c>
      <c r="B137" s="2">
        <v>27</v>
      </c>
      <c r="C137" s="2"/>
      <c r="D137" s="38">
        <v>1949100</v>
      </c>
      <c r="F137" s="38">
        <v>2769120</v>
      </c>
      <c r="H137" s="38">
        <v>1363679</v>
      </c>
      <c r="J137" s="38">
        <v>1381169</v>
      </c>
    </row>
    <row r="138" spans="1:10" s="31" customFormat="1" ht="22.5" customHeight="1">
      <c r="A138" s="9" t="s">
        <v>228</v>
      </c>
      <c r="B138" s="21"/>
      <c r="C138" s="21"/>
      <c r="D138" s="17">
        <f>D136-D137</f>
        <v>12929363</v>
      </c>
      <c r="E138" s="17"/>
      <c r="F138" s="17">
        <f>F136-F137</f>
        <v>3441829</v>
      </c>
      <c r="G138" s="17"/>
      <c r="H138" s="17">
        <f>H136-H137</f>
        <v>9106748</v>
      </c>
      <c r="I138" s="17"/>
      <c r="J138" s="17">
        <f>J136-J137</f>
        <v>2395272</v>
      </c>
    </row>
    <row r="139" spans="1:10" ht="22.5" customHeight="1">
      <c r="A139" s="8" t="s">
        <v>229</v>
      </c>
      <c r="B139" s="2">
        <v>28</v>
      </c>
      <c r="C139" s="2"/>
      <c r="D139" s="38">
        <v>2538942</v>
      </c>
      <c r="F139" s="38">
        <v>217549</v>
      </c>
      <c r="H139" s="38">
        <v>518750</v>
      </c>
      <c r="J139" s="38">
        <v>24006</v>
      </c>
    </row>
    <row r="140" spans="1:10" ht="22.5" customHeight="1" thickBot="1">
      <c r="A140" s="9" t="s">
        <v>130</v>
      </c>
      <c r="B140" s="2"/>
      <c r="C140" s="2"/>
      <c r="D140" s="19">
        <f>D136-D137-D139</f>
        <v>10390421</v>
      </c>
      <c r="E140" s="17"/>
      <c r="F140" s="19">
        <f>F138-F139</f>
        <v>3224280</v>
      </c>
      <c r="G140" s="17"/>
      <c r="H140" s="19">
        <f>H136-H137-H139</f>
        <v>8587998</v>
      </c>
      <c r="I140" s="17"/>
      <c r="J140" s="19">
        <f>J138-J139</f>
        <v>2371266</v>
      </c>
    </row>
    <row r="141" spans="1:10" ht="9.75" customHeight="1" thickTop="1">
      <c r="A141" s="9"/>
      <c r="B141" s="2"/>
      <c r="C141" s="2"/>
      <c r="D141" s="18"/>
      <c r="E141" s="17"/>
      <c r="F141" s="18"/>
      <c r="G141" s="17"/>
      <c r="H141" s="18"/>
      <c r="I141" s="17"/>
      <c r="J141" s="18"/>
    </row>
    <row r="142" spans="1:10" ht="22.5" customHeight="1">
      <c r="A142" s="9" t="s">
        <v>210</v>
      </c>
      <c r="B142" s="2"/>
      <c r="C142" s="2"/>
      <c r="D142" s="18"/>
      <c r="E142" s="17"/>
      <c r="F142" s="18"/>
      <c r="G142" s="17"/>
      <c r="H142" s="18"/>
      <c r="I142" s="17"/>
      <c r="J142" s="18"/>
    </row>
    <row r="143" spans="1:10" ht="22.5" customHeight="1">
      <c r="A143" s="8" t="s">
        <v>155</v>
      </c>
      <c r="B143" s="2"/>
      <c r="C143" s="2"/>
      <c r="D143" s="40">
        <v>10190217</v>
      </c>
      <c r="F143" s="40">
        <v>3128404</v>
      </c>
      <c r="H143" s="40">
        <v>8587998</v>
      </c>
      <c r="J143" s="40">
        <v>2371266</v>
      </c>
    </row>
    <row r="144" spans="1:10" ht="22.5" customHeight="1">
      <c r="A144" s="8" t="s">
        <v>156</v>
      </c>
      <c r="B144" s="2"/>
      <c r="C144" s="2"/>
      <c r="D144" s="38">
        <v>200204</v>
      </c>
      <c r="F144" s="38">
        <v>95876</v>
      </c>
      <c r="H144" s="45" t="s">
        <v>225</v>
      </c>
      <c r="J144" s="45" t="s">
        <v>225</v>
      </c>
    </row>
    <row r="145" spans="1:10" ht="22.5" customHeight="1" thickBot="1">
      <c r="A145" s="9" t="s">
        <v>130</v>
      </c>
      <c r="B145" s="2" t="s">
        <v>98</v>
      </c>
      <c r="C145" s="2"/>
      <c r="D145" s="50">
        <f>SUM(D143:D144)</f>
        <v>10390421</v>
      </c>
      <c r="E145" s="18"/>
      <c r="F145" s="50">
        <f>SUM(F143:F144)</f>
        <v>3224280</v>
      </c>
      <c r="G145" s="18"/>
      <c r="H145" s="50">
        <f>SUM(H143:H144)</f>
        <v>8587998</v>
      </c>
      <c r="I145" s="18"/>
      <c r="J145" s="50">
        <f>SUM(J143:J144)</f>
        <v>2371266</v>
      </c>
    </row>
    <row r="146" spans="1:10" ht="9.75" customHeight="1" thickTop="1">
      <c r="A146" s="9"/>
      <c r="B146" s="2"/>
      <c r="C146" s="2"/>
      <c r="D146" s="18"/>
      <c r="E146" s="17"/>
      <c r="F146" s="18"/>
      <c r="G146" s="17"/>
      <c r="H146" s="18"/>
      <c r="I146" s="17"/>
      <c r="J146" s="18"/>
    </row>
    <row r="147" spans="1:10" s="31" customFormat="1" ht="22.5" customHeight="1" thickBot="1">
      <c r="A147" s="4" t="s">
        <v>157</v>
      </c>
      <c r="B147" s="2">
        <v>30</v>
      </c>
      <c r="C147" s="21"/>
      <c r="D147" s="54">
        <v>1.52</v>
      </c>
      <c r="E147" s="55"/>
      <c r="F147" s="54">
        <v>0.44</v>
      </c>
      <c r="G147" s="55"/>
      <c r="H147" s="54">
        <v>1.22</v>
      </c>
      <c r="I147" s="55"/>
      <c r="J147" s="54">
        <v>0.32</v>
      </c>
    </row>
    <row r="148" spans="1:3" ht="23.25" customHeight="1" thickTop="1">
      <c r="A148" s="85"/>
      <c r="B148" s="2"/>
      <c r="C148" s="2"/>
    </row>
  </sheetData>
  <sheetProtection password="DA6C" sheet="1" objects="1" scenarios="1"/>
  <mergeCells count="16">
    <mergeCell ref="D5:F5"/>
    <mergeCell ref="H5:J5"/>
    <mergeCell ref="D7:J7"/>
    <mergeCell ref="D54:F54"/>
    <mergeCell ref="H54:J54"/>
    <mergeCell ref="D28:F28"/>
    <mergeCell ref="H28:J28"/>
    <mergeCell ref="D30:J30"/>
    <mergeCell ref="D56:J56"/>
    <mergeCell ref="D84:F84"/>
    <mergeCell ref="H84:J84"/>
    <mergeCell ref="D117:J117"/>
    <mergeCell ref="H115:J115"/>
    <mergeCell ref="D86:J86"/>
    <mergeCell ref="D115:F115"/>
    <mergeCell ref="A113:F113"/>
  </mergeCells>
  <printOptions/>
  <pageMargins left="0.8" right="0.8" top="0.48" bottom="0.5" header="0.5" footer="0.5"/>
  <pageSetup firstPageNumber="3" useFirstPageNumber="1" fitToHeight="0" fitToWidth="1" horizontalDpi="600" verticalDpi="600" orientation="portrait" paperSize="9" r:id="rId1"/>
  <headerFooter alignWithMargins="0">
    <oddFooter>&amp;L  หมายเหตุประกอบงบการเงินเป็นส่วนหนึ่งของงบการเงินนี้
&amp;C&amp;P</oddFooter>
  </headerFooter>
  <rowBreaks count="4" manualBreakCount="4">
    <brk id="23" max="255" man="1"/>
    <brk id="49" max="255" man="1"/>
    <brk id="79" max="255" man="1"/>
    <brk id="11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showGridLines="0" view="pageBreakPreview" zoomScaleSheetLayoutView="100" zoomScalePageLayoutView="0" workbookViewId="0" topLeftCell="A1">
      <selection activeCell="N8" sqref="N8"/>
    </sheetView>
  </sheetViews>
  <sheetFormatPr defaultColWidth="9.140625" defaultRowHeight="23.25" customHeight="1"/>
  <cols>
    <col min="1" max="1" width="38.421875" style="77" customWidth="1"/>
    <col min="2" max="2" width="10.00390625" style="3" customWidth="1"/>
    <col min="3" max="3" width="1.28515625" style="3" customWidth="1"/>
    <col min="4" max="4" width="12.00390625" style="12" customWidth="1"/>
    <col min="5" max="5" width="1.1484375" style="12" customWidth="1"/>
    <col min="6" max="6" width="12.00390625" style="12" customWidth="1"/>
    <col min="7" max="7" width="1.1484375" style="12" customWidth="1"/>
    <col min="8" max="8" width="12.00390625" style="12" customWidth="1"/>
    <col min="9" max="9" width="1.1484375" style="12" customWidth="1"/>
    <col min="10" max="10" width="12.00390625" style="12" customWidth="1"/>
    <col min="11" max="16384" width="9.140625" style="29" customWidth="1"/>
  </cols>
  <sheetData>
    <row r="1" spans="1:10" ht="23.25" customHeight="1">
      <c r="A1" s="36" t="s">
        <v>65</v>
      </c>
      <c r="B1" s="1"/>
      <c r="C1" s="1"/>
      <c r="D1" s="13"/>
      <c r="E1" s="13"/>
      <c r="F1" s="13"/>
      <c r="G1" s="13"/>
      <c r="H1" s="13"/>
      <c r="I1" s="13"/>
      <c r="J1" s="13"/>
    </row>
    <row r="2" spans="1:10" ht="23.25" customHeight="1">
      <c r="A2" s="36" t="s">
        <v>48</v>
      </c>
      <c r="B2" s="1"/>
      <c r="C2" s="1"/>
      <c r="D2" s="13"/>
      <c r="E2" s="13"/>
      <c r="F2" s="13"/>
      <c r="G2" s="13"/>
      <c r="H2" s="13"/>
      <c r="I2" s="13"/>
      <c r="J2" s="13"/>
    </row>
    <row r="3" spans="1:10" ht="23.25" customHeight="1">
      <c r="A3" s="143" t="s">
        <v>141</v>
      </c>
      <c r="B3" s="143"/>
      <c r="C3" s="143"/>
      <c r="D3" s="143"/>
      <c r="E3" s="143"/>
      <c r="F3" s="143"/>
      <c r="G3" s="13"/>
      <c r="H3" s="13"/>
      <c r="I3" s="13"/>
      <c r="J3" s="13"/>
    </row>
    <row r="4" spans="1:10" ht="22.5" customHeight="1">
      <c r="A4" s="36"/>
      <c r="B4" s="36"/>
      <c r="C4" s="36"/>
      <c r="D4" s="36"/>
      <c r="E4" s="36"/>
      <c r="F4" s="36"/>
      <c r="G4" s="13"/>
      <c r="H4" s="13"/>
      <c r="I4" s="13"/>
      <c r="J4" s="13"/>
    </row>
    <row r="5" spans="2:10" ht="22.5" customHeight="1">
      <c r="B5" s="1"/>
      <c r="C5" s="1"/>
      <c r="D5" s="141" t="s">
        <v>66</v>
      </c>
      <c r="E5" s="141"/>
      <c r="F5" s="141"/>
      <c r="G5" s="13"/>
      <c r="H5" s="141" t="s">
        <v>57</v>
      </c>
      <c r="I5" s="141"/>
      <c r="J5" s="141"/>
    </row>
    <row r="6" spans="2:10" ht="19.5" customHeight="1">
      <c r="B6" s="2" t="s">
        <v>2</v>
      </c>
      <c r="C6" s="2"/>
      <c r="D6" s="71">
        <v>2552</v>
      </c>
      <c r="E6" s="72"/>
      <c r="F6" s="71">
        <v>2551</v>
      </c>
      <c r="G6" s="72"/>
      <c r="H6" s="71">
        <v>2552</v>
      </c>
      <c r="I6" s="72"/>
      <c r="J6" s="71">
        <v>2551</v>
      </c>
    </row>
    <row r="7" spans="1:10" ht="19.5" customHeight="1">
      <c r="A7" s="84"/>
      <c r="B7" s="2"/>
      <c r="C7" s="2"/>
      <c r="D7" s="140" t="s">
        <v>67</v>
      </c>
      <c r="E7" s="140"/>
      <c r="F7" s="140"/>
      <c r="G7" s="140"/>
      <c r="H7" s="140"/>
      <c r="I7" s="140"/>
      <c r="J7" s="140"/>
    </row>
    <row r="8" spans="1:3" ht="22.5" customHeight="1">
      <c r="A8" s="79" t="s">
        <v>27</v>
      </c>
      <c r="B8" s="2">
        <v>5</v>
      </c>
      <c r="C8" s="2"/>
    </row>
    <row r="9" spans="1:10" ht="22.5" customHeight="1">
      <c r="A9" s="77" t="s">
        <v>111</v>
      </c>
      <c r="B9" s="2"/>
      <c r="C9" s="2"/>
      <c r="D9" s="12">
        <v>165063016</v>
      </c>
      <c r="F9" s="12">
        <v>156237633</v>
      </c>
      <c r="H9" s="12">
        <v>54290383</v>
      </c>
      <c r="J9" s="12">
        <v>54885268</v>
      </c>
    </row>
    <row r="10" spans="1:10" ht="22.5" customHeight="1">
      <c r="A10" s="77" t="s">
        <v>28</v>
      </c>
      <c r="B10" s="2"/>
      <c r="C10" s="2"/>
      <c r="D10" s="12">
        <v>56904</v>
      </c>
      <c r="F10" s="12">
        <v>80161</v>
      </c>
      <c r="H10" s="12">
        <v>1090317</v>
      </c>
      <c r="J10" s="12">
        <v>1291665</v>
      </c>
    </row>
    <row r="11" spans="1:10" ht="22.5" customHeight="1">
      <c r="A11" s="77" t="s">
        <v>83</v>
      </c>
      <c r="B11" s="2" t="s">
        <v>98</v>
      </c>
      <c r="C11" s="2"/>
      <c r="D11" s="12">
        <v>13317</v>
      </c>
      <c r="F11" s="12">
        <v>19761</v>
      </c>
      <c r="H11" s="12">
        <v>6308893</v>
      </c>
      <c r="J11" s="12">
        <v>729617</v>
      </c>
    </row>
    <row r="12" spans="1:10" ht="22.5" customHeight="1">
      <c r="A12" s="77" t="s">
        <v>81</v>
      </c>
      <c r="B12" s="2"/>
      <c r="C12" s="2"/>
      <c r="D12" s="12">
        <v>190502</v>
      </c>
      <c r="F12" s="12">
        <v>372616</v>
      </c>
      <c r="H12" s="12">
        <v>12178</v>
      </c>
      <c r="J12" s="12">
        <v>92242</v>
      </c>
    </row>
    <row r="13" spans="1:10" ht="22.5" customHeight="1">
      <c r="A13" s="77" t="s">
        <v>181</v>
      </c>
      <c r="B13" s="2">
        <v>4</v>
      </c>
      <c r="C13" s="2"/>
      <c r="D13" s="12">
        <v>453411</v>
      </c>
      <c r="F13" s="44" t="s">
        <v>225</v>
      </c>
      <c r="H13" s="44" t="s">
        <v>225</v>
      </c>
      <c r="J13" s="44" t="s">
        <v>225</v>
      </c>
    </row>
    <row r="14" spans="1:10" ht="22.5" customHeight="1">
      <c r="A14" s="77" t="s">
        <v>29</v>
      </c>
      <c r="B14" s="2"/>
      <c r="C14" s="2"/>
      <c r="D14" s="12">
        <v>1522510</v>
      </c>
      <c r="F14" s="12">
        <v>1075211</v>
      </c>
      <c r="H14" s="12">
        <v>340123</v>
      </c>
      <c r="J14" s="12">
        <v>378767</v>
      </c>
    </row>
    <row r="15" spans="1:10" ht="22.5" customHeight="1">
      <c r="A15" s="9" t="s">
        <v>30</v>
      </c>
      <c r="B15" s="2"/>
      <c r="C15" s="2"/>
      <c r="D15" s="16">
        <f>SUM(D9:D14)</f>
        <v>167299660</v>
      </c>
      <c r="E15" s="17"/>
      <c r="F15" s="16">
        <f>SUM(F9:F14)</f>
        <v>157785382</v>
      </c>
      <c r="G15" s="17"/>
      <c r="H15" s="16">
        <f>SUM(H9:H14)</f>
        <v>62041894</v>
      </c>
      <c r="I15" s="17"/>
      <c r="J15" s="16">
        <f>SUM(J9:J14)</f>
        <v>57377559</v>
      </c>
    </row>
    <row r="16" spans="1:3" ht="9.75" customHeight="1">
      <c r="A16" s="81"/>
      <c r="B16" s="2"/>
      <c r="C16" s="2"/>
    </row>
    <row r="17" spans="1:3" ht="22.5" customHeight="1">
      <c r="A17" s="79" t="s">
        <v>31</v>
      </c>
      <c r="B17" s="2">
        <v>5</v>
      </c>
      <c r="C17" s="2"/>
    </row>
    <row r="18" spans="1:10" ht="22.5" customHeight="1">
      <c r="A18" s="77" t="s">
        <v>105</v>
      </c>
      <c r="B18" s="2">
        <v>8</v>
      </c>
      <c r="C18" s="2"/>
      <c r="D18" s="12">
        <v>135870654</v>
      </c>
      <c r="F18" s="12">
        <v>135737884</v>
      </c>
      <c r="H18" s="12">
        <v>46320870</v>
      </c>
      <c r="J18" s="12">
        <v>48911239</v>
      </c>
    </row>
    <row r="19" spans="1:10" ht="22.5" customHeight="1">
      <c r="A19" s="77" t="s">
        <v>158</v>
      </c>
      <c r="B19" s="2">
        <v>24</v>
      </c>
      <c r="C19" s="2"/>
      <c r="D19" s="12">
        <v>7896918</v>
      </c>
      <c r="F19" s="12">
        <v>7992767</v>
      </c>
      <c r="H19" s="12">
        <v>1289840</v>
      </c>
      <c r="J19" s="12">
        <v>1330269</v>
      </c>
    </row>
    <row r="20" spans="1:10" ht="22.5" customHeight="1">
      <c r="A20" s="77" t="s">
        <v>160</v>
      </c>
      <c r="B20" s="2">
        <v>25</v>
      </c>
      <c r="C20" s="2"/>
      <c r="D20" s="12">
        <v>9661237</v>
      </c>
      <c r="F20" s="12">
        <v>8496774</v>
      </c>
      <c r="H20" s="12">
        <v>2818030</v>
      </c>
      <c r="J20" s="12">
        <v>2461541</v>
      </c>
    </row>
    <row r="21" spans="1:10" ht="22.5" customHeight="1">
      <c r="A21" s="77" t="s">
        <v>139</v>
      </c>
      <c r="B21" s="2"/>
      <c r="C21" s="2"/>
      <c r="D21" s="44" t="s">
        <v>225</v>
      </c>
      <c r="F21" s="44" t="s">
        <v>225</v>
      </c>
      <c r="H21" s="12">
        <v>934297</v>
      </c>
      <c r="J21" s="12">
        <v>701870</v>
      </c>
    </row>
    <row r="22" spans="1:10" ht="22.5" customHeight="1">
      <c r="A22" s="77" t="s">
        <v>216</v>
      </c>
      <c r="B22" s="2">
        <v>26</v>
      </c>
      <c r="C22" s="2"/>
      <c r="D22" s="73">
        <v>583886</v>
      </c>
      <c r="F22" s="73">
        <v>508881</v>
      </c>
      <c r="H22" s="76">
        <v>208430</v>
      </c>
      <c r="I22" s="74"/>
      <c r="J22" s="76">
        <v>196199</v>
      </c>
    </row>
    <row r="23" spans="1:10" ht="22.5" customHeight="1">
      <c r="A23" s="9" t="s">
        <v>32</v>
      </c>
      <c r="B23" s="2"/>
      <c r="C23" s="2"/>
      <c r="D23" s="16">
        <f>SUM(D18:D22)</f>
        <v>154012695</v>
      </c>
      <c r="E23" s="17"/>
      <c r="F23" s="16">
        <f>SUM(F18:F22)</f>
        <v>152736306</v>
      </c>
      <c r="G23" s="17"/>
      <c r="H23" s="16">
        <f>SUM(H18:H22)</f>
        <v>51571467</v>
      </c>
      <c r="I23" s="17"/>
      <c r="J23" s="16">
        <f>SUM(J18:J22)</f>
        <v>53601118</v>
      </c>
    </row>
    <row r="24" spans="1:10" s="31" customFormat="1" ht="22.5" customHeight="1">
      <c r="A24" s="77" t="s">
        <v>85</v>
      </c>
      <c r="B24" s="2">
        <v>10</v>
      </c>
      <c r="C24" s="2"/>
      <c r="D24" s="75">
        <v>1591498</v>
      </c>
      <c r="E24" s="12"/>
      <c r="F24" s="75">
        <v>1161873</v>
      </c>
      <c r="G24" s="17"/>
      <c r="H24" s="56" t="s">
        <v>225</v>
      </c>
      <c r="I24" s="17"/>
      <c r="J24" s="56" t="s">
        <v>225</v>
      </c>
    </row>
    <row r="25" ht="22.5" customHeight="1">
      <c r="A25" s="9" t="s">
        <v>159</v>
      </c>
    </row>
    <row r="26" spans="1:10" ht="22.5" customHeight="1">
      <c r="A26" s="9" t="s">
        <v>235</v>
      </c>
      <c r="B26" s="2"/>
      <c r="C26" s="2"/>
      <c r="D26" s="17">
        <f>D15-D23+D24</f>
        <v>14878463</v>
      </c>
      <c r="E26" s="17"/>
      <c r="F26" s="17">
        <f>F15-F23+F24</f>
        <v>6210949</v>
      </c>
      <c r="G26" s="17"/>
      <c r="H26" s="17">
        <f>H15-H23</f>
        <v>10470427</v>
      </c>
      <c r="I26" s="17"/>
      <c r="J26" s="17">
        <f>J15-J23</f>
        <v>3776441</v>
      </c>
    </row>
    <row r="27" spans="1:10" ht="22.5" customHeight="1">
      <c r="A27" s="77" t="s">
        <v>176</v>
      </c>
      <c r="B27" s="2" t="s">
        <v>251</v>
      </c>
      <c r="C27" s="2"/>
      <c r="D27" s="75">
        <v>1949100</v>
      </c>
      <c r="F27" s="75">
        <v>2769120</v>
      </c>
      <c r="H27" s="75">
        <v>1363679</v>
      </c>
      <c r="J27" s="75">
        <v>1381169</v>
      </c>
    </row>
    <row r="28" spans="1:10" s="31" customFormat="1" ht="22.5" customHeight="1">
      <c r="A28" s="9" t="s">
        <v>228</v>
      </c>
      <c r="B28" s="21"/>
      <c r="C28" s="21"/>
      <c r="D28" s="17">
        <f>D26-D27</f>
        <v>12929363</v>
      </c>
      <c r="E28" s="17"/>
      <c r="F28" s="17">
        <f>F26-F27</f>
        <v>3441829</v>
      </c>
      <c r="G28" s="17"/>
      <c r="H28" s="17">
        <f>H26-H27</f>
        <v>9106748</v>
      </c>
      <c r="I28" s="17"/>
      <c r="J28" s="17">
        <f>J26-J27</f>
        <v>2395272</v>
      </c>
    </row>
    <row r="29" spans="1:10" ht="22.5" customHeight="1">
      <c r="A29" s="77" t="s">
        <v>229</v>
      </c>
      <c r="B29" s="2">
        <v>28</v>
      </c>
      <c r="C29" s="2"/>
      <c r="D29" s="75">
        <v>2538942</v>
      </c>
      <c r="F29" s="75">
        <v>217549</v>
      </c>
      <c r="H29" s="75">
        <v>518750</v>
      </c>
      <c r="J29" s="75">
        <v>24006</v>
      </c>
    </row>
    <row r="30" spans="1:10" ht="22.5" customHeight="1" thickBot="1">
      <c r="A30" s="9" t="s">
        <v>130</v>
      </c>
      <c r="B30" s="2"/>
      <c r="C30" s="2"/>
      <c r="D30" s="19">
        <f>D26-D27-D29</f>
        <v>10390421</v>
      </c>
      <c r="E30" s="17"/>
      <c r="F30" s="19">
        <f>F28-F29</f>
        <v>3224280</v>
      </c>
      <c r="G30" s="17"/>
      <c r="H30" s="19">
        <f>H26-H27-H29</f>
        <v>8587998</v>
      </c>
      <c r="I30" s="17"/>
      <c r="J30" s="19">
        <f>J28-J29</f>
        <v>2371266</v>
      </c>
    </row>
    <row r="31" spans="1:10" ht="9.75" customHeight="1" thickTop="1">
      <c r="A31" s="9"/>
      <c r="B31" s="2"/>
      <c r="C31" s="2"/>
      <c r="D31" s="18"/>
      <c r="E31" s="17"/>
      <c r="F31" s="18"/>
      <c r="G31" s="17"/>
      <c r="H31" s="18"/>
      <c r="I31" s="17"/>
      <c r="J31" s="18"/>
    </row>
    <row r="32" spans="1:10" ht="22.5" customHeight="1">
      <c r="A32" s="9" t="s">
        <v>210</v>
      </c>
      <c r="B32" s="2"/>
      <c r="C32" s="2"/>
      <c r="D32" s="18"/>
      <c r="E32" s="17"/>
      <c r="F32" s="18"/>
      <c r="G32" s="17"/>
      <c r="H32" s="18"/>
      <c r="I32" s="17"/>
      <c r="J32" s="18"/>
    </row>
    <row r="33" spans="1:10" ht="22.5" customHeight="1">
      <c r="A33" s="77" t="s">
        <v>155</v>
      </c>
      <c r="B33" s="2"/>
      <c r="C33" s="2"/>
      <c r="D33" s="73">
        <v>10190217</v>
      </c>
      <c r="F33" s="73">
        <v>3128404</v>
      </c>
      <c r="H33" s="73">
        <v>8587998</v>
      </c>
      <c r="J33" s="73">
        <v>2371266</v>
      </c>
    </row>
    <row r="34" spans="1:10" ht="22.5" customHeight="1">
      <c r="A34" s="77" t="s">
        <v>156</v>
      </c>
      <c r="B34" s="2"/>
      <c r="C34" s="2"/>
      <c r="D34" s="75">
        <v>200204</v>
      </c>
      <c r="F34" s="75">
        <v>95876</v>
      </c>
      <c r="H34" s="45" t="s">
        <v>225</v>
      </c>
      <c r="J34" s="45" t="s">
        <v>225</v>
      </c>
    </row>
    <row r="35" spans="1:10" ht="22.5" customHeight="1" thickBot="1">
      <c r="A35" s="9" t="s">
        <v>130</v>
      </c>
      <c r="B35" s="2" t="s">
        <v>98</v>
      </c>
      <c r="C35" s="2"/>
      <c r="D35" s="50">
        <f>SUM(D33:D34)</f>
        <v>10390421</v>
      </c>
      <c r="E35" s="18"/>
      <c r="F35" s="50">
        <f>SUM(F33:F34)</f>
        <v>3224280</v>
      </c>
      <c r="G35" s="18"/>
      <c r="H35" s="50">
        <f>SUM(H33:H34)</f>
        <v>8587998</v>
      </c>
      <c r="I35" s="18"/>
      <c r="J35" s="50">
        <f>SUM(J33:J34)</f>
        <v>2371266</v>
      </c>
    </row>
    <row r="36" spans="1:10" ht="9.75" customHeight="1" thickTop="1">
      <c r="A36" s="9"/>
      <c r="B36" s="2"/>
      <c r="C36" s="2"/>
      <c r="D36" s="18"/>
      <c r="E36" s="17"/>
      <c r="F36" s="18"/>
      <c r="G36" s="17"/>
      <c r="H36" s="18"/>
      <c r="I36" s="17"/>
      <c r="J36" s="18"/>
    </row>
    <row r="37" spans="1:10" s="31" customFormat="1" ht="22.5" customHeight="1" thickBot="1">
      <c r="A37" s="4" t="s">
        <v>157</v>
      </c>
      <c r="B37" s="2">
        <v>30</v>
      </c>
      <c r="C37" s="21"/>
      <c r="D37" s="54">
        <v>1.52</v>
      </c>
      <c r="E37" s="55"/>
      <c r="F37" s="54">
        <v>0.44</v>
      </c>
      <c r="G37" s="55"/>
      <c r="H37" s="54">
        <v>1.22</v>
      </c>
      <c r="I37" s="55"/>
      <c r="J37" s="54">
        <v>0.32</v>
      </c>
    </row>
    <row r="38" spans="1:3" ht="23.25" customHeight="1" thickTop="1">
      <c r="A38" s="85"/>
      <c r="B38" s="2"/>
      <c r="C38" s="2"/>
    </row>
  </sheetData>
  <sheetProtection password="DA6C" sheet="1" objects="1" scenarios="1"/>
  <mergeCells count="4">
    <mergeCell ref="D7:J7"/>
    <mergeCell ref="H5:J5"/>
    <mergeCell ref="D5:F5"/>
    <mergeCell ref="A3:F3"/>
  </mergeCells>
  <printOptions/>
  <pageMargins left="0.8" right="0.8" top="0.48" bottom="0.5" header="0.5" footer="0.5"/>
  <pageSetup firstPageNumber="3" useFirstPageNumber="1" horizontalDpi="600" verticalDpi="600" orientation="portrait" paperSize="9" scale="95" r:id="rId1"/>
  <headerFooter alignWithMargins="0">
    <oddFooter>&amp;L  หมายเหตุประกอบงบการเงินเป็นส่วนหนึ่งของงบการเงินนี้
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25"/>
  <sheetViews>
    <sheetView showGridLines="0" view="pageBreakPreview" zoomScaleSheetLayoutView="100" zoomScalePageLayoutView="0" workbookViewId="0" topLeftCell="A1">
      <selection activeCell="A20" sqref="A20"/>
    </sheetView>
  </sheetViews>
  <sheetFormatPr defaultColWidth="9.140625" defaultRowHeight="21.75"/>
  <cols>
    <col min="1" max="1" width="37.57421875" style="110" customWidth="1"/>
    <col min="2" max="2" width="8.140625" style="70" customWidth="1"/>
    <col min="3" max="3" width="12.28125" style="70" customWidth="1"/>
    <col min="4" max="4" width="1.28515625" style="70" customWidth="1"/>
    <col min="5" max="5" width="12.28125" style="70" customWidth="1"/>
    <col min="6" max="6" width="0.85546875" style="70" customWidth="1"/>
    <col min="7" max="7" width="12.28125" style="70" customWidth="1"/>
    <col min="8" max="8" width="1.1484375" style="70" customWidth="1"/>
    <col min="9" max="9" width="12.28125" style="70" customWidth="1"/>
    <col min="10" max="10" width="1.1484375" style="70" customWidth="1"/>
    <col min="11" max="11" width="12.28125" style="70" customWidth="1"/>
    <col min="12" max="12" width="1.1484375" style="70" customWidth="1"/>
    <col min="13" max="13" width="12.28125" style="70" customWidth="1"/>
    <col min="14" max="14" width="1.1484375" style="70" customWidth="1"/>
    <col min="15" max="15" width="12.28125" style="70" customWidth="1"/>
    <col min="16" max="16" width="1.1484375" style="70" customWidth="1"/>
    <col min="17" max="17" width="12.28125" style="70" customWidth="1"/>
    <col min="18" max="18" width="1.1484375" style="70" customWidth="1"/>
    <col min="19" max="19" width="12.28125" style="70" customWidth="1"/>
    <col min="20" max="20" width="1.1484375" style="70" customWidth="1"/>
    <col min="21" max="21" width="12.28125" style="70" customWidth="1"/>
    <col min="22" max="22" width="0.85546875" style="70" customWidth="1"/>
    <col min="23" max="23" width="12.28125" style="70" customWidth="1"/>
    <col min="24" max="24" width="0.85546875" style="70" customWidth="1"/>
    <col min="25" max="25" width="12.28125" style="70" customWidth="1"/>
    <col min="26" max="26" width="0.85546875" style="70" customWidth="1"/>
    <col min="27" max="27" width="12.28125" style="70" customWidth="1"/>
    <col min="28" max="16384" width="9.140625" style="70" customWidth="1"/>
  </cols>
  <sheetData>
    <row r="1" spans="1:2" s="88" customFormat="1" ht="23.25" customHeight="1">
      <c r="A1" s="86" t="s">
        <v>65</v>
      </c>
      <c r="B1" s="87"/>
    </row>
    <row r="2" spans="1:2" s="88" customFormat="1" ht="23.25" customHeight="1">
      <c r="A2" s="86" t="s">
        <v>106</v>
      </c>
      <c r="B2" s="87"/>
    </row>
    <row r="3" spans="1:7" s="88" customFormat="1" ht="23.25" customHeight="1">
      <c r="A3" s="86" t="s">
        <v>141</v>
      </c>
      <c r="B3" s="89"/>
      <c r="C3" s="89"/>
      <c r="D3" s="89"/>
      <c r="G3" s="89"/>
    </row>
    <row r="4" spans="1:27" s="88" customFormat="1" ht="23.25" customHeight="1">
      <c r="A4" s="90"/>
      <c r="B4" s="87"/>
      <c r="C4" s="146" t="s">
        <v>66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</row>
    <row r="5" spans="1:28" s="88" customFormat="1" ht="23.25" customHeight="1">
      <c r="A5" s="91"/>
      <c r="B5" s="92"/>
      <c r="C5" s="93"/>
      <c r="D5" s="94"/>
      <c r="E5" s="95"/>
      <c r="F5" s="96"/>
      <c r="G5" s="95"/>
      <c r="H5" s="95"/>
      <c r="I5" s="95"/>
      <c r="J5" s="95"/>
      <c r="K5" s="95"/>
      <c r="L5" s="95"/>
      <c r="M5" s="95" t="s">
        <v>55</v>
      </c>
      <c r="N5" s="95"/>
      <c r="O5" s="95"/>
      <c r="P5" s="95"/>
      <c r="Q5" s="145"/>
      <c r="R5" s="145"/>
      <c r="S5" s="145"/>
      <c r="T5" s="95"/>
      <c r="U5" s="95"/>
      <c r="V5" s="95"/>
      <c r="W5" s="59"/>
      <c r="X5" s="94"/>
      <c r="Y5" s="94"/>
      <c r="Z5" s="93"/>
      <c r="AA5" s="94"/>
      <c r="AB5" s="97"/>
    </row>
    <row r="6" spans="1:28" s="88" customFormat="1" ht="23.25" customHeight="1">
      <c r="A6" s="91"/>
      <c r="B6" s="92"/>
      <c r="C6" s="98" t="s">
        <v>23</v>
      </c>
      <c r="E6" s="98"/>
      <c r="G6" s="98"/>
      <c r="H6" s="98"/>
      <c r="I6" s="98" t="s">
        <v>164</v>
      </c>
      <c r="J6" s="98"/>
      <c r="K6" s="98" t="s">
        <v>56</v>
      </c>
      <c r="L6" s="98"/>
      <c r="M6" s="98" t="s">
        <v>166</v>
      </c>
      <c r="N6" s="98"/>
      <c r="O6" s="98" t="s">
        <v>164</v>
      </c>
      <c r="P6" s="98"/>
      <c r="Q6" s="98"/>
      <c r="R6" s="98"/>
      <c r="S6" s="98"/>
      <c r="U6" s="98" t="s">
        <v>73</v>
      </c>
      <c r="V6" s="98"/>
      <c r="W6" s="59" t="s">
        <v>117</v>
      </c>
      <c r="X6" s="98"/>
      <c r="Y6" s="98" t="s">
        <v>34</v>
      </c>
      <c r="Z6" s="98"/>
      <c r="AB6" s="98"/>
    </row>
    <row r="7" spans="1:28" s="88" customFormat="1" ht="23.25" customHeight="1">
      <c r="A7" s="91"/>
      <c r="B7" s="92"/>
      <c r="C7" s="98" t="s">
        <v>86</v>
      </c>
      <c r="E7" s="98" t="s">
        <v>131</v>
      </c>
      <c r="G7" s="98" t="s">
        <v>33</v>
      </c>
      <c r="H7" s="98"/>
      <c r="I7" s="98" t="s">
        <v>77</v>
      </c>
      <c r="J7" s="98"/>
      <c r="K7" s="98" t="s">
        <v>80</v>
      </c>
      <c r="L7" s="98"/>
      <c r="M7" s="98" t="s">
        <v>167</v>
      </c>
      <c r="N7" s="98"/>
      <c r="O7" s="98" t="s">
        <v>54</v>
      </c>
      <c r="P7" s="98"/>
      <c r="Q7" s="98" t="s">
        <v>171</v>
      </c>
      <c r="R7" s="98"/>
      <c r="S7" s="98" t="s">
        <v>191</v>
      </c>
      <c r="T7" s="98"/>
      <c r="U7" s="98" t="s">
        <v>46</v>
      </c>
      <c r="V7" s="98"/>
      <c r="W7" s="98" t="s">
        <v>35</v>
      </c>
      <c r="X7" s="98"/>
      <c r="Y7" s="98" t="s">
        <v>35</v>
      </c>
      <c r="Z7" s="98"/>
      <c r="AA7" s="98" t="s">
        <v>220</v>
      </c>
      <c r="AB7" s="98"/>
    </row>
    <row r="8" spans="1:28" s="88" customFormat="1" ht="23.25" customHeight="1">
      <c r="A8" s="91"/>
      <c r="B8" s="87" t="s">
        <v>2</v>
      </c>
      <c r="C8" s="99" t="s">
        <v>87</v>
      </c>
      <c r="E8" s="99" t="s">
        <v>161</v>
      </c>
      <c r="G8" s="99" t="s">
        <v>162</v>
      </c>
      <c r="H8" s="98"/>
      <c r="I8" s="99" t="s">
        <v>1</v>
      </c>
      <c r="J8" s="98"/>
      <c r="K8" s="99" t="s">
        <v>78</v>
      </c>
      <c r="L8" s="98"/>
      <c r="M8" s="99" t="s">
        <v>165</v>
      </c>
      <c r="N8" s="98"/>
      <c r="O8" s="99" t="s">
        <v>45</v>
      </c>
      <c r="P8" s="98"/>
      <c r="Q8" s="99" t="s">
        <v>120</v>
      </c>
      <c r="R8" s="98"/>
      <c r="S8" s="99" t="s">
        <v>153</v>
      </c>
      <c r="T8" s="98"/>
      <c r="U8" s="99" t="s">
        <v>79</v>
      </c>
      <c r="V8" s="98"/>
      <c r="W8" s="99" t="s">
        <v>172</v>
      </c>
      <c r="X8" s="98"/>
      <c r="Y8" s="99" t="s">
        <v>36</v>
      </c>
      <c r="Z8" s="98"/>
      <c r="AA8" s="99" t="s">
        <v>221</v>
      </c>
      <c r="AB8" s="98"/>
    </row>
    <row r="9" spans="1:28" s="88" customFormat="1" ht="23.25" customHeight="1">
      <c r="A9" s="91"/>
      <c r="B9" s="87"/>
      <c r="C9" s="144" t="s">
        <v>67</v>
      </c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98"/>
    </row>
    <row r="10" spans="1:27" s="88" customFormat="1" ht="23.25" customHeight="1">
      <c r="A10" s="100" t="s">
        <v>112</v>
      </c>
      <c r="B10" s="87"/>
      <c r="C10" s="62">
        <v>7519938</v>
      </c>
      <c r="D10" s="62"/>
      <c r="E10" s="62">
        <v>-720700</v>
      </c>
      <c r="F10" s="62"/>
      <c r="G10" s="62">
        <v>16436492</v>
      </c>
      <c r="H10" s="62"/>
      <c r="I10" s="62">
        <v>2135301</v>
      </c>
      <c r="J10" s="62"/>
      <c r="K10" s="62">
        <v>215493</v>
      </c>
      <c r="L10" s="62"/>
      <c r="M10" s="62">
        <v>-177159</v>
      </c>
      <c r="N10" s="62"/>
      <c r="O10" s="62">
        <v>-193249</v>
      </c>
      <c r="P10" s="62"/>
      <c r="Q10" s="62">
        <v>820666</v>
      </c>
      <c r="R10" s="62"/>
      <c r="S10" s="48" t="s">
        <v>217</v>
      </c>
      <c r="T10" s="62"/>
      <c r="U10" s="62">
        <v>18545838</v>
      </c>
      <c r="V10" s="62"/>
      <c r="W10" s="62">
        <f>SUM(C10:U10)</f>
        <v>44582620</v>
      </c>
      <c r="X10" s="62"/>
      <c r="Y10" s="62">
        <v>542054</v>
      </c>
      <c r="Z10" s="62"/>
      <c r="AA10" s="62">
        <f>SUM(W10:Y10)</f>
        <v>45124674</v>
      </c>
    </row>
    <row r="11" spans="1:27" s="88" customFormat="1" ht="23.25" customHeight="1">
      <c r="A11" s="90" t="s">
        <v>163</v>
      </c>
      <c r="B11" s="87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</row>
    <row r="12" spans="1:27" s="88" customFormat="1" ht="23.25" customHeight="1">
      <c r="A12" s="90" t="s">
        <v>212</v>
      </c>
      <c r="B12" s="87"/>
      <c r="C12" s="46" t="s">
        <v>217</v>
      </c>
      <c r="D12" s="101"/>
      <c r="E12" s="46" t="s">
        <v>217</v>
      </c>
      <c r="F12" s="101"/>
      <c r="G12" s="46" t="s">
        <v>217</v>
      </c>
      <c r="H12" s="101"/>
      <c r="I12" s="102">
        <v>196787</v>
      </c>
      <c r="J12" s="102"/>
      <c r="K12" s="46" t="s">
        <v>217</v>
      </c>
      <c r="L12" s="103"/>
      <c r="M12" s="46" t="s">
        <v>217</v>
      </c>
      <c r="N12" s="101"/>
      <c r="O12" s="46" t="s">
        <v>217</v>
      </c>
      <c r="P12" s="102"/>
      <c r="Q12" s="46" t="s">
        <v>217</v>
      </c>
      <c r="R12" s="102"/>
      <c r="S12" s="46" t="s">
        <v>217</v>
      </c>
      <c r="T12" s="102"/>
      <c r="U12" s="102">
        <v>206</v>
      </c>
      <c r="V12" s="102"/>
      <c r="W12" s="101">
        <f>SUM(C12:V12)</f>
        <v>196993</v>
      </c>
      <c r="X12" s="101"/>
      <c r="Y12" s="46" t="s">
        <v>217</v>
      </c>
      <c r="Z12" s="101"/>
      <c r="AA12" s="101">
        <f>SUM(W12:Y12)</f>
        <v>196993</v>
      </c>
    </row>
    <row r="13" spans="1:27" s="88" customFormat="1" ht="23.25" customHeight="1">
      <c r="A13" s="91" t="s">
        <v>198</v>
      </c>
      <c r="B13" s="87"/>
      <c r="C13" s="46" t="s">
        <v>217</v>
      </c>
      <c r="D13" s="102"/>
      <c r="E13" s="46" t="s">
        <v>217</v>
      </c>
      <c r="F13" s="102"/>
      <c r="G13" s="46" t="s">
        <v>217</v>
      </c>
      <c r="H13" s="102"/>
      <c r="I13" s="46" t="s">
        <v>217</v>
      </c>
      <c r="J13" s="102"/>
      <c r="K13" s="102">
        <v>1191133</v>
      </c>
      <c r="L13" s="103"/>
      <c r="M13" s="46" t="s">
        <v>217</v>
      </c>
      <c r="N13" s="102"/>
      <c r="O13" s="46" t="s">
        <v>217</v>
      </c>
      <c r="P13" s="102"/>
      <c r="Q13" s="46" t="s">
        <v>217</v>
      </c>
      <c r="R13" s="102"/>
      <c r="S13" s="46" t="s">
        <v>217</v>
      </c>
      <c r="T13" s="102"/>
      <c r="U13" s="46" t="s">
        <v>217</v>
      </c>
      <c r="V13" s="102"/>
      <c r="W13" s="102">
        <f>SUM(C13:V13)</f>
        <v>1191133</v>
      </c>
      <c r="X13" s="102"/>
      <c r="Y13" s="46" t="s">
        <v>217</v>
      </c>
      <c r="Z13" s="102"/>
      <c r="AA13" s="102">
        <f>SUM(W13:Y13)</f>
        <v>1191133</v>
      </c>
    </row>
    <row r="14" spans="1:27" s="88" customFormat="1" ht="23.25" customHeight="1">
      <c r="A14" s="91" t="s">
        <v>218</v>
      </c>
      <c r="B14" s="87"/>
      <c r="C14" s="103"/>
      <c r="D14" s="102"/>
      <c r="E14" s="103"/>
      <c r="F14" s="102"/>
      <c r="G14" s="103"/>
      <c r="H14" s="102"/>
      <c r="I14" s="103"/>
      <c r="J14" s="102"/>
      <c r="K14" s="103"/>
      <c r="L14" s="103"/>
      <c r="M14" s="103"/>
      <c r="N14" s="102"/>
      <c r="O14" s="103"/>
      <c r="P14" s="102"/>
      <c r="Q14" s="103"/>
      <c r="R14" s="102"/>
      <c r="S14" s="103"/>
      <c r="T14" s="102"/>
      <c r="U14" s="103"/>
      <c r="V14" s="102"/>
      <c r="W14" s="102"/>
      <c r="X14" s="102"/>
      <c r="Y14" s="103"/>
      <c r="Z14" s="102"/>
      <c r="AA14" s="102"/>
    </row>
    <row r="15" spans="1:27" s="88" customFormat="1" ht="23.25" customHeight="1">
      <c r="A15" s="91" t="s">
        <v>219</v>
      </c>
      <c r="B15" s="87"/>
      <c r="C15" s="46" t="s">
        <v>217</v>
      </c>
      <c r="D15" s="101"/>
      <c r="E15" s="46" t="s">
        <v>217</v>
      </c>
      <c r="F15" s="101"/>
      <c r="G15" s="46" t="s">
        <v>217</v>
      </c>
      <c r="H15" s="101"/>
      <c r="I15" s="46" t="s">
        <v>217</v>
      </c>
      <c r="J15" s="101"/>
      <c r="K15" s="102">
        <v>8486</v>
      </c>
      <c r="L15" s="103"/>
      <c r="M15" s="101">
        <v>-656114</v>
      </c>
      <c r="N15" s="101"/>
      <c r="O15" s="46" t="s">
        <v>217</v>
      </c>
      <c r="P15" s="101"/>
      <c r="Q15" s="46" t="s">
        <v>217</v>
      </c>
      <c r="R15" s="101"/>
      <c r="S15" s="46" t="s">
        <v>217</v>
      </c>
      <c r="T15" s="101"/>
      <c r="U15" s="46" t="s">
        <v>217</v>
      </c>
      <c r="V15" s="101"/>
      <c r="W15" s="101">
        <f>SUM(C15:V15)</f>
        <v>-647628</v>
      </c>
      <c r="X15" s="101"/>
      <c r="Y15" s="101">
        <v>-525</v>
      </c>
      <c r="Z15" s="101"/>
      <c r="AA15" s="101">
        <f>SUM(W15:Y15)</f>
        <v>-648153</v>
      </c>
    </row>
    <row r="16" spans="1:27" s="88" customFormat="1" ht="23.25" customHeight="1">
      <c r="A16" s="91" t="s">
        <v>168</v>
      </c>
      <c r="B16" s="87"/>
      <c r="C16" s="46" t="s">
        <v>217</v>
      </c>
      <c r="D16" s="101"/>
      <c r="E16" s="46" t="s">
        <v>217</v>
      </c>
      <c r="F16" s="101"/>
      <c r="G16" s="46" t="s">
        <v>217</v>
      </c>
      <c r="H16" s="101"/>
      <c r="I16" s="46" t="s">
        <v>217</v>
      </c>
      <c r="J16" s="102"/>
      <c r="K16" s="46" t="s">
        <v>217</v>
      </c>
      <c r="L16" s="103"/>
      <c r="M16" s="46" t="s">
        <v>217</v>
      </c>
      <c r="N16" s="101"/>
      <c r="O16" s="102">
        <v>-815886</v>
      </c>
      <c r="P16" s="102"/>
      <c r="Q16" s="46" t="s">
        <v>217</v>
      </c>
      <c r="R16" s="102"/>
      <c r="S16" s="46" t="s">
        <v>217</v>
      </c>
      <c r="T16" s="102"/>
      <c r="U16" s="46" t="s">
        <v>217</v>
      </c>
      <c r="V16" s="102"/>
      <c r="W16" s="101">
        <f>SUM(C16:V16)</f>
        <v>-815886</v>
      </c>
      <c r="X16" s="101"/>
      <c r="Y16" s="102">
        <v>-99899</v>
      </c>
      <c r="Z16" s="101"/>
      <c r="AA16" s="101">
        <f>SUM(W16:Y16)</f>
        <v>-915785</v>
      </c>
    </row>
    <row r="17" spans="1:27" s="88" customFormat="1" ht="23.25" customHeight="1">
      <c r="A17" s="91" t="s">
        <v>108</v>
      </c>
      <c r="B17" s="87"/>
      <c r="C17" s="104"/>
      <c r="D17" s="101"/>
      <c r="E17" s="104"/>
      <c r="F17" s="101"/>
      <c r="G17" s="104"/>
      <c r="H17" s="101"/>
      <c r="I17" s="104"/>
      <c r="J17" s="102"/>
      <c r="K17" s="104"/>
      <c r="L17" s="102"/>
      <c r="M17" s="104"/>
      <c r="N17" s="101"/>
      <c r="O17" s="104"/>
      <c r="P17" s="102"/>
      <c r="Q17" s="104"/>
      <c r="R17" s="102"/>
      <c r="S17" s="104"/>
      <c r="T17" s="101"/>
      <c r="U17" s="104"/>
      <c r="V17" s="102"/>
      <c r="W17" s="104"/>
      <c r="X17" s="101"/>
      <c r="Y17" s="104"/>
      <c r="Z17" s="101"/>
      <c r="AA17" s="104"/>
    </row>
    <row r="18" spans="1:27" s="88" customFormat="1" ht="23.25" customHeight="1">
      <c r="A18" s="91" t="s">
        <v>236</v>
      </c>
      <c r="B18" s="87"/>
      <c r="C18" s="46" t="s">
        <v>217</v>
      </c>
      <c r="D18" s="103"/>
      <c r="E18" s="46" t="s">
        <v>217</v>
      </c>
      <c r="F18" s="103"/>
      <c r="G18" s="46" t="s">
        <v>217</v>
      </c>
      <c r="H18" s="103"/>
      <c r="I18" s="102">
        <f>SUM(I12:I16)</f>
        <v>196787</v>
      </c>
      <c r="J18" s="102"/>
      <c r="K18" s="102">
        <f>SUM(K12:K16)</f>
        <v>1199619</v>
      </c>
      <c r="L18" s="103"/>
      <c r="M18" s="102">
        <f>SUM(M12:M16)</f>
        <v>-656114</v>
      </c>
      <c r="N18" s="102"/>
      <c r="O18" s="102">
        <f>SUM(O12:O16)</f>
        <v>-815886</v>
      </c>
      <c r="P18" s="102"/>
      <c r="Q18" s="46" t="s">
        <v>217</v>
      </c>
      <c r="R18" s="103"/>
      <c r="S18" s="46" t="s">
        <v>217</v>
      </c>
      <c r="T18" s="103"/>
      <c r="U18" s="102">
        <f>SUM(U12:U16)</f>
        <v>206</v>
      </c>
      <c r="V18" s="103"/>
      <c r="W18" s="102">
        <f>SUM(W12:W16)</f>
        <v>-75388</v>
      </c>
      <c r="X18" s="102"/>
      <c r="Y18" s="102">
        <f>SUM(Y12:Y16)</f>
        <v>-100424</v>
      </c>
      <c r="Z18" s="102"/>
      <c r="AA18" s="102">
        <f>SUM(AA12:AA16)</f>
        <v>-175812</v>
      </c>
    </row>
    <row r="19" spans="1:27" s="88" customFormat="1" ht="23.25" customHeight="1">
      <c r="A19" s="91" t="s">
        <v>130</v>
      </c>
      <c r="B19" s="87"/>
      <c r="C19" s="47" t="s">
        <v>217</v>
      </c>
      <c r="D19" s="101"/>
      <c r="E19" s="47" t="s">
        <v>217</v>
      </c>
      <c r="F19" s="101"/>
      <c r="G19" s="47" t="s">
        <v>217</v>
      </c>
      <c r="H19" s="101"/>
      <c r="I19" s="47" t="s">
        <v>217</v>
      </c>
      <c r="J19" s="102"/>
      <c r="K19" s="47" t="s">
        <v>217</v>
      </c>
      <c r="L19" s="102"/>
      <c r="M19" s="47" t="s">
        <v>217</v>
      </c>
      <c r="N19" s="101"/>
      <c r="O19" s="47" t="s">
        <v>217</v>
      </c>
      <c r="P19" s="102"/>
      <c r="Q19" s="47" t="s">
        <v>217</v>
      </c>
      <c r="R19" s="102"/>
      <c r="S19" s="47" t="s">
        <v>217</v>
      </c>
      <c r="T19" s="101"/>
      <c r="U19" s="105">
        <v>3128404</v>
      </c>
      <c r="V19" s="102"/>
      <c r="W19" s="105">
        <f>SUM(C19:V19)</f>
        <v>3128404</v>
      </c>
      <c r="X19" s="101"/>
      <c r="Y19" s="105">
        <v>95876</v>
      </c>
      <c r="Z19" s="101"/>
      <c r="AA19" s="105">
        <f>SUM(W19:Y19)</f>
        <v>3224280</v>
      </c>
    </row>
    <row r="20" spans="1:29" s="88" customFormat="1" ht="23.25" customHeight="1">
      <c r="A20" s="100" t="s">
        <v>53</v>
      </c>
      <c r="B20" s="106"/>
      <c r="C20" s="48" t="s">
        <v>217</v>
      </c>
      <c r="D20" s="62"/>
      <c r="E20" s="48" t="s">
        <v>217</v>
      </c>
      <c r="F20" s="62"/>
      <c r="G20" s="48" t="s">
        <v>217</v>
      </c>
      <c r="H20" s="62"/>
      <c r="I20" s="67">
        <f>SUM(I18:I19)</f>
        <v>196787</v>
      </c>
      <c r="J20" s="67"/>
      <c r="K20" s="67">
        <f>SUM(K18:K19)</f>
        <v>1199619</v>
      </c>
      <c r="L20" s="67"/>
      <c r="M20" s="67">
        <f>SUM(M18:M19)</f>
        <v>-656114</v>
      </c>
      <c r="N20" s="62"/>
      <c r="O20" s="67">
        <f>SUM(O18:O19)</f>
        <v>-815886</v>
      </c>
      <c r="P20" s="67"/>
      <c r="Q20" s="48" t="s">
        <v>217</v>
      </c>
      <c r="R20" s="67"/>
      <c r="S20" s="48" t="s">
        <v>217</v>
      </c>
      <c r="T20" s="62"/>
      <c r="U20" s="67">
        <f>SUM(U18:U19)</f>
        <v>3128610</v>
      </c>
      <c r="V20" s="67"/>
      <c r="W20" s="67">
        <f>SUM(W18:W19)</f>
        <v>3053016</v>
      </c>
      <c r="X20" s="62"/>
      <c r="Y20" s="67">
        <f>SUM(Y18:Y19)</f>
        <v>-4548</v>
      </c>
      <c r="Z20" s="62"/>
      <c r="AA20" s="62">
        <f>SUM(W20:Y20)</f>
        <v>3048468</v>
      </c>
      <c r="AB20" s="107"/>
      <c r="AC20" s="107"/>
    </row>
    <row r="21" spans="1:27" s="88" customFormat="1" ht="23.25" customHeight="1">
      <c r="A21" s="91" t="s">
        <v>204</v>
      </c>
      <c r="B21" s="87" t="s">
        <v>199</v>
      </c>
      <c r="C21" s="46" t="s">
        <v>217</v>
      </c>
      <c r="D21" s="101"/>
      <c r="E21" s="108">
        <v>-1396018</v>
      </c>
      <c r="F21" s="101"/>
      <c r="G21" s="46" t="s">
        <v>217</v>
      </c>
      <c r="H21" s="101"/>
      <c r="I21" s="46" t="s">
        <v>217</v>
      </c>
      <c r="J21" s="101"/>
      <c r="K21" s="46" t="s">
        <v>217</v>
      </c>
      <c r="L21" s="109"/>
      <c r="M21" s="46" t="s">
        <v>217</v>
      </c>
      <c r="N21" s="101"/>
      <c r="O21" s="46" t="s">
        <v>217</v>
      </c>
      <c r="P21" s="101"/>
      <c r="Q21" s="46" t="s">
        <v>217</v>
      </c>
      <c r="R21" s="109"/>
      <c r="S21" s="46" t="s">
        <v>217</v>
      </c>
      <c r="T21" s="101"/>
      <c r="U21" s="46" t="s">
        <v>217</v>
      </c>
      <c r="V21" s="101"/>
      <c r="W21" s="101">
        <f>SUM(C21:V21)</f>
        <v>-1396018</v>
      </c>
      <c r="X21" s="101"/>
      <c r="Y21" s="46" t="s">
        <v>217</v>
      </c>
      <c r="Z21" s="101"/>
      <c r="AA21" s="101">
        <f>SUM(W21:Y21)</f>
        <v>-1396018</v>
      </c>
    </row>
    <row r="22" spans="1:27" s="88" customFormat="1" ht="23.25" customHeight="1">
      <c r="A22" s="91" t="s">
        <v>169</v>
      </c>
      <c r="B22" s="87" t="s">
        <v>199</v>
      </c>
      <c r="C22" s="46" t="s">
        <v>217</v>
      </c>
      <c r="D22" s="101"/>
      <c r="E22" s="46" t="s">
        <v>217</v>
      </c>
      <c r="F22" s="101"/>
      <c r="G22" s="46" t="s">
        <v>217</v>
      </c>
      <c r="H22" s="101"/>
      <c r="I22" s="46" t="s">
        <v>217</v>
      </c>
      <c r="J22" s="101"/>
      <c r="K22" s="46" t="s">
        <v>217</v>
      </c>
      <c r="L22" s="109"/>
      <c r="M22" s="46" t="s">
        <v>217</v>
      </c>
      <c r="N22" s="101"/>
      <c r="O22" s="46" t="s">
        <v>217</v>
      </c>
      <c r="P22" s="101"/>
      <c r="Q22" s="46" t="s">
        <v>217</v>
      </c>
      <c r="R22" s="109"/>
      <c r="S22" s="108">
        <v>1396018</v>
      </c>
      <c r="T22" s="101"/>
      <c r="U22" s="108">
        <v>-1396018</v>
      </c>
      <c r="V22" s="101"/>
      <c r="W22" s="46" t="s">
        <v>217</v>
      </c>
      <c r="X22" s="101"/>
      <c r="Y22" s="46" t="s">
        <v>217</v>
      </c>
      <c r="Z22" s="101"/>
      <c r="AA22" s="46" t="s">
        <v>217</v>
      </c>
    </row>
    <row r="23" spans="1:27" s="88" customFormat="1" ht="23.25" customHeight="1">
      <c r="A23" s="91" t="s">
        <v>124</v>
      </c>
      <c r="B23" s="87"/>
      <c r="C23" s="102"/>
      <c r="D23" s="101"/>
      <c r="E23" s="102"/>
      <c r="F23" s="101"/>
      <c r="G23" s="102"/>
      <c r="H23" s="101"/>
      <c r="I23" s="102"/>
      <c r="J23" s="102"/>
      <c r="K23" s="102"/>
      <c r="L23" s="102"/>
      <c r="M23" s="102"/>
      <c r="N23" s="101"/>
      <c r="O23" s="102"/>
      <c r="P23" s="102"/>
      <c r="Q23" s="102"/>
      <c r="R23" s="102"/>
      <c r="S23" s="102"/>
      <c r="T23" s="101"/>
      <c r="U23" s="102"/>
      <c r="V23" s="102"/>
      <c r="W23" s="102"/>
      <c r="X23" s="101"/>
      <c r="Y23" s="102"/>
      <c r="Z23" s="101"/>
      <c r="AA23" s="101"/>
    </row>
    <row r="24" spans="1:27" s="88" customFormat="1" ht="23.25" customHeight="1">
      <c r="A24" s="91" t="s">
        <v>170</v>
      </c>
      <c r="B24" s="87"/>
      <c r="C24" s="46" t="s">
        <v>217</v>
      </c>
      <c r="D24" s="101"/>
      <c r="E24" s="46" t="s">
        <v>217</v>
      </c>
      <c r="F24" s="101"/>
      <c r="G24" s="46" t="s">
        <v>217</v>
      </c>
      <c r="H24" s="101"/>
      <c r="I24" s="46" t="s">
        <v>217</v>
      </c>
      <c r="J24" s="101"/>
      <c r="K24" s="46" t="s">
        <v>217</v>
      </c>
      <c r="L24" s="101"/>
      <c r="M24" s="46" t="s">
        <v>217</v>
      </c>
      <c r="N24" s="101"/>
      <c r="O24" s="46" t="s">
        <v>217</v>
      </c>
      <c r="P24" s="101"/>
      <c r="Q24" s="46" t="s">
        <v>217</v>
      </c>
      <c r="R24" s="101"/>
      <c r="S24" s="46" t="s">
        <v>217</v>
      </c>
      <c r="T24" s="101"/>
      <c r="U24" s="101">
        <v>-1186534</v>
      </c>
      <c r="V24" s="101"/>
      <c r="W24" s="101">
        <f>SUM(C24:V24)</f>
        <v>-1186534</v>
      </c>
      <c r="X24" s="101"/>
      <c r="Y24" s="101">
        <v>-39799</v>
      </c>
      <c r="Z24" s="101"/>
      <c r="AA24" s="101">
        <f>SUM(W24:Y24)</f>
        <v>-1226333</v>
      </c>
    </row>
    <row r="25" spans="1:27" s="88" customFormat="1" ht="23.25" customHeight="1" thickBot="1">
      <c r="A25" s="100" t="s">
        <v>113</v>
      </c>
      <c r="B25" s="87"/>
      <c r="C25" s="69">
        <f>SUM(C10)</f>
        <v>7519938</v>
      </c>
      <c r="D25" s="62"/>
      <c r="E25" s="69">
        <f>SUM(E10+E21)</f>
        <v>-2116718</v>
      </c>
      <c r="F25" s="62"/>
      <c r="G25" s="69">
        <f>SUM(G10)</f>
        <v>16436492</v>
      </c>
      <c r="H25" s="62"/>
      <c r="I25" s="69">
        <f>SUM(I20:I24)+I10</f>
        <v>2332088</v>
      </c>
      <c r="J25" s="67"/>
      <c r="K25" s="69">
        <f>SUM(K20:K24)+K10</f>
        <v>1415112</v>
      </c>
      <c r="L25" s="67"/>
      <c r="M25" s="69">
        <f>SUM(M20:M24)+M10</f>
        <v>-833273</v>
      </c>
      <c r="N25" s="62"/>
      <c r="O25" s="69">
        <f>SUM(O20:O24)+O10</f>
        <v>-1009135</v>
      </c>
      <c r="P25" s="67"/>
      <c r="Q25" s="69">
        <f>SUM(Q20:Q24)+Q10</f>
        <v>820666</v>
      </c>
      <c r="R25" s="67"/>
      <c r="S25" s="69">
        <f>SUM(S20:S24)</f>
        <v>1396018</v>
      </c>
      <c r="T25" s="62"/>
      <c r="U25" s="69">
        <f>SUM(U20:U24)+U10</f>
        <v>19091896</v>
      </c>
      <c r="V25" s="67"/>
      <c r="W25" s="69">
        <f>SUM(W20:W24)+W10</f>
        <v>45053084</v>
      </c>
      <c r="X25" s="62"/>
      <c r="Y25" s="69">
        <f>SUM(Y20:Y24)+Y10</f>
        <v>497707</v>
      </c>
      <c r="Z25" s="62"/>
      <c r="AA25" s="69">
        <f>SUM(AA20:AA24)+AA10</f>
        <v>45550791</v>
      </c>
    </row>
    <row r="26" ht="22.5" thickTop="1"/>
  </sheetData>
  <sheetProtection password="DA6C" sheet="1" objects="1" scenarios="1"/>
  <mergeCells count="3">
    <mergeCell ref="C9:AA9"/>
    <mergeCell ref="Q5:S5"/>
    <mergeCell ref="C4:AA4"/>
  </mergeCells>
  <printOptions/>
  <pageMargins left="0.8" right="0.24" top="0.48" bottom="0.3" header="0.5" footer="0.3"/>
  <pageSetup firstPageNumber="8" useFirstPageNumber="1" fitToHeight="2" horizontalDpi="600" verticalDpi="600" orientation="landscape" paperSize="9" scale="71" r:id="rId1"/>
  <headerFooter alignWithMargins="0">
    <oddFooter>&amp;L  หมายเหตุประกอบงบการเงินเป็นส่วนหนึ่งของงบการเงินนี้
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26"/>
  <sheetViews>
    <sheetView showGridLines="0" view="pageBreakPreview" zoomScaleSheetLayoutView="100" zoomScalePageLayoutView="0" workbookViewId="0" topLeftCell="A1">
      <selection activeCell="A8" sqref="A8"/>
    </sheetView>
  </sheetViews>
  <sheetFormatPr defaultColWidth="9.140625" defaultRowHeight="21.75"/>
  <cols>
    <col min="1" max="1" width="37.57421875" style="110" customWidth="1"/>
    <col min="2" max="2" width="8.140625" style="70" customWidth="1"/>
    <col min="3" max="3" width="12.28125" style="70" customWidth="1"/>
    <col min="4" max="4" width="1.28515625" style="70" customWidth="1"/>
    <col min="5" max="5" width="12.28125" style="70" customWidth="1"/>
    <col min="6" max="6" width="0.85546875" style="70" customWidth="1"/>
    <col min="7" max="7" width="12.28125" style="70" customWidth="1"/>
    <col min="8" max="8" width="1.1484375" style="70" customWidth="1"/>
    <col min="9" max="9" width="12.28125" style="70" customWidth="1"/>
    <col min="10" max="10" width="1.1484375" style="70" customWidth="1"/>
    <col min="11" max="11" width="12.28125" style="70" customWidth="1"/>
    <col min="12" max="12" width="1.1484375" style="70" customWidth="1"/>
    <col min="13" max="13" width="12.28125" style="70" customWidth="1"/>
    <col min="14" max="14" width="1.1484375" style="70" customWidth="1"/>
    <col min="15" max="15" width="12.28125" style="70" customWidth="1"/>
    <col min="16" max="16" width="1.1484375" style="70" customWidth="1"/>
    <col min="17" max="17" width="12.28125" style="70" customWidth="1"/>
    <col min="18" max="18" width="1.1484375" style="70" customWidth="1"/>
    <col min="19" max="19" width="12.28125" style="70" customWidth="1"/>
    <col min="20" max="20" width="1.1484375" style="70" customWidth="1"/>
    <col min="21" max="21" width="12.28125" style="70" customWidth="1"/>
    <col min="22" max="22" width="0.85546875" style="70" customWidth="1"/>
    <col min="23" max="23" width="12.28125" style="70" customWidth="1"/>
    <col min="24" max="24" width="0.85546875" style="70" customWidth="1"/>
    <col min="25" max="25" width="12.28125" style="70" customWidth="1"/>
    <col min="26" max="26" width="0.85546875" style="70" customWidth="1"/>
    <col min="27" max="27" width="12.28125" style="70" customWidth="1"/>
    <col min="28" max="16384" width="9.140625" style="70" customWidth="1"/>
  </cols>
  <sheetData>
    <row r="1" spans="1:27" ht="23.25" customHeight="1">
      <c r="A1" s="86" t="s">
        <v>243</v>
      </c>
      <c r="B1" s="8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</row>
    <row r="2" spans="1:27" ht="23.25" customHeight="1">
      <c r="A2" s="86" t="s">
        <v>106</v>
      </c>
      <c r="B2" s="8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</row>
    <row r="3" spans="1:27" ht="23.25" customHeight="1">
      <c r="A3" s="86" t="s">
        <v>141</v>
      </c>
      <c r="B3" s="89"/>
      <c r="C3" s="89"/>
      <c r="D3" s="89"/>
      <c r="E3" s="58"/>
      <c r="F3" s="58"/>
      <c r="G3" s="89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27" ht="23.25" customHeight="1">
      <c r="A4" s="90"/>
      <c r="B4" s="87"/>
      <c r="C4" s="146" t="s">
        <v>66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</row>
    <row r="5" spans="1:28" s="58" customFormat="1" ht="23.25" customHeight="1">
      <c r="A5" s="90"/>
      <c r="B5" s="111"/>
      <c r="C5" s="112"/>
      <c r="D5" s="94"/>
      <c r="E5" s="59"/>
      <c r="F5" s="96"/>
      <c r="G5" s="59"/>
      <c r="H5" s="59"/>
      <c r="I5" s="59"/>
      <c r="J5" s="59"/>
      <c r="K5" s="59"/>
      <c r="L5" s="59"/>
      <c r="M5" s="59" t="s">
        <v>55</v>
      </c>
      <c r="N5" s="59"/>
      <c r="O5" s="59"/>
      <c r="P5" s="59"/>
      <c r="Q5" s="147"/>
      <c r="R5" s="147"/>
      <c r="S5" s="147"/>
      <c r="T5" s="59"/>
      <c r="U5" s="59"/>
      <c r="V5" s="59"/>
      <c r="W5" s="59"/>
      <c r="X5" s="94"/>
      <c r="Y5" s="94"/>
      <c r="Z5" s="112"/>
      <c r="AA5" s="94"/>
      <c r="AB5" s="97"/>
    </row>
    <row r="6" spans="1:28" s="58" customFormat="1" ht="23.25" customHeight="1">
      <c r="A6" s="90"/>
      <c r="B6" s="111"/>
      <c r="C6" s="60" t="s">
        <v>23</v>
      </c>
      <c r="E6" s="60"/>
      <c r="G6" s="60"/>
      <c r="H6" s="60"/>
      <c r="I6" s="60" t="s">
        <v>164</v>
      </c>
      <c r="J6" s="60"/>
      <c r="K6" s="60" t="s">
        <v>56</v>
      </c>
      <c r="L6" s="60"/>
      <c r="M6" s="60" t="s">
        <v>166</v>
      </c>
      <c r="N6" s="60"/>
      <c r="O6" s="60" t="s">
        <v>164</v>
      </c>
      <c r="P6" s="60"/>
      <c r="Q6" s="60"/>
      <c r="R6" s="60"/>
      <c r="S6" s="60"/>
      <c r="U6" s="60" t="s">
        <v>73</v>
      </c>
      <c r="V6" s="60"/>
      <c r="W6" s="59" t="s">
        <v>117</v>
      </c>
      <c r="X6" s="60"/>
      <c r="Y6" s="60" t="s">
        <v>34</v>
      </c>
      <c r="Z6" s="60"/>
      <c r="AB6" s="60"/>
    </row>
    <row r="7" spans="1:28" s="58" customFormat="1" ht="23.25" customHeight="1">
      <c r="A7" s="90"/>
      <c r="B7" s="111"/>
      <c r="C7" s="60" t="s">
        <v>86</v>
      </c>
      <c r="E7" s="60" t="s">
        <v>131</v>
      </c>
      <c r="G7" s="60" t="s">
        <v>33</v>
      </c>
      <c r="H7" s="60"/>
      <c r="I7" s="60" t="s">
        <v>77</v>
      </c>
      <c r="J7" s="60"/>
      <c r="K7" s="60" t="s">
        <v>80</v>
      </c>
      <c r="L7" s="60"/>
      <c r="M7" s="60" t="s">
        <v>167</v>
      </c>
      <c r="N7" s="60"/>
      <c r="O7" s="60" t="s">
        <v>54</v>
      </c>
      <c r="P7" s="60"/>
      <c r="Q7" s="60" t="s">
        <v>171</v>
      </c>
      <c r="R7" s="60"/>
      <c r="S7" s="60" t="s">
        <v>191</v>
      </c>
      <c r="T7" s="60"/>
      <c r="U7" s="60" t="s">
        <v>46</v>
      </c>
      <c r="V7" s="60"/>
      <c r="W7" s="60" t="s">
        <v>35</v>
      </c>
      <c r="X7" s="60"/>
      <c r="Y7" s="60" t="s">
        <v>35</v>
      </c>
      <c r="Z7" s="60"/>
      <c r="AA7" s="60" t="s">
        <v>220</v>
      </c>
      <c r="AB7" s="60"/>
    </row>
    <row r="8" spans="1:28" s="58" customFormat="1" ht="23.25" customHeight="1">
      <c r="A8" s="90"/>
      <c r="B8" s="87" t="s">
        <v>2</v>
      </c>
      <c r="C8" s="61" t="s">
        <v>87</v>
      </c>
      <c r="E8" s="61" t="s">
        <v>161</v>
      </c>
      <c r="G8" s="61" t="s">
        <v>162</v>
      </c>
      <c r="H8" s="60"/>
      <c r="I8" s="61" t="s">
        <v>1</v>
      </c>
      <c r="J8" s="60"/>
      <c r="K8" s="61" t="s">
        <v>78</v>
      </c>
      <c r="L8" s="60"/>
      <c r="M8" s="61" t="s">
        <v>165</v>
      </c>
      <c r="N8" s="60"/>
      <c r="O8" s="61" t="s">
        <v>45</v>
      </c>
      <c r="P8" s="60"/>
      <c r="Q8" s="61" t="s">
        <v>120</v>
      </c>
      <c r="R8" s="60"/>
      <c r="S8" s="61" t="s">
        <v>153</v>
      </c>
      <c r="T8" s="60"/>
      <c r="U8" s="61" t="s">
        <v>79</v>
      </c>
      <c r="V8" s="60"/>
      <c r="W8" s="61" t="s">
        <v>172</v>
      </c>
      <c r="X8" s="60"/>
      <c r="Y8" s="61" t="s">
        <v>36</v>
      </c>
      <c r="Z8" s="60"/>
      <c r="AA8" s="61" t="s">
        <v>221</v>
      </c>
      <c r="AB8" s="60"/>
    </row>
    <row r="9" spans="1:28" s="58" customFormat="1" ht="23.25" customHeight="1">
      <c r="A9" s="90"/>
      <c r="B9" s="87"/>
      <c r="C9" s="144" t="s">
        <v>67</v>
      </c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60"/>
    </row>
    <row r="10" spans="1:27" s="58" customFormat="1" ht="23.25" customHeight="1">
      <c r="A10" s="100" t="s">
        <v>142</v>
      </c>
      <c r="B10" s="87"/>
      <c r="C10" s="62">
        <v>7519938</v>
      </c>
      <c r="D10" s="62"/>
      <c r="E10" s="62">
        <v>-2116718</v>
      </c>
      <c r="F10" s="62"/>
      <c r="G10" s="62">
        <v>16436492</v>
      </c>
      <c r="H10" s="62"/>
      <c r="I10" s="62">
        <v>2332088</v>
      </c>
      <c r="J10" s="62"/>
      <c r="K10" s="62">
        <v>1415112</v>
      </c>
      <c r="L10" s="62"/>
      <c r="M10" s="62">
        <v>-833273</v>
      </c>
      <c r="N10" s="62"/>
      <c r="O10" s="62">
        <v>-1009135</v>
      </c>
      <c r="P10" s="62"/>
      <c r="Q10" s="62">
        <v>820666</v>
      </c>
      <c r="R10" s="62"/>
      <c r="S10" s="67">
        <v>1396018</v>
      </c>
      <c r="T10" s="62"/>
      <c r="U10" s="62">
        <v>19091896</v>
      </c>
      <c r="V10" s="62"/>
      <c r="W10" s="62">
        <f>SUM(C10:U10)</f>
        <v>45053084</v>
      </c>
      <c r="X10" s="62"/>
      <c r="Y10" s="62">
        <v>497707</v>
      </c>
      <c r="Z10" s="62"/>
      <c r="AA10" s="62">
        <f>SUM(W10:Y10)</f>
        <v>45550791</v>
      </c>
    </row>
    <row r="11" spans="1:27" s="58" customFormat="1" ht="23.25" customHeight="1">
      <c r="A11" s="90" t="s">
        <v>163</v>
      </c>
      <c r="B11" s="87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58" customFormat="1" ht="23.25" customHeight="1">
      <c r="A12" s="90" t="s">
        <v>198</v>
      </c>
      <c r="B12" s="87" t="s">
        <v>201</v>
      </c>
      <c r="C12" s="46" t="s">
        <v>234</v>
      </c>
      <c r="D12" s="63"/>
      <c r="E12" s="46" t="s">
        <v>234</v>
      </c>
      <c r="F12" s="63"/>
      <c r="G12" s="46" t="s">
        <v>234</v>
      </c>
      <c r="H12" s="63"/>
      <c r="I12" s="46" t="s">
        <v>234</v>
      </c>
      <c r="J12" s="63"/>
      <c r="K12" s="63">
        <v>51940</v>
      </c>
      <c r="L12" s="63"/>
      <c r="M12" s="46" t="s">
        <v>234</v>
      </c>
      <c r="N12" s="63"/>
      <c r="O12" s="46" t="s">
        <v>211</v>
      </c>
      <c r="P12" s="63"/>
      <c r="Q12" s="46" t="s">
        <v>234</v>
      </c>
      <c r="R12" s="63"/>
      <c r="S12" s="46" t="s">
        <v>234</v>
      </c>
      <c r="T12" s="63"/>
      <c r="U12" s="46" t="s">
        <v>234</v>
      </c>
      <c r="V12" s="63"/>
      <c r="W12" s="63">
        <f>SUM(C12:V12)</f>
        <v>51940</v>
      </c>
      <c r="X12" s="63"/>
      <c r="Y12" s="46" t="s">
        <v>234</v>
      </c>
      <c r="Z12" s="63"/>
      <c r="AA12" s="63">
        <f>SUM(W12:Y12)</f>
        <v>51940</v>
      </c>
    </row>
    <row r="13" spans="1:27" s="58" customFormat="1" ht="23.25" customHeight="1">
      <c r="A13" s="90" t="s">
        <v>218</v>
      </c>
      <c r="B13" s="87"/>
      <c r="C13" s="64"/>
      <c r="D13" s="63"/>
      <c r="E13" s="64"/>
      <c r="F13" s="63"/>
      <c r="G13" s="64"/>
      <c r="H13" s="63"/>
      <c r="I13" s="64"/>
      <c r="J13" s="66"/>
      <c r="K13" s="64"/>
      <c r="L13" s="64"/>
      <c r="M13" s="64"/>
      <c r="N13" s="63"/>
      <c r="O13" s="64"/>
      <c r="P13" s="66"/>
      <c r="Q13" s="64"/>
      <c r="R13" s="66"/>
      <c r="S13" s="64"/>
      <c r="T13" s="66"/>
      <c r="U13" s="64"/>
      <c r="V13" s="66"/>
      <c r="W13" s="63"/>
      <c r="X13" s="63"/>
      <c r="Y13" s="64"/>
      <c r="Z13" s="63"/>
      <c r="AA13" s="63"/>
    </row>
    <row r="14" spans="1:27" s="58" customFormat="1" ht="23.25" customHeight="1">
      <c r="A14" s="90" t="s">
        <v>219</v>
      </c>
      <c r="B14" s="87"/>
      <c r="C14" s="46" t="s">
        <v>234</v>
      </c>
      <c r="D14" s="63"/>
      <c r="E14" s="46" t="s">
        <v>234</v>
      </c>
      <c r="F14" s="63"/>
      <c r="G14" s="46" t="s">
        <v>234</v>
      </c>
      <c r="H14" s="63"/>
      <c r="I14" s="46" t="s">
        <v>234</v>
      </c>
      <c r="J14" s="63"/>
      <c r="K14" s="46" t="s">
        <v>234</v>
      </c>
      <c r="L14" s="64"/>
      <c r="M14" s="63">
        <v>165273</v>
      </c>
      <c r="N14" s="63"/>
      <c r="O14" s="46" t="s">
        <v>211</v>
      </c>
      <c r="P14" s="63"/>
      <c r="Q14" s="46" t="s">
        <v>234</v>
      </c>
      <c r="R14" s="63"/>
      <c r="S14" s="46" t="s">
        <v>234</v>
      </c>
      <c r="T14" s="63"/>
      <c r="U14" s="46" t="s">
        <v>234</v>
      </c>
      <c r="V14" s="63"/>
      <c r="W14" s="63">
        <f>SUM(C14:V14)</f>
        <v>165273</v>
      </c>
      <c r="X14" s="63"/>
      <c r="Y14" s="66">
        <v>636</v>
      </c>
      <c r="Z14" s="63"/>
      <c r="AA14" s="63">
        <f>SUM(W14:Y14)</f>
        <v>165909</v>
      </c>
    </row>
    <row r="15" spans="1:27" s="58" customFormat="1" ht="23.25" customHeight="1">
      <c r="A15" s="90" t="s">
        <v>168</v>
      </c>
      <c r="B15" s="87"/>
      <c r="C15" s="46" t="s">
        <v>234</v>
      </c>
      <c r="D15" s="63"/>
      <c r="E15" s="46" t="s">
        <v>234</v>
      </c>
      <c r="F15" s="63"/>
      <c r="G15" s="46" t="s">
        <v>234</v>
      </c>
      <c r="H15" s="63"/>
      <c r="I15" s="46" t="s">
        <v>234</v>
      </c>
      <c r="J15" s="63"/>
      <c r="K15" s="46" t="s">
        <v>234</v>
      </c>
      <c r="L15" s="64"/>
      <c r="M15" s="46" t="s">
        <v>234</v>
      </c>
      <c r="N15" s="63"/>
      <c r="O15" s="63">
        <v>-552738</v>
      </c>
      <c r="P15" s="63"/>
      <c r="Q15" s="46" t="s">
        <v>234</v>
      </c>
      <c r="R15" s="63"/>
      <c r="S15" s="46" t="s">
        <v>234</v>
      </c>
      <c r="T15" s="63"/>
      <c r="U15" s="46" t="s">
        <v>234</v>
      </c>
      <c r="V15" s="63"/>
      <c r="W15" s="63">
        <f>SUM(C15:V15)</f>
        <v>-552738</v>
      </c>
      <c r="X15" s="63"/>
      <c r="Y15" s="66">
        <v>-5849</v>
      </c>
      <c r="Z15" s="63"/>
      <c r="AA15" s="63">
        <f>SUM(W15:Y15)</f>
        <v>-558587</v>
      </c>
    </row>
    <row r="16" spans="1:27" s="58" customFormat="1" ht="23.25" customHeight="1">
      <c r="A16" s="90" t="s">
        <v>108</v>
      </c>
      <c r="B16" s="87"/>
      <c r="C16" s="65"/>
      <c r="D16" s="63"/>
      <c r="E16" s="65"/>
      <c r="F16" s="63"/>
      <c r="G16" s="65"/>
      <c r="H16" s="63"/>
      <c r="I16" s="65"/>
      <c r="J16" s="66"/>
      <c r="K16" s="65"/>
      <c r="L16" s="66"/>
      <c r="M16" s="65"/>
      <c r="N16" s="63"/>
      <c r="O16" s="65"/>
      <c r="P16" s="66"/>
      <c r="Q16" s="65"/>
      <c r="R16" s="66"/>
      <c r="S16" s="65"/>
      <c r="T16" s="63"/>
      <c r="U16" s="65"/>
      <c r="V16" s="66"/>
      <c r="W16" s="65"/>
      <c r="X16" s="63"/>
      <c r="Y16" s="65"/>
      <c r="Z16" s="63"/>
      <c r="AA16" s="65"/>
    </row>
    <row r="17" spans="1:27" s="58" customFormat="1" ht="23.25" customHeight="1">
      <c r="A17" s="90" t="s">
        <v>109</v>
      </c>
      <c r="B17" s="87"/>
      <c r="C17" s="46" t="s">
        <v>234</v>
      </c>
      <c r="D17" s="64"/>
      <c r="E17" s="46" t="s">
        <v>234</v>
      </c>
      <c r="F17" s="64"/>
      <c r="G17" s="46" t="s">
        <v>234</v>
      </c>
      <c r="H17" s="64"/>
      <c r="I17" s="46" t="s">
        <v>234</v>
      </c>
      <c r="J17" s="66"/>
      <c r="K17" s="63">
        <f>SUM(K12:K15)</f>
        <v>51940</v>
      </c>
      <c r="L17" s="64"/>
      <c r="M17" s="63">
        <f>SUM(M12:M15)</f>
        <v>165273</v>
      </c>
      <c r="N17" s="66"/>
      <c r="O17" s="63">
        <f>SUM(O12:O15)</f>
        <v>-552738</v>
      </c>
      <c r="P17" s="66"/>
      <c r="Q17" s="46" t="s">
        <v>234</v>
      </c>
      <c r="R17" s="64"/>
      <c r="S17" s="46" t="s">
        <v>234</v>
      </c>
      <c r="T17" s="64"/>
      <c r="U17" s="46" t="s">
        <v>234</v>
      </c>
      <c r="V17" s="64"/>
      <c r="W17" s="66">
        <f>SUM(W12:W16)</f>
        <v>-335525</v>
      </c>
      <c r="X17" s="66"/>
      <c r="Y17" s="66">
        <f>SUM(Y12:Y16)</f>
        <v>-5213</v>
      </c>
      <c r="Z17" s="66"/>
      <c r="AA17" s="66">
        <f>SUM(AA12:AA16)</f>
        <v>-340738</v>
      </c>
    </row>
    <row r="18" spans="1:27" s="58" customFormat="1" ht="23.25" customHeight="1">
      <c r="A18" s="90" t="s">
        <v>130</v>
      </c>
      <c r="B18" s="87"/>
      <c r="C18" s="47" t="s">
        <v>234</v>
      </c>
      <c r="D18" s="63"/>
      <c r="E18" s="47" t="s">
        <v>234</v>
      </c>
      <c r="F18" s="63"/>
      <c r="G18" s="47" t="s">
        <v>234</v>
      </c>
      <c r="H18" s="63"/>
      <c r="I18" s="47" t="s">
        <v>234</v>
      </c>
      <c r="J18" s="66"/>
      <c r="K18" s="47" t="s">
        <v>234</v>
      </c>
      <c r="L18" s="66"/>
      <c r="M18" s="47" t="s">
        <v>234</v>
      </c>
      <c r="N18" s="63"/>
      <c r="O18" s="47" t="s">
        <v>234</v>
      </c>
      <c r="P18" s="66"/>
      <c r="Q18" s="47" t="s">
        <v>234</v>
      </c>
      <c r="R18" s="66"/>
      <c r="S18" s="47" t="s">
        <v>234</v>
      </c>
      <c r="T18" s="63"/>
      <c r="U18" s="113">
        <f>'BL'!D143</f>
        <v>10190217</v>
      </c>
      <c r="V18" s="66"/>
      <c r="W18" s="113">
        <f>SUM(C18:V18)</f>
        <v>10190217</v>
      </c>
      <c r="X18" s="63"/>
      <c r="Y18" s="113">
        <v>200204</v>
      </c>
      <c r="Z18" s="63"/>
      <c r="AA18" s="113">
        <f>SUM(W18:Y18)</f>
        <v>10390421</v>
      </c>
    </row>
    <row r="19" spans="1:29" s="58" customFormat="1" ht="23.25" customHeight="1">
      <c r="A19" s="100" t="s">
        <v>53</v>
      </c>
      <c r="B19" s="106"/>
      <c r="C19" s="48" t="s">
        <v>234</v>
      </c>
      <c r="D19" s="62"/>
      <c r="E19" s="48" t="s">
        <v>234</v>
      </c>
      <c r="F19" s="62"/>
      <c r="G19" s="48" t="s">
        <v>234</v>
      </c>
      <c r="H19" s="62"/>
      <c r="I19" s="48" t="s">
        <v>234</v>
      </c>
      <c r="J19" s="67"/>
      <c r="K19" s="62">
        <f>SUM(K17:K18)</f>
        <v>51940</v>
      </c>
      <c r="L19" s="67"/>
      <c r="M19" s="62">
        <f>SUM(M17:M18)</f>
        <v>165273</v>
      </c>
      <c r="N19" s="62"/>
      <c r="O19" s="62">
        <f>SUM(O17:O18)</f>
        <v>-552738</v>
      </c>
      <c r="P19" s="67"/>
      <c r="Q19" s="48" t="s">
        <v>234</v>
      </c>
      <c r="R19" s="67"/>
      <c r="S19" s="48" t="s">
        <v>234</v>
      </c>
      <c r="T19" s="62"/>
      <c r="U19" s="62">
        <f>SUM(U17:U18)</f>
        <v>10190217</v>
      </c>
      <c r="V19" s="67"/>
      <c r="W19" s="67">
        <f>SUM(W17:W18)</f>
        <v>9854692</v>
      </c>
      <c r="X19" s="62"/>
      <c r="Y19" s="62">
        <f>SUM(Y17:Y18)</f>
        <v>194991</v>
      </c>
      <c r="Z19" s="62"/>
      <c r="AA19" s="62">
        <f>SUM(W19:Y19)</f>
        <v>10049683</v>
      </c>
      <c r="AB19" s="107"/>
      <c r="AC19" s="107"/>
    </row>
    <row r="20" spans="1:27" s="58" customFormat="1" ht="23.25" customHeight="1">
      <c r="A20" s="90" t="s">
        <v>204</v>
      </c>
      <c r="B20" s="87" t="s">
        <v>199</v>
      </c>
      <c r="C20" s="46" t="s">
        <v>234</v>
      </c>
      <c r="D20" s="63"/>
      <c r="E20" s="63">
        <v>-232807</v>
      </c>
      <c r="F20" s="63"/>
      <c r="G20" s="46" t="s">
        <v>234</v>
      </c>
      <c r="H20" s="63"/>
      <c r="I20" s="46" t="s">
        <v>234</v>
      </c>
      <c r="J20" s="63"/>
      <c r="K20" s="46" t="s">
        <v>234</v>
      </c>
      <c r="L20" s="68"/>
      <c r="M20" s="46" t="s">
        <v>234</v>
      </c>
      <c r="N20" s="63"/>
      <c r="O20" s="46" t="s">
        <v>234</v>
      </c>
      <c r="P20" s="63"/>
      <c r="Q20" s="46" t="s">
        <v>234</v>
      </c>
      <c r="R20" s="68"/>
      <c r="S20" s="46" t="s">
        <v>234</v>
      </c>
      <c r="T20" s="63"/>
      <c r="U20" s="46" t="s">
        <v>234</v>
      </c>
      <c r="V20" s="63"/>
      <c r="W20" s="63">
        <f>SUM(C20:V20)</f>
        <v>-232807</v>
      </c>
      <c r="X20" s="63"/>
      <c r="Y20" s="46" t="s">
        <v>234</v>
      </c>
      <c r="Z20" s="63"/>
      <c r="AA20" s="63">
        <f>SUM(W20:Y20)</f>
        <v>-232807</v>
      </c>
    </row>
    <row r="21" spans="1:27" s="58" customFormat="1" ht="23.25" customHeight="1">
      <c r="A21" s="90" t="s">
        <v>169</v>
      </c>
      <c r="B21" s="87" t="s">
        <v>199</v>
      </c>
      <c r="C21" s="46" t="s">
        <v>234</v>
      </c>
      <c r="D21" s="63"/>
      <c r="E21" s="46" t="s">
        <v>234</v>
      </c>
      <c r="F21" s="63"/>
      <c r="G21" s="46" t="s">
        <v>234</v>
      </c>
      <c r="H21" s="63"/>
      <c r="I21" s="46" t="s">
        <v>234</v>
      </c>
      <c r="J21" s="63"/>
      <c r="K21" s="46" t="s">
        <v>234</v>
      </c>
      <c r="L21" s="68"/>
      <c r="M21" s="46" t="s">
        <v>234</v>
      </c>
      <c r="N21" s="63"/>
      <c r="O21" s="46" t="s">
        <v>234</v>
      </c>
      <c r="P21" s="63"/>
      <c r="Q21" s="46" t="s">
        <v>234</v>
      </c>
      <c r="R21" s="68"/>
      <c r="S21" s="63">
        <v>232807</v>
      </c>
      <c r="T21" s="63"/>
      <c r="U21" s="63">
        <v>-232807</v>
      </c>
      <c r="V21" s="63"/>
      <c r="W21" s="46" t="s">
        <v>234</v>
      </c>
      <c r="X21" s="63"/>
      <c r="Y21" s="46" t="s">
        <v>234</v>
      </c>
      <c r="Z21" s="63"/>
      <c r="AA21" s="46" t="s">
        <v>234</v>
      </c>
    </row>
    <row r="22" spans="1:27" s="58" customFormat="1" ht="23.25" customHeight="1">
      <c r="A22" s="3" t="s">
        <v>200</v>
      </c>
      <c r="B22" s="87" t="s">
        <v>199</v>
      </c>
      <c r="C22" s="46" t="s">
        <v>234</v>
      </c>
      <c r="D22" s="63"/>
      <c r="E22" s="63">
        <v>-505599</v>
      </c>
      <c r="F22" s="63"/>
      <c r="G22" s="46" t="s">
        <v>234</v>
      </c>
      <c r="H22" s="63"/>
      <c r="I22" s="46" t="s">
        <v>234</v>
      </c>
      <c r="J22" s="63"/>
      <c r="K22" s="46" t="s">
        <v>234</v>
      </c>
      <c r="L22" s="68"/>
      <c r="M22" s="46" t="s">
        <v>234</v>
      </c>
      <c r="N22" s="63"/>
      <c r="O22" s="46" t="s">
        <v>234</v>
      </c>
      <c r="P22" s="63"/>
      <c r="Q22" s="46" t="s">
        <v>234</v>
      </c>
      <c r="R22" s="68"/>
      <c r="S22" s="46" t="s">
        <v>234</v>
      </c>
      <c r="T22" s="63"/>
      <c r="U22" s="46" t="s">
        <v>234</v>
      </c>
      <c r="V22" s="63"/>
      <c r="W22" s="63">
        <f>SUM(C22:V22)</f>
        <v>-505599</v>
      </c>
      <c r="X22" s="63"/>
      <c r="Y22" s="46" t="s">
        <v>234</v>
      </c>
      <c r="Z22" s="63"/>
      <c r="AA22" s="63">
        <f>SUM(W22:Y22)</f>
        <v>-505599</v>
      </c>
    </row>
    <row r="23" spans="1:27" s="58" customFormat="1" ht="23.25" customHeight="1">
      <c r="A23" s="90" t="s">
        <v>124</v>
      </c>
      <c r="B23" s="87"/>
      <c r="C23" s="66"/>
      <c r="D23" s="63"/>
      <c r="E23" s="66"/>
      <c r="F23" s="63"/>
      <c r="G23" s="66"/>
      <c r="H23" s="63"/>
      <c r="I23" s="66"/>
      <c r="J23" s="66"/>
      <c r="K23" s="66"/>
      <c r="L23" s="66"/>
      <c r="M23" s="66"/>
      <c r="N23" s="63"/>
      <c r="O23" s="66"/>
      <c r="P23" s="66"/>
      <c r="Q23" s="66"/>
      <c r="R23" s="66"/>
      <c r="S23" s="66"/>
      <c r="T23" s="63"/>
      <c r="U23" s="66"/>
      <c r="V23" s="66"/>
      <c r="W23" s="66"/>
      <c r="X23" s="63"/>
      <c r="Y23" s="66"/>
      <c r="Z23" s="63"/>
      <c r="AA23" s="63"/>
    </row>
    <row r="24" spans="1:27" s="58" customFormat="1" ht="23.25" customHeight="1">
      <c r="A24" s="90" t="s">
        <v>170</v>
      </c>
      <c r="B24" s="87"/>
      <c r="C24" s="46" t="s">
        <v>234</v>
      </c>
      <c r="D24" s="63"/>
      <c r="E24" s="46" t="s">
        <v>234</v>
      </c>
      <c r="F24" s="63"/>
      <c r="G24" s="46" t="s">
        <v>234</v>
      </c>
      <c r="H24" s="63"/>
      <c r="I24" s="46" t="s">
        <v>234</v>
      </c>
      <c r="J24" s="66"/>
      <c r="K24" s="46" t="s">
        <v>234</v>
      </c>
      <c r="L24" s="66"/>
      <c r="M24" s="46" t="s">
        <v>234</v>
      </c>
      <c r="N24" s="63"/>
      <c r="O24" s="46" t="s">
        <v>234</v>
      </c>
      <c r="P24" s="66"/>
      <c r="Q24" s="46" t="s">
        <v>234</v>
      </c>
      <c r="R24" s="66"/>
      <c r="S24" s="46" t="s">
        <v>234</v>
      </c>
      <c r="T24" s="63"/>
      <c r="U24" s="63">
        <v>-2284840</v>
      </c>
      <c r="V24" s="66"/>
      <c r="W24" s="63">
        <f>SUM(C24:V24)</f>
        <v>-2284840</v>
      </c>
      <c r="X24" s="63"/>
      <c r="Y24" s="66">
        <v>-51694</v>
      </c>
      <c r="Z24" s="63"/>
      <c r="AA24" s="63">
        <f>SUM(W24:Y24)</f>
        <v>-2336534</v>
      </c>
    </row>
    <row r="25" spans="1:27" s="58" customFormat="1" ht="23.25" customHeight="1">
      <c r="A25" s="90" t="s">
        <v>213</v>
      </c>
      <c r="B25" s="87"/>
      <c r="C25" s="46" t="s">
        <v>234</v>
      </c>
      <c r="D25" s="63"/>
      <c r="E25" s="46" t="s">
        <v>234</v>
      </c>
      <c r="F25" s="63"/>
      <c r="G25" s="46" t="s">
        <v>234</v>
      </c>
      <c r="H25" s="63"/>
      <c r="I25" s="46" t="s">
        <v>234</v>
      </c>
      <c r="J25" s="63"/>
      <c r="K25" s="46" t="s">
        <v>234</v>
      </c>
      <c r="L25" s="63"/>
      <c r="M25" s="46" t="s">
        <v>234</v>
      </c>
      <c r="N25" s="63"/>
      <c r="O25" s="46" t="s">
        <v>234</v>
      </c>
      <c r="P25" s="63"/>
      <c r="Q25" s="46" t="s">
        <v>234</v>
      </c>
      <c r="R25" s="63"/>
      <c r="S25" s="46" t="s">
        <v>234</v>
      </c>
      <c r="T25" s="63"/>
      <c r="U25" s="63">
        <v>-4</v>
      </c>
      <c r="V25" s="63"/>
      <c r="W25" s="63">
        <f>SUM(C25:V25)</f>
        <v>-4</v>
      </c>
      <c r="X25" s="63"/>
      <c r="Y25" s="66">
        <v>2453661</v>
      </c>
      <c r="Z25" s="63"/>
      <c r="AA25" s="63">
        <f>SUM(W25:Y25)</f>
        <v>2453657</v>
      </c>
    </row>
    <row r="26" spans="1:27" s="58" customFormat="1" ht="23.25" customHeight="1" thickBot="1">
      <c r="A26" s="100" t="s">
        <v>143</v>
      </c>
      <c r="B26" s="87"/>
      <c r="C26" s="69">
        <f>SUM(C10)</f>
        <v>7519938</v>
      </c>
      <c r="D26" s="62"/>
      <c r="E26" s="69">
        <f>SUM(E10+E20+E22)</f>
        <v>-2855124</v>
      </c>
      <c r="F26" s="62"/>
      <c r="G26" s="69">
        <f>SUM(G10)</f>
        <v>16436492</v>
      </c>
      <c r="H26" s="62"/>
      <c r="I26" s="69">
        <f>I10</f>
        <v>2332088</v>
      </c>
      <c r="J26" s="67"/>
      <c r="K26" s="69">
        <f>SUM(K10+K19)</f>
        <v>1467052</v>
      </c>
      <c r="L26" s="67"/>
      <c r="M26" s="69">
        <f>SUM(M10+M19)</f>
        <v>-668000</v>
      </c>
      <c r="N26" s="62"/>
      <c r="O26" s="69">
        <f>SUM(O10+O19)</f>
        <v>-1561873</v>
      </c>
      <c r="P26" s="67"/>
      <c r="Q26" s="69">
        <f>SUM(Q10)</f>
        <v>820666</v>
      </c>
      <c r="R26" s="67"/>
      <c r="S26" s="69">
        <f>S10+S21</f>
        <v>1628825</v>
      </c>
      <c r="T26" s="62"/>
      <c r="U26" s="69">
        <f>SUM(U19:U25)+U10</f>
        <v>26764462</v>
      </c>
      <c r="V26" s="67"/>
      <c r="W26" s="69">
        <f>SUM(W19:W25)+W10</f>
        <v>51884526</v>
      </c>
      <c r="X26" s="62"/>
      <c r="Y26" s="69">
        <f>SUM(Y19:Y25)+Y10</f>
        <v>3094665</v>
      </c>
      <c r="Z26" s="62"/>
      <c r="AA26" s="69">
        <f>SUM(AA19:AA25)+AA10</f>
        <v>54979191</v>
      </c>
    </row>
    <row r="27" ht="22.5" thickTop="1"/>
  </sheetData>
  <sheetProtection password="DA6C" sheet="1" objects="1" scenarios="1"/>
  <mergeCells count="3">
    <mergeCell ref="C9:AA9"/>
    <mergeCell ref="C4:AA4"/>
    <mergeCell ref="Q5:S5"/>
  </mergeCells>
  <printOptions/>
  <pageMargins left="0.8" right="0.24" top="0.48" bottom="0.3" header="0.5" footer="0.3"/>
  <pageSetup firstPageNumber="9" useFirstPageNumber="1" fitToHeight="2" horizontalDpi="600" verticalDpi="600" orientation="landscape" paperSize="9" scale="70" r:id="rId1"/>
  <headerFooter alignWithMargins="0">
    <oddFooter>&amp;L  หมายเหตุประกอบงบการเงินเป็นส่วนหนึ่งของงบการเงินนี้
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37"/>
  <sheetViews>
    <sheetView showGridLines="0" view="pageBreakPreview" zoomScaleSheetLayoutView="100" zoomScalePageLayoutView="0" workbookViewId="0" topLeftCell="A22">
      <selection activeCell="A12" sqref="A12"/>
    </sheetView>
  </sheetViews>
  <sheetFormatPr defaultColWidth="9.140625" defaultRowHeight="21.75"/>
  <cols>
    <col min="1" max="1" width="34.00390625" style="70" customWidth="1"/>
    <col min="2" max="2" width="9.140625" style="70" customWidth="1"/>
    <col min="3" max="3" width="1.28515625" style="70" customWidth="1"/>
    <col min="4" max="4" width="12.7109375" style="70" customWidth="1"/>
    <col min="5" max="5" width="1.28515625" style="70" customWidth="1"/>
    <col min="6" max="6" width="12.7109375" style="70" customWidth="1"/>
    <col min="7" max="7" width="1.421875" style="70" customWidth="1"/>
    <col min="8" max="8" width="12.7109375" style="70" customWidth="1"/>
    <col min="9" max="9" width="1.28515625" style="70" customWidth="1"/>
    <col min="10" max="10" width="12.7109375" style="70" customWidth="1"/>
    <col min="11" max="11" width="1.28515625" style="70" customWidth="1"/>
    <col min="12" max="12" width="12.7109375" style="70" customWidth="1"/>
    <col min="13" max="13" width="1.28515625" style="70" customWidth="1"/>
    <col min="14" max="14" width="12.7109375" style="70" customWidth="1"/>
    <col min="15" max="15" width="1.28515625" style="70" customWidth="1"/>
    <col min="16" max="16" width="12.7109375" style="70" customWidth="1"/>
    <col min="17" max="17" width="1.28515625" style="70" customWidth="1"/>
    <col min="18" max="18" width="12.7109375" style="70" customWidth="1"/>
    <col min="19" max="19" width="1.28515625" style="70" customWidth="1"/>
    <col min="20" max="20" width="12.7109375" style="70" customWidth="1"/>
    <col min="21" max="16384" width="9.140625" style="70" customWidth="1"/>
  </cols>
  <sheetData>
    <row r="1" spans="1:21" s="119" customFormat="1" ht="23.25" customHeight="1">
      <c r="A1" s="114" t="s">
        <v>65</v>
      </c>
      <c r="B1" s="115"/>
      <c r="C1" s="116"/>
      <c r="D1" s="115"/>
      <c r="E1" s="117"/>
      <c r="F1" s="118"/>
      <c r="G1" s="118"/>
      <c r="H1" s="117"/>
      <c r="I1" s="118"/>
      <c r="J1" s="117"/>
      <c r="K1" s="118"/>
      <c r="L1" s="117"/>
      <c r="M1" s="117"/>
      <c r="N1" s="117"/>
      <c r="O1" s="118"/>
      <c r="P1" s="117"/>
      <c r="Q1" s="117"/>
      <c r="R1" s="117"/>
      <c r="S1" s="118"/>
      <c r="T1" s="117"/>
      <c r="U1" s="58"/>
    </row>
    <row r="2" spans="1:20" s="58" customFormat="1" ht="23.25" customHeight="1">
      <c r="A2" s="114" t="s">
        <v>106</v>
      </c>
      <c r="B2" s="115"/>
      <c r="C2" s="116"/>
      <c r="D2" s="115"/>
      <c r="E2" s="117"/>
      <c r="F2" s="118"/>
      <c r="G2" s="118"/>
      <c r="H2" s="117"/>
      <c r="I2" s="118"/>
      <c r="J2" s="117"/>
      <c r="K2" s="118"/>
      <c r="L2" s="117"/>
      <c r="M2" s="117"/>
      <c r="N2" s="117"/>
      <c r="O2" s="118"/>
      <c r="P2" s="117"/>
      <c r="Q2" s="117"/>
      <c r="R2" s="117"/>
      <c r="S2" s="118"/>
      <c r="T2" s="117"/>
    </row>
    <row r="3" spans="1:20" s="58" customFormat="1" ht="23.25" customHeight="1">
      <c r="A3" s="148" t="s">
        <v>141</v>
      </c>
      <c r="B3" s="148"/>
      <c r="C3" s="148"/>
      <c r="D3" s="148"/>
      <c r="E3" s="117"/>
      <c r="F3" s="118"/>
      <c r="G3" s="118"/>
      <c r="H3" s="117"/>
      <c r="I3" s="118"/>
      <c r="J3" s="117"/>
      <c r="K3" s="118"/>
      <c r="L3" s="117"/>
      <c r="M3" s="117"/>
      <c r="N3" s="117"/>
      <c r="O3" s="118"/>
      <c r="P3" s="117"/>
      <c r="Q3" s="117"/>
      <c r="R3" s="117"/>
      <c r="S3" s="118"/>
      <c r="T3" s="117"/>
    </row>
    <row r="4" spans="1:20" s="58" customFormat="1" ht="10.5" customHeight="1">
      <c r="A4" s="120"/>
      <c r="B4" s="120"/>
      <c r="C4" s="120"/>
      <c r="D4" s="120"/>
      <c r="E4" s="117"/>
      <c r="F4" s="118"/>
      <c r="G4" s="118"/>
      <c r="H4" s="117"/>
      <c r="I4" s="118"/>
      <c r="J4" s="117"/>
      <c r="K4" s="118"/>
      <c r="L4" s="117"/>
      <c r="M4" s="117"/>
      <c r="N4" s="117"/>
      <c r="O4" s="118"/>
      <c r="P4" s="117"/>
      <c r="Q4" s="117"/>
      <c r="R4" s="117"/>
      <c r="S4" s="118"/>
      <c r="T4" s="117"/>
    </row>
    <row r="5" spans="1:20" s="88" customFormat="1" ht="23.25" customHeight="1">
      <c r="A5" s="121"/>
      <c r="B5" s="122"/>
      <c r="C5" s="97"/>
      <c r="D5" s="146" t="s">
        <v>58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</row>
    <row r="6" spans="1:20" s="88" customFormat="1" ht="23.25" customHeight="1">
      <c r="A6" s="121"/>
      <c r="B6" s="123"/>
      <c r="D6" s="98" t="s">
        <v>23</v>
      </c>
      <c r="E6" s="98"/>
      <c r="H6" s="98"/>
      <c r="I6" s="98"/>
      <c r="J6" s="60" t="s">
        <v>164</v>
      </c>
      <c r="L6" s="98" t="s">
        <v>55</v>
      </c>
      <c r="M6" s="98"/>
      <c r="N6" s="95"/>
      <c r="O6" s="124"/>
      <c r="P6" s="98"/>
      <c r="Q6" s="98"/>
      <c r="R6" s="98" t="s">
        <v>73</v>
      </c>
      <c r="T6" s="88" t="s">
        <v>117</v>
      </c>
    </row>
    <row r="7" spans="1:20" s="88" customFormat="1" ht="23.25" customHeight="1">
      <c r="A7" s="121"/>
      <c r="B7" s="123"/>
      <c r="D7" s="98" t="s">
        <v>86</v>
      </c>
      <c r="E7" s="98"/>
      <c r="F7" s="98" t="s">
        <v>131</v>
      </c>
      <c r="H7" s="98" t="s">
        <v>33</v>
      </c>
      <c r="I7" s="98"/>
      <c r="J7" s="98" t="s">
        <v>77</v>
      </c>
      <c r="L7" s="98" t="s">
        <v>173</v>
      </c>
      <c r="M7" s="98"/>
      <c r="N7" s="98" t="s">
        <v>171</v>
      </c>
      <c r="O7" s="98"/>
      <c r="P7" s="98" t="s">
        <v>191</v>
      </c>
      <c r="Q7" s="98"/>
      <c r="R7" s="98" t="s">
        <v>46</v>
      </c>
      <c r="T7" s="98" t="s">
        <v>35</v>
      </c>
    </row>
    <row r="8" spans="1:20" s="88" customFormat="1" ht="23.25" customHeight="1">
      <c r="A8" s="125"/>
      <c r="B8" s="87" t="s">
        <v>2</v>
      </c>
      <c r="D8" s="99" t="s">
        <v>87</v>
      </c>
      <c r="E8" s="98"/>
      <c r="F8" s="99" t="s">
        <v>161</v>
      </c>
      <c r="H8" s="99" t="s">
        <v>162</v>
      </c>
      <c r="I8" s="98"/>
      <c r="J8" s="99" t="s">
        <v>1</v>
      </c>
      <c r="L8" s="99" t="s">
        <v>174</v>
      </c>
      <c r="M8" s="98"/>
      <c r="N8" s="99" t="s">
        <v>120</v>
      </c>
      <c r="O8" s="98"/>
      <c r="P8" s="99" t="s">
        <v>153</v>
      </c>
      <c r="Q8" s="98"/>
      <c r="R8" s="99" t="s">
        <v>79</v>
      </c>
      <c r="T8" s="99" t="s">
        <v>172</v>
      </c>
    </row>
    <row r="9" spans="1:20" s="88" customFormat="1" ht="23.25" customHeight="1">
      <c r="A9" s="121"/>
      <c r="B9" s="123"/>
      <c r="D9" s="144" t="s">
        <v>67</v>
      </c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</row>
    <row r="10" spans="1:20" s="88" customFormat="1" ht="23.25" customHeight="1">
      <c r="A10" s="39" t="s">
        <v>112</v>
      </c>
      <c r="B10" s="126"/>
      <c r="C10" s="93"/>
      <c r="D10" s="62">
        <v>7519938</v>
      </c>
      <c r="E10" s="62"/>
      <c r="F10" s="48" t="s">
        <v>211</v>
      </c>
      <c r="G10" s="62"/>
      <c r="H10" s="62">
        <v>16478865</v>
      </c>
      <c r="I10" s="62"/>
      <c r="J10" s="62">
        <v>600629</v>
      </c>
      <c r="K10" s="62"/>
      <c r="L10" s="62">
        <v>-241082</v>
      </c>
      <c r="M10" s="62"/>
      <c r="N10" s="62">
        <v>820666</v>
      </c>
      <c r="O10" s="62"/>
      <c r="P10" s="48" t="s">
        <v>211</v>
      </c>
      <c r="Q10" s="62"/>
      <c r="R10" s="62">
        <v>13528244</v>
      </c>
      <c r="S10" s="62"/>
      <c r="T10" s="62">
        <f>SUM(D10:R10)</f>
        <v>38707260</v>
      </c>
    </row>
    <row r="11" spans="1:20" s="88" customFormat="1" ht="23.25" customHeight="1">
      <c r="A11" s="127" t="s">
        <v>226</v>
      </c>
      <c r="B11" s="126"/>
      <c r="C11" s="93"/>
      <c r="D11" s="101"/>
      <c r="E11" s="101"/>
      <c r="F11" s="128"/>
      <c r="G11" s="101"/>
      <c r="H11" s="101"/>
      <c r="I11" s="101"/>
      <c r="J11" s="101"/>
      <c r="K11" s="101"/>
      <c r="L11" s="101"/>
      <c r="M11" s="101"/>
      <c r="N11" s="101"/>
      <c r="O11" s="101"/>
      <c r="P11" s="128"/>
      <c r="Q11" s="101"/>
      <c r="R11" s="101"/>
      <c r="S11" s="101"/>
      <c r="T11" s="101"/>
    </row>
    <row r="12" spans="1:20" s="88" customFormat="1" ht="23.25" customHeight="1">
      <c r="A12" s="129" t="s">
        <v>222</v>
      </c>
      <c r="B12" s="126"/>
      <c r="C12" s="93"/>
      <c r="D12" s="101"/>
      <c r="E12" s="101"/>
      <c r="F12" s="128"/>
      <c r="G12" s="101"/>
      <c r="H12" s="101"/>
      <c r="I12" s="101"/>
      <c r="J12" s="101"/>
      <c r="K12" s="101"/>
      <c r="L12" s="101"/>
      <c r="M12" s="101"/>
      <c r="N12" s="101"/>
      <c r="O12" s="101"/>
      <c r="P12" s="128"/>
      <c r="Q12" s="101"/>
      <c r="R12" s="101"/>
      <c r="S12" s="101"/>
      <c r="T12" s="101"/>
    </row>
    <row r="13" spans="1:20" s="88" customFormat="1" ht="21.75" customHeight="1">
      <c r="A13" s="88" t="s">
        <v>223</v>
      </c>
      <c r="B13" s="123"/>
      <c r="D13" s="46" t="s">
        <v>211</v>
      </c>
      <c r="E13" s="102"/>
      <c r="F13" s="46" t="s">
        <v>211</v>
      </c>
      <c r="G13" s="102"/>
      <c r="H13" s="46" t="s">
        <v>211</v>
      </c>
      <c r="I13" s="102"/>
      <c r="J13" s="46" t="s">
        <v>211</v>
      </c>
      <c r="K13" s="128"/>
      <c r="L13" s="130">
        <v>241082</v>
      </c>
      <c r="M13" s="102"/>
      <c r="N13" s="46" t="s">
        <v>211</v>
      </c>
      <c r="O13" s="102"/>
      <c r="P13" s="46" t="s">
        <v>211</v>
      </c>
      <c r="Q13" s="131"/>
      <c r="R13" s="46" t="s">
        <v>211</v>
      </c>
      <c r="S13" s="102"/>
      <c r="T13" s="130">
        <f>SUM(D13:S13)</f>
        <v>241082</v>
      </c>
    </row>
    <row r="14" spans="1:20" s="88" customFormat="1" ht="21.75" customHeight="1">
      <c r="A14" s="129" t="s">
        <v>242</v>
      </c>
      <c r="B14" s="123"/>
      <c r="C14" s="132"/>
      <c r="D14" s="104"/>
      <c r="E14" s="102"/>
      <c r="F14" s="104"/>
      <c r="G14" s="101"/>
      <c r="H14" s="104"/>
      <c r="I14" s="101"/>
      <c r="J14" s="104"/>
      <c r="K14" s="128"/>
      <c r="L14" s="104"/>
      <c r="M14" s="102"/>
      <c r="N14" s="104"/>
      <c r="O14" s="102"/>
      <c r="P14" s="104"/>
      <c r="Q14" s="102"/>
      <c r="R14" s="104"/>
      <c r="S14" s="101"/>
      <c r="T14" s="104"/>
    </row>
    <row r="15" spans="1:20" s="88" customFormat="1" ht="21.75" customHeight="1">
      <c r="A15" s="129" t="s">
        <v>109</v>
      </c>
      <c r="B15" s="123"/>
      <c r="C15" s="132"/>
      <c r="D15" s="46" t="s">
        <v>211</v>
      </c>
      <c r="E15" s="101"/>
      <c r="F15" s="46" t="s">
        <v>211</v>
      </c>
      <c r="G15" s="101"/>
      <c r="H15" s="46" t="s">
        <v>211</v>
      </c>
      <c r="I15" s="101"/>
      <c r="J15" s="46" t="s">
        <v>211</v>
      </c>
      <c r="K15" s="128"/>
      <c r="L15" s="101">
        <v>241082</v>
      </c>
      <c r="M15" s="101"/>
      <c r="N15" s="46" t="s">
        <v>211</v>
      </c>
      <c r="O15" s="102"/>
      <c r="P15" s="46" t="s">
        <v>211</v>
      </c>
      <c r="Q15" s="101"/>
      <c r="R15" s="46" t="s">
        <v>211</v>
      </c>
      <c r="S15" s="101"/>
      <c r="T15" s="101">
        <f>SUM(D15:S15)</f>
        <v>241082</v>
      </c>
    </row>
    <row r="16" spans="1:20" s="88" customFormat="1" ht="21.75" customHeight="1">
      <c r="A16" s="129" t="s">
        <v>130</v>
      </c>
      <c r="B16" s="123"/>
      <c r="C16" s="132"/>
      <c r="D16" s="47" t="s">
        <v>211</v>
      </c>
      <c r="E16" s="102"/>
      <c r="F16" s="47" t="s">
        <v>211</v>
      </c>
      <c r="G16" s="102"/>
      <c r="H16" s="47" t="s">
        <v>211</v>
      </c>
      <c r="I16" s="102"/>
      <c r="J16" s="47" t="s">
        <v>211</v>
      </c>
      <c r="K16" s="128"/>
      <c r="L16" s="47" t="s">
        <v>211</v>
      </c>
      <c r="M16" s="102"/>
      <c r="N16" s="47" t="s">
        <v>211</v>
      </c>
      <c r="O16" s="102"/>
      <c r="P16" s="47" t="s">
        <v>211</v>
      </c>
      <c r="Q16" s="133"/>
      <c r="R16" s="134">
        <v>2371266</v>
      </c>
      <c r="S16" s="102"/>
      <c r="T16" s="134">
        <f>SUM(D16:S16)</f>
        <v>2371266</v>
      </c>
    </row>
    <row r="17" spans="1:20" s="107" customFormat="1" ht="21.75" customHeight="1">
      <c r="A17" s="39" t="s">
        <v>175</v>
      </c>
      <c r="B17" s="135"/>
      <c r="C17" s="124"/>
      <c r="D17" s="48" t="s">
        <v>211</v>
      </c>
      <c r="E17" s="62"/>
      <c r="F17" s="48" t="s">
        <v>211</v>
      </c>
      <c r="G17" s="62"/>
      <c r="H17" s="48" t="s">
        <v>211</v>
      </c>
      <c r="I17" s="62"/>
      <c r="J17" s="48" t="s">
        <v>211</v>
      </c>
      <c r="K17" s="35"/>
      <c r="L17" s="136">
        <f>SUM(L15:L16)</f>
        <v>241082</v>
      </c>
      <c r="M17" s="62"/>
      <c r="N17" s="48" t="s">
        <v>211</v>
      </c>
      <c r="O17" s="67"/>
      <c r="P17" s="48" t="s">
        <v>211</v>
      </c>
      <c r="Q17" s="137"/>
      <c r="R17" s="35">
        <f>SUM(R15:R16)</f>
        <v>2371266</v>
      </c>
      <c r="S17" s="62"/>
      <c r="T17" s="136">
        <f>SUM(D17:S17)</f>
        <v>2612348</v>
      </c>
    </row>
    <row r="18" spans="1:20" s="88" customFormat="1" ht="21.75" customHeight="1">
      <c r="A18" s="129" t="s">
        <v>204</v>
      </c>
      <c r="B18" s="87" t="s">
        <v>199</v>
      </c>
      <c r="C18" s="132"/>
      <c r="D18" s="46" t="s">
        <v>211</v>
      </c>
      <c r="E18" s="131"/>
      <c r="F18" s="101">
        <v>-1396018</v>
      </c>
      <c r="G18" s="101"/>
      <c r="H18" s="46" t="s">
        <v>211</v>
      </c>
      <c r="I18" s="131"/>
      <c r="J18" s="46" t="s">
        <v>211</v>
      </c>
      <c r="K18" s="128"/>
      <c r="L18" s="46" t="s">
        <v>211</v>
      </c>
      <c r="M18" s="101"/>
      <c r="N18" s="46" t="s">
        <v>211</v>
      </c>
      <c r="O18" s="102"/>
      <c r="P18" s="46" t="s">
        <v>211</v>
      </c>
      <c r="Q18" s="101"/>
      <c r="R18" s="46" t="s">
        <v>211</v>
      </c>
      <c r="S18" s="101"/>
      <c r="T18" s="101">
        <f>SUM(D18:S18)</f>
        <v>-1396018</v>
      </c>
    </row>
    <row r="19" spans="1:20" s="88" customFormat="1" ht="21.75" customHeight="1">
      <c r="A19" s="129" t="s">
        <v>169</v>
      </c>
      <c r="B19" s="87" t="s">
        <v>199</v>
      </c>
      <c r="C19" s="132"/>
      <c r="D19" s="46" t="s">
        <v>211</v>
      </c>
      <c r="E19" s="131"/>
      <c r="F19" s="46" t="s">
        <v>211</v>
      </c>
      <c r="G19" s="101"/>
      <c r="H19" s="46" t="s">
        <v>211</v>
      </c>
      <c r="I19" s="131"/>
      <c r="J19" s="46" t="s">
        <v>211</v>
      </c>
      <c r="K19" s="128"/>
      <c r="L19" s="46" t="s">
        <v>211</v>
      </c>
      <c r="M19" s="101"/>
      <c r="N19" s="46" t="s">
        <v>211</v>
      </c>
      <c r="O19" s="102"/>
      <c r="P19" s="128">
        <v>1396018</v>
      </c>
      <c r="Q19" s="101"/>
      <c r="R19" s="128">
        <v>-1396018</v>
      </c>
      <c r="S19" s="101"/>
      <c r="T19" s="46" t="s">
        <v>211</v>
      </c>
    </row>
    <row r="20" spans="1:20" s="88" customFormat="1" ht="21.75" customHeight="1">
      <c r="A20" s="129" t="s">
        <v>88</v>
      </c>
      <c r="B20" s="87" t="s">
        <v>202</v>
      </c>
      <c r="C20" s="132"/>
      <c r="D20" s="47" t="s">
        <v>211</v>
      </c>
      <c r="E20" s="102"/>
      <c r="F20" s="46" t="s">
        <v>211</v>
      </c>
      <c r="G20" s="102"/>
      <c r="H20" s="46" t="s">
        <v>211</v>
      </c>
      <c r="I20" s="102"/>
      <c r="J20" s="46" t="s">
        <v>211</v>
      </c>
      <c r="K20" s="128"/>
      <c r="L20" s="46" t="s">
        <v>211</v>
      </c>
      <c r="M20" s="102"/>
      <c r="N20" s="46" t="s">
        <v>211</v>
      </c>
      <c r="O20" s="102"/>
      <c r="P20" s="46" t="s">
        <v>211</v>
      </c>
      <c r="Q20" s="131"/>
      <c r="R20" s="128">
        <v>-1240789</v>
      </c>
      <c r="S20" s="102"/>
      <c r="T20" s="130">
        <f>SUM(D20:S20)</f>
        <v>-1240789</v>
      </c>
    </row>
    <row r="21" spans="1:23" s="88" customFormat="1" ht="23.25" customHeight="1" thickBot="1">
      <c r="A21" s="39" t="s">
        <v>113</v>
      </c>
      <c r="B21" s="123"/>
      <c r="C21" s="124"/>
      <c r="D21" s="69">
        <f>D10</f>
        <v>7519938</v>
      </c>
      <c r="E21" s="67"/>
      <c r="F21" s="69">
        <f>F18</f>
        <v>-1396018</v>
      </c>
      <c r="G21" s="62"/>
      <c r="H21" s="69">
        <f>H10</f>
        <v>16478865</v>
      </c>
      <c r="I21" s="62"/>
      <c r="J21" s="69">
        <f>J10</f>
        <v>600629</v>
      </c>
      <c r="K21" s="128"/>
      <c r="L21" s="49" t="s">
        <v>211</v>
      </c>
      <c r="M21" s="67"/>
      <c r="N21" s="69">
        <f>N10</f>
        <v>820666</v>
      </c>
      <c r="O21" s="62"/>
      <c r="P21" s="69">
        <f>P19</f>
        <v>1396018</v>
      </c>
      <c r="Q21" s="67"/>
      <c r="R21" s="69">
        <f>SUM(R17:R20)+R10</f>
        <v>13262703</v>
      </c>
      <c r="S21" s="62"/>
      <c r="T21" s="69">
        <f>SUM(T17:T20)+T10</f>
        <v>38682801</v>
      </c>
      <c r="U21" s="138"/>
      <c r="V21" s="124"/>
      <c r="W21" s="138"/>
    </row>
    <row r="22" spans="1:20" ht="24" thickTop="1">
      <c r="A22" s="114" t="s">
        <v>243</v>
      </c>
      <c r="B22" s="115"/>
      <c r="C22" s="116"/>
      <c r="D22" s="115"/>
      <c r="E22" s="117"/>
      <c r="F22" s="118"/>
      <c r="G22" s="118"/>
      <c r="H22" s="117"/>
      <c r="I22" s="118"/>
      <c r="J22" s="117"/>
      <c r="K22" s="118"/>
      <c r="L22" s="117"/>
      <c r="M22" s="117"/>
      <c r="N22" s="117"/>
      <c r="O22" s="118"/>
      <c r="P22" s="117"/>
      <c r="Q22" s="117"/>
      <c r="R22" s="117"/>
      <c r="S22" s="118"/>
      <c r="T22" s="117"/>
    </row>
    <row r="23" spans="1:20" ht="23.25">
      <c r="A23" s="114" t="s">
        <v>106</v>
      </c>
      <c r="B23" s="115"/>
      <c r="C23" s="116"/>
      <c r="D23" s="115"/>
      <c r="E23" s="117"/>
      <c r="F23" s="118"/>
      <c r="G23" s="118"/>
      <c r="H23" s="117"/>
      <c r="I23" s="118"/>
      <c r="J23" s="117"/>
      <c r="K23" s="118"/>
      <c r="L23" s="117"/>
      <c r="M23" s="117"/>
      <c r="N23" s="117"/>
      <c r="O23" s="118"/>
      <c r="P23" s="117"/>
      <c r="Q23" s="117"/>
      <c r="R23" s="117"/>
      <c r="S23" s="118"/>
      <c r="T23" s="117"/>
    </row>
    <row r="24" spans="1:20" ht="23.25">
      <c r="A24" s="148" t="s">
        <v>141</v>
      </c>
      <c r="B24" s="148"/>
      <c r="C24" s="148"/>
      <c r="D24" s="148"/>
      <c r="E24" s="117"/>
      <c r="F24" s="118"/>
      <c r="G24" s="118"/>
      <c r="H24" s="117"/>
      <c r="I24" s="118"/>
      <c r="J24" s="117"/>
      <c r="K24" s="118"/>
      <c r="L24" s="117"/>
      <c r="M24" s="117"/>
      <c r="N24" s="117"/>
      <c r="O24" s="118"/>
      <c r="P24" s="117"/>
      <c r="Q24" s="117"/>
      <c r="R24" s="117"/>
      <c r="S24" s="118"/>
      <c r="T24" s="117"/>
    </row>
    <row r="25" spans="1:20" ht="23.25">
      <c r="A25" s="120"/>
      <c r="B25" s="120"/>
      <c r="C25" s="120"/>
      <c r="D25" s="120"/>
      <c r="E25" s="117"/>
      <c r="F25" s="118"/>
      <c r="G25" s="118"/>
      <c r="H25" s="117"/>
      <c r="I25" s="118"/>
      <c r="J25" s="117"/>
      <c r="K25" s="118"/>
      <c r="L25" s="117"/>
      <c r="M25" s="117"/>
      <c r="N25" s="117"/>
      <c r="O25" s="118"/>
      <c r="P25" s="117"/>
      <c r="Q25" s="117"/>
      <c r="R25" s="117"/>
      <c r="S25" s="118"/>
      <c r="T25" s="117"/>
    </row>
    <row r="26" spans="1:20" ht="21.75">
      <c r="A26" s="121"/>
      <c r="B26" s="122"/>
      <c r="C26" s="97"/>
      <c r="D26" s="146" t="s">
        <v>58</v>
      </c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</row>
    <row r="27" spans="1:20" s="88" customFormat="1" ht="23.25" customHeight="1">
      <c r="A27" s="121"/>
      <c r="B27" s="123"/>
      <c r="D27" s="98" t="s">
        <v>23</v>
      </c>
      <c r="E27" s="98"/>
      <c r="H27" s="98"/>
      <c r="I27" s="98"/>
      <c r="J27" s="60" t="s">
        <v>164</v>
      </c>
      <c r="L27" s="98" t="s">
        <v>55</v>
      </c>
      <c r="M27" s="98"/>
      <c r="N27" s="95"/>
      <c r="O27" s="124"/>
      <c r="P27" s="98"/>
      <c r="Q27" s="98"/>
      <c r="R27" s="98" t="s">
        <v>73</v>
      </c>
      <c r="T27" s="88" t="s">
        <v>117</v>
      </c>
    </row>
    <row r="28" spans="1:20" s="88" customFormat="1" ht="23.25" customHeight="1">
      <c r="A28" s="121"/>
      <c r="B28" s="123"/>
      <c r="D28" s="98" t="s">
        <v>86</v>
      </c>
      <c r="E28" s="98"/>
      <c r="F28" s="98" t="s">
        <v>131</v>
      </c>
      <c r="H28" s="98" t="s">
        <v>33</v>
      </c>
      <c r="I28" s="98"/>
      <c r="J28" s="98" t="s">
        <v>77</v>
      </c>
      <c r="L28" s="98" t="s">
        <v>173</v>
      </c>
      <c r="M28" s="98"/>
      <c r="N28" s="98" t="s">
        <v>171</v>
      </c>
      <c r="O28" s="98"/>
      <c r="P28" s="98" t="s">
        <v>191</v>
      </c>
      <c r="Q28" s="98"/>
      <c r="R28" s="98" t="s">
        <v>46</v>
      </c>
      <c r="T28" s="98" t="s">
        <v>35</v>
      </c>
    </row>
    <row r="29" spans="1:20" s="88" customFormat="1" ht="23.25" customHeight="1">
      <c r="A29" s="125"/>
      <c r="B29" s="87" t="s">
        <v>2</v>
      </c>
      <c r="D29" s="99" t="s">
        <v>87</v>
      </c>
      <c r="E29" s="98"/>
      <c r="F29" s="99" t="s">
        <v>161</v>
      </c>
      <c r="H29" s="99" t="s">
        <v>162</v>
      </c>
      <c r="I29" s="98"/>
      <c r="J29" s="99" t="s">
        <v>1</v>
      </c>
      <c r="L29" s="99" t="s">
        <v>174</v>
      </c>
      <c r="M29" s="98"/>
      <c r="N29" s="99" t="s">
        <v>120</v>
      </c>
      <c r="O29" s="98"/>
      <c r="P29" s="99" t="s">
        <v>153</v>
      </c>
      <c r="Q29" s="98"/>
      <c r="R29" s="99" t="s">
        <v>79</v>
      </c>
      <c r="T29" s="99" t="s">
        <v>172</v>
      </c>
    </row>
    <row r="30" spans="1:20" ht="21.75">
      <c r="A30" s="121"/>
      <c r="B30" s="123"/>
      <c r="C30" s="88"/>
      <c r="D30" s="144" t="s">
        <v>67</v>
      </c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</row>
    <row r="31" spans="1:20" ht="21.75">
      <c r="A31" s="39" t="s">
        <v>142</v>
      </c>
      <c r="B31" s="126"/>
      <c r="C31" s="93"/>
      <c r="D31" s="62">
        <v>7519938</v>
      </c>
      <c r="E31" s="62"/>
      <c r="F31" s="62">
        <v>-1396018</v>
      </c>
      <c r="G31" s="62"/>
      <c r="H31" s="62">
        <v>16478865</v>
      </c>
      <c r="I31" s="62"/>
      <c r="J31" s="62">
        <v>600629</v>
      </c>
      <c r="K31" s="62"/>
      <c r="L31" s="48" t="s">
        <v>211</v>
      </c>
      <c r="M31" s="62"/>
      <c r="N31" s="62">
        <v>820666</v>
      </c>
      <c r="O31" s="62"/>
      <c r="P31" s="62">
        <v>1396018</v>
      </c>
      <c r="Q31" s="62"/>
      <c r="R31" s="62">
        <v>13262703</v>
      </c>
      <c r="S31" s="62"/>
      <c r="T31" s="62">
        <f>SUM(D31:R31)</f>
        <v>38682801</v>
      </c>
    </row>
    <row r="32" spans="1:20" ht="21.75">
      <c r="A32" s="129" t="s">
        <v>130</v>
      </c>
      <c r="B32" s="123"/>
      <c r="C32" s="132"/>
      <c r="D32" s="47" t="s">
        <v>211</v>
      </c>
      <c r="E32" s="102"/>
      <c r="F32" s="47" t="s">
        <v>211</v>
      </c>
      <c r="G32" s="102"/>
      <c r="H32" s="47" t="s">
        <v>211</v>
      </c>
      <c r="I32" s="102"/>
      <c r="J32" s="47" t="s">
        <v>211</v>
      </c>
      <c r="K32" s="128"/>
      <c r="L32" s="47" t="s">
        <v>211</v>
      </c>
      <c r="M32" s="102"/>
      <c r="N32" s="47" t="s">
        <v>211</v>
      </c>
      <c r="O32" s="102"/>
      <c r="P32" s="47" t="s">
        <v>211</v>
      </c>
      <c r="Q32" s="133"/>
      <c r="R32" s="134">
        <f>'BL'!H145</f>
        <v>8587998</v>
      </c>
      <c r="S32" s="102"/>
      <c r="T32" s="134">
        <f>SUM(D32:S32)</f>
        <v>8587998</v>
      </c>
    </row>
    <row r="33" spans="1:20" ht="21.75">
      <c r="A33" s="39" t="s">
        <v>175</v>
      </c>
      <c r="B33" s="135"/>
      <c r="C33" s="124"/>
      <c r="D33" s="48" t="s">
        <v>211</v>
      </c>
      <c r="E33" s="62"/>
      <c r="F33" s="48" t="s">
        <v>211</v>
      </c>
      <c r="G33" s="62"/>
      <c r="H33" s="48" t="s">
        <v>211</v>
      </c>
      <c r="I33" s="62"/>
      <c r="J33" s="48" t="s">
        <v>211</v>
      </c>
      <c r="K33" s="35"/>
      <c r="L33" s="48" t="s">
        <v>211</v>
      </c>
      <c r="M33" s="62"/>
      <c r="N33" s="48" t="s">
        <v>211</v>
      </c>
      <c r="O33" s="67"/>
      <c r="P33" s="48" t="s">
        <v>211</v>
      </c>
      <c r="Q33" s="137"/>
      <c r="R33" s="136">
        <f>R32</f>
        <v>8587998</v>
      </c>
      <c r="S33" s="62"/>
      <c r="T33" s="136">
        <f>SUM(D33:S33)</f>
        <v>8587998</v>
      </c>
    </row>
    <row r="34" spans="1:20" ht="21.75">
      <c r="A34" s="129" t="s">
        <v>204</v>
      </c>
      <c r="B34" s="87" t="s">
        <v>199</v>
      </c>
      <c r="C34" s="132"/>
      <c r="D34" s="46" t="s">
        <v>211</v>
      </c>
      <c r="E34" s="131"/>
      <c r="F34" s="101">
        <v>-232807</v>
      </c>
      <c r="G34" s="101"/>
      <c r="H34" s="46" t="s">
        <v>211</v>
      </c>
      <c r="I34" s="131"/>
      <c r="J34" s="46" t="s">
        <v>211</v>
      </c>
      <c r="K34" s="128"/>
      <c r="L34" s="46" t="s">
        <v>211</v>
      </c>
      <c r="M34" s="101"/>
      <c r="N34" s="46" t="s">
        <v>211</v>
      </c>
      <c r="O34" s="102"/>
      <c r="P34" s="46" t="s">
        <v>211</v>
      </c>
      <c r="Q34" s="101"/>
      <c r="R34" s="46" t="s">
        <v>211</v>
      </c>
      <c r="S34" s="101"/>
      <c r="T34" s="101">
        <f>SUM(D34:S34)</f>
        <v>-232807</v>
      </c>
    </row>
    <row r="35" spans="1:20" ht="21.75">
      <c r="A35" s="129" t="s">
        <v>169</v>
      </c>
      <c r="B35" s="87" t="s">
        <v>199</v>
      </c>
      <c r="C35" s="132"/>
      <c r="D35" s="46" t="s">
        <v>211</v>
      </c>
      <c r="E35" s="131"/>
      <c r="F35" s="46" t="s">
        <v>211</v>
      </c>
      <c r="G35" s="101"/>
      <c r="H35" s="46" t="s">
        <v>211</v>
      </c>
      <c r="I35" s="131"/>
      <c r="J35" s="46" t="s">
        <v>211</v>
      </c>
      <c r="K35" s="128"/>
      <c r="L35" s="46" t="s">
        <v>211</v>
      </c>
      <c r="M35" s="101"/>
      <c r="N35" s="46" t="s">
        <v>211</v>
      </c>
      <c r="O35" s="102"/>
      <c r="P35" s="101">
        <f>-F34</f>
        <v>232807</v>
      </c>
      <c r="Q35" s="101"/>
      <c r="R35" s="101">
        <v>-232807</v>
      </c>
      <c r="S35" s="101"/>
      <c r="T35" s="46" t="s">
        <v>211</v>
      </c>
    </row>
    <row r="36" spans="1:20" ht="21.75">
      <c r="A36" s="129" t="s">
        <v>88</v>
      </c>
      <c r="B36" s="87" t="s">
        <v>202</v>
      </c>
      <c r="C36" s="132"/>
      <c r="D36" s="47" t="s">
        <v>211</v>
      </c>
      <c r="E36" s="102"/>
      <c r="F36" s="47" t="s">
        <v>211</v>
      </c>
      <c r="G36" s="102"/>
      <c r="H36" s="47" t="s">
        <v>211</v>
      </c>
      <c r="I36" s="102"/>
      <c r="J36" s="47" t="s">
        <v>211</v>
      </c>
      <c r="K36" s="128"/>
      <c r="L36" s="47" t="s">
        <v>211</v>
      </c>
      <c r="M36" s="102"/>
      <c r="N36" s="47" t="s">
        <v>211</v>
      </c>
      <c r="O36" s="102"/>
      <c r="P36" s="47" t="s">
        <v>211</v>
      </c>
      <c r="Q36" s="131"/>
      <c r="R36" s="105">
        <v>-2396639</v>
      </c>
      <c r="S36" s="102"/>
      <c r="T36" s="130">
        <f>SUM(D36:S36)</f>
        <v>-2396639</v>
      </c>
    </row>
    <row r="37" spans="1:20" ht="22.5" thickBot="1">
      <c r="A37" s="39" t="s">
        <v>143</v>
      </c>
      <c r="B37" s="123"/>
      <c r="C37" s="124"/>
      <c r="D37" s="139">
        <f>D31</f>
        <v>7519938</v>
      </c>
      <c r="E37" s="67"/>
      <c r="F37" s="69">
        <f>SUM(F33:F36)+F31</f>
        <v>-1628825</v>
      </c>
      <c r="G37" s="62"/>
      <c r="H37" s="69">
        <f>H31</f>
        <v>16478865</v>
      </c>
      <c r="I37" s="62"/>
      <c r="J37" s="69">
        <f>J31</f>
        <v>600629</v>
      </c>
      <c r="K37" s="128"/>
      <c r="L37" s="49" t="s">
        <v>211</v>
      </c>
      <c r="M37" s="67"/>
      <c r="N37" s="69">
        <f>N31</f>
        <v>820666</v>
      </c>
      <c r="O37" s="62"/>
      <c r="P37" s="69">
        <f>SUM(P33:P36)+P31</f>
        <v>1628825</v>
      </c>
      <c r="Q37" s="67"/>
      <c r="R37" s="69">
        <f>SUM(R33:R36)+R31</f>
        <v>19221255</v>
      </c>
      <c r="S37" s="62"/>
      <c r="T37" s="69">
        <f>SUM(T33:T36)+T31</f>
        <v>44641353</v>
      </c>
    </row>
    <row r="38" ht="22.5" thickTop="1"/>
  </sheetData>
  <sheetProtection password="DA6C" sheet="1" objects="1" scenarios="1"/>
  <mergeCells count="6">
    <mergeCell ref="A3:D3"/>
    <mergeCell ref="D5:T5"/>
    <mergeCell ref="D30:T30"/>
    <mergeCell ref="A24:D24"/>
    <mergeCell ref="D26:T26"/>
    <mergeCell ref="D9:T9"/>
  </mergeCells>
  <printOptions/>
  <pageMargins left="0.8" right="0.7" top="0.48" bottom="0.5" header="0.5" footer="0.5"/>
  <pageSetup firstPageNumber="10" useFirstPageNumber="1" horizontalDpi="600" verticalDpi="600" orientation="landscape" paperSize="9" scale="88" r:id="rId1"/>
  <headerFooter alignWithMargins="0">
    <oddFooter>&amp;L  หมายเหตุประกอบงบการเงินเป็นส่วนหนึ่งของงบการเงินนี้
&amp;C&amp;P</oddFooter>
  </headerFooter>
  <rowBreaks count="1" manualBreakCount="1">
    <brk id="2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125"/>
  <sheetViews>
    <sheetView showGridLines="0" tabSelected="1" view="pageBreakPreview" zoomScaleSheetLayoutView="100" zoomScalePageLayoutView="0" workbookViewId="0" topLeftCell="A63">
      <selection activeCell="E68" sqref="E68"/>
    </sheetView>
  </sheetViews>
  <sheetFormatPr defaultColWidth="35.00390625" defaultRowHeight="23.25" customHeight="1"/>
  <cols>
    <col min="1" max="1" width="4.7109375" style="7" customWidth="1"/>
    <col min="2" max="2" width="37.421875" style="7" customWidth="1"/>
    <col min="3" max="3" width="8.00390625" style="2" customWidth="1"/>
    <col min="4" max="4" width="1.421875" style="7" customWidth="1"/>
    <col min="5" max="5" width="11.7109375" style="22" customWidth="1"/>
    <col min="6" max="6" width="1.28515625" style="15" customWidth="1"/>
    <col min="7" max="7" width="11.421875" style="22" customWidth="1"/>
    <col min="8" max="8" width="1.1484375" style="15" customWidth="1"/>
    <col min="9" max="9" width="11.421875" style="15" customWidth="1"/>
    <col min="10" max="10" width="1.421875" style="15" customWidth="1"/>
    <col min="11" max="11" width="11.8515625" style="15" customWidth="1"/>
    <col min="12" max="16384" width="35.00390625" style="7" customWidth="1"/>
  </cols>
  <sheetData>
    <row r="1" spans="1:11" s="3" customFormat="1" ht="23.25" customHeight="1">
      <c r="A1" s="10" t="s">
        <v>65</v>
      </c>
      <c r="B1" s="10"/>
      <c r="C1" s="2"/>
      <c r="E1" s="20"/>
      <c r="F1" s="12"/>
      <c r="G1" s="20"/>
      <c r="H1" s="12"/>
      <c r="I1" s="12"/>
      <c r="J1" s="12"/>
      <c r="K1" s="12"/>
    </row>
    <row r="2" spans="1:11" s="3" customFormat="1" ht="23.25" customHeight="1">
      <c r="A2" s="10" t="s">
        <v>44</v>
      </c>
      <c r="B2" s="10"/>
      <c r="C2" s="2"/>
      <c r="E2" s="20"/>
      <c r="F2" s="12"/>
      <c r="G2" s="20"/>
      <c r="H2" s="12"/>
      <c r="I2" s="12"/>
      <c r="J2" s="12"/>
      <c r="K2" s="12"/>
    </row>
    <row r="3" spans="1:11" s="3" customFormat="1" ht="23.25" customHeight="1">
      <c r="A3" s="143" t="s">
        <v>141</v>
      </c>
      <c r="B3" s="143"/>
      <c r="C3" s="143"/>
      <c r="D3" s="143"/>
      <c r="E3" s="143"/>
      <c r="F3" s="143"/>
      <c r="G3" s="143"/>
      <c r="H3" s="12"/>
      <c r="I3" s="12"/>
      <c r="J3" s="12"/>
      <c r="K3" s="12"/>
    </row>
    <row r="4" spans="1:11" s="3" customFormat="1" ht="16.5" customHeight="1">
      <c r="A4" s="36"/>
      <c r="B4" s="36"/>
      <c r="C4" s="36"/>
      <c r="D4" s="36"/>
      <c r="E4" s="36"/>
      <c r="F4" s="36"/>
      <c r="G4" s="36"/>
      <c r="H4" s="12"/>
      <c r="I4" s="12"/>
      <c r="J4" s="12"/>
      <c r="K4" s="12"/>
    </row>
    <row r="5" spans="1:11" ht="23.25" customHeight="1">
      <c r="A5" s="3"/>
      <c r="B5" s="3"/>
      <c r="D5" s="1"/>
      <c r="E5" s="141" t="s">
        <v>66</v>
      </c>
      <c r="F5" s="141"/>
      <c r="G5" s="141"/>
      <c r="H5" s="13"/>
      <c r="I5" s="141" t="s">
        <v>57</v>
      </c>
      <c r="J5" s="141"/>
      <c r="K5" s="141"/>
    </row>
    <row r="6" spans="3:11" ht="23.25" customHeight="1">
      <c r="C6" s="2" t="s">
        <v>2</v>
      </c>
      <c r="D6" s="2"/>
      <c r="E6" s="41">
        <v>2552</v>
      </c>
      <c r="F6" s="27"/>
      <c r="G6" s="41">
        <v>2551</v>
      </c>
      <c r="H6" s="27"/>
      <c r="I6" s="41">
        <v>2552</v>
      </c>
      <c r="J6" s="27"/>
      <c r="K6" s="41">
        <v>2551</v>
      </c>
    </row>
    <row r="7" spans="4:11" ht="23.25" customHeight="1">
      <c r="D7" s="6"/>
      <c r="E7" s="140" t="s">
        <v>67</v>
      </c>
      <c r="F7" s="140"/>
      <c r="G7" s="140"/>
      <c r="H7" s="140"/>
      <c r="I7" s="140"/>
      <c r="J7" s="140"/>
      <c r="K7" s="140"/>
    </row>
    <row r="8" spans="1:4" ht="23.25" customHeight="1">
      <c r="A8" s="11" t="s">
        <v>37</v>
      </c>
      <c r="B8" s="11"/>
      <c r="D8" s="6"/>
    </row>
    <row r="9" spans="1:11" ht="21.75" customHeight="1">
      <c r="A9" s="7" t="s">
        <v>130</v>
      </c>
      <c r="D9" s="6"/>
      <c r="E9" s="22">
        <f>'BL'!D140</f>
        <v>10390421</v>
      </c>
      <c r="G9" s="22">
        <v>3224280</v>
      </c>
      <c r="I9" s="15">
        <f>'BL'!H140</f>
        <v>8587998</v>
      </c>
      <c r="K9" s="15">
        <v>2371266</v>
      </c>
    </row>
    <row r="10" spans="1:4" ht="21.75" customHeight="1">
      <c r="A10" s="5" t="s">
        <v>38</v>
      </c>
      <c r="B10" s="5"/>
      <c r="D10" s="6"/>
    </row>
    <row r="11" spans="1:18" ht="21.75" customHeight="1">
      <c r="A11" s="3" t="s">
        <v>245</v>
      </c>
      <c r="B11" s="3"/>
      <c r="C11" s="2">
        <v>14</v>
      </c>
      <c r="D11" s="6"/>
      <c r="E11" s="22">
        <v>4572121</v>
      </c>
      <c r="G11" s="22">
        <v>4502732</v>
      </c>
      <c r="I11" s="15">
        <v>2091986</v>
      </c>
      <c r="K11" s="15">
        <v>2036710</v>
      </c>
      <c r="L11" s="22">
        <v>4632872</v>
      </c>
      <c r="M11" s="15"/>
      <c r="N11" s="22">
        <v>4558393</v>
      </c>
      <c r="O11" s="15"/>
      <c r="P11" s="15">
        <v>2097373</v>
      </c>
      <c r="Q11" s="15"/>
      <c r="R11" s="15">
        <v>2041410</v>
      </c>
    </row>
    <row r="12" spans="1:11" ht="21.75" customHeight="1">
      <c r="A12" s="3" t="s">
        <v>244</v>
      </c>
      <c r="B12" s="3"/>
      <c r="C12" s="2">
        <v>15</v>
      </c>
      <c r="D12" s="6"/>
      <c r="E12" s="22">
        <v>60751</v>
      </c>
      <c r="G12" s="22">
        <v>61148</v>
      </c>
      <c r="I12" s="15">
        <v>5387</v>
      </c>
      <c r="K12" s="15">
        <v>4700</v>
      </c>
    </row>
    <row r="13" spans="1:11" ht="21.75" customHeight="1">
      <c r="A13" s="8" t="s">
        <v>89</v>
      </c>
      <c r="B13" s="8"/>
      <c r="D13" s="6"/>
      <c r="E13" s="22">
        <v>8685</v>
      </c>
      <c r="G13" s="22">
        <v>-29056</v>
      </c>
      <c r="I13" s="15">
        <v>-4030</v>
      </c>
      <c r="K13" s="15">
        <v>7266</v>
      </c>
    </row>
    <row r="14" spans="1:11" ht="21.75" customHeight="1">
      <c r="A14" s="8" t="s">
        <v>133</v>
      </c>
      <c r="B14" s="8"/>
      <c r="D14" s="6"/>
      <c r="E14" s="7"/>
      <c r="F14" s="7"/>
      <c r="G14" s="7"/>
      <c r="H14" s="7"/>
      <c r="I14" s="7"/>
      <c r="J14" s="7"/>
      <c r="K14" s="7"/>
    </row>
    <row r="15" spans="1:11" ht="21.75" customHeight="1">
      <c r="A15" s="8" t="s">
        <v>132</v>
      </c>
      <c r="B15" s="8"/>
      <c r="D15" s="6"/>
      <c r="E15" s="22">
        <v>77416</v>
      </c>
      <c r="G15" s="22">
        <v>23824</v>
      </c>
      <c r="I15" s="15">
        <v>-4931</v>
      </c>
      <c r="K15" s="15">
        <v>548</v>
      </c>
    </row>
    <row r="16" spans="1:11" ht="21.75" customHeight="1">
      <c r="A16" s="7" t="s">
        <v>28</v>
      </c>
      <c r="D16" s="6"/>
      <c r="E16" s="22">
        <f>-'BL'!D120</f>
        <v>-56904</v>
      </c>
      <c r="G16" s="22">
        <v>-80161</v>
      </c>
      <c r="I16" s="15">
        <f>-'BL'!H120</f>
        <v>-1090317</v>
      </c>
      <c r="K16" s="15">
        <v>-1291665</v>
      </c>
    </row>
    <row r="17" spans="1:11" ht="21.75" customHeight="1">
      <c r="A17" s="7" t="s">
        <v>83</v>
      </c>
      <c r="D17" s="6"/>
      <c r="E17" s="22">
        <f>-'BL'!D121</f>
        <v>-13317</v>
      </c>
      <c r="G17" s="22">
        <v>-19761</v>
      </c>
      <c r="I17" s="15">
        <f>-'BL'!H121</f>
        <v>-6308893</v>
      </c>
      <c r="K17" s="15">
        <v>-729617</v>
      </c>
    </row>
    <row r="18" spans="1:11" ht="21.75" customHeight="1">
      <c r="A18" s="8" t="s">
        <v>176</v>
      </c>
      <c r="B18" s="8"/>
      <c r="C18" s="2">
        <v>27</v>
      </c>
      <c r="D18" s="6"/>
      <c r="E18" s="22">
        <f>'BL'!D137</f>
        <v>1949100</v>
      </c>
      <c r="G18" s="22">
        <v>2769120</v>
      </c>
      <c r="I18" s="15">
        <f>'BL'!H137</f>
        <v>1363679</v>
      </c>
      <c r="K18" s="15">
        <v>1381169</v>
      </c>
    </row>
    <row r="19" spans="1:11" ht="21.75" customHeight="1">
      <c r="A19" s="7" t="s">
        <v>115</v>
      </c>
      <c r="D19" s="6"/>
      <c r="E19" s="22">
        <v>141449</v>
      </c>
      <c r="G19" s="22">
        <v>109004</v>
      </c>
      <c r="I19" s="15">
        <v>22125</v>
      </c>
      <c r="K19" s="15">
        <v>19095</v>
      </c>
    </row>
    <row r="20" spans="1:11" ht="21.75" customHeight="1">
      <c r="A20" s="7" t="s">
        <v>177</v>
      </c>
      <c r="D20" s="6"/>
      <c r="E20" s="44" t="s">
        <v>225</v>
      </c>
      <c r="G20" s="22">
        <v>-1844</v>
      </c>
      <c r="I20" s="14">
        <f>'BL'!H131</f>
        <v>934297</v>
      </c>
      <c r="K20" s="14">
        <v>701870</v>
      </c>
    </row>
    <row r="21" spans="1:11" ht="21.75" customHeight="1">
      <c r="A21" s="8" t="s">
        <v>180</v>
      </c>
      <c r="D21" s="6"/>
      <c r="E21" s="22">
        <v>-98</v>
      </c>
      <c r="G21" s="22">
        <v>-527</v>
      </c>
      <c r="I21" s="44" t="s">
        <v>225</v>
      </c>
      <c r="K21" s="44" t="s">
        <v>225</v>
      </c>
    </row>
    <row r="22" spans="1:11" ht="21.75" customHeight="1">
      <c r="A22" s="8" t="s">
        <v>178</v>
      </c>
      <c r="B22" s="8"/>
      <c r="D22" s="6"/>
      <c r="E22" s="22">
        <v>-813</v>
      </c>
      <c r="G22" s="22">
        <v>10330</v>
      </c>
      <c r="I22" s="12">
        <v>-5095</v>
      </c>
      <c r="K22" s="12">
        <v>4331</v>
      </c>
    </row>
    <row r="23" spans="1:11" ht="21.75" customHeight="1">
      <c r="A23" s="8" t="s">
        <v>90</v>
      </c>
      <c r="B23" s="8"/>
      <c r="D23" s="6"/>
      <c r="E23" s="22">
        <v>37300</v>
      </c>
      <c r="G23" s="22">
        <v>32423</v>
      </c>
      <c r="I23" s="15">
        <v>17572</v>
      </c>
      <c r="K23" s="15">
        <v>11846</v>
      </c>
    </row>
    <row r="24" spans="1:11" ht="21.75" customHeight="1">
      <c r="A24" s="8" t="s">
        <v>138</v>
      </c>
      <c r="B24" s="8"/>
      <c r="D24" s="6"/>
      <c r="E24" s="44" t="s">
        <v>225</v>
      </c>
      <c r="G24" s="22">
        <v>11010</v>
      </c>
      <c r="I24" s="44" t="s">
        <v>225</v>
      </c>
      <c r="K24" s="44" t="s">
        <v>225</v>
      </c>
    </row>
    <row r="25" spans="1:11" ht="21.75" customHeight="1">
      <c r="A25" s="8" t="s">
        <v>230</v>
      </c>
      <c r="B25" s="8"/>
      <c r="D25" s="6"/>
      <c r="E25" s="44" t="s">
        <v>225</v>
      </c>
      <c r="G25" s="14">
        <v>-1</v>
      </c>
      <c r="I25" s="15">
        <v>-1</v>
      </c>
      <c r="K25" s="15">
        <v>-1</v>
      </c>
    </row>
    <row r="26" spans="1:11" ht="21.75" customHeight="1">
      <c r="A26" s="8" t="s">
        <v>136</v>
      </c>
      <c r="B26" s="8"/>
      <c r="D26" s="6"/>
      <c r="E26" s="22">
        <v>11193</v>
      </c>
      <c r="G26" s="22">
        <v>28273</v>
      </c>
      <c r="I26" s="44" t="s">
        <v>225</v>
      </c>
      <c r="K26" s="44" t="s">
        <v>225</v>
      </c>
    </row>
    <row r="27" spans="1:11" ht="21.75" customHeight="1">
      <c r="A27" s="8" t="s">
        <v>181</v>
      </c>
      <c r="B27" s="8"/>
      <c r="D27" s="6"/>
      <c r="E27" s="22">
        <v>-453411</v>
      </c>
      <c r="G27" s="44" t="s">
        <v>225</v>
      </c>
      <c r="I27" s="44" t="s">
        <v>225</v>
      </c>
      <c r="K27" s="44" t="s">
        <v>225</v>
      </c>
    </row>
    <row r="28" spans="1:4" ht="21.75" customHeight="1">
      <c r="A28" s="8" t="s">
        <v>179</v>
      </c>
      <c r="B28" s="8"/>
      <c r="D28" s="6"/>
    </row>
    <row r="29" spans="1:11" ht="21.75" customHeight="1">
      <c r="A29" s="8" t="s">
        <v>137</v>
      </c>
      <c r="B29" s="8"/>
      <c r="D29" s="6"/>
      <c r="E29" s="22">
        <v>2405</v>
      </c>
      <c r="G29" s="22">
        <v>-93677</v>
      </c>
      <c r="I29" s="15">
        <v>74995</v>
      </c>
      <c r="K29" s="15">
        <v>-23350</v>
      </c>
    </row>
    <row r="30" spans="1:11" ht="21.75" customHeight="1">
      <c r="A30" s="8" t="s">
        <v>252</v>
      </c>
      <c r="B30" s="8"/>
      <c r="D30" s="6"/>
      <c r="E30" s="14"/>
      <c r="G30" s="44"/>
      <c r="I30" s="44"/>
      <c r="K30" s="44"/>
    </row>
    <row r="31" spans="1:11" ht="21.75" customHeight="1">
      <c r="A31" s="8" t="s">
        <v>237</v>
      </c>
      <c r="B31" s="8"/>
      <c r="D31" s="6"/>
      <c r="E31" s="14">
        <v>-1477</v>
      </c>
      <c r="G31" s="44" t="s">
        <v>225</v>
      </c>
      <c r="I31" s="44" t="s">
        <v>225</v>
      </c>
      <c r="K31" s="44" t="s">
        <v>225</v>
      </c>
    </row>
    <row r="32" spans="1:11" ht="21.75" customHeight="1">
      <c r="A32" s="8" t="s">
        <v>255</v>
      </c>
      <c r="B32" s="8"/>
      <c r="D32" s="6"/>
      <c r="E32" s="14"/>
      <c r="G32" s="44"/>
      <c r="I32" s="44"/>
      <c r="K32" s="44"/>
    </row>
    <row r="33" spans="1:11" ht="21.75" customHeight="1">
      <c r="A33" s="8" t="s">
        <v>254</v>
      </c>
      <c r="B33" s="8"/>
      <c r="D33" s="6"/>
      <c r="E33" s="44" t="s">
        <v>225</v>
      </c>
      <c r="G33" s="44" t="s">
        <v>225</v>
      </c>
      <c r="I33" s="15">
        <v>-170</v>
      </c>
      <c r="K33" s="14">
        <v>4084</v>
      </c>
    </row>
    <row r="34" spans="1:11" ht="21.75" customHeight="1">
      <c r="A34" s="8" t="s">
        <v>85</v>
      </c>
      <c r="B34" s="8"/>
      <c r="C34" s="2">
        <v>10</v>
      </c>
      <c r="D34" s="6"/>
      <c r="E34" s="22">
        <f>-'BL'!D134</f>
        <v>-1591498</v>
      </c>
      <c r="G34" s="22">
        <v>-1161873</v>
      </c>
      <c r="I34" s="44" t="s">
        <v>225</v>
      </c>
      <c r="J34" s="14"/>
      <c r="K34" s="44" t="s">
        <v>225</v>
      </c>
    </row>
    <row r="35" spans="1:11" ht="21.75" customHeight="1">
      <c r="A35" s="7" t="s">
        <v>229</v>
      </c>
      <c r="C35" s="2">
        <v>28</v>
      </c>
      <c r="D35" s="6"/>
      <c r="E35" s="24">
        <f>'BL'!D139</f>
        <v>2538942</v>
      </c>
      <c r="G35" s="24">
        <v>217549</v>
      </c>
      <c r="I35" s="38">
        <f>'BL'!H139</f>
        <v>518750</v>
      </c>
      <c r="K35" s="38">
        <v>24006</v>
      </c>
    </row>
    <row r="36" spans="4:11" ht="23.25" customHeight="1">
      <c r="D36" s="6"/>
      <c r="E36" s="15">
        <f>SUM(E9:E35)</f>
        <v>17672265</v>
      </c>
      <c r="G36" s="15">
        <f>SUM(G9:G35)</f>
        <v>9602793</v>
      </c>
      <c r="I36" s="15">
        <f>SUM(I9:I35)</f>
        <v>6203352</v>
      </c>
      <c r="K36" s="15">
        <f>SUM(K9:K35)</f>
        <v>4522258</v>
      </c>
    </row>
    <row r="37" spans="1:11" s="3" customFormat="1" ht="23.25" customHeight="1">
      <c r="A37" s="10" t="s">
        <v>65</v>
      </c>
      <c r="B37" s="10"/>
      <c r="C37" s="2"/>
      <c r="E37" s="20"/>
      <c r="F37" s="12"/>
      <c r="G37" s="20"/>
      <c r="H37" s="12"/>
      <c r="I37" s="12"/>
      <c r="J37" s="12"/>
      <c r="K37" s="12"/>
    </row>
    <row r="38" spans="1:11" s="3" customFormat="1" ht="23.25" customHeight="1">
      <c r="A38" s="10" t="s">
        <v>44</v>
      </c>
      <c r="B38" s="10"/>
      <c r="C38" s="2"/>
      <c r="E38" s="20"/>
      <c r="F38" s="12"/>
      <c r="G38" s="20"/>
      <c r="H38" s="12"/>
      <c r="I38" s="12"/>
      <c r="J38" s="12"/>
      <c r="K38" s="12"/>
    </row>
    <row r="39" spans="1:11" s="3" customFormat="1" ht="23.25" customHeight="1">
      <c r="A39" s="143" t="s">
        <v>141</v>
      </c>
      <c r="B39" s="143"/>
      <c r="C39" s="143"/>
      <c r="D39" s="143"/>
      <c r="E39" s="143"/>
      <c r="F39" s="143"/>
      <c r="G39" s="143"/>
      <c r="H39" s="12"/>
      <c r="I39" s="12"/>
      <c r="J39" s="12"/>
      <c r="K39" s="12"/>
    </row>
    <row r="40" spans="1:11" s="3" customFormat="1" ht="16.5" customHeight="1">
      <c r="A40" s="36"/>
      <c r="B40" s="36"/>
      <c r="C40" s="36"/>
      <c r="D40" s="36"/>
      <c r="E40" s="36"/>
      <c r="F40" s="36"/>
      <c r="G40" s="36"/>
      <c r="H40" s="12"/>
      <c r="I40" s="12"/>
      <c r="J40" s="12"/>
      <c r="K40" s="12"/>
    </row>
    <row r="41" spans="1:11" ht="23.25" customHeight="1">
      <c r="A41" s="3"/>
      <c r="B41" s="3"/>
      <c r="D41" s="1"/>
      <c r="E41" s="141" t="s">
        <v>66</v>
      </c>
      <c r="F41" s="141"/>
      <c r="G41" s="141"/>
      <c r="H41" s="13"/>
      <c r="I41" s="141" t="s">
        <v>57</v>
      </c>
      <c r="J41" s="141"/>
      <c r="K41" s="141"/>
    </row>
    <row r="42" spans="3:11" ht="23.25" customHeight="1">
      <c r="C42" s="2" t="s">
        <v>2</v>
      </c>
      <c r="D42" s="2"/>
      <c r="E42" s="41">
        <v>2552</v>
      </c>
      <c r="F42" s="27"/>
      <c r="G42" s="41">
        <v>2551</v>
      </c>
      <c r="H42" s="27"/>
      <c r="I42" s="41">
        <v>2552</v>
      </c>
      <c r="J42" s="27"/>
      <c r="K42" s="41">
        <v>2551</v>
      </c>
    </row>
    <row r="43" spans="4:11" ht="23.25" customHeight="1">
      <c r="D43" s="6"/>
      <c r="E43" s="140" t="s">
        <v>67</v>
      </c>
      <c r="F43" s="140"/>
      <c r="G43" s="140"/>
      <c r="H43" s="140"/>
      <c r="I43" s="140"/>
      <c r="J43" s="140"/>
      <c r="K43" s="140"/>
    </row>
    <row r="44" spans="1:4" ht="23.25" customHeight="1">
      <c r="A44" s="5" t="s">
        <v>39</v>
      </c>
      <c r="B44" s="5"/>
      <c r="D44" s="6"/>
    </row>
    <row r="45" spans="1:11" ht="21.75" customHeight="1">
      <c r="A45" s="7" t="s">
        <v>68</v>
      </c>
      <c r="D45" s="6"/>
      <c r="E45" s="22">
        <v>1011224</v>
      </c>
      <c r="G45" s="22">
        <v>-1267954</v>
      </c>
      <c r="I45" s="15">
        <v>-497261</v>
      </c>
      <c r="K45" s="15">
        <v>-383682</v>
      </c>
    </row>
    <row r="46" spans="1:11" ht="21.75" customHeight="1">
      <c r="A46" s="7" t="s">
        <v>5</v>
      </c>
      <c r="D46" s="6"/>
      <c r="E46" s="22">
        <v>3029713</v>
      </c>
      <c r="G46" s="22">
        <v>-1804457</v>
      </c>
      <c r="I46" s="15">
        <v>846343</v>
      </c>
      <c r="K46" s="15">
        <v>181088</v>
      </c>
    </row>
    <row r="47" spans="1:11" ht="21.75" customHeight="1">
      <c r="A47" s="7" t="s">
        <v>6</v>
      </c>
      <c r="D47" s="6"/>
      <c r="E47" s="22">
        <v>-309210</v>
      </c>
      <c r="G47" s="22">
        <v>-390528</v>
      </c>
      <c r="I47" s="15">
        <v>-58191</v>
      </c>
      <c r="K47" s="15">
        <v>27364</v>
      </c>
    </row>
    <row r="48" spans="1:11" ht="21.75" customHeight="1">
      <c r="A48" s="7" t="s">
        <v>11</v>
      </c>
      <c r="D48" s="6"/>
      <c r="E48" s="22">
        <v>3471</v>
      </c>
      <c r="G48" s="22">
        <v>51991</v>
      </c>
      <c r="I48" s="15">
        <v>7233</v>
      </c>
      <c r="K48" s="15">
        <v>27687</v>
      </c>
    </row>
    <row r="49" spans="1:11" ht="21.75" customHeight="1">
      <c r="A49" s="7" t="s">
        <v>71</v>
      </c>
      <c r="D49" s="6"/>
      <c r="E49" s="22">
        <v>994294</v>
      </c>
      <c r="G49" s="22">
        <v>510544</v>
      </c>
      <c r="I49" s="15">
        <v>-1084459</v>
      </c>
      <c r="K49" s="15">
        <v>954952</v>
      </c>
    </row>
    <row r="50" spans="1:11" ht="21.75" customHeight="1">
      <c r="A50" s="7" t="s">
        <v>16</v>
      </c>
      <c r="D50" s="6"/>
      <c r="E50" s="23">
        <v>655947</v>
      </c>
      <c r="F50" s="40"/>
      <c r="G50" s="23">
        <v>153671</v>
      </c>
      <c r="H50" s="40"/>
      <c r="I50" s="40">
        <v>249852</v>
      </c>
      <c r="J50" s="40"/>
      <c r="K50" s="40">
        <v>117465</v>
      </c>
    </row>
    <row r="51" spans="1:11" ht="21.75" customHeight="1">
      <c r="A51" s="7" t="s">
        <v>49</v>
      </c>
      <c r="D51" s="6"/>
      <c r="E51" s="22">
        <v>-718177</v>
      </c>
      <c r="G51" s="22">
        <v>-406944</v>
      </c>
      <c r="I51" s="15">
        <v>-30886</v>
      </c>
      <c r="K51" s="15">
        <v>-18401</v>
      </c>
    </row>
    <row r="52" spans="1:11" ht="23.25" customHeight="1">
      <c r="A52" s="9" t="s">
        <v>84</v>
      </c>
      <c r="B52" s="9"/>
      <c r="D52" s="6"/>
      <c r="E52" s="16">
        <f>SUM(E45:E51)+E36</f>
        <v>22339527</v>
      </c>
      <c r="F52" s="17"/>
      <c r="G52" s="16">
        <f>SUM(G45:G51)+G36</f>
        <v>6449116</v>
      </c>
      <c r="H52" s="17"/>
      <c r="I52" s="16">
        <f>SUM(I45:I51)+I36</f>
        <v>5635983</v>
      </c>
      <c r="J52" s="17"/>
      <c r="K52" s="16">
        <f>SUM(K45:K51)+K36</f>
        <v>5428731</v>
      </c>
    </row>
    <row r="53" spans="1:11" ht="23.25" customHeight="1">
      <c r="A53" s="9"/>
      <c r="B53" s="9"/>
      <c r="D53" s="6"/>
      <c r="E53" s="25"/>
      <c r="F53" s="17"/>
      <c r="G53" s="25"/>
      <c r="H53" s="17"/>
      <c r="I53" s="18"/>
      <c r="J53" s="17"/>
      <c r="K53" s="18"/>
    </row>
    <row r="54" spans="1:4" ht="23.25" customHeight="1">
      <c r="A54" s="11" t="s">
        <v>40</v>
      </c>
      <c r="B54" s="11"/>
      <c r="D54" s="6"/>
    </row>
    <row r="55" spans="1:11" ht="21.75" customHeight="1">
      <c r="A55" s="7" t="s">
        <v>118</v>
      </c>
      <c r="D55" s="6"/>
      <c r="E55" s="22">
        <v>57208</v>
      </c>
      <c r="G55" s="22">
        <v>85120</v>
      </c>
      <c r="I55" s="15">
        <v>1086145</v>
      </c>
      <c r="K55" s="15">
        <v>1290885</v>
      </c>
    </row>
    <row r="56" spans="1:11" ht="21.75" customHeight="1">
      <c r="A56" s="7" t="s">
        <v>50</v>
      </c>
      <c r="D56" s="6"/>
      <c r="E56" s="22">
        <v>694608</v>
      </c>
      <c r="G56" s="22">
        <v>407626</v>
      </c>
      <c r="I56" s="15">
        <v>2010975</v>
      </c>
      <c r="K56" s="15">
        <v>729617</v>
      </c>
    </row>
    <row r="57" spans="1:11" ht="21.75" customHeight="1">
      <c r="A57" s="7" t="s">
        <v>224</v>
      </c>
      <c r="D57" s="6"/>
      <c r="E57" s="44" t="s">
        <v>225</v>
      </c>
      <c r="G57" s="44" t="s">
        <v>225</v>
      </c>
      <c r="I57" s="15">
        <v>6609655</v>
      </c>
      <c r="K57" s="15">
        <v>-2248450</v>
      </c>
    </row>
    <row r="58" spans="1:11" ht="21.75" customHeight="1">
      <c r="A58" s="7" t="s">
        <v>182</v>
      </c>
      <c r="D58" s="6"/>
      <c r="E58" s="22">
        <v>-1133257</v>
      </c>
      <c r="G58" s="22">
        <v>-267103</v>
      </c>
      <c r="I58" s="15">
        <v>-2708129</v>
      </c>
      <c r="K58" s="15">
        <v>-804673</v>
      </c>
    </row>
    <row r="59" spans="1:11" ht="21.75" customHeight="1">
      <c r="A59" s="7" t="s">
        <v>183</v>
      </c>
      <c r="D59" s="6"/>
      <c r="E59" s="44" t="s">
        <v>225</v>
      </c>
      <c r="G59" s="22">
        <v>2254</v>
      </c>
      <c r="I59" s="14">
        <v>54202</v>
      </c>
      <c r="K59" s="44" t="s">
        <v>225</v>
      </c>
    </row>
    <row r="60" spans="1:11" ht="21.75" customHeight="1">
      <c r="A60" s="8" t="s">
        <v>192</v>
      </c>
      <c r="D60" s="6"/>
      <c r="E60" s="22">
        <v>560</v>
      </c>
      <c r="G60" s="44" t="s">
        <v>225</v>
      </c>
      <c r="I60" s="44" t="s">
        <v>225</v>
      </c>
      <c r="K60" s="44" t="s">
        <v>225</v>
      </c>
    </row>
    <row r="61" spans="1:11" ht="21.75" customHeight="1">
      <c r="A61" s="43" t="s">
        <v>205</v>
      </c>
      <c r="D61" s="6"/>
      <c r="E61" s="44" t="s">
        <v>225</v>
      </c>
      <c r="G61" s="44" t="s">
        <v>225</v>
      </c>
      <c r="I61" s="14">
        <v>179200</v>
      </c>
      <c r="K61" s="44" t="s">
        <v>225</v>
      </c>
    </row>
    <row r="62" spans="1:11" ht="21.75" customHeight="1">
      <c r="A62" s="7" t="s">
        <v>94</v>
      </c>
      <c r="D62" s="6"/>
      <c r="E62" s="44" t="s">
        <v>225</v>
      </c>
      <c r="G62" s="44" t="s">
        <v>225</v>
      </c>
      <c r="I62" s="15">
        <v>-6086259</v>
      </c>
      <c r="K62" s="15">
        <v>861848</v>
      </c>
    </row>
    <row r="63" spans="1:11" ht="21.75" customHeight="1">
      <c r="A63" s="43" t="s">
        <v>246</v>
      </c>
      <c r="D63" s="6"/>
      <c r="I63" s="14"/>
      <c r="K63" s="14"/>
    </row>
    <row r="64" spans="1:11" ht="21.75" customHeight="1">
      <c r="A64" s="7" t="s">
        <v>247</v>
      </c>
      <c r="D64" s="6"/>
      <c r="E64" s="22">
        <v>266104</v>
      </c>
      <c r="G64" s="22">
        <v>259987</v>
      </c>
      <c r="I64" s="44" t="s">
        <v>225</v>
      </c>
      <c r="K64" s="44" t="s">
        <v>225</v>
      </c>
    </row>
    <row r="65" spans="1:11" ht="21.75" customHeight="1">
      <c r="A65" s="7" t="s">
        <v>41</v>
      </c>
      <c r="D65" s="6"/>
      <c r="E65" s="22">
        <v>-4217835</v>
      </c>
      <c r="G65" s="22">
        <v>-5257935</v>
      </c>
      <c r="I65" s="15">
        <v>-1009193</v>
      </c>
      <c r="K65" s="15">
        <v>-2437054</v>
      </c>
    </row>
    <row r="66" spans="1:11" ht="21.75" customHeight="1">
      <c r="A66" s="7" t="s">
        <v>92</v>
      </c>
      <c r="D66" s="6"/>
      <c r="E66" s="20">
        <v>85585</v>
      </c>
      <c r="G66" s="20">
        <v>78092</v>
      </c>
      <c r="I66" s="15">
        <v>57336</v>
      </c>
      <c r="K66" s="15">
        <v>13559</v>
      </c>
    </row>
    <row r="67" spans="1:11" ht="21.75" customHeight="1">
      <c r="A67" s="7" t="s">
        <v>42</v>
      </c>
      <c r="D67" s="6"/>
      <c r="E67" s="22">
        <v>-48523</v>
      </c>
      <c r="G67" s="22">
        <v>-124325</v>
      </c>
      <c r="I67" s="15">
        <v>-6213</v>
      </c>
      <c r="K67" s="15">
        <v>-15217</v>
      </c>
    </row>
    <row r="68" spans="1:11" ht="21.75" customHeight="1">
      <c r="A68" s="7" t="s">
        <v>93</v>
      </c>
      <c r="D68" s="6"/>
      <c r="E68" s="44" t="s">
        <v>225</v>
      </c>
      <c r="G68" s="14">
        <v>11</v>
      </c>
      <c r="I68" s="15">
        <v>4</v>
      </c>
      <c r="K68" s="15">
        <v>6</v>
      </c>
    </row>
    <row r="69" spans="1:11" ht="21.75" customHeight="1">
      <c r="A69" s="3" t="s">
        <v>253</v>
      </c>
      <c r="D69" s="6"/>
      <c r="E69" s="44" t="s">
        <v>225</v>
      </c>
      <c r="F69" s="40"/>
      <c r="G69" s="44" t="s">
        <v>225</v>
      </c>
      <c r="H69" s="40"/>
      <c r="I69" s="15">
        <v>2211</v>
      </c>
      <c r="J69" s="40"/>
      <c r="K69" s="40">
        <v>160433</v>
      </c>
    </row>
    <row r="70" spans="1:11" ht="21.75" customHeight="1">
      <c r="A70" s="43" t="s">
        <v>203</v>
      </c>
      <c r="C70" s="2">
        <v>4</v>
      </c>
      <c r="D70" s="6"/>
      <c r="E70" s="14">
        <v>-621270</v>
      </c>
      <c r="G70" s="44" t="s">
        <v>225</v>
      </c>
      <c r="I70" s="44" t="s">
        <v>225</v>
      </c>
      <c r="K70" s="44" t="s">
        <v>225</v>
      </c>
    </row>
    <row r="71" spans="1:11" ht="21.75" customHeight="1">
      <c r="A71" s="9" t="s">
        <v>227</v>
      </c>
      <c r="B71" s="9"/>
      <c r="D71" s="6"/>
      <c r="E71" s="16">
        <f>SUM(E55:E70)</f>
        <v>-4916820</v>
      </c>
      <c r="F71" s="17"/>
      <c r="G71" s="16">
        <f>SUM(G55:G70)</f>
        <v>-4816273</v>
      </c>
      <c r="H71" s="17"/>
      <c r="I71" s="16">
        <f>SUM(I55:I70)</f>
        <v>189934</v>
      </c>
      <c r="J71" s="17"/>
      <c r="K71" s="16">
        <f>SUM(K55:K70)</f>
        <v>-2449046</v>
      </c>
    </row>
    <row r="72" spans="1:11" s="3" customFormat="1" ht="23.25" customHeight="1">
      <c r="A72" s="10" t="s">
        <v>65</v>
      </c>
      <c r="B72" s="10"/>
      <c r="C72" s="2"/>
      <c r="E72" s="20"/>
      <c r="F72" s="12"/>
      <c r="G72" s="20"/>
      <c r="H72" s="12"/>
      <c r="I72" s="12"/>
      <c r="J72" s="12"/>
      <c r="K72" s="12"/>
    </row>
    <row r="73" spans="1:11" s="3" customFormat="1" ht="23.25" customHeight="1">
      <c r="A73" s="10" t="s">
        <v>44</v>
      </c>
      <c r="B73" s="10"/>
      <c r="C73" s="2"/>
      <c r="E73" s="20"/>
      <c r="F73" s="12"/>
      <c r="G73" s="20"/>
      <c r="H73" s="12"/>
      <c r="I73" s="12"/>
      <c r="J73" s="12"/>
      <c r="K73" s="12"/>
    </row>
    <row r="74" spans="1:11" s="3" customFormat="1" ht="23.25" customHeight="1">
      <c r="A74" s="143" t="s">
        <v>141</v>
      </c>
      <c r="B74" s="143"/>
      <c r="C74" s="143"/>
      <c r="D74" s="143"/>
      <c r="E74" s="143"/>
      <c r="F74" s="143"/>
      <c r="G74" s="143"/>
      <c r="H74" s="12"/>
      <c r="I74" s="12"/>
      <c r="J74" s="12"/>
      <c r="K74" s="12"/>
    </row>
    <row r="75" spans="1:11" s="3" customFormat="1" ht="16.5" customHeight="1">
      <c r="A75" s="36"/>
      <c r="B75" s="36"/>
      <c r="C75" s="36"/>
      <c r="D75" s="36"/>
      <c r="E75" s="36"/>
      <c r="F75" s="36"/>
      <c r="G75" s="36"/>
      <c r="H75" s="12"/>
      <c r="I75" s="12"/>
      <c r="J75" s="12"/>
      <c r="K75" s="12"/>
    </row>
    <row r="76" spans="1:11" ht="23.25" customHeight="1">
      <c r="A76" s="3"/>
      <c r="B76" s="3"/>
      <c r="D76" s="1"/>
      <c r="E76" s="141" t="s">
        <v>66</v>
      </c>
      <c r="F76" s="141"/>
      <c r="G76" s="141"/>
      <c r="H76" s="13"/>
      <c r="I76" s="141" t="s">
        <v>57</v>
      </c>
      <c r="J76" s="141"/>
      <c r="K76" s="141"/>
    </row>
    <row r="77" spans="3:11" ht="23.25" customHeight="1">
      <c r="C77" s="2" t="s">
        <v>2</v>
      </c>
      <c r="D77" s="2"/>
      <c r="E77" s="41">
        <v>2552</v>
      </c>
      <c r="F77" s="27"/>
      <c r="G77" s="41">
        <v>2551</v>
      </c>
      <c r="H77" s="27"/>
      <c r="I77" s="41">
        <v>2552</v>
      </c>
      <c r="J77" s="27"/>
      <c r="K77" s="41">
        <v>2551</v>
      </c>
    </row>
    <row r="78" spans="4:11" ht="23.25" customHeight="1">
      <c r="D78" s="2"/>
      <c r="E78" s="151" t="s">
        <v>67</v>
      </c>
      <c r="F78" s="151"/>
      <c r="G78" s="151"/>
      <c r="H78" s="151"/>
      <c r="I78" s="151"/>
      <c r="J78" s="151"/>
      <c r="K78" s="151"/>
    </row>
    <row r="79" spans="1:4" ht="23.25" customHeight="1">
      <c r="A79" s="11" t="s">
        <v>43</v>
      </c>
      <c r="B79" s="11"/>
      <c r="D79" s="6"/>
    </row>
    <row r="80" spans="1:11" ht="21.75" customHeight="1">
      <c r="A80" s="7" t="s">
        <v>107</v>
      </c>
      <c r="D80" s="6"/>
      <c r="E80" s="22">
        <v>-2022381</v>
      </c>
      <c r="G80" s="22">
        <v>-2256405</v>
      </c>
      <c r="I80" s="15">
        <v>-1411451</v>
      </c>
      <c r="K80" s="15">
        <v>-1255537</v>
      </c>
    </row>
    <row r="81" spans="1:11" ht="21.75" customHeight="1">
      <c r="A81" s="7" t="s">
        <v>134</v>
      </c>
      <c r="D81" s="6"/>
      <c r="E81" s="22">
        <v>-12051529</v>
      </c>
      <c r="G81" s="22">
        <v>1003903</v>
      </c>
      <c r="I81" s="15">
        <v>-1965066</v>
      </c>
      <c r="K81" s="15">
        <v>-1874748</v>
      </c>
    </row>
    <row r="82" spans="1:11" ht="21.75" customHeight="1">
      <c r="A82" s="7" t="s">
        <v>231</v>
      </c>
      <c r="D82" s="6"/>
      <c r="E82" s="22">
        <v>-2649430</v>
      </c>
      <c r="G82" s="22">
        <v>-1350162</v>
      </c>
      <c r="I82" s="15">
        <v>-2649430</v>
      </c>
      <c r="K82" s="15">
        <v>-1350162</v>
      </c>
    </row>
    <row r="83" spans="1:11" ht="21.75" customHeight="1">
      <c r="A83" s="7" t="s">
        <v>123</v>
      </c>
      <c r="D83" s="6"/>
      <c r="E83" s="44" t="s">
        <v>225</v>
      </c>
      <c r="G83" s="44" t="s">
        <v>225</v>
      </c>
      <c r="I83" s="15">
        <v>13900</v>
      </c>
      <c r="K83" s="15">
        <v>-9400</v>
      </c>
    </row>
    <row r="84" spans="1:11" ht="21.75" customHeight="1">
      <c r="A84" s="7" t="s">
        <v>95</v>
      </c>
      <c r="D84" s="6"/>
      <c r="E84" s="22">
        <v>-21502</v>
      </c>
      <c r="G84" s="22">
        <v>-35004</v>
      </c>
      <c r="I84" s="15">
        <v>-337</v>
      </c>
      <c r="K84" s="15">
        <v>-2876</v>
      </c>
    </row>
    <row r="85" spans="1:11" ht="21.75" customHeight="1">
      <c r="A85" s="7" t="s">
        <v>193</v>
      </c>
      <c r="D85" s="6"/>
      <c r="E85" s="22">
        <v>5299163</v>
      </c>
      <c r="G85" s="22">
        <v>1275916</v>
      </c>
      <c r="I85" s="14">
        <v>5000000</v>
      </c>
      <c r="K85" s="44" t="s">
        <v>225</v>
      </c>
    </row>
    <row r="86" spans="1:11" ht="21.75" customHeight="1">
      <c r="A86" s="7" t="s">
        <v>187</v>
      </c>
      <c r="D86" s="6"/>
      <c r="E86" s="22">
        <v>-733767</v>
      </c>
      <c r="G86" s="22">
        <v>-1237726</v>
      </c>
      <c r="I86" s="44" t="s">
        <v>225</v>
      </c>
      <c r="K86" s="44" t="s">
        <v>225</v>
      </c>
    </row>
    <row r="87" spans="1:11" ht="21.75" customHeight="1">
      <c r="A87" s="7" t="s">
        <v>76</v>
      </c>
      <c r="D87" s="6"/>
      <c r="E87" s="22">
        <v>9400000</v>
      </c>
      <c r="G87" s="22">
        <v>6000000</v>
      </c>
      <c r="I87" s="15">
        <v>9400000</v>
      </c>
      <c r="K87" s="15">
        <v>6000000</v>
      </c>
    </row>
    <row r="88" spans="1:11" ht="21.75" customHeight="1">
      <c r="A88" s="7" t="s">
        <v>96</v>
      </c>
      <c r="D88" s="6"/>
      <c r="E88" s="22">
        <v>-4700000</v>
      </c>
      <c r="G88" s="22">
        <v>-2000000</v>
      </c>
      <c r="I88" s="15">
        <v>-4700000</v>
      </c>
      <c r="K88" s="15">
        <v>-2000000</v>
      </c>
    </row>
    <row r="89" spans="1:11" ht="21.75" customHeight="1">
      <c r="A89" s="7" t="s">
        <v>188</v>
      </c>
      <c r="D89" s="6"/>
      <c r="E89" s="22">
        <v>-99841</v>
      </c>
      <c r="G89" s="22">
        <v>-55085</v>
      </c>
      <c r="I89" s="15">
        <v>-37492</v>
      </c>
      <c r="K89" s="15">
        <v>-11631</v>
      </c>
    </row>
    <row r="90" spans="1:4" ht="21.75" customHeight="1">
      <c r="A90" s="7" t="s">
        <v>121</v>
      </c>
      <c r="D90" s="6"/>
    </row>
    <row r="91" spans="1:11" ht="21.75" customHeight="1">
      <c r="A91" s="7" t="s">
        <v>122</v>
      </c>
      <c r="D91" s="6"/>
      <c r="E91" s="14">
        <v>44</v>
      </c>
      <c r="G91" s="44" t="s">
        <v>225</v>
      </c>
      <c r="I91" s="44" t="s">
        <v>225</v>
      </c>
      <c r="K91" s="44" t="s">
        <v>225</v>
      </c>
    </row>
    <row r="92" spans="1:11" ht="21.75" customHeight="1">
      <c r="A92" s="7" t="s">
        <v>238</v>
      </c>
      <c r="D92" s="6"/>
      <c r="E92" s="14">
        <v>-2124</v>
      </c>
      <c r="G92" s="44" t="s">
        <v>225</v>
      </c>
      <c r="I92" s="44" t="s">
        <v>225</v>
      </c>
      <c r="K92" s="44" t="s">
        <v>225</v>
      </c>
    </row>
    <row r="93" spans="1:4" ht="21.75" customHeight="1">
      <c r="A93" s="7" t="s">
        <v>214</v>
      </c>
      <c r="D93" s="6"/>
    </row>
    <row r="94" spans="1:11" ht="21.75" customHeight="1">
      <c r="A94" s="7" t="s">
        <v>215</v>
      </c>
      <c r="D94" s="6"/>
      <c r="E94" s="22">
        <f>'CH 9'!U24</f>
        <v>-2284840</v>
      </c>
      <c r="G94" s="22">
        <v>-1186534</v>
      </c>
      <c r="I94" s="15">
        <f>'CH 10-11'!R36</f>
        <v>-2396639</v>
      </c>
      <c r="K94" s="15">
        <v>-1240789</v>
      </c>
    </row>
    <row r="95" spans="1:11" ht="21.75" customHeight="1">
      <c r="A95" s="7" t="s">
        <v>119</v>
      </c>
      <c r="D95" s="6"/>
      <c r="E95" s="22">
        <v>-43910</v>
      </c>
      <c r="G95" s="22">
        <v>-39799</v>
      </c>
      <c r="I95" s="44" t="s">
        <v>225</v>
      </c>
      <c r="K95" s="44" t="s">
        <v>225</v>
      </c>
    </row>
    <row r="96" spans="1:11" ht="21.75" customHeight="1">
      <c r="A96" s="7" t="s">
        <v>204</v>
      </c>
      <c r="C96" s="2">
        <v>21</v>
      </c>
      <c r="D96" s="6"/>
      <c r="E96" s="14">
        <v>-232807</v>
      </c>
      <c r="G96" s="14">
        <v>-1396018</v>
      </c>
      <c r="I96" s="14">
        <f>'CH 10-11'!R35</f>
        <v>-232807</v>
      </c>
      <c r="K96" s="14">
        <v>-1396018</v>
      </c>
    </row>
    <row r="97" spans="1:11" ht="23.25" customHeight="1">
      <c r="A97" s="9" t="s">
        <v>62</v>
      </c>
      <c r="B97" s="9"/>
      <c r="D97" s="6"/>
      <c r="E97" s="16">
        <f>SUM(E80:E96)</f>
        <v>-10142924</v>
      </c>
      <c r="F97" s="17"/>
      <c r="G97" s="16">
        <f>SUM(G80:G96)</f>
        <v>-1276914</v>
      </c>
      <c r="H97" s="17"/>
      <c r="I97" s="16">
        <f>SUM(I80:I96)</f>
        <v>1020678</v>
      </c>
      <c r="J97" s="17"/>
      <c r="K97" s="16">
        <f>SUM(K80:K96)</f>
        <v>-3141161</v>
      </c>
    </row>
    <row r="98" spans="1:11" ht="23.25" customHeight="1">
      <c r="A98" s="9"/>
      <c r="B98" s="9"/>
      <c r="D98" s="6"/>
      <c r="E98" s="25"/>
      <c r="F98" s="17"/>
      <c r="G98" s="25"/>
      <c r="H98" s="17"/>
      <c r="I98" s="18"/>
      <c r="J98" s="17"/>
      <c r="K98" s="18"/>
    </row>
    <row r="99" spans="1:11" ht="23.25" customHeight="1">
      <c r="A99" s="9" t="s">
        <v>4</v>
      </c>
      <c r="B99" s="9"/>
      <c r="D99" s="6"/>
      <c r="E99" s="25"/>
      <c r="F99" s="17"/>
      <c r="G99" s="25"/>
      <c r="H99" s="17"/>
      <c r="I99" s="18"/>
      <c r="J99" s="17"/>
      <c r="K99" s="18"/>
    </row>
    <row r="100" spans="1:11" ht="23.25" customHeight="1">
      <c r="A100" s="9" t="s">
        <v>184</v>
      </c>
      <c r="B100" s="9"/>
      <c r="D100" s="6"/>
      <c r="E100" s="26">
        <f>+E52+E71+E97</f>
        <v>7279783</v>
      </c>
      <c r="F100" s="17"/>
      <c r="G100" s="26">
        <f>+G52+G71+G97</f>
        <v>355929</v>
      </c>
      <c r="H100" s="17"/>
      <c r="I100" s="26">
        <f>+I52+I71+I97</f>
        <v>6846595</v>
      </c>
      <c r="J100" s="17"/>
      <c r="K100" s="26">
        <f>+K52+K71+K97</f>
        <v>-161476</v>
      </c>
    </row>
    <row r="101" spans="1:11" ht="23.25" customHeight="1">
      <c r="A101" s="8" t="s">
        <v>63</v>
      </c>
      <c r="B101" s="8"/>
      <c r="D101" s="6"/>
      <c r="E101" s="22">
        <f>G104</f>
        <v>3390146</v>
      </c>
      <c r="G101" s="22">
        <v>2906476</v>
      </c>
      <c r="I101" s="15">
        <v>404444</v>
      </c>
      <c r="K101" s="15">
        <v>565920</v>
      </c>
    </row>
    <row r="102" spans="1:4" ht="23.25" customHeight="1">
      <c r="A102" s="8" t="s">
        <v>185</v>
      </c>
      <c r="B102" s="8"/>
      <c r="D102" s="6"/>
    </row>
    <row r="103" spans="1:11" ht="23.25" customHeight="1">
      <c r="A103" s="8" t="s">
        <v>186</v>
      </c>
      <c r="B103" s="8"/>
      <c r="D103" s="6"/>
      <c r="E103" s="23">
        <v>-153814</v>
      </c>
      <c r="G103" s="23">
        <v>127741</v>
      </c>
      <c r="I103" s="44" t="s">
        <v>225</v>
      </c>
      <c r="K103" s="44" t="s">
        <v>225</v>
      </c>
    </row>
    <row r="104" spans="1:11" ht="23.25" customHeight="1" thickBot="1">
      <c r="A104" s="9" t="s">
        <v>64</v>
      </c>
      <c r="B104" s="9"/>
      <c r="D104" s="6"/>
      <c r="E104" s="19">
        <f>SUM(E100:E103)</f>
        <v>10516115</v>
      </c>
      <c r="F104" s="17"/>
      <c r="G104" s="19">
        <f>SUM(G100:G103)</f>
        <v>3390146</v>
      </c>
      <c r="H104" s="17"/>
      <c r="I104" s="19">
        <f>SUM(I100:I103)</f>
        <v>7251039</v>
      </c>
      <c r="J104" s="17"/>
      <c r="K104" s="19">
        <f>SUM(K100:K103)</f>
        <v>404444</v>
      </c>
    </row>
    <row r="105" ht="23.25" customHeight="1" thickTop="1"/>
    <row r="106" spans="1:11" s="3" customFormat="1" ht="23.25" customHeight="1">
      <c r="A106" s="10" t="s">
        <v>65</v>
      </c>
      <c r="B106" s="10"/>
      <c r="C106" s="2"/>
      <c r="E106" s="20"/>
      <c r="F106" s="12"/>
      <c r="G106" s="20"/>
      <c r="H106" s="12"/>
      <c r="I106" s="12"/>
      <c r="J106" s="12"/>
      <c r="K106" s="12"/>
    </row>
    <row r="107" spans="1:11" s="3" customFormat="1" ht="23.25" customHeight="1">
      <c r="A107" s="10" t="s">
        <v>44</v>
      </c>
      <c r="B107" s="10"/>
      <c r="C107" s="2"/>
      <c r="E107" s="20"/>
      <c r="F107" s="12"/>
      <c r="G107" s="20"/>
      <c r="H107" s="12"/>
      <c r="I107" s="12"/>
      <c r="J107" s="12"/>
      <c r="K107" s="12"/>
    </row>
    <row r="108" spans="1:11" s="3" customFormat="1" ht="23.25" customHeight="1">
      <c r="A108" s="143" t="s">
        <v>141</v>
      </c>
      <c r="B108" s="143"/>
      <c r="C108" s="143"/>
      <c r="D108" s="143"/>
      <c r="E108" s="143"/>
      <c r="F108" s="143"/>
      <c r="G108" s="143"/>
      <c r="H108" s="12"/>
      <c r="I108" s="12"/>
      <c r="J108" s="12"/>
      <c r="K108" s="12"/>
    </row>
    <row r="109" spans="1:11" s="3" customFormat="1" ht="16.5" customHeight="1">
      <c r="A109" s="36"/>
      <c r="B109" s="36"/>
      <c r="C109" s="36"/>
      <c r="D109" s="36"/>
      <c r="E109" s="36"/>
      <c r="F109" s="36"/>
      <c r="G109" s="36"/>
      <c r="H109" s="12"/>
      <c r="I109" s="12"/>
      <c r="J109" s="12"/>
      <c r="K109" s="12"/>
    </row>
    <row r="110" spans="1:11" ht="23.25" customHeight="1">
      <c r="A110" s="3"/>
      <c r="B110" s="3"/>
      <c r="D110" s="1"/>
      <c r="E110" s="141" t="s">
        <v>66</v>
      </c>
      <c r="F110" s="141"/>
      <c r="G110" s="141"/>
      <c r="H110" s="13"/>
      <c r="I110" s="141" t="s">
        <v>57</v>
      </c>
      <c r="J110" s="141"/>
      <c r="K110" s="141"/>
    </row>
    <row r="111" spans="3:11" ht="23.25" customHeight="1">
      <c r="C111" s="2" t="s">
        <v>2</v>
      </c>
      <c r="D111" s="2"/>
      <c r="E111" s="41">
        <v>2552</v>
      </c>
      <c r="F111" s="27"/>
      <c r="G111" s="41">
        <v>2551</v>
      </c>
      <c r="H111" s="27"/>
      <c r="I111" s="41">
        <v>2552</v>
      </c>
      <c r="J111" s="27"/>
      <c r="K111" s="41">
        <v>2551</v>
      </c>
    </row>
    <row r="112" spans="4:11" ht="23.25" customHeight="1">
      <c r="D112" s="2"/>
      <c r="E112" s="151" t="s">
        <v>67</v>
      </c>
      <c r="F112" s="151"/>
      <c r="G112" s="151"/>
      <c r="H112" s="151"/>
      <c r="I112" s="151"/>
      <c r="J112" s="151"/>
      <c r="K112" s="151"/>
    </row>
    <row r="113" spans="1:2" ht="23.25" customHeight="1">
      <c r="A113" s="11" t="s">
        <v>97</v>
      </c>
      <c r="B113" s="21"/>
    </row>
    <row r="114" spans="1:11" s="3" customFormat="1" ht="22.5" customHeight="1">
      <c r="A114" s="9" t="s">
        <v>135</v>
      </c>
      <c r="C114" s="21"/>
      <c r="D114" s="21"/>
      <c r="E114" s="32"/>
      <c r="F114" s="32"/>
      <c r="G114" s="32"/>
      <c r="H114" s="32"/>
      <c r="I114" s="32"/>
      <c r="J114" s="32"/>
      <c r="K114" s="32"/>
    </row>
    <row r="115" spans="1:11" s="3" customFormat="1" ht="22.5" customHeight="1">
      <c r="A115" s="3" t="s">
        <v>189</v>
      </c>
      <c r="C115" s="2"/>
      <c r="D115" s="2"/>
      <c r="E115" s="32"/>
      <c r="F115" s="32"/>
      <c r="G115" s="32"/>
      <c r="H115" s="32"/>
      <c r="I115" s="32"/>
      <c r="J115" s="32"/>
      <c r="K115" s="32"/>
    </row>
    <row r="116" spans="1:11" s="3" customFormat="1" ht="22.5" customHeight="1">
      <c r="A116" s="3" t="s">
        <v>4</v>
      </c>
      <c r="C116" s="2">
        <v>6</v>
      </c>
      <c r="D116" s="2"/>
      <c r="E116" s="32">
        <f>'BL'!D9</f>
        <v>10522692</v>
      </c>
      <c r="F116" s="32"/>
      <c r="G116" s="32">
        <v>3452904</v>
      </c>
      <c r="H116" s="32"/>
      <c r="I116" s="32">
        <f>'BL'!H9</f>
        <v>7256741</v>
      </c>
      <c r="J116" s="32"/>
      <c r="K116" s="32">
        <v>407089</v>
      </c>
    </row>
    <row r="117" spans="1:11" s="3" customFormat="1" ht="22.5" customHeight="1">
      <c r="A117" s="3" t="s">
        <v>194</v>
      </c>
      <c r="C117" s="2">
        <v>18</v>
      </c>
      <c r="D117" s="2"/>
      <c r="E117" s="33">
        <v>-6577</v>
      </c>
      <c r="F117" s="32"/>
      <c r="G117" s="33">
        <v>-62758</v>
      </c>
      <c r="H117" s="32"/>
      <c r="I117" s="33">
        <f>-'BL'!H59</f>
        <v>-5702</v>
      </c>
      <c r="J117" s="32"/>
      <c r="K117" s="33">
        <v>-2645</v>
      </c>
    </row>
    <row r="118" spans="1:11" s="3" customFormat="1" ht="22.5" customHeight="1" thickBot="1">
      <c r="A118" s="4" t="s">
        <v>195</v>
      </c>
      <c r="C118" s="21"/>
      <c r="D118" s="21"/>
      <c r="E118" s="34">
        <f>SUM(E116:E117)</f>
        <v>10516115</v>
      </c>
      <c r="F118" s="35"/>
      <c r="G118" s="34">
        <f>SUM(G116:G117)</f>
        <v>3390146</v>
      </c>
      <c r="H118" s="35"/>
      <c r="I118" s="34">
        <f>SUM(I116:I117)</f>
        <v>7251039</v>
      </c>
      <c r="J118" s="35"/>
      <c r="K118" s="34">
        <f>SUM(K116:K117)</f>
        <v>404444</v>
      </c>
    </row>
    <row r="119" ht="23.25" customHeight="1" thickTop="1"/>
    <row r="120" spans="1:2" ht="23.25" customHeight="1" hidden="1">
      <c r="A120" s="39" t="s">
        <v>128</v>
      </c>
      <c r="B120" s="9" t="s">
        <v>125</v>
      </c>
    </row>
    <row r="121" spans="1:11" s="3" customFormat="1" ht="23.25" customHeight="1" hidden="1">
      <c r="A121" s="28"/>
      <c r="C121" s="2"/>
      <c r="E121" s="20"/>
      <c r="F121" s="12"/>
      <c r="G121" s="20"/>
      <c r="H121" s="12"/>
      <c r="I121" s="12"/>
      <c r="J121" s="12"/>
      <c r="K121" s="12"/>
    </row>
    <row r="122" spans="1:11" s="3" customFormat="1" ht="45" customHeight="1" hidden="1">
      <c r="A122" s="28"/>
      <c r="B122" s="149" t="s">
        <v>144</v>
      </c>
      <c r="C122" s="150"/>
      <c r="D122" s="150"/>
      <c r="E122" s="150"/>
      <c r="F122" s="150"/>
      <c r="G122" s="150"/>
      <c r="H122" s="150"/>
      <c r="I122" s="150"/>
      <c r="J122" s="150"/>
      <c r="K122" s="150"/>
    </row>
    <row r="123" spans="1:11" s="3" customFormat="1" ht="23.25" customHeight="1">
      <c r="A123" s="28"/>
      <c r="C123" s="2"/>
      <c r="E123" s="20"/>
      <c r="F123" s="12"/>
      <c r="G123" s="20"/>
      <c r="H123" s="12"/>
      <c r="I123" s="12"/>
      <c r="J123" s="12"/>
      <c r="K123" s="12"/>
    </row>
    <row r="124" spans="3:11" s="3" customFormat="1" ht="23.25" customHeight="1">
      <c r="C124" s="2"/>
      <c r="E124" s="20"/>
      <c r="F124" s="12"/>
      <c r="G124" s="20"/>
      <c r="H124" s="12"/>
      <c r="I124" s="12"/>
      <c r="J124" s="12"/>
      <c r="K124" s="12"/>
    </row>
    <row r="125" spans="3:11" s="3" customFormat="1" ht="23.25" customHeight="1">
      <c r="C125" s="2"/>
      <c r="E125" s="20"/>
      <c r="F125" s="12"/>
      <c r="G125" s="20"/>
      <c r="H125" s="12"/>
      <c r="I125" s="12"/>
      <c r="J125" s="12"/>
      <c r="K125" s="12"/>
    </row>
  </sheetData>
  <sheetProtection password="DA6C" sheet="1" objects="1" scenarios="1"/>
  <mergeCells count="17">
    <mergeCell ref="A74:G74"/>
    <mergeCell ref="I76:K76"/>
    <mergeCell ref="E76:G76"/>
    <mergeCell ref="A3:G3"/>
    <mergeCell ref="E5:G5"/>
    <mergeCell ref="I5:K5"/>
    <mergeCell ref="E7:K7"/>
    <mergeCell ref="B122:K122"/>
    <mergeCell ref="A108:G108"/>
    <mergeCell ref="E78:K78"/>
    <mergeCell ref="A39:G39"/>
    <mergeCell ref="E41:G41"/>
    <mergeCell ref="I41:K41"/>
    <mergeCell ref="E110:G110"/>
    <mergeCell ref="I110:K110"/>
    <mergeCell ref="E112:K112"/>
    <mergeCell ref="E43:K43"/>
  </mergeCells>
  <printOptions/>
  <pageMargins left="0.75" right="0.8" top="0.48" bottom="0.5" header="0.5" footer="0.5"/>
  <pageSetup firstPageNumber="12" useFirstPageNumber="1" horizontalDpi="600" verticalDpi="600" orientation="portrait" paperSize="9" scale="95" r:id="rId1"/>
  <headerFooter alignWithMargins="0">
    <oddFooter>&amp;L หมายเหตุประกอบงบการเงินเป็นส่วนหนึ่งของงบการเงินนี้
&amp;C&amp;P</oddFooter>
  </headerFooter>
  <rowBreaks count="3" manualBreakCount="3">
    <brk id="36" max="10" man="1"/>
    <brk id="71" max="255" man="1"/>
    <brk id="10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 1 (Thai) listed - BL-CH-CF Revised 23 May (2)</dc:title>
  <dc:subject/>
  <dc:creator>KPMG</dc:creator>
  <cp:keywords/>
  <dc:description/>
  <cp:lastModifiedBy>anantatinee.sri</cp:lastModifiedBy>
  <cp:lastPrinted>2010-02-19T02:42:44Z</cp:lastPrinted>
  <dcterms:created xsi:type="dcterms:W3CDTF">2006-01-06T08:39:44Z</dcterms:created>
  <dcterms:modified xsi:type="dcterms:W3CDTF">2010-02-19T06:00:07Z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0">
    <vt:lpwstr>Thai</vt:lpwstr>
  </property>
  <property fmtid="{D5CDD505-2E9C-101B-9397-08002B2CF9AE}" pid="3" name="Categories0">
    <vt:lpwstr>Interim Financial Statements Template</vt:lpwstr>
  </property>
</Properties>
</file>