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1647" documentId="13_ncr:1_{5DF322EB-D061-4737-81D3-E7DA06505D2E}" xr6:coauthVersionLast="47" xr6:coauthVersionMax="47" xr10:uidLastSave="{7D0E2554-1F9F-418C-B65F-C9BB5D2C74D5}"/>
  <bookViews>
    <workbookView xWindow="28680" yWindow="-120" windowWidth="29040" windowHeight="15840" tabRatio="755" activeTab="1" xr2:uid="{00000000-000D-0000-FFFF-FFFF00000000}"/>
  </bookViews>
  <sheets>
    <sheet name="BL3-6" sheetId="43" r:id="rId1"/>
    <sheet name="PL7-10" sheetId="34" r:id="rId2"/>
    <sheet name="CH11" sheetId="45" r:id="rId3"/>
    <sheet name="CH12" sheetId="44" r:id="rId4"/>
    <sheet name="CH13" sheetId="37" r:id="rId5"/>
    <sheet name="CF14-17" sheetId="42" r:id="rId6"/>
  </sheets>
  <definedNames>
    <definedName name="__FPMExcelClient_CellBasedFunctionStatus" localSheetId="0" hidden="1">"2_1_2_2_2_2"</definedName>
    <definedName name="__FPMExcelClient_RefreshTime" localSheetId="0">637121866833176000</definedName>
    <definedName name="_xlnm._FilterDatabase" localSheetId="5" hidden="1">'CF14-17'!$F$55:$F$60</definedName>
    <definedName name="EPMWorkbookOptions_1" hidden="1">"u1gAAB+LCAAAAAAABADtnOFvokoQwL9fcv+D8bvCCqI21AuitjQKPsD2Nc2FoKyVnIIHtLb//VtRFBR6to8zrtC0xu7MDsOP2Z1ll4X98TafFV6h45q2dV0EZbJYgNbYNkzr+br44k1KgCn+aH7/xj7Yzq+Rbf+SFh5SdQuonuVevbnmdXHqeYsrglgul+UlVbadZ6JCkoD4t99TxlM410um5Xq6NYbFbS3jz7WK6KiFAsvblgXHq2OqNv/i"</definedName>
    <definedName name="EPMWorkbookOptions_2" hidden="1">"ONDy7k249IURcVv39E0pKhf1OVwfbXskD84XL47pH2roQmfgwAlE9sawjBwqNrXuoK+1Brz4AEjtaVMJNCplwNTLoNYogyp5VSdBhXD1BTFajImf2hM/6K4+ERF7Zhr6yhH0/0SfufAnS6y82PnELRYzc6yH+B3tW2AjaiVUvDnlZsSTPQfWwHYMC0Si6NY0DGi1zTm0XN/dZNWdq25EB2kpU3u5tcHbM9tpes4LZIkYwUdV/bOIqXlwdpuK"</definedName>
    <definedName name="EPMWorkbookOptions_3" hidden="1">"CIIH37yu/mo7pof88q/HuvKBbK/+rfk8naE/T4EzFFjQuDWhozvjqbmz86HOEf50Tcf1QicUL98ztD3rZODHaoX1hpb5+wX6JDmel4aiyhJxwo9srK8g6iqqJKDqIGQg7tr6dSXHgE6TZIn1l1jr7mKmvw8cewEd770Jqkx1AkeTUpUx6BJdmTRK9SqEJVKHFdoY1ejaiFodOVorxnBPd7cXrg/nI9T5xahFgzxWAams64cwPW0g/iw/DTi5"</definedName>
    <definedName name="EPMWorkbookOptions_4" hidden="1">"I6q3AH1VujLHczfyAPUJB1USTAcx9b5TLaDu9soyZ9fFVewU9xrlx1f3uLos8aeTTpEK4sGQlRxJCAmokeufnMp+8+HR6CCnEqaicqqGJLhDYYljeuRQUvl7CbDd1todlRN64OtJkCTpOkkenwPBBebAHcdoyHK9noaEvkjBPW7Tp9PWREns4M7ljNqzyPUeVYH/cmOmqGqVpunjG3PlAhvzBmI0VnlJVLStCPOITReNKOVgYsEMhnKXy5Ec"</definedName>
    <definedName name="EPMWorkbookOptions_5" hidden="1">"JMQ8WGLIKFwP/2A5o1Q4bAuq0P5yJmRqgKzXa8dnQuoTmZCuNajKhGZKo9oIoExI1kojpkGVjMakpoO6ruvQOIdMuGZ40IL9ctxDNVUooqRkeQ4jDokgDrI8gRGLhJdIkEdJGEn3nrvDP0rOJ+21huguRe5w/2c6h2Eo6hPzOfTl3QIGFA/HrkiCe7CmC6XFXcQcTupQesJ9ziRgUsmZJMVJhcnTX4KbX0h/PKd2biT58YRL+tXLS38Bxb30"</definedName>
    <definedName name="EPMWorkbookOptions_6" hidden="1">"x6tDrod7rP4NJpoi9HHnckZtWFJUqXXX4U/5YA5zga14y3F/JaN1l+kxWxKY1fh+I8vRRNGoHQX7Cb/z6eEQVUE95Rildnm925rh3nqbtno6GfMwTRNItdrIcYQeNgQ5jnB0ZHcuOqH3UAXcgZxPkuv2pIcTprj65aW4FcG91ZJGI7M9WAyNDC+5xtBQ8M9u59N73cjScKCcsP9qXF7/tWa4twUmyxMPsUAyfMsSy6N/p7RyIJEAyRtMhEc+"</definedName>
    <definedName name="EPMWorkbookOptions_7" hidden="1">"Sk9w8wt5ThDVjsxLJ0x04DN7YDF5UHJDMbrg7Qcv9k/0poYkmGEPBDmX0IOBmV6PSUACyOzulU7uULAfG51P7pMHKj+UEV7+lGsx4AL3v4ZIojhFv73Mbu45QKHeYt9kU2PRf5RzFkFcPLRzFhsWQwV7FueT1lSh3zllPvvMFnBM7udWCKPD0QoJ6DLJ4B6laQPBfsUhVSBUmaRyIBEgILO3cAlN5h/sgZxPput3OGUod065TAc+s80bk7u3"</definedName>
    <definedName name="EPMWorkbookOptions_8" hidden="1">"AON6LPaoYj8WSw2Epgg3YptTsZ/FTbHNHqEU8SZeiSXiXusaKQ3UkbXDd96GCw/fk8vKcOJAdypZ0gJawVtMo4W+Hj+DurMyKlmK/goDzf1iXzd4ITBqqJ6PMdA+FET1l8bmqrGCe687pj6awT50nncWDsq/f9uZ3byAuPkft4AwcLtYAAA="</definedName>
    <definedName name="_xlnm.Print_Area" localSheetId="0">'BL3-6'!$A$1:$J$125</definedName>
    <definedName name="_xlnm.Print_Area" localSheetId="5">'CF14-17'!$A$1:$L$125</definedName>
    <definedName name="_xlnm.Print_Area" localSheetId="2">'CH11'!$A$1:$AN$37</definedName>
    <definedName name="_xlnm.Print_Area" localSheetId="3">'CH12'!$A$1:$AL$38</definedName>
    <definedName name="_xlnm.Print_Area" localSheetId="4">'CH13'!$A$1:$AD$40</definedName>
    <definedName name="_xlnm.Print_Area" localSheetId="1">'PL7-10'!$A$1:$J$106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34" l="1"/>
  <c r="AF33" i="44"/>
  <c r="J33" i="34"/>
  <c r="AJ15" i="45"/>
  <c r="J36" i="37"/>
  <c r="J40" i="37" s="1"/>
  <c r="J24" i="37"/>
  <c r="J18" i="37"/>
  <c r="J19" i="37" s="1"/>
  <c r="J28" i="37" s="1"/>
  <c r="L34" i="44"/>
  <c r="L27" i="44"/>
  <c r="L21" i="44"/>
  <c r="L28" i="44" s="1"/>
  <c r="L17" i="44"/>
  <c r="L33" i="45"/>
  <c r="L26" i="45"/>
  <c r="L19" i="45"/>
  <c r="L27" i="45" s="1"/>
  <c r="D121" i="43"/>
  <c r="D123" i="43" s="1"/>
  <c r="L38" i="44" l="1"/>
  <c r="L37" i="45"/>
  <c r="L69" i="42"/>
  <c r="J69" i="42"/>
  <c r="H69" i="42"/>
  <c r="F69" i="42"/>
  <c r="F94" i="42" l="1"/>
  <c r="R17" i="44"/>
  <c r="D106" i="34"/>
  <c r="AJ17" i="44" l="1"/>
  <c r="AD17" i="44"/>
  <c r="AB17" i="44"/>
  <c r="Z17" i="44"/>
  <c r="X17" i="44"/>
  <c r="V17" i="44"/>
  <c r="T17" i="44"/>
  <c r="P17" i="44"/>
  <c r="N17" i="44"/>
  <c r="J17" i="44"/>
  <c r="H17" i="44"/>
  <c r="F17" i="44"/>
  <c r="D17" i="44"/>
  <c r="AF16" i="44" l="1"/>
  <c r="AH16" i="44" s="1"/>
  <c r="AL16" i="44" s="1"/>
  <c r="D88" i="43" l="1"/>
  <c r="T36" i="37" l="1"/>
  <c r="T40" i="37" s="1"/>
  <c r="T24" i="37"/>
  <c r="T18" i="37"/>
  <c r="T19" i="37" s="1"/>
  <c r="AF15" i="44"/>
  <c r="V34" i="44"/>
  <c r="V27" i="44"/>
  <c r="V21" i="44"/>
  <c r="AH36" i="45"/>
  <c r="AJ36" i="45" s="1"/>
  <c r="AN36" i="45" s="1"/>
  <c r="AH35" i="45"/>
  <c r="AJ35" i="45" s="1"/>
  <c r="AN35" i="45" s="1"/>
  <c r="AH32" i="45"/>
  <c r="AJ32" i="45" s="1"/>
  <c r="AN32" i="45" s="1"/>
  <c r="AH31" i="45"/>
  <c r="AJ31" i="45" s="1"/>
  <c r="AN31" i="45" s="1"/>
  <c r="AH29" i="45"/>
  <c r="AJ29" i="45" s="1"/>
  <c r="AN29" i="45" s="1"/>
  <c r="AH25" i="45"/>
  <c r="AJ25" i="45" s="1"/>
  <c r="AN25" i="45" s="1"/>
  <c r="AH24" i="45"/>
  <c r="AJ24" i="45" s="1"/>
  <c r="AN24" i="45" s="1"/>
  <c r="AH23" i="45"/>
  <c r="AJ23" i="45" s="1"/>
  <c r="AN23" i="45" s="1"/>
  <c r="AH22" i="45"/>
  <c r="AJ22" i="45" s="1"/>
  <c r="AN22" i="45" s="1"/>
  <c r="AH18" i="45"/>
  <c r="AJ18" i="45" s="1"/>
  <c r="AN18" i="45" s="1"/>
  <c r="AH15" i="45"/>
  <c r="AN15" i="45" s="1"/>
  <c r="V33" i="45"/>
  <c r="V26" i="45"/>
  <c r="V19" i="45"/>
  <c r="V27" i="45" l="1"/>
  <c r="V37" i="45" s="1"/>
  <c r="T28" i="37"/>
  <c r="AH15" i="44"/>
  <c r="AF17" i="44"/>
  <c r="V28" i="44"/>
  <c r="V38" i="44" s="1"/>
  <c r="AL15" i="44" l="1"/>
  <c r="AL17" i="44" s="1"/>
  <c r="AH17" i="44"/>
  <c r="F16" i="34"/>
  <c r="F51" i="43"/>
  <c r="J51" i="43"/>
  <c r="H51" i="43"/>
  <c r="D51" i="43"/>
  <c r="P34" i="44"/>
  <c r="P27" i="44"/>
  <c r="P21" i="44"/>
  <c r="P33" i="45"/>
  <c r="P26" i="45"/>
  <c r="P19" i="45"/>
  <c r="P27" i="45" l="1"/>
  <c r="P37" i="45" s="1"/>
  <c r="P28" i="44"/>
  <c r="P38" i="44" s="1"/>
  <c r="N36" i="37" l="1"/>
  <c r="N40" i="37" s="1"/>
  <c r="N24" i="37"/>
  <c r="N18" i="37"/>
  <c r="N19" i="37" s="1"/>
  <c r="AB27" i="37"/>
  <c r="AD27" i="37" s="1"/>
  <c r="AB26" i="37"/>
  <c r="AD26" i="37" s="1"/>
  <c r="AB14" i="37"/>
  <c r="AD14" i="37" s="1"/>
  <c r="AB23" i="37"/>
  <c r="AD23" i="37" s="1"/>
  <c r="AB21" i="37"/>
  <c r="AD21" i="37" s="1"/>
  <c r="Z18" i="37"/>
  <c r="Z19" i="37" s="1"/>
  <c r="X18" i="37"/>
  <c r="X19" i="37" s="1"/>
  <c r="V18" i="37"/>
  <c r="V19" i="37" s="1"/>
  <c r="R18" i="37"/>
  <c r="R19" i="37" s="1"/>
  <c r="P18" i="37"/>
  <c r="P19" i="37" s="1"/>
  <c r="L18" i="37"/>
  <c r="L19" i="37" s="1"/>
  <c r="H18" i="37"/>
  <c r="H19" i="37" s="1"/>
  <c r="F18" i="37"/>
  <c r="F19" i="37" s="1"/>
  <c r="D18" i="37"/>
  <c r="AB17" i="37"/>
  <c r="AL33" i="45"/>
  <c r="AF33" i="45"/>
  <c r="AD33" i="45"/>
  <c r="AB33" i="45"/>
  <c r="Z33" i="45"/>
  <c r="X33" i="45"/>
  <c r="AH33" i="45" s="1"/>
  <c r="T33" i="45"/>
  <c r="R33" i="45"/>
  <c r="N33" i="45"/>
  <c r="J33" i="45"/>
  <c r="H33" i="45"/>
  <c r="F33" i="45"/>
  <c r="D33" i="45"/>
  <c r="AL26" i="45"/>
  <c r="AF26" i="45"/>
  <c r="AD26" i="45"/>
  <c r="AD27" i="45" s="1"/>
  <c r="AB26" i="45"/>
  <c r="Z26" i="45"/>
  <c r="X26" i="45"/>
  <c r="AH26" i="45" s="1"/>
  <c r="T26" i="45"/>
  <c r="R26" i="45"/>
  <c r="N26" i="45"/>
  <c r="J26" i="45"/>
  <c r="H26" i="45"/>
  <c r="F26" i="45"/>
  <c r="D26" i="45"/>
  <c r="AL19" i="45"/>
  <c r="AF19" i="45"/>
  <c r="AD19" i="45"/>
  <c r="AB19" i="45"/>
  <c r="Z19" i="45"/>
  <c r="X19" i="45"/>
  <c r="T19" i="45"/>
  <c r="R19" i="45"/>
  <c r="N19" i="45"/>
  <c r="J19" i="45"/>
  <c r="H19" i="45"/>
  <c r="F19" i="45"/>
  <c r="D19" i="45"/>
  <c r="AH19" i="45" l="1"/>
  <c r="AB18" i="37"/>
  <c r="AB19" i="37" s="1"/>
  <c r="AD17" i="37"/>
  <c r="D19" i="37"/>
  <c r="AD19" i="37" s="1"/>
  <c r="AD18" i="37"/>
  <c r="AJ33" i="45"/>
  <c r="AN33" i="45" s="1"/>
  <c r="AJ26" i="45"/>
  <c r="AN26" i="45" s="1"/>
  <c r="AJ19" i="45"/>
  <c r="AN19" i="45" s="1"/>
  <c r="R27" i="45"/>
  <c r="R37" i="45" s="1"/>
  <c r="T27" i="45"/>
  <c r="F27" i="45"/>
  <c r="F37" i="45" s="1"/>
  <c r="J27" i="45"/>
  <c r="J37" i="45" s="1"/>
  <c r="N27" i="45"/>
  <c r="N37" i="45" s="1"/>
  <c r="D27" i="45"/>
  <c r="T37" i="45"/>
  <c r="H27" i="45"/>
  <c r="H37" i="45" s="1"/>
  <c r="X27" i="45"/>
  <c r="Z27" i="45"/>
  <c r="Z37" i="45" s="1"/>
  <c r="AB27" i="45"/>
  <c r="AB37" i="45" s="1"/>
  <c r="AF27" i="45"/>
  <c r="AF37" i="45" s="1"/>
  <c r="AL27" i="45"/>
  <c r="AL37" i="45" s="1"/>
  <c r="AD37" i="45"/>
  <c r="N28" i="37"/>
  <c r="X37" i="45" l="1"/>
  <c r="AH37" i="45" s="1"/>
  <c r="AH27" i="45"/>
  <c r="D37" i="45"/>
  <c r="AJ27" i="45"/>
  <c r="AN27" i="45" s="1"/>
  <c r="J25" i="43"/>
  <c r="F25" i="43"/>
  <c r="AJ37" i="45" l="1"/>
  <c r="AN37" i="45" s="1"/>
  <c r="AB39" i="37" l="1"/>
  <c r="AD39" i="37" s="1"/>
  <c r="H25" i="43" l="1"/>
  <c r="D36" i="37" l="1"/>
  <c r="D40" i="37" s="1"/>
  <c r="H36" i="37"/>
  <c r="H40" i="37" s="1"/>
  <c r="AB35" i="37"/>
  <c r="AD35" i="37" s="1"/>
  <c r="AB38" i="37" l="1"/>
  <c r="AD38" i="37" s="1"/>
  <c r="AB33" i="37"/>
  <c r="AD33" i="37" s="1"/>
  <c r="Z36" i="37"/>
  <c r="Z40" i="37" s="1"/>
  <c r="X36" i="37"/>
  <c r="X40" i="37" s="1"/>
  <c r="V36" i="37"/>
  <c r="V40" i="37" s="1"/>
  <c r="R36" i="37"/>
  <c r="R40" i="37" s="1"/>
  <c r="L36" i="37"/>
  <c r="L40" i="37" s="1"/>
  <c r="F36" i="37"/>
  <c r="F40" i="37" s="1"/>
  <c r="AB36" i="37" l="1"/>
  <c r="AF37" i="44" l="1"/>
  <c r="AH37" i="44" s="1"/>
  <c r="AL37" i="44" s="1"/>
  <c r="AF36" i="44"/>
  <c r="AH36" i="44" s="1"/>
  <c r="AL36" i="44" s="1"/>
  <c r="AF32" i="44"/>
  <c r="AH32" i="44" s="1"/>
  <c r="AL32" i="44" s="1"/>
  <c r="AH33" i="44"/>
  <c r="AL33" i="44" s="1"/>
  <c r="AF30" i="44"/>
  <c r="AH30" i="44" s="1"/>
  <c r="AL30" i="44" s="1"/>
  <c r="AF25" i="44" l="1"/>
  <c r="AH25" i="44" s="1"/>
  <c r="AL25" i="44" s="1"/>
  <c r="AF26" i="44"/>
  <c r="AH26" i="44" s="1"/>
  <c r="AL26" i="44" s="1"/>
  <c r="AF24" i="44"/>
  <c r="AH24" i="44" s="1"/>
  <c r="AL24" i="44" s="1"/>
  <c r="AJ21" i="44"/>
  <c r="AD21" i="44"/>
  <c r="AB21" i="44"/>
  <c r="Z21" i="44"/>
  <c r="X21" i="44"/>
  <c r="T21" i="44"/>
  <c r="R21" i="44"/>
  <c r="N21" i="44"/>
  <c r="J21" i="44"/>
  <c r="H21" i="44"/>
  <c r="F21" i="44"/>
  <c r="D21" i="44"/>
  <c r="AF20" i="44"/>
  <c r="AH20" i="44" s="1"/>
  <c r="AL20" i="44" s="1"/>
  <c r="J88" i="43"/>
  <c r="H88" i="43"/>
  <c r="F88" i="43"/>
  <c r="AF21" i="44" l="1"/>
  <c r="AH21" i="44" s="1"/>
  <c r="AL21" i="44" s="1"/>
  <c r="F121" i="43" l="1"/>
  <c r="F123" i="43" s="1"/>
  <c r="J121" i="43"/>
  <c r="J123" i="43" s="1"/>
  <c r="D27" i="44" l="1"/>
  <c r="H32" i="42"/>
  <c r="AB31" i="37"/>
  <c r="AB40" i="37" s="1"/>
  <c r="AD31" i="37" l="1"/>
  <c r="F75" i="34"/>
  <c r="H121" i="43" l="1"/>
  <c r="H123" i="43" s="1"/>
  <c r="J78" i="43"/>
  <c r="J90" i="43" s="1"/>
  <c r="H78" i="43"/>
  <c r="F78" i="43"/>
  <c r="F90" i="43" s="1"/>
  <c r="D78" i="43"/>
  <c r="J53" i="43"/>
  <c r="F53" i="43"/>
  <c r="D25" i="43"/>
  <c r="F125" i="43" l="1"/>
  <c r="J125" i="43"/>
  <c r="H90" i="43"/>
  <c r="H125" i="43" s="1"/>
  <c r="D90" i="43"/>
  <c r="D125" i="43" s="1"/>
  <c r="H53" i="43"/>
  <c r="D53" i="43" l="1"/>
  <c r="J106" i="34"/>
  <c r="J90" i="34"/>
  <c r="J75" i="34"/>
  <c r="J92" i="34" s="1"/>
  <c r="J48" i="34"/>
  <c r="J61" i="34" s="1"/>
  <c r="J29" i="34"/>
  <c r="J16" i="34"/>
  <c r="F106" i="34"/>
  <c r="F90" i="34"/>
  <c r="F92" i="34" s="1"/>
  <c r="F61" i="34"/>
  <c r="F29" i="34"/>
  <c r="F33" i="34" s="1"/>
  <c r="F35" i="34" s="1"/>
  <c r="L117" i="42"/>
  <c r="L94" i="42"/>
  <c r="L32" i="42"/>
  <c r="L52" i="42" s="1"/>
  <c r="H117" i="42"/>
  <c r="H94" i="42"/>
  <c r="H52" i="42"/>
  <c r="D24" i="37"/>
  <c r="AF34" i="44"/>
  <c r="D28" i="37" l="1"/>
  <c r="J93" i="34"/>
  <c r="L105" i="42"/>
  <c r="L108" i="42" s="1"/>
  <c r="L110" i="42" s="1"/>
  <c r="H105" i="42"/>
  <c r="H108" i="42" s="1"/>
  <c r="H110" i="42" s="1"/>
  <c r="F93" i="34"/>
  <c r="J35" i="34"/>
  <c r="D90" i="34" l="1"/>
  <c r="H75" i="34"/>
  <c r="D16" i="34" l="1"/>
  <c r="AF27" i="44" l="1"/>
  <c r="D29" i="34" l="1"/>
  <c r="D33" i="34" s="1"/>
  <c r="D35" i="34" l="1"/>
  <c r="F117" i="42"/>
  <c r="Z24" i="37" l="1"/>
  <c r="Z28" i="37" s="1"/>
  <c r="X24" i="37"/>
  <c r="X28" i="37" s="1"/>
  <c r="V24" i="37"/>
  <c r="V28" i="37" s="1"/>
  <c r="R24" i="37"/>
  <c r="R28" i="37" s="1"/>
  <c r="P24" i="37"/>
  <c r="P28" i="37" s="1"/>
  <c r="L24" i="37"/>
  <c r="L28" i="37" s="1"/>
  <c r="H24" i="37"/>
  <c r="H28" i="37" s="1"/>
  <c r="F24" i="37"/>
  <c r="AJ34" i="44"/>
  <c r="AD34" i="44"/>
  <c r="AB34" i="44"/>
  <c r="Z34" i="44"/>
  <c r="Z38" i="44" s="1"/>
  <c r="X34" i="44"/>
  <c r="X38" i="44" s="1"/>
  <c r="T34" i="44"/>
  <c r="R34" i="44"/>
  <c r="N34" i="44"/>
  <c r="N38" i="44" s="1"/>
  <c r="J34" i="44"/>
  <c r="H34" i="44"/>
  <c r="F34" i="44"/>
  <c r="D34" i="44"/>
  <c r="AJ27" i="44"/>
  <c r="AJ28" i="44" s="1"/>
  <c r="AD27" i="44"/>
  <c r="AD28" i="44" s="1"/>
  <c r="AB27" i="44"/>
  <c r="AB28" i="44" s="1"/>
  <c r="Z27" i="44"/>
  <c r="Z28" i="44" s="1"/>
  <c r="X27" i="44"/>
  <c r="X28" i="44" s="1"/>
  <c r="T27" i="44"/>
  <c r="T28" i="44" s="1"/>
  <c r="R27" i="44"/>
  <c r="R28" i="44" s="1"/>
  <c r="N27" i="44"/>
  <c r="N28" i="44" s="1"/>
  <c r="J27" i="44"/>
  <c r="J28" i="44" s="1"/>
  <c r="H27" i="44"/>
  <c r="F27" i="44"/>
  <c r="F28" i="44" s="1"/>
  <c r="D28" i="44"/>
  <c r="F28" i="37" l="1"/>
  <c r="T38" i="44"/>
  <c r="J38" i="44"/>
  <c r="AJ38" i="44"/>
  <c r="AB38" i="44"/>
  <c r="D38" i="44"/>
  <c r="F38" i="44"/>
  <c r="AD38" i="44"/>
  <c r="R38" i="44"/>
  <c r="AH34" i="44"/>
  <c r="AL34" i="44" s="1"/>
  <c r="H28" i="44"/>
  <c r="H38" i="44" s="1"/>
  <c r="AH27" i="44"/>
  <c r="AL27" i="44" s="1"/>
  <c r="AB24" i="37"/>
  <c r="AB28" i="37" s="1"/>
  <c r="AF28" i="44"/>
  <c r="AF38" i="44" s="1"/>
  <c r="AD24" i="37" l="1"/>
  <c r="AD28" i="37"/>
  <c r="AH28" i="44"/>
  <c r="D48" i="34"/>
  <c r="AH38" i="44" l="1"/>
  <c r="AL28" i="44"/>
  <c r="AL38" i="44" s="1"/>
  <c r="D75" i="34" l="1"/>
  <c r="D92" i="34" s="1"/>
  <c r="J117" i="42" l="1"/>
  <c r="H90" i="34" l="1"/>
  <c r="H29" i="34" l="1"/>
  <c r="H16" i="34" l="1"/>
  <c r="J94" i="42"/>
  <c r="H33" i="34" l="1"/>
  <c r="H35" i="34" s="1"/>
  <c r="J32" i="42" s="1"/>
  <c r="H48" i="34" l="1"/>
  <c r="H92" i="34"/>
  <c r="H61" i="34" l="1"/>
  <c r="J52" i="42"/>
  <c r="D61" i="34"/>
  <c r="H93" i="34" l="1"/>
  <c r="J105" i="42"/>
  <c r="J108" i="42" s="1"/>
  <c r="J110" i="42" s="1"/>
  <c r="D93" i="34"/>
  <c r="F32" i="42"/>
  <c r="F52" i="42" s="1"/>
  <c r="P36" i="37" l="1"/>
  <c r="P40" i="37" s="1"/>
  <c r="AD40" i="37" s="1"/>
  <c r="H106" i="34"/>
  <c r="F105" i="42"/>
  <c r="F108" i="42" s="1"/>
  <c r="F110" i="42" s="1"/>
  <c r="AD36" i="37" l="1"/>
</calcChain>
</file>

<file path=xl/sharedStrings.xml><?xml version="1.0" encoding="utf-8"?>
<sst xmlns="http://schemas.openxmlformats.org/spreadsheetml/2006/main" count="637" uniqueCount="339">
  <si>
    <t>บริษัท เจริญโภคภัณฑ์อาหาร จำกัด (มหาชน) และบริษัทย่อย</t>
  </si>
  <si>
    <t>งบฐานะการเงิน</t>
  </si>
  <si>
    <t>(หน่วย: พันบาท)</t>
  </si>
  <si>
    <t>งบการเงินรวม</t>
  </si>
  <si>
    <t>งบการเงินเฉพาะกิจการ</t>
  </si>
  <si>
    <t>31 มีนาคม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</si>
  <si>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</si>
  <si>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</si>
  <si>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</si>
  <si>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</si>
  <si>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</si>
  <si>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</si>
  <si>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>เงินฝากสถาบันการเงินที่มีข้อจำกัดในการเบิกใช้</t>
  </si>
  <si>
    <r>
      <t>ลูกหนี้การค้าและลูกหนี้</t>
    </r>
    <r>
      <rPr>
        <sz val="15"/>
        <rFont val="Angsana New"/>
        <family val="1"/>
      </rPr>
      <t xml:space="preserve">หมุนเวียนอื่น </t>
    </r>
  </si>
  <si>
    <t>ค่าใช้จ่ายจ่ายล่วงหน้า</t>
  </si>
  <si>
    <t>เงินปันผลค้างรับ</t>
  </si>
  <si>
    <t>เงินจ่ายล่วงหน้าค่าสินค้า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</si>
  <si>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</si>
  <si>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</si>
  <si>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</si>
  <si>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สินค้าคงเหลือ</t>
  </si>
  <si>
    <t>สินทรัพย์ชีวภาพหมุนเวียน</t>
  </si>
  <si>
    <t>สินทรัพย์ทางการเงินหมุนเวียนอื่น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</si>
  <si>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</si>
  <si>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</si>
  <si>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</si>
  <si>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</si>
  <si>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</si>
  <si>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</si>
  <si>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</si>
  <si>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</si>
  <si>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</si>
  <si>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</si>
  <si>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</si>
  <si>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</si>
  <si>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</si>
  <si>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</si>
  <si>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</si>
  <si>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</si>
  <si>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</si>
  <si>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</si>
  <si>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</si>
  <si>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</si>
  <si>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</si>
  <si>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</si>
  <si>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</si>
  <si>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</si>
  <si>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</si>
  <si>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</si>
  <si>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เจ้าหนี้การค้าและเจ้าหนี้หมุนเวียนอื่น</t>
  </si>
  <si>
    <t>ค่าใช้จ่ายในการดำเนินงานค้างจ่าย</t>
  </si>
  <si>
    <t>ส่วนของเงินกู้ยืมระยะยาวที่ถึงกำหนดชำระ</t>
  </si>
  <si>
    <t xml:space="preserve">   ภายในหนึ่งปี</t>
  </si>
  <si>
    <t>ส่วนของหนี้สินตามสัญญาเช่าที่ถึงกำหนดชำระ</t>
  </si>
  <si>
    <t>ส่วนของหุ้นกู้ที่ถึงกำหนดชำระภายในหนึ่งปี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</si>
  <si>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</si>
  <si>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</si>
  <si>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</si>
  <si>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</si>
  <si>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</si>
  <si>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</si>
  <si>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เงินกู้ยืมระยะยาว</t>
  </si>
  <si>
    <t>หนี้สินตามสัญญาเช่า</t>
  </si>
  <si>
    <t>หุ้นกู้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</si>
  <si>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</si>
  <si>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</si>
  <si>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</si>
  <si>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</si>
  <si>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</si>
  <si>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</si>
  <si>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</si>
  <si>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</si>
  <si>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</si>
  <si>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</si>
  <si>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</si>
  <si>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</si>
  <si>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</si>
  <si>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</si>
  <si>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ส่วนเกินทุนจากการเปลี่ยนแปลงส่วนได้เสีย</t>
  </si>
  <si>
    <t xml:space="preserve">   ในบริษัทย่อย บริษัทร่วม และการร่วมค้า</t>
  </si>
  <si>
    <t>ส่วนเกิน (ต่ำกว่า) ทุนจากรายการกับกิจการ</t>
  </si>
  <si>
    <t xml:space="preserve">   ภายใต้การควบคุมเดียวกัน</t>
  </si>
  <si>
    <t>ส่วนเกินทุนอื่น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</si>
  <si>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</si>
  <si>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</si>
  <si>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</si>
  <si>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   ทุนสำรองหุ้นทุนซื้อคืน</t>
  </si>
  <si>
    <t xml:space="preserve">   ยังไม่ได้จัดสรร</t>
  </si>
  <si>
    <t>หุ้นทุนซื้อคืน</t>
  </si>
  <si>
    <t>หุ้นกู้ด้อยสิทธิที่มีลักษณะคล้ายทุน</t>
  </si>
  <si>
    <t>องค์ประกอบอื่นของส่วนของผู้ถือหุ้น</t>
  </si>
  <si>
    <t>รวมส่วนของบริษัทใหญ่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</si>
  <si>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</si>
  <si>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</si>
  <si>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</si>
  <si>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</si>
  <si>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</si>
  <si>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31 มีนาคม</t>
  </si>
  <si>
    <t xml:space="preserve">รายได้ </t>
  </si>
  <si>
    <t>รายได้จากการขายสินค้า</t>
  </si>
  <si>
    <t>รายได้ดอกเบี้ย</t>
  </si>
  <si>
    <t>กำไรจากเงินลงทุน</t>
  </si>
  <si>
    <t>เงินปันผลรับ</t>
  </si>
  <si>
    <t>3, 4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</si>
  <si>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</si>
  <si>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</si>
  <si>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</si>
  <si>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</si>
  <si>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</si>
  <si>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</si>
  <si>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</si>
  <si>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(กำไร) ขาดทุนจากการเปลี่ยนแปลงมูลค่า</t>
  </si>
  <si>
    <t xml:space="preserve">   ยุติธรรมของสินทรัพย์ชีวภาพ</t>
  </si>
  <si>
    <t>(กลับรายการ) ขาดทุนจากการด้อยค่า</t>
  </si>
  <si>
    <t>ขาดทุนจากเงินลงทุน</t>
  </si>
  <si>
    <t>ขาดทุนจากอัตราแลกเปลี่ยนสุทธิ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</si>
  <si>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</si>
  <si>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</si>
  <si>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</si>
  <si>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 (ขาดทุน) จากเงินลงทุนในบริษัทร่วม </t>
  </si>
  <si>
    <t xml:space="preserve">   และการร่วมค้าที่ใช้วิธีส่วนได้เสีย</t>
  </si>
  <si>
    <t>กำไร (ขาดทุน) ก่อนค่าใช้จ่าย (รายได้) ภาษีเงินได้</t>
  </si>
  <si>
    <t xml:space="preserve">ค่าใช้จ่าย (รายได้) ภาษีเงินได้ </t>
  </si>
  <si>
    <t>กำไร (ขาดทุน) สำหรับงวด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</si>
  <si>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</si>
  <si>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</si>
  <si>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</si>
  <si>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</si>
  <si>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</si>
  <si>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</si>
  <si>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</si>
  <si>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</si>
  <si>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>ผลขาดทุนจากการป้องกันความเสี่ยงกระแสเงินสด</t>
  </si>
  <si>
    <t xml:space="preserve">ผลกำไรจากการป้องกันความเสี่ยงของเงินลงทุนสุทธิ </t>
  </si>
  <si>
    <t xml:space="preserve">   ในหน่วยงานต่างประเทศ</t>
  </si>
  <si>
    <t>ส่วนแบ่งกำไร (ขาดทุน) เบ็ดเสร็จอื่นของบริษัทร่วม</t>
  </si>
  <si>
    <t>ภาษีเงินได้ของรายการที่อาจถูกจัดประเภทใหม่</t>
  </si>
  <si>
    <t xml:space="preserve">   ไว้ในกำไรหรือขาดทุนในภายหลัง 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</si>
  <si>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</si>
  <si>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</si>
  <si>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</si>
  <si>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ผลขาดทุนจากเงินลงทุนในตราสารทุนที่</t>
  </si>
  <si>
    <r>
      <t xml:space="preserve">  </t>
    </r>
    <r>
      <rPr>
        <sz val="15"/>
        <rFont val="Angsana New"/>
        <family val="1"/>
      </rPr>
      <t>กำหนดให้วัดมูลค่าด้วยมูลค่ายุติธรรมผ่าน</t>
    </r>
  </si>
  <si>
    <t xml:space="preserve">  กำไรขาดทุนเบ็ดเสร็จอื่น</t>
  </si>
  <si>
    <t>ผลขาดทุนจากการวัดมูลค่าใหม่ของ</t>
  </si>
  <si>
    <t xml:space="preserve">   ผลประโยชน์พนักงานที่กำหนดไว้</t>
  </si>
  <si>
    <t>ผลขาดทุนจากการตีราคาสินทรัพย์ใหม่</t>
  </si>
  <si>
    <t>ส่วนแบ่งกำไรขาดทุนเบ็ดเสร็จอื่นของบริษัทร่วม</t>
  </si>
  <si>
    <t xml:space="preserve">   ที่ใช้วิธีส่วนได้เสีย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</si>
  <si>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</si>
  <si>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</si>
  <si>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เบ็ดเสร็จอื่นสำหรับงวด</t>
  </si>
  <si>
    <t xml:space="preserve">   - สุทธิจากภาษี</t>
  </si>
  <si>
    <t>กำไร (ขาดทุน) เบ็ดเสร็จรวมสำหรับงวด</t>
  </si>
  <si>
    <t>การแบ่งปันกำไร (ขาดทุน) เบ็ดเสร็จรวม</t>
  </si>
  <si>
    <t>งบการเปลี่ยนแปลงส่วนของผู้ถือหุ้น (ไม่ได้ตรวจสอบ)</t>
  </si>
  <si>
    <t xml:space="preserve">ส่วนเกิน </t>
  </si>
  <si>
    <t>ผลกำไร</t>
  </si>
  <si>
    <t>(ต่ำกว่า) ทุนจาก</t>
  </si>
  <si>
    <t>จากการ</t>
  </si>
  <si>
    <t>ผลกำไร (ขาดทุน)</t>
  </si>
  <si>
    <t>การเปลี่ยนแปลง</t>
  </si>
  <si>
    <t>ส่วนต่ำกว่าทุน</t>
  </si>
  <si>
    <t>(ขาดทุน)</t>
  </si>
  <si>
    <t>ป้องกัน</t>
  </si>
  <si>
    <t>จากเงินลงทุนใน</t>
  </si>
  <si>
    <t>ส่วนได้เสีย</t>
  </si>
  <si>
    <t>จากรายการ</t>
  </si>
  <si>
    <t>ความเสี่ยงของ</t>
  </si>
  <si>
    <r>
      <t>ตราสารทุนที่</t>
    </r>
    <r>
      <rPr>
        <sz val="15"/>
        <rFont val="Angsana New"/>
        <family val="1"/>
      </rPr>
      <t>กำหนด</t>
    </r>
  </si>
  <si>
    <t>ผลต่างของ</t>
  </si>
  <si>
    <t>รวม</t>
  </si>
  <si>
    <t>ทุน</t>
  </si>
  <si>
    <t>ในบริษัทย่อย</t>
  </si>
  <si>
    <t>กับกิจการภาย</t>
  </si>
  <si>
    <t>สำรอง</t>
  </si>
  <si>
    <t>หุ้นกู้ด้อยสิทธิ</t>
  </si>
  <si>
    <t>เงินลงทุนสุทธิ</t>
  </si>
  <si>
    <t>ให้วัดมูลค่ายุติธรรม</t>
  </si>
  <si>
    <t>อัตราแลกเปลี่ยน</t>
  </si>
  <si>
    <t>องค์ประกอบอื่น</t>
  </si>
  <si>
    <t>ที่ออกและ</t>
  </si>
  <si>
    <t>ส่วนเกิน</t>
  </si>
  <si>
    <t>บริษัทร่วม</t>
  </si>
  <si>
    <t>ใต้การควบคุม</t>
  </si>
  <si>
    <t>ทุนสำรอง</t>
  </si>
  <si>
    <t>หุ้นทุน</t>
  </si>
  <si>
    <t>ยังไม่ได้</t>
  </si>
  <si>
    <t>ที่มีลักษณะ</t>
  </si>
  <si>
    <t>ตีราคา</t>
  </si>
  <si>
    <t>ความเสี่ยง</t>
  </si>
  <si>
    <t>ในหน่วยงาน</t>
  </si>
  <si>
    <t>ผ่านกำไรขาดทุน</t>
  </si>
  <si>
    <t>จากการแปลงค่า</t>
  </si>
  <si>
    <t>ของ</t>
  </si>
  <si>
    <t xml:space="preserve"> รวมส่วนของ </t>
  </si>
  <si>
    <t>ที่ไม่มีอำนาจ</t>
  </si>
  <si>
    <t>รวมส่วนของ</t>
  </si>
  <si>
    <t xml:space="preserve">ชำระแล้ว </t>
  </si>
  <si>
    <t>มูลค่าหุ้นสามัญ</t>
  </si>
  <si>
    <t>และการร่วมค้า</t>
  </si>
  <si>
    <t>เดียวกัน</t>
  </si>
  <si>
    <t>ตามกฎหมาย</t>
  </si>
  <si>
    <t xml:space="preserve">ซื้อคืน </t>
  </si>
  <si>
    <t>จัดสรร</t>
  </si>
  <si>
    <t>คล้ายทุน</t>
  </si>
  <si>
    <t>สินทรัพย์ใหม่</t>
  </si>
  <si>
    <t>กระแสเงินสด</t>
  </si>
  <si>
    <t>ต่างประเทศ</t>
  </si>
  <si>
    <t>เบ็ดเสร็จอื่น</t>
  </si>
  <si>
    <t>งบการเงิน</t>
  </si>
  <si>
    <t xml:space="preserve"> บริษัทใหญ่ </t>
  </si>
  <si>
    <t>ควบคุม</t>
  </si>
  <si>
    <t>ผู้ถือหุ้น</t>
  </si>
  <si>
    <t>สำหรับงวดสามเดือนสิ้นสุดวันที่ 31 มีนาคม 2566</t>
  </si>
  <si>
    <t>ยอดคงเหลือ ณ วันที่ 1 มกราคม 2566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</si>
  <si>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</si>
  <si>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</si>
  <si>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ซื้อหุ้นคืน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</si>
  <si>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</si>
  <si>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</si>
  <si>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</si>
  <si>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</si>
  <si>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 และการร่วมค้า</t>
  </si>
  <si>
    <t xml:space="preserve">   บริษัทย่อยออกหุ้นเพิ่มทุน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</si>
  <si>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</si>
  <si>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 บริษัทร่วม และการร่วมค้า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</si>
  <si>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</si>
  <si>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</si>
  <si>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ขาดทุน</t>
  </si>
  <si>
    <t xml:space="preserve">   กำไรขาดทุนเบ็ดเสร็จอื่น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</si>
  <si>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</si>
  <si>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</si>
  <si>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 (ขาดทุน) เบ็ดเสร็จสำหรับงวด</t>
  </si>
  <si>
    <t xml:space="preserve">ดอกเบี้ยจ่ายและค่าใช้จ่ายที่เกี่ยวข้องสำหรับหุ้นกู้ด้อยสิทธิที่มีลักษณะคล้ายทุน </t>
  </si>
  <si>
    <t xml:space="preserve">   - สุทธิจากภาษีเงินได้</t>
  </si>
  <si>
    <t>โอนไปกำไรสะสม</t>
  </si>
  <si>
    <t>ยอดคงเหลือ ณ วันที่ 31 มีนาคม 2566</t>
  </si>
  <si>
    <t>สำหรับงวดสามเดือนสิ้นสุดวันที่ 31 มีนาคม 2567</t>
  </si>
  <si>
    <t xml:space="preserve">ยอดคงเหลือ ณ วันที่ 31 ธันวาคม 2566 ตามที่รายงานในงวดก่อน </t>
  </si>
  <si>
    <t xml:space="preserve">   ผลกระทบจากมาตรฐานการบัญชี ฉบับที่ 29</t>
  </si>
  <si>
    <t>2</t>
  </si>
  <si>
    <t>ยอดคงเหลือ ณ วันที่ 1 มกราคม 2567</t>
  </si>
  <si>
    <t xml:space="preserve">   เงินปันผลจ่าย</t>
  </si>
  <si>
    <t xml:space="preserve">   การเปลี่ยนแปลงในส่วนได้เสียของบริษัทย่อย</t>
  </si>
  <si>
    <t xml:space="preserve">   รวมการเปลี่ยนแปลงในส่วนได้เสียของบริษัทย่อย</t>
  </si>
  <si>
    <t xml:space="preserve">   กำไร</t>
  </si>
  <si>
    <t>ยอดคงเหลือ ณ วันที่ 31 มีนาคม 2567</t>
  </si>
  <si>
    <t>บริษัท เจริญโภคภัณฑ์อาหาร จำกัด  (มหาชน) และบริษัทย่อย</t>
  </si>
  <si>
    <t>ส่วนเกินทุน</t>
  </si>
  <si>
    <t>จากรายการกับ</t>
  </si>
  <si>
    <t>กิจการภายใต้</t>
  </si>
  <si>
    <t>จากการตีราคา</t>
  </si>
  <si>
    <t xml:space="preserve"> มูลค่าหุ้นสามัญ</t>
  </si>
  <si>
    <t>การควบคุมเดียวกัน</t>
  </si>
  <si>
    <t xml:space="preserve">       - อื่นๆ</t>
  </si>
  <si>
    <t>ดอกเบี้ยจ่ายและค่าใช้จ่ายอื่นสำหรับหุ้นกู้ด้อยสิทธิที่มีลักษณะคล้ายทุน</t>
  </si>
  <si>
    <t>งบกระแสเงินสด (ไม่ได้ตรวจสอบ)</t>
  </si>
  <si>
    <t xml:space="preserve">   สำหรับงวดสามเดือนสิ้นสุด วันที่ 31 มีนาคม</t>
  </si>
  <si>
    <t>กระแสเงินสดจากกิจกรรมดำเนินงาน</t>
  </si>
  <si>
    <t>ปรับรายการที่กระทบกำไร (ขาดทุน) เป็นเงินสดรับ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</si>
  <si>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</si>
  <si>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</si>
  <si>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</si>
  <si>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</si>
  <si>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>(กลับรายการ) ผลขาดทุนจากการปรับลดมูลค่าสินค้าคงเหลือ</t>
  </si>
  <si>
    <t>ต้นทุนทางการเงิน</t>
  </si>
  <si>
    <t>(กำไร) ขาดทุนจากเงินลงทุน</t>
  </si>
  <si>
    <t>กำไรจากการขายบริษัทย่อย</t>
  </si>
  <si>
    <t>(กำไร) ขาดทุนจากการขายและตัดจำหน่าย</t>
  </si>
  <si>
    <t xml:space="preserve">   ที่ดิน อาคาร และอุปกรณ์ และสินทรัพย์สิทธิการใช้ </t>
  </si>
  <si>
    <t>(กำไร) ขาดทุนจากอัตราแลกเปลี่ยนที่ยังไม่เกิดขึ้นจริง</t>
  </si>
  <si>
    <t>(กำไร) ขาดทุนจากการเปลี่ยนแปลงมูลค่ายุติธรรม</t>
  </si>
  <si>
    <t xml:space="preserve">   ของสินทรัพย์ชีวภาพ</t>
  </si>
  <si>
    <t xml:space="preserve">ส่วนแบ่ง (กำไร) ขาดทุนจากเงินลงทุนในบริษัทร่วม </t>
  </si>
  <si>
    <t>ค่าใช้จ่าย (รายได้) ภาษีเงินได้</t>
  </si>
  <si>
    <t xml:space="preserve">   สำหรับงวดสามเดือนสิ้นสุด 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</si>
  <si>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</si>
  <si>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</si>
  <si>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 xml:space="preserve">ลูกหนี้การค้าและลูกหนี้หมุนเวียนอื่น </t>
  </si>
  <si>
    <t>สินทรัพย์ชีวภาพ</t>
  </si>
  <si>
    <t xml:space="preserve">เจ้าหนี้การค้าและเจ้าหนี้หมุนเวียนอื่น </t>
  </si>
  <si>
    <t>จ่ายผลประโยชน์พนักงาน</t>
  </si>
  <si>
    <t>จ่ายภาษีเงินได้</t>
  </si>
  <si>
    <t>กระแสเงินสดสุทธิได้มาจาก (ใช้ไปใน) กิจกรรมดำเนินงาน</t>
  </si>
  <si>
    <t>กระแสเงินสดจากกิจกรรมลงทุน</t>
  </si>
  <si>
    <t>ดอกเบี้ยรับ</t>
  </si>
  <si>
    <t>เงินสดรับ (จ่าย) จากการให้กู้ยืมระยะสั้นแก่กิจการที่เกี่ยวข้องกัน</t>
  </si>
  <si>
    <t>เงินสดรับจากการให้กู้ยืมระยะสั้นแก่บริษัทอื่น</t>
  </si>
  <si>
    <t>เงินสดจ่ายจากสินทรัพย์ทางการเงินอื่น</t>
  </si>
  <si>
    <t>เงินสดจ่ายเพื่อซื้อเงินลงทุน และเพิ่มทุน</t>
  </si>
  <si>
    <t>เงินสดรับจากการขายเงินลงทุน</t>
  </si>
  <si>
    <t>เงินสดรับจากการขายบริษัทย่อย</t>
  </si>
  <si>
    <t>ผลกระทบเงินสดจากการสูญเสียการควบคุมในบริษัทย่อย</t>
  </si>
  <si>
    <t>เงินสดรับจากการให้กู้ยืมระยะยาวแก่กิจการที่เกี่ยวข้องกัน</t>
  </si>
  <si>
    <t>เงินสดจ่ายเพื่อซื้อที่ดิน อาคารและอุปกรณ์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</si>
  <si>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</si>
  <si>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</si>
  <si>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 xml:space="preserve">เงินสดรับจากการขายสินทรัพย์ไม่มีตัวตนอื่น 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</si>
  <si>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</si>
  <si>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</si>
  <si>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เงินสดจ่ายเพื่อชำระคืนเงินกู้ยืมระยะสั้นจากสถาบันการเงิน</t>
  </si>
  <si>
    <t xml:space="preserve">เงินสดรับจาก (จ่ายเพื่อชำระคืน) ตั๋วแลกเงิน 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</si>
  <si>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</si>
  <si>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</si>
  <si>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</si>
  <si>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</si>
  <si>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</si>
  <si>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</si>
  <si>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</si>
  <si>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</si>
  <si>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</si>
  <si>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เงินปันผลจ่ายให้ผู้ถือหุ้นของบริษัท และส่วนได้เสีย</t>
  </si>
  <si>
    <t xml:space="preserve">   ที่ไม่มีอำนาจควบคุม</t>
  </si>
  <si>
    <t>เงินสดจ่ายเพื่อซื้อหุ้นทุนซื้อคืน</t>
  </si>
  <si>
    <t>เงินสดรับจากการออกหุ้นสามัญเพิ่มทุนของบริษัทย่อย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</si>
  <si>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</si>
  <si>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</si>
  <si>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</si>
  <si>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</si>
  <si>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</si>
  <si>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</si>
  <si>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 ณ 1 มกราคม</t>
  </si>
  <si>
    <t>เงินสดและรายการเทียบเท่าเงินสด ณ 31 มีนาคม</t>
  </si>
  <si>
    <t>ข้อมูลงบกระแสเงินสดเปิดเผยเพิ่มเติม</t>
  </si>
  <si>
    <t>1.</t>
  </si>
  <si>
    <t>ประกอบด้วย</t>
  </si>
  <si>
    <t>เงินเบิกเกินบัญชี</t>
  </si>
  <si>
    <t>สุทธิ</t>
  </si>
  <si>
    <t>2.</t>
  </si>
  <si>
    <t>รายการที่ไม่ใช่เงินสด</t>
  </si>
  <si>
    <t>ในระหว่างไตรมาสที่ 1 ปี 2567 บริษัทได้ซื้อเงินลงทุนในบริษัทย่อยแห่งหนึ่งเป็นจำนวนเงิน 14,264 ล้านบาท โดยชำระค่าหุ้นด้วยการ</t>
  </si>
  <si>
    <t>หักลบกลบหนี้ (ดูรายละเอียดในหมายเหตุข้อ 4)</t>
  </si>
  <si>
    <t>กำไร (ขาดทุน) ต่อหุ้นขั้นพื้นฐานและ</t>
  </si>
  <si>
    <r>
      <t xml:space="preserve">   กำไร (ขาดทุน) ต่อหุ้นปรับลด </t>
    </r>
    <r>
      <rPr>
        <b/>
        <i/>
        <sz val="15"/>
        <color rgb="FF000000"/>
        <rFont val="Angsana New"/>
        <family val="1"/>
      </rPr>
      <t>(บาท)</t>
    </r>
  </si>
  <si>
    <t>3, 11</t>
  </si>
  <si>
    <t>7, 11</t>
  </si>
  <si>
    <t>4, 5</t>
  </si>
  <si>
    <t xml:space="preserve">   หนี้สูญของลูกหนี้การค้าและลูกหนี้หมุนเวียนอื่น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</si>
</sst>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_-* #,##0.00_-;\-* #,##0.00_-;_-* &quot;-&quot;??_-;_-@_-"/>
    <numFmt numFmtId="169" formatCode="_(* #,##0.00000_);_(* \(#,##0.00000\);_(* &quot;-&quot;??_);_(@_)"/>
    <numFmt numFmtId="170" formatCode="_(* #,##0.0000_);_(* \(#,##0.0000\);_(* &quot;-&quot;??_);_(@_)"/>
    <numFmt numFmtId="171" formatCode="_(* #,##0.0_);_(* \(#,##0.0\);_(* &quot;-&quot;?_);_(@_)"/>
  </numFmts>
  <fonts count="30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4"/>
      <name val="AngsanaUPC"/>
      <family val="1"/>
      <charset val="222"/>
    </font>
    <font>
      <sz val="15"/>
      <color rgb="FFFF0000"/>
      <name val="Angsana New"/>
      <family val="1"/>
    </font>
    <font>
      <b/>
      <sz val="15"/>
      <color rgb="FF000000"/>
      <name val="Angsana New"/>
      <family val="1"/>
    </font>
    <font>
      <b/>
      <i/>
      <sz val="15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24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208">
    <xf numFmtId="0" fontId="0" fillId="0" borderId="0" xfId="0"/>
    <xf numFmtId="164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right"/>
    </xf>
    <xf numFmtId="164" fontId="5" fillId="0" borderId="1" xfId="1" applyNumberFormat="1" applyFont="1" applyFill="1" applyBorder="1" applyAlignment="1"/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6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164" fontId="9" fillId="0" borderId="0" xfId="1" applyNumberFormat="1" applyFont="1" applyFill="1" applyAlignment="1"/>
    <xf numFmtId="164" fontId="7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5" fillId="0" borderId="3" xfId="1" applyNumberFormat="1" applyFont="1" applyFill="1" applyBorder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6" fillId="0" borderId="0" xfId="1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right"/>
    </xf>
    <xf numFmtId="43" fontId="6" fillId="0" borderId="0" xfId="3" applyFont="1" applyFill="1" applyAlignment="1">
      <alignment horizontal="right"/>
    </xf>
    <xf numFmtId="41" fontId="6" fillId="0" borderId="5" xfId="3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/>
    <xf numFmtId="49" fontId="9" fillId="0" borderId="0" xfId="0" applyNumberFormat="1" applyFont="1"/>
    <xf numFmtId="49" fontId="10" fillId="0" borderId="0" xfId="0" applyNumberFormat="1" applyFont="1"/>
    <xf numFmtId="0" fontId="6" fillId="0" borderId="0" xfId="0" applyFon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27" fillId="0" borderId="0" xfId="0" applyFont="1"/>
    <xf numFmtId="43" fontId="10" fillId="0" borderId="0" xfId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164" fontId="23" fillId="0" borderId="0" xfId="0" applyNumberFormat="1" applyFont="1"/>
    <xf numFmtId="0" fontId="23" fillId="0" borderId="0" xfId="0" applyFont="1"/>
    <xf numFmtId="165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/>
    <xf numFmtId="0" fontId="0" fillId="0" borderId="0" xfId="0" applyAlignment="1">
      <alignment horizontal="left"/>
    </xf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49" fontId="6" fillId="0" borderId="0" xfId="0" applyNumberFormat="1" applyFont="1"/>
    <xf numFmtId="49" fontId="9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41" fontId="27" fillId="0" borderId="0" xfId="0" applyNumberFormat="1" applyFont="1"/>
    <xf numFmtId="43" fontId="9" fillId="0" borderId="0" xfId="3" applyFont="1" applyFill="1" applyAlignment="1">
      <alignment horizontal="right"/>
    </xf>
    <xf numFmtId="164" fontId="9" fillId="0" borderId="0" xfId="0" applyNumberFormat="1" applyFont="1" applyAlignment="1">
      <alignment horizontal="center"/>
    </xf>
    <xf numFmtId="164" fontId="0" fillId="0" borderId="0" xfId="0" applyNumberFormat="1"/>
    <xf numFmtId="165" fontId="6" fillId="0" borderId="0" xfId="0" applyNumberFormat="1" applyFont="1"/>
    <xf numFmtId="165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0" fontId="0" fillId="0" borderId="0" xfId="0" quotePrefix="1"/>
    <xf numFmtId="164" fontId="0" fillId="0" borderId="1" xfId="0" applyNumberFormat="1" applyBorder="1"/>
    <xf numFmtId="165" fontId="10" fillId="0" borderId="3" xfId="0" applyNumberFormat="1" applyFont="1" applyBorder="1" applyAlignment="1">
      <alignment horizontal="right"/>
    </xf>
    <xf numFmtId="43" fontId="23" fillId="0" borderId="0" xfId="1" applyFont="1" applyFill="1"/>
    <xf numFmtId="49" fontId="4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0" fontId="8" fillId="0" borderId="0" xfId="0" applyFont="1" applyAlignment="1">
      <alignment horizontal="center"/>
    </xf>
    <xf numFmtId="37" fontId="5" fillId="0" borderId="0" xfId="0" applyNumberFormat="1" applyFont="1"/>
    <xf numFmtId="165" fontId="6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4" fillId="0" borderId="0" xfId="0" applyFont="1"/>
    <xf numFmtId="165" fontId="0" fillId="0" borderId="0" xfId="1" applyNumberFormat="1" applyFont="1" applyFill="1"/>
    <xf numFmtId="165" fontId="0" fillId="0" borderId="1" xfId="0" applyNumberFormat="1" applyBorder="1"/>
    <xf numFmtId="164" fontId="6" fillId="0" borderId="0" xfId="3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/>
    <xf numFmtId="164" fontId="0" fillId="0" borderId="0" xfId="1" applyNumberFormat="1" applyFont="1" applyFill="1"/>
    <xf numFmtId="165" fontId="6" fillId="0" borderId="1" xfId="0" applyNumberFormat="1" applyFont="1" applyBorder="1"/>
    <xf numFmtId="165" fontId="6" fillId="0" borderId="4" xfId="0" applyNumberFormat="1" applyFont="1" applyBorder="1"/>
    <xf numFmtId="165" fontId="6" fillId="0" borderId="2" xfId="0" applyNumberFormat="1" applyFont="1" applyBorder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wrapText="1"/>
    </xf>
    <xf numFmtId="0" fontId="11" fillId="0" borderId="0" xfId="0" applyFont="1"/>
    <xf numFmtId="0" fontId="17" fillId="0" borderId="0" xfId="0" applyFont="1"/>
    <xf numFmtId="41" fontId="23" fillId="0" borderId="0" xfId="0" applyNumberFormat="1" applyFont="1"/>
    <xf numFmtId="0" fontId="0" fillId="0" borderId="0" xfId="7" quotePrefix="1" applyFont="1" applyAlignment="1">
      <alignment horizontal="left"/>
    </xf>
    <xf numFmtId="37" fontId="5" fillId="0" borderId="1" xfId="0" applyNumberFormat="1" applyFont="1" applyBorder="1"/>
    <xf numFmtId="165" fontId="6" fillId="0" borderId="3" xfId="0" applyNumberFormat="1" applyFont="1" applyBorder="1"/>
    <xf numFmtId="43" fontId="5" fillId="0" borderId="0" xfId="1" applyFont="1" applyFill="1"/>
    <xf numFmtId="165" fontId="5" fillId="0" borderId="0" xfId="0" applyNumberFormat="1" applyFont="1" applyAlignment="1">
      <alignment vertical="center"/>
    </xf>
    <xf numFmtId="167" fontId="6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7" fontId="6" fillId="0" borderId="0" xfId="0" applyNumberFormat="1" applyFont="1"/>
    <xf numFmtId="41" fontId="6" fillId="0" borderId="0" xfId="1" applyNumberFormat="1" applyFont="1" applyFill="1" applyAlignment="1">
      <alignment horizontal="right"/>
    </xf>
    <xf numFmtId="170" fontId="23" fillId="0" borderId="0" xfId="1" applyNumberFormat="1" applyFont="1" applyFill="1"/>
    <xf numFmtId="169" fontId="23" fillId="0" borderId="0" xfId="1" applyNumberFormat="1" applyFont="1" applyFill="1"/>
    <xf numFmtId="41" fontId="0" fillId="0" borderId="0" xfId="0" applyNumberFormat="1"/>
    <xf numFmtId="49" fontId="15" fillId="0" borderId="0" xfId="0" applyNumberFormat="1" applyFont="1" applyAlignment="1">
      <alignment horizontal="center"/>
    </xf>
    <xf numFmtId="41" fontId="0" fillId="0" borderId="0" xfId="1" applyNumberFormat="1" applyFont="1" applyAlignment="1">
      <alignment horizontal="righ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41" fontId="0" fillId="0" borderId="0" xfId="3" applyNumberFormat="1" applyFont="1" applyAlignment="1">
      <alignment horizontal="right"/>
    </xf>
    <xf numFmtId="171" fontId="5" fillId="0" borderId="0" xfId="0" applyNumberFormat="1" applyFont="1"/>
    <xf numFmtId="49" fontId="28" fillId="0" borderId="0" xfId="0" applyNumberFormat="1" applyFont="1" applyAlignment="1">
      <alignment vertical="center"/>
    </xf>
    <xf numFmtId="165" fontId="0" fillId="0" borderId="0" xfId="0" applyNumberFormat="1" applyFill="1"/>
    <xf numFmtId="49" fontId="4" fillId="0" borderId="0" xfId="0" applyNumberFormat="1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/>
    <xf numFmtId="49" fontId="5" fillId="0" borderId="0" xfId="0" applyNumberFormat="1" applyFont="1" applyFill="1"/>
    <xf numFmtId="0" fontId="6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8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5" fillId="0" borderId="0" xfId="0" applyFont="1" applyFill="1" applyAlignment="1">
      <alignment horizontal="left"/>
    </xf>
    <xf numFmtId="0" fontId="0" fillId="0" borderId="0" xfId="0" applyFill="1"/>
    <xf numFmtId="164" fontId="5" fillId="0" borderId="0" xfId="0" applyNumberFormat="1" applyFont="1" applyFill="1"/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5" fontId="6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165" fontId="5" fillId="0" borderId="1" xfId="0" applyNumberFormat="1" applyFont="1" applyFill="1" applyBorder="1"/>
    <xf numFmtId="37" fontId="5" fillId="0" borderId="0" xfId="0" applyNumberFormat="1" applyFont="1" applyFill="1"/>
    <xf numFmtId="44" fontId="0" fillId="0" borderId="0" xfId="0" applyNumberForma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4" fillId="0" borderId="0" xfId="0" applyFont="1" applyFill="1"/>
    <xf numFmtId="165" fontId="5" fillId="0" borderId="3" xfId="0" applyNumberFormat="1" applyFont="1" applyFill="1" applyBorder="1"/>
    <xf numFmtId="49" fontId="7" fillId="0" borderId="0" xfId="0" applyNumberFormat="1" applyFont="1" applyFill="1"/>
    <xf numFmtId="164" fontId="23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164" fontId="7" fillId="0" borderId="0" xfId="3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2 3" xfId="13" xr:uid="{F35536E2-2C14-46E0-9957-611B53BB08C2}"/>
    <cellStyle name="Comma 3" xfId="5" xr:uid="{00000000-0005-0000-0000-000004000000}"/>
    <cellStyle name="Comma 3 2" xfId="15" xr:uid="{494EF665-644A-46D5-9F1B-D7004017E64F}"/>
    <cellStyle name="Comma 3 3" xfId="18" xr:uid="{41B41459-FE76-4BDE-9B13-B4705178DA28}"/>
    <cellStyle name="Comma 4" xfId="17" xr:uid="{C46A27DC-80DA-4981-8B67-852B64431DE8}"/>
    <cellStyle name="Comma 5" xfId="12" xr:uid="{31183AC2-ADBB-4985-ADCB-4A192E03A285}"/>
    <cellStyle name="Currency 2" xfId="6" xr:uid="{00000000-0005-0000-0000-000005000000}"/>
    <cellStyle name="Normal" xfId="0" builtinId="0"/>
    <cellStyle name="Normal 116" xfId="14" xr:uid="{0752F51E-BAE8-4B2C-BCB5-9F47CC02C809}"/>
    <cellStyle name="Normal 2" xfId="7" xr:uid="{00000000-0005-0000-0000-000007000000}"/>
    <cellStyle name="Normal 2 23" xfId="19" xr:uid="{58A1695C-A52E-47C2-A8BF-CA5EF43D9110}"/>
    <cellStyle name="Normal 3" xfId="10" xr:uid="{FD973A5E-3F7D-4532-BA7B-854A898F927F}"/>
    <cellStyle name="Normal 3 2" xfId="16" xr:uid="{C4715B33-BD43-44DE-99C9-BE849F86151A}"/>
    <cellStyle name="Normal 4" xfId="11" xr:uid="{E42E6397-0CEA-4EE5-A7B4-19B96C36A2B3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8F6B-03B0-4F8D-8379-42AACC8DE0FD}">
  <dimension ref="A1:P127"/>
  <sheetViews>
    <sheetView view="pageBreakPreview" topLeftCell="A104" zoomScaleNormal="82" zoomScaleSheetLayoutView="100" workbookViewId="0">
      <selection activeCell="J126" sqref="J126"/>
    </sheetView>
  </sheetViews>
  <sheetFormatPr defaultColWidth="9.09765625" defaultRowHeight="21.5"/>
  <cols>
    <col min="1" max="1" width="42.3984375" style="164" customWidth="1"/>
    <col min="2" max="2" width="8.8984375" style="161" customWidth="1"/>
    <col min="3" max="3" width="1.09765625" style="162" customWidth="1"/>
    <col min="4" max="4" width="14.09765625" style="162" customWidth="1"/>
    <col min="5" max="5" width="1" style="162" customWidth="1"/>
    <col min="6" max="6" width="13.59765625" style="162" customWidth="1"/>
    <col min="7" max="7" width="1" style="162" customWidth="1"/>
    <col min="8" max="8" width="14.09765625" style="162" customWidth="1"/>
    <col min="9" max="9" width="1" style="162" customWidth="1"/>
    <col min="10" max="10" width="13.59765625" style="162" customWidth="1"/>
    <col min="11" max="11" width="9.09765625" style="162"/>
    <col min="12" max="12" width="17.69921875" style="162" bestFit="1" customWidth="1"/>
    <col min="13" max="13" width="17.3984375" style="162" bestFit="1" customWidth="1"/>
    <col min="14" max="14" width="18.09765625" style="162" customWidth="1"/>
    <col min="15" max="15" width="13.8984375" style="162" bestFit="1" customWidth="1"/>
    <col min="16" max="16384" width="9.09765625" style="162"/>
  </cols>
  <sheetData>
    <row r="1" spans="1:10" ht="22.5" customHeight="1">
      <c r="A1" s="160" t="s">
        <v>0</v>
      </c>
    </row>
    <row r="2" spans="1:10" ht="22.5" customHeight="1">
      <c r="A2" s="160" t="s">
        <v>1</v>
      </c>
    </row>
    <row r="3" spans="1:10" ht="22.5" customHeight="1">
      <c r="A3" s="163"/>
      <c r="J3" s="48" t="s">
        <v>2</v>
      </c>
    </row>
    <row r="4" spans="1:10" ht="22.5" customHeight="1">
      <c r="C4" s="161"/>
      <c r="D4" s="195" t="s">
        <v>3</v>
      </c>
      <c r="E4" s="195"/>
      <c r="F4" s="195"/>
      <c r="G4" s="165"/>
      <c r="H4" s="195" t="s">
        <v>4</v>
      </c>
      <c r="I4" s="195"/>
      <c r="J4" s="195"/>
    </row>
    <row r="5" spans="1:10">
      <c r="C5" s="166"/>
      <c r="D5" s="167" t="s">
        <v>5</v>
      </c>
      <c r="E5" s="168"/>
      <c r="F5" s="167" t="s">
        <v>6</v>
      </c>
      <c r="G5" s="168"/>
      <c r="H5" s="167" t="s">
        <v>5</v>
      </c>
      <c r="I5" s="168"/>
      <c r="J5" s="167" t="s">
        <v>6</v>
      </c>
    </row>
    <row r="6" spans="1:10">
      <c r="B6" s="161" t="s">
        <v>7</v>
      </c>
      <c r="C6" s="166"/>
      <c r="D6" s="168">
        <v>2567</v>
      </c>
      <c r="E6" s="166"/>
      <c r="F6" s="168">
        <v>2566</v>
      </c>
      <c r="G6" s="168"/>
      <c r="H6" s="168">
        <v>2567</v>
      </c>
      <c r="I6" s="166"/>
      <c r="J6" s="168">
        <v>2566</v>
      </c>
    </row>
    <row r="7" spans="1:10" ht="23">
      <c r="A7" s="160" t="s">
        <v>8</v>
      </c>
      <c r="B7" s="162"/>
      <c r="C7" s="166"/>
      <c r="D7" s="169" t="s">
        <v>9</v>
      </c>
      <c r="E7" s="166"/>
      <c r="F7" s="170"/>
      <c r="G7" s="168"/>
      <c r="H7" s="169" t="s">
        <v>9</v>
      </c>
      <c r="I7" s="166"/>
      <c r="J7" s="170"/>
    </row>
    <row r="8" spans="1:10" ht="22.5" customHeight="1">
      <c r="A8" s="160"/>
      <c r="C8" s="166"/>
      <c r="D8" s="168"/>
      <c r="E8" s="166"/>
      <c r="F8" s="168"/>
      <c r="G8" s="168"/>
      <c r="H8" s="168"/>
      <c r="I8" s="166"/>
      <c r="J8" s="168"/>
    </row>
    <row r="9" spans="1:10" ht="22.5" customHeight="1">
      <c r="A9" s="171" t="s">
        <v>10</v>
      </c>
      <c r="C9" s="172"/>
      <c r="D9" s="172"/>
      <c r="E9" s="172"/>
      <c r="F9" s="172"/>
      <c r="G9" s="172"/>
      <c r="H9" s="172"/>
      <c r="I9" s="172"/>
      <c r="J9" s="172"/>
    </row>
    <row r="10" spans="1:10" ht="22.5" customHeight="1">
      <c r="A10" s="164" t="s">
        <v>11</v>
      </c>
      <c r="C10" s="172"/>
      <c r="D10" s="172">
        <v>28402540</v>
      </c>
      <c r="E10" s="172"/>
      <c r="F10" s="172">
        <v>26135884</v>
      </c>
      <c r="G10" s="172"/>
      <c r="H10" s="1">
        <v>1584660</v>
      </c>
      <c r="I10" s="172"/>
      <c r="J10" s="1">
        <v>1459843</v>
      </c>
    </row>
    <row r="11" spans="1:10" ht="22.5" customHeight="1">
      <c r="A11" s="173" t="s">
        <v>12</v>
      </c>
      <c r="C11" s="172"/>
      <c r="D11" s="172">
        <v>55946</v>
      </c>
      <c r="E11" s="172"/>
      <c r="F11" s="172">
        <v>159104</v>
      </c>
      <c r="G11" s="172"/>
      <c r="H11" s="39">
        <v>0</v>
      </c>
      <c r="I11" s="172"/>
      <c r="J11" s="39">
        <v>0</v>
      </c>
    </row>
    <row r="12" spans="1:10" ht="22.5" customHeight="1">
      <c r="A12" s="174" t="s">
        <v>13</v>
      </c>
      <c r="B12" s="161">
        <v>11</v>
      </c>
      <c r="C12" s="172"/>
      <c r="D12" s="172">
        <v>40843696</v>
      </c>
      <c r="E12" s="172"/>
      <c r="F12" s="172">
        <v>42351035</v>
      </c>
      <c r="G12" s="172"/>
      <c r="H12" s="1">
        <v>2915399</v>
      </c>
      <c r="I12" s="172"/>
      <c r="J12" s="1">
        <v>3498937</v>
      </c>
    </row>
    <row r="13" spans="1:10" ht="22.5" customHeight="1">
      <c r="A13" s="175" t="s">
        <v>14</v>
      </c>
      <c r="C13" s="172"/>
      <c r="D13" s="172">
        <v>2705640</v>
      </c>
      <c r="E13" s="172"/>
      <c r="F13" s="172">
        <v>2645875</v>
      </c>
      <c r="G13" s="172"/>
      <c r="H13" s="1">
        <v>173222</v>
      </c>
      <c r="I13" s="172"/>
      <c r="J13" s="1">
        <v>192671</v>
      </c>
    </row>
    <row r="14" spans="1:10" ht="22.5" customHeight="1">
      <c r="A14" s="173" t="s">
        <v>15</v>
      </c>
      <c r="B14" s="161">
        <v>3</v>
      </c>
      <c r="C14" s="172"/>
      <c r="D14" s="172">
        <v>133888</v>
      </c>
      <c r="E14" s="172"/>
      <c r="F14" s="172">
        <v>129131</v>
      </c>
      <c r="G14" s="172"/>
      <c r="H14" s="32">
        <v>0</v>
      </c>
      <c r="I14" s="172"/>
      <c r="J14" s="32">
        <v>0</v>
      </c>
    </row>
    <row r="15" spans="1:10" ht="22.5" customHeight="1">
      <c r="A15" s="175" t="s">
        <v>16</v>
      </c>
      <c r="C15" s="172"/>
      <c r="D15" s="172">
        <v>4644712</v>
      </c>
      <c r="E15" s="172"/>
      <c r="F15" s="172">
        <v>3117843</v>
      </c>
      <c r="G15" s="172"/>
      <c r="H15" s="32">
        <v>12452</v>
      </c>
      <c r="I15" s="172"/>
      <c r="J15" s="32">
        <v>0</v>
      </c>
    </row>
    <row r="16" spans="1:10" ht="22.5" customHeight="1">
      <c r="A16" s="174" t="s">
        <v>17</v>
      </c>
      <c r="B16" s="161">
        <v>3</v>
      </c>
      <c r="C16" s="172"/>
      <c r="D16" s="32">
        <v>31185</v>
      </c>
      <c r="E16" s="172"/>
      <c r="F16" s="32">
        <v>32949</v>
      </c>
      <c r="G16" s="172"/>
      <c r="H16" s="1">
        <v>15166756</v>
      </c>
      <c r="I16" s="172"/>
      <c r="J16" s="1">
        <v>15635280</v>
      </c>
    </row>
    <row r="17" spans="1:14" ht="22.5" customHeight="1">
      <c r="A17" s="174" t="s">
        <v>18</v>
      </c>
      <c r="C17" s="172"/>
      <c r="D17" s="32"/>
      <c r="E17" s="172"/>
      <c r="F17" s="32"/>
      <c r="G17" s="172"/>
      <c r="H17" s="1"/>
      <c r="I17" s="172"/>
      <c r="J17" s="1"/>
    </row>
    <row r="18" spans="1:14" ht="22.5" customHeight="1">
      <c r="A18" s="176" t="s">
        <v>19</v>
      </c>
      <c r="B18" s="161" t="s">
        <v>335</v>
      </c>
      <c r="C18" s="172"/>
      <c r="D18" s="32">
        <v>1009585</v>
      </c>
      <c r="E18" s="172"/>
      <c r="F18" s="32">
        <v>975007</v>
      </c>
      <c r="G18" s="172"/>
      <c r="H18" s="32">
        <v>0</v>
      </c>
      <c r="I18" s="172"/>
      <c r="J18" s="32">
        <v>0</v>
      </c>
    </row>
    <row r="19" spans="1:14" ht="22.5" customHeight="1">
      <c r="A19" s="175" t="s">
        <v>20</v>
      </c>
      <c r="C19" s="172"/>
      <c r="D19" s="172">
        <v>69917387</v>
      </c>
      <c r="E19" s="172"/>
      <c r="F19" s="172">
        <v>69508151</v>
      </c>
      <c r="G19" s="172"/>
      <c r="H19" s="1">
        <v>2691520</v>
      </c>
      <c r="I19" s="172"/>
      <c r="J19" s="1">
        <v>2642979</v>
      </c>
    </row>
    <row r="20" spans="1:14" ht="22.5" customHeight="1">
      <c r="A20" s="173" t="s">
        <v>21</v>
      </c>
      <c r="C20" s="172"/>
      <c r="D20" s="172">
        <v>54723462</v>
      </c>
      <c r="E20" s="172"/>
      <c r="F20" s="172">
        <v>55064952</v>
      </c>
      <c r="G20" s="172"/>
      <c r="H20" s="1">
        <v>652730</v>
      </c>
      <c r="I20" s="172"/>
      <c r="J20" s="1">
        <v>691457</v>
      </c>
      <c r="M20" s="176"/>
    </row>
    <row r="21" spans="1:14" ht="22.5" customHeight="1">
      <c r="A21" s="173" t="s">
        <v>22</v>
      </c>
      <c r="B21" s="161">
        <v>11</v>
      </c>
      <c r="C21" s="172"/>
      <c r="D21" s="172">
        <v>1602752</v>
      </c>
      <c r="E21" s="172"/>
      <c r="F21" s="172">
        <v>951621</v>
      </c>
      <c r="G21" s="172"/>
      <c r="H21" s="32">
        <v>0</v>
      </c>
      <c r="I21" s="172"/>
      <c r="J21" s="32">
        <v>27145</v>
      </c>
      <c r="K21" s="53"/>
      <c r="L21" s="177"/>
    </row>
    <row r="22" spans="1:14" ht="22.5" customHeight="1">
      <c r="A22" s="175" t="s">
        <v>23</v>
      </c>
      <c r="C22" s="172"/>
      <c r="D22" s="178">
        <v>8263839</v>
      </c>
      <c r="E22" s="172"/>
      <c r="F22" s="178">
        <v>7734397</v>
      </c>
      <c r="G22" s="172"/>
      <c r="H22" s="6">
        <v>305131</v>
      </c>
      <c r="I22" s="172"/>
      <c r="J22" s="34">
        <v>47704</v>
      </c>
    </row>
    <row r="23" spans="1:14" ht="22.5" customHeight="1">
      <c r="A23" s="173" t="s">
        <v>24</v>
      </c>
      <c r="C23" s="172"/>
      <c r="D23" s="179"/>
      <c r="E23" s="172"/>
      <c r="F23" s="179"/>
      <c r="G23" s="172"/>
      <c r="H23" s="6"/>
      <c r="I23" s="172"/>
      <c r="J23" s="34"/>
    </row>
    <row r="24" spans="1:14" ht="22.5" customHeight="1">
      <c r="A24" s="173" t="s">
        <v>25</v>
      </c>
      <c r="C24" s="172"/>
      <c r="D24" s="30">
        <v>287482</v>
      </c>
      <c r="E24" s="40"/>
      <c r="F24" s="30">
        <v>309639</v>
      </c>
      <c r="G24" s="172"/>
      <c r="H24" s="30">
        <v>0</v>
      </c>
      <c r="I24" s="172"/>
      <c r="J24" s="30">
        <v>0</v>
      </c>
    </row>
    <row r="25" spans="1:14" s="182" customFormat="1" ht="22.5" customHeight="1">
      <c r="A25" s="163" t="s">
        <v>26</v>
      </c>
      <c r="B25" s="180"/>
      <c r="C25" s="181"/>
      <c r="D25" s="24">
        <f>SUM(D10:D24)</f>
        <v>212622114</v>
      </c>
      <c r="E25" s="181"/>
      <c r="F25" s="24">
        <f>SUM(F10:F24)</f>
        <v>209115588</v>
      </c>
      <c r="G25" s="181"/>
      <c r="H25" s="24">
        <f>SUM(H10:H24)</f>
        <v>23501870</v>
      </c>
      <c r="I25" s="181"/>
      <c r="J25" s="24">
        <f>SUM(J10:J24)</f>
        <v>24196016</v>
      </c>
      <c r="L25" s="183"/>
      <c r="N25" s="183"/>
    </row>
    <row r="26" spans="1:14" s="182" customFormat="1" ht="22.5" customHeight="1">
      <c r="A26" s="163"/>
      <c r="B26" s="180"/>
      <c r="C26" s="181"/>
      <c r="D26" s="52"/>
      <c r="E26" s="181"/>
      <c r="F26" s="52"/>
      <c r="G26" s="181"/>
      <c r="H26" s="52"/>
      <c r="I26" s="181"/>
      <c r="J26" s="52"/>
    </row>
    <row r="27" spans="1:14" s="182" customFormat="1" ht="22.5" customHeight="1">
      <c r="A27" s="163"/>
      <c r="B27" s="180"/>
      <c r="C27" s="181"/>
      <c r="D27" s="181"/>
      <c r="E27" s="181"/>
      <c r="F27" s="181"/>
      <c r="G27" s="181"/>
      <c r="H27" s="181"/>
      <c r="I27" s="181"/>
      <c r="J27" s="181"/>
    </row>
    <row r="28" spans="1:14" ht="22.5" customHeight="1">
      <c r="A28" s="160" t="s">
        <v>0</v>
      </c>
    </row>
    <row r="29" spans="1:14" ht="22.5" customHeight="1">
      <c r="A29" s="160" t="s">
        <v>1</v>
      </c>
    </row>
    <row r="30" spans="1:14" ht="22.5" customHeight="1">
      <c r="A30" s="163"/>
      <c r="J30" s="48" t="s">
        <v>2</v>
      </c>
    </row>
    <row r="31" spans="1:14" ht="22.5" customHeight="1">
      <c r="C31" s="161"/>
      <c r="D31" s="195" t="s">
        <v>3</v>
      </c>
      <c r="E31" s="195"/>
      <c r="F31" s="195"/>
      <c r="G31" s="165"/>
      <c r="H31" s="195" t="s">
        <v>4</v>
      </c>
      <c r="I31" s="195"/>
      <c r="J31" s="195"/>
    </row>
    <row r="32" spans="1:14" ht="22.5" customHeight="1">
      <c r="A32" s="162"/>
      <c r="B32" s="162"/>
      <c r="C32" s="166"/>
      <c r="D32" s="167" t="s">
        <v>5</v>
      </c>
      <c r="E32" s="168"/>
      <c r="F32" s="167" t="s">
        <v>6</v>
      </c>
      <c r="G32" s="168"/>
      <c r="H32" s="167" t="s">
        <v>5</v>
      </c>
      <c r="I32" s="168"/>
      <c r="J32" s="167" t="s">
        <v>6</v>
      </c>
    </row>
    <row r="33" spans="1:16" ht="22.5" customHeight="1">
      <c r="B33" s="161" t="s">
        <v>7</v>
      </c>
      <c r="C33" s="166"/>
      <c r="D33" s="168">
        <v>2567</v>
      </c>
      <c r="E33" s="166"/>
      <c r="F33" s="168">
        <v>2566</v>
      </c>
      <c r="G33" s="168"/>
      <c r="H33" s="168">
        <v>2567</v>
      </c>
      <c r="I33" s="166"/>
      <c r="J33" s="168">
        <v>2566</v>
      </c>
    </row>
    <row r="34" spans="1:16" ht="22.5" customHeight="1">
      <c r="A34" s="160" t="s">
        <v>27</v>
      </c>
      <c r="B34" s="162"/>
      <c r="C34" s="166"/>
      <c r="D34" s="169" t="s">
        <v>9</v>
      </c>
      <c r="E34" s="166"/>
      <c r="F34" s="170"/>
      <c r="G34" s="168"/>
      <c r="H34" s="169" t="s">
        <v>9</v>
      </c>
      <c r="I34" s="166"/>
      <c r="J34" s="170"/>
    </row>
    <row r="35" spans="1:16" ht="22.5" customHeight="1">
      <c r="A35" s="160"/>
      <c r="C35" s="166"/>
      <c r="D35" s="168"/>
      <c r="E35" s="166"/>
      <c r="F35" s="168"/>
      <c r="G35" s="168"/>
      <c r="H35" s="168"/>
      <c r="I35" s="166"/>
      <c r="J35" s="168"/>
    </row>
    <row r="36" spans="1:16" ht="22.5" customHeight="1">
      <c r="A36" s="171" t="s">
        <v>28</v>
      </c>
      <c r="C36" s="172"/>
      <c r="D36" s="172"/>
      <c r="E36" s="172"/>
      <c r="F36" s="172"/>
      <c r="G36" s="172"/>
      <c r="H36" s="172"/>
      <c r="I36" s="172"/>
      <c r="J36" s="172"/>
    </row>
    <row r="37" spans="1:16" ht="22.5" customHeight="1">
      <c r="A37" s="173" t="s">
        <v>29</v>
      </c>
      <c r="B37" s="161">
        <v>11</v>
      </c>
      <c r="C37" s="1"/>
      <c r="D37" s="32">
        <v>2507033</v>
      </c>
      <c r="E37" s="1"/>
      <c r="F37" s="32">
        <v>2046507</v>
      </c>
      <c r="G37" s="1"/>
      <c r="H37" s="32">
        <v>152915</v>
      </c>
      <c r="I37" s="172"/>
      <c r="J37" s="32">
        <v>130006</v>
      </c>
    </row>
    <row r="38" spans="1:16" ht="22.5" customHeight="1">
      <c r="A38" s="174" t="s">
        <v>30</v>
      </c>
      <c r="B38" s="161">
        <v>11</v>
      </c>
      <c r="C38" s="172"/>
      <c r="D38" s="34">
        <v>12996820</v>
      </c>
      <c r="E38" s="172"/>
      <c r="F38" s="34">
        <v>12634023</v>
      </c>
      <c r="G38" s="172"/>
      <c r="H38" s="172">
        <v>872200</v>
      </c>
      <c r="I38" s="172"/>
      <c r="J38" s="172">
        <v>879200</v>
      </c>
      <c r="K38" s="53"/>
      <c r="L38" s="177"/>
    </row>
    <row r="39" spans="1:16" ht="22.5" customHeight="1">
      <c r="A39" s="174" t="s">
        <v>31</v>
      </c>
      <c r="B39" s="161">
        <v>4</v>
      </c>
      <c r="C39" s="172"/>
      <c r="D39" s="32">
        <v>0</v>
      </c>
      <c r="E39" s="172"/>
      <c r="F39" s="32">
        <v>0</v>
      </c>
      <c r="G39" s="172"/>
      <c r="H39" s="179">
        <v>258341178</v>
      </c>
      <c r="I39" s="172"/>
      <c r="J39" s="179">
        <v>250641201</v>
      </c>
      <c r="K39" s="172"/>
      <c r="L39" s="172"/>
    </row>
    <row r="40" spans="1:16" ht="22.5" customHeight="1">
      <c r="A40" s="184" t="s">
        <v>32</v>
      </c>
      <c r="B40" s="161">
        <v>5</v>
      </c>
      <c r="C40" s="172"/>
      <c r="D40" s="34">
        <v>244779386</v>
      </c>
      <c r="E40" s="172"/>
      <c r="F40" s="34">
        <v>240715601</v>
      </c>
      <c r="G40" s="172"/>
      <c r="H40" s="172">
        <v>2947625</v>
      </c>
      <c r="I40" s="172"/>
      <c r="J40" s="172">
        <v>2947625</v>
      </c>
      <c r="L40" s="177"/>
      <c r="M40" s="177"/>
      <c r="O40" s="185"/>
      <c r="P40" s="185"/>
    </row>
    <row r="41" spans="1:16" ht="22.5" customHeight="1">
      <c r="A41" s="174" t="s">
        <v>33</v>
      </c>
      <c r="B41" s="161">
        <v>5</v>
      </c>
      <c r="C41" s="172"/>
      <c r="D41" s="34">
        <v>20226436</v>
      </c>
      <c r="E41" s="172"/>
      <c r="F41" s="34">
        <v>19198465</v>
      </c>
      <c r="G41" s="172"/>
      <c r="H41" s="2">
        <v>4506624</v>
      </c>
      <c r="I41" s="172"/>
      <c r="J41" s="2">
        <v>3794343</v>
      </c>
      <c r="L41" s="185"/>
      <c r="M41" s="177"/>
      <c r="O41" s="185"/>
      <c r="P41" s="185"/>
    </row>
    <row r="42" spans="1:16" ht="22.5" customHeight="1">
      <c r="A42" s="174" t="s">
        <v>18</v>
      </c>
      <c r="B42" s="161" t="s">
        <v>335</v>
      </c>
      <c r="C42" s="172"/>
      <c r="D42" s="32">
        <v>0</v>
      </c>
      <c r="E42" s="172"/>
      <c r="F42" s="32">
        <v>0</v>
      </c>
      <c r="G42" s="172"/>
      <c r="H42" s="32">
        <v>290000</v>
      </c>
      <c r="I42" s="172"/>
      <c r="J42" s="172">
        <v>350000</v>
      </c>
    </row>
    <row r="43" spans="1:16" ht="22.5" customHeight="1">
      <c r="A43" s="174" t="s">
        <v>34</v>
      </c>
      <c r="C43" s="172"/>
      <c r="D43" s="1">
        <v>7951164</v>
      </c>
      <c r="E43" s="172"/>
      <c r="F43" s="1">
        <v>7951164</v>
      </c>
      <c r="G43" s="172"/>
      <c r="H43" s="35">
        <v>2677130</v>
      </c>
      <c r="I43" s="172"/>
      <c r="J43" s="35">
        <v>2677130</v>
      </c>
    </row>
    <row r="44" spans="1:16" ht="22.5" customHeight="1">
      <c r="A44" s="174" t="s">
        <v>35</v>
      </c>
      <c r="B44" s="161">
        <v>6</v>
      </c>
      <c r="C44" s="179"/>
      <c r="D44" s="1">
        <v>268854183</v>
      </c>
      <c r="E44" s="179"/>
      <c r="F44" s="1">
        <v>265143594</v>
      </c>
      <c r="G44" s="179"/>
      <c r="H44" s="172">
        <v>19912881</v>
      </c>
      <c r="I44" s="179"/>
      <c r="J44" s="172">
        <v>20024454</v>
      </c>
    </row>
    <row r="45" spans="1:16" ht="22.5" customHeight="1">
      <c r="A45" s="174" t="s">
        <v>36</v>
      </c>
      <c r="C45" s="172"/>
      <c r="D45" s="1">
        <v>36104249</v>
      </c>
      <c r="E45" s="172"/>
      <c r="F45" s="1">
        <v>35497259</v>
      </c>
      <c r="G45" s="172"/>
      <c r="H45" s="32">
        <v>449443</v>
      </c>
      <c r="I45" s="172"/>
      <c r="J45" s="32">
        <v>495438</v>
      </c>
    </row>
    <row r="46" spans="1:16" ht="22.5" customHeight="1">
      <c r="A46" s="174" t="s">
        <v>37</v>
      </c>
      <c r="C46" s="179"/>
      <c r="D46" s="1">
        <v>62890413</v>
      </c>
      <c r="E46" s="179"/>
      <c r="F46" s="1">
        <v>60187906</v>
      </c>
      <c r="G46" s="179"/>
      <c r="H46" s="32">
        <v>0</v>
      </c>
      <c r="I46" s="172"/>
      <c r="J46" s="32">
        <v>0</v>
      </c>
    </row>
    <row r="47" spans="1:16" ht="22.5" customHeight="1">
      <c r="A47" s="174" t="s">
        <v>38</v>
      </c>
      <c r="C47" s="172"/>
      <c r="D47" s="1">
        <v>13777254</v>
      </c>
      <c r="E47" s="172"/>
      <c r="F47" s="1">
        <v>13240432</v>
      </c>
      <c r="G47" s="172"/>
      <c r="H47" s="35">
        <v>45026</v>
      </c>
      <c r="I47" s="172"/>
      <c r="J47" s="35">
        <v>46635</v>
      </c>
    </row>
    <row r="48" spans="1:16" ht="22.5" customHeight="1">
      <c r="A48" s="173" t="s">
        <v>39</v>
      </c>
      <c r="C48" s="179"/>
      <c r="D48" s="1">
        <v>12270875</v>
      </c>
      <c r="E48" s="179"/>
      <c r="F48" s="1">
        <v>12072598</v>
      </c>
      <c r="G48" s="179"/>
      <c r="H48" s="32">
        <v>0</v>
      </c>
      <c r="I48" s="172"/>
      <c r="J48" s="32">
        <v>0</v>
      </c>
    </row>
    <row r="49" spans="1:12" ht="22.5" customHeight="1">
      <c r="A49" s="164" t="s">
        <v>40</v>
      </c>
      <c r="C49" s="172"/>
      <c r="D49" s="1">
        <v>5941411</v>
      </c>
      <c r="E49" s="172"/>
      <c r="F49" s="1">
        <v>5757970</v>
      </c>
      <c r="G49" s="172"/>
      <c r="H49" s="32">
        <v>574761</v>
      </c>
      <c r="I49" s="172"/>
      <c r="J49" s="32">
        <v>582849</v>
      </c>
    </row>
    <row r="50" spans="1:12" ht="22.5" customHeight="1">
      <c r="A50" s="164" t="s">
        <v>41</v>
      </c>
      <c r="C50" s="172"/>
      <c r="D50" s="41">
        <v>3835054</v>
      </c>
      <c r="E50" s="172"/>
      <c r="F50" s="41">
        <v>3656745</v>
      </c>
      <c r="G50" s="172"/>
      <c r="H50" s="186">
        <v>38047</v>
      </c>
      <c r="I50" s="172"/>
      <c r="J50" s="186">
        <v>43301</v>
      </c>
    </row>
    <row r="51" spans="1:12" s="182" customFormat="1" ht="22.5" customHeight="1">
      <c r="A51" s="163" t="s">
        <v>42</v>
      </c>
      <c r="B51" s="180"/>
      <c r="C51" s="181"/>
      <c r="D51" s="24">
        <f>SUM(D37:D50)</f>
        <v>692134278</v>
      </c>
      <c r="E51" s="181"/>
      <c r="F51" s="24">
        <f>SUM(F37:F50)</f>
        <v>678102264</v>
      </c>
      <c r="G51" s="181"/>
      <c r="H51" s="24">
        <f>SUM(H37:H50)</f>
        <v>290807830</v>
      </c>
      <c r="I51" s="181"/>
      <c r="J51" s="24">
        <f>SUM(J37:J50)</f>
        <v>282612182</v>
      </c>
      <c r="L51" s="183"/>
    </row>
    <row r="52" spans="1:12" s="182" customFormat="1" ht="22.5" customHeight="1">
      <c r="A52" s="163"/>
      <c r="B52" s="180"/>
      <c r="C52" s="181"/>
      <c r="D52" s="181"/>
      <c r="E52" s="181"/>
      <c r="F52" s="181"/>
      <c r="G52" s="181"/>
      <c r="H52" s="181"/>
      <c r="I52" s="181"/>
      <c r="J52" s="181"/>
    </row>
    <row r="53" spans="1:12" s="182" customFormat="1" ht="22.5" customHeight="1" thickBot="1">
      <c r="A53" s="163" t="s">
        <v>43</v>
      </c>
      <c r="B53" s="180"/>
      <c r="C53" s="181"/>
      <c r="D53" s="42">
        <f>+D25+D51</f>
        <v>904756392</v>
      </c>
      <c r="E53" s="181"/>
      <c r="F53" s="42">
        <f>+F25+F51</f>
        <v>887217852</v>
      </c>
      <c r="G53" s="181"/>
      <c r="H53" s="42">
        <f>+H25+H51</f>
        <v>314309700</v>
      </c>
      <c r="I53" s="52"/>
      <c r="J53" s="42">
        <f>+J25+J51</f>
        <v>306808198</v>
      </c>
    </row>
    <row r="54" spans="1:12" s="182" customFormat="1" ht="22.5" customHeight="1" thickTop="1">
      <c r="A54" s="163"/>
      <c r="B54" s="180"/>
      <c r="C54" s="181"/>
      <c r="D54" s="181"/>
      <c r="E54" s="181"/>
      <c r="F54" s="181"/>
      <c r="G54" s="181"/>
      <c r="H54" s="181"/>
      <c r="I54" s="181"/>
      <c r="J54" s="181"/>
    </row>
    <row r="55" spans="1:12" ht="22.5" customHeight="1">
      <c r="A55" s="160" t="s">
        <v>0</v>
      </c>
    </row>
    <row r="56" spans="1:12" ht="22.5" customHeight="1">
      <c r="A56" s="160" t="s">
        <v>1</v>
      </c>
    </row>
    <row r="57" spans="1:12" ht="22.5" customHeight="1">
      <c r="A57" s="163"/>
      <c r="J57" s="48" t="s">
        <v>2</v>
      </c>
    </row>
    <row r="58" spans="1:12" ht="22.5" customHeight="1">
      <c r="C58" s="161"/>
      <c r="D58" s="195" t="s">
        <v>3</v>
      </c>
      <c r="E58" s="195"/>
      <c r="F58" s="195"/>
      <c r="G58" s="165"/>
      <c r="H58" s="195" t="s">
        <v>4</v>
      </c>
      <c r="I58" s="195"/>
      <c r="J58" s="195"/>
    </row>
    <row r="59" spans="1:12" ht="22.5" customHeight="1">
      <c r="A59" s="162"/>
      <c r="B59" s="162"/>
      <c r="C59" s="166"/>
      <c r="D59" s="167" t="s">
        <v>5</v>
      </c>
      <c r="E59" s="168"/>
      <c r="F59" s="167" t="s">
        <v>6</v>
      </c>
      <c r="G59" s="168"/>
      <c r="H59" s="167" t="s">
        <v>5</v>
      </c>
      <c r="I59" s="168"/>
      <c r="J59" s="167" t="s">
        <v>6</v>
      </c>
    </row>
    <row r="60" spans="1:12" ht="22.5" customHeight="1">
      <c r="B60" s="161" t="s">
        <v>7</v>
      </c>
      <c r="C60" s="166"/>
      <c r="D60" s="168">
        <v>2567</v>
      </c>
      <c r="E60" s="166"/>
      <c r="F60" s="168">
        <v>2566</v>
      </c>
      <c r="G60" s="168"/>
      <c r="H60" s="168">
        <v>2567</v>
      </c>
      <c r="I60" s="166"/>
      <c r="J60" s="168">
        <v>2566</v>
      </c>
    </row>
    <row r="61" spans="1:12" ht="22.5" customHeight="1">
      <c r="A61" s="160" t="s">
        <v>44</v>
      </c>
      <c r="B61" s="162"/>
      <c r="C61" s="166"/>
      <c r="D61" s="169" t="s">
        <v>9</v>
      </c>
      <c r="E61" s="166"/>
      <c r="F61" s="170"/>
      <c r="G61" s="168"/>
      <c r="H61" s="169" t="s">
        <v>9</v>
      </c>
      <c r="I61" s="166"/>
      <c r="J61" s="170"/>
    </row>
    <row r="62" spans="1:12" ht="22.5" customHeight="1">
      <c r="D62" s="167"/>
      <c r="F62" s="167"/>
      <c r="G62" s="168"/>
      <c r="H62" s="167"/>
      <c r="J62" s="167"/>
    </row>
    <row r="63" spans="1:12" ht="22.5" customHeight="1">
      <c r="A63" s="171" t="s">
        <v>45</v>
      </c>
      <c r="C63" s="172"/>
      <c r="D63" s="172"/>
      <c r="E63" s="172"/>
      <c r="F63" s="172"/>
      <c r="G63" s="172"/>
      <c r="H63" s="172"/>
      <c r="I63" s="172"/>
      <c r="J63" s="172"/>
    </row>
    <row r="64" spans="1:12" ht="22.5" customHeight="1">
      <c r="A64" s="164" t="s">
        <v>46</v>
      </c>
      <c r="C64" s="187"/>
      <c r="D64" s="187"/>
      <c r="E64" s="187"/>
      <c r="F64" s="187"/>
      <c r="G64" s="187"/>
      <c r="H64" s="187"/>
      <c r="I64" s="187"/>
      <c r="J64" s="187"/>
    </row>
    <row r="65" spans="1:10" ht="22.5" customHeight="1">
      <c r="A65" s="174" t="s">
        <v>47</v>
      </c>
      <c r="C65" s="172"/>
      <c r="D65" s="36">
        <v>84043002</v>
      </c>
      <c r="E65" s="172"/>
      <c r="F65" s="36">
        <v>86426945</v>
      </c>
      <c r="G65" s="172"/>
      <c r="H65" s="32">
        <v>0</v>
      </c>
      <c r="I65" s="172"/>
      <c r="J65" s="32">
        <v>0</v>
      </c>
    </row>
    <row r="66" spans="1:10" ht="22.5" customHeight="1">
      <c r="A66" s="174" t="s">
        <v>48</v>
      </c>
      <c r="C66" s="172"/>
      <c r="D66" s="36">
        <v>49621029</v>
      </c>
      <c r="E66" s="172"/>
      <c r="F66" s="36">
        <v>58310380</v>
      </c>
      <c r="G66" s="172"/>
      <c r="H66" s="36">
        <v>18930021</v>
      </c>
      <c r="I66" s="172"/>
      <c r="J66" s="36">
        <v>29479001</v>
      </c>
    </row>
    <row r="67" spans="1:10" ht="22.5" customHeight="1">
      <c r="A67" s="164" t="s">
        <v>49</v>
      </c>
      <c r="C67" s="172"/>
      <c r="D67" s="1">
        <v>37620066</v>
      </c>
      <c r="E67" s="172"/>
      <c r="F67" s="1">
        <v>36527046</v>
      </c>
      <c r="G67" s="172"/>
      <c r="H67" s="172">
        <v>1097925</v>
      </c>
      <c r="I67" s="172"/>
      <c r="J67" s="172">
        <v>1069355</v>
      </c>
    </row>
    <row r="68" spans="1:10" ht="22.5" customHeight="1">
      <c r="A68" s="164" t="s">
        <v>50</v>
      </c>
      <c r="C68" s="172"/>
      <c r="D68" s="2">
        <v>12570382</v>
      </c>
      <c r="E68" s="172"/>
      <c r="F68" s="2">
        <v>11845175</v>
      </c>
      <c r="G68" s="172"/>
      <c r="H68" s="172">
        <v>387895</v>
      </c>
      <c r="I68" s="172"/>
      <c r="J68" s="172">
        <v>291056</v>
      </c>
    </row>
    <row r="69" spans="1:10" ht="22.5" customHeight="1">
      <c r="A69" s="174" t="s">
        <v>51</v>
      </c>
      <c r="C69" s="172"/>
      <c r="E69" s="172"/>
      <c r="G69" s="172"/>
      <c r="H69" s="26"/>
      <c r="I69" s="172"/>
      <c r="J69" s="26"/>
    </row>
    <row r="70" spans="1:10" ht="22.5" customHeight="1">
      <c r="A70" s="174" t="s">
        <v>52</v>
      </c>
      <c r="B70" s="161">
        <v>11</v>
      </c>
      <c r="C70" s="172"/>
      <c r="D70" s="1">
        <v>42688703</v>
      </c>
      <c r="E70" s="172"/>
      <c r="F70" s="1">
        <v>27181180</v>
      </c>
      <c r="G70" s="172"/>
      <c r="H70" s="26">
        <v>1011298</v>
      </c>
      <c r="I70" s="172"/>
      <c r="J70" s="26">
        <v>907602</v>
      </c>
    </row>
    <row r="71" spans="1:10" ht="22.5" customHeight="1">
      <c r="A71" s="174" t="s">
        <v>53</v>
      </c>
      <c r="C71" s="172"/>
      <c r="E71" s="172"/>
      <c r="G71" s="172"/>
      <c r="H71" s="26"/>
      <c r="I71" s="172"/>
      <c r="J71" s="26"/>
    </row>
    <row r="72" spans="1:10" ht="22.5" customHeight="1">
      <c r="A72" s="174" t="s">
        <v>52</v>
      </c>
      <c r="C72" s="172"/>
      <c r="D72" s="1">
        <v>5667003</v>
      </c>
      <c r="E72" s="172"/>
      <c r="F72" s="1">
        <v>5318603</v>
      </c>
      <c r="G72" s="172"/>
      <c r="H72" s="26">
        <v>142894</v>
      </c>
      <c r="I72" s="172"/>
      <c r="J72" s="26">
        <v>166175</v>
      </c>
    </row>
    <row r="73" spans="1:10" ht="22.5" customHeight="1">
      <c r="A73" s="174" t="s">
        <v>54</v>
      </c>
      <c r="B73" s="161">
        <v>11</v>
      </c>
      <c r="C73" s="172"/>
      <c r="D73" s="1">
        <v>39737600</v>
      </c>
      <c r="E73" s="172"/>
      <c r="F73" s="1">
        <v>20832600</v>
      </c>
      <c r="G73" s="172"/>
      <c r="H73" s="26">
        <v>22292600</v>
      </c>
      <c r="I73" s="172"/>
      <c r="J73" s="26">
        <v>16832600</v>
      </c>
    </row>
    <row r="74" spans="1:10" ht="22.5" customHeight="1">
      <c r="A74" s="174" t="s">
        <v>55</v>
      </c>
      <c r="B74" s="161">
        <v>3</v>
      </c>
      <c r="C74" s="172"/>
      <c r="D74" s="32">
        <v>387667</v>
      </c>
      <c r="E74" s="172"/>
      <c r="F74" s="32">
        <v>256608</v>
      </c>
      <c r="G74" s="172"/>
      <c r="H74" s="32">
        <v>8125268</v>
      </c>
      <c r="I74" s="172"/>
      <c r="J74" s="32">
        <v>9490268</v>
      </c>
    </row>
    <row r="75" spans="1:10" ht="22.5" customHeight="1">
      <c r="A75" s="174" t="s">
        <v>56</v>
      </c>
      <c r="C75" s="172"/>
      <c r="D75" s="1">
        <v>2268950</v>
      </c>
      <c r="E75" s="172"/>
      <c r="F75" s="1">
        <v>1616371</v>
      </c>
      <c r="G75" s="172"/>
      <c r="H75" s="32">
        <v>0</v>
      </c>
      <c r="I75" s="172"/>
      <c r="J75" s="32">
        <v>0</v>
      </c>
    </row>
    <row r="76" spans="1:10" ht="22.5" customHeight="1">
      <c r="A76" s="174" t="s">
        <v>57</v>
      </c>
      <c r="B76" s="161">
        <v>11</v>
      </c>
      <c r="C76" s="172"/>
      <c r="D76" s="1">
        <v>561683</v>
      </c>
      <c r="E76" s="172"/>
      <c r="F76" s="1">
        <v>208657</v>
      </c>
      <c r="G76" s="172"/>
      <c r="H76" s="32">
        <v>66213</v>
      </c>
      <c r="I76" s="172"/>
      <c r="J76" s="32">
        <v>2079</v>
      </c>
    </row>
    <row r="77" spans="1:10" ht="22.5" customHeight="1">
      <c r="A77" s="164" t="s">
        <v>58</v>
      </c>
      <c r="C77" s="172"/>
      <c r="D77" s="3">
        <v>8929714</v>
      </c>
      <c r="E77" s="172"/>
      <c r="F77" s="3">
        <v>10939653</v>
      </c>
      <c r="G77" s="172"/>
      <c r="H77" s="30">
        <v>1347654</v>
      </c>
      <c r="I77" s="172"/>
      <c r="J77" s="30">
        <v>1601919</v>
      </c>
    </row>
    <row r="78" spans="1:10" s="182" customFormat="1" ht="22.5" customHeight="1">
      <c r="A78" s="163" t="s">
        <v>59</v>
      </c>
      <c r="B78" s="180"/>
      <c r="C78" s="181"/>
      <c r="D78" s="24">
        <f>SUM(D65:D77)</f>
        <v>284095799</v>
      </c>
      <c r="E78" s="181"/>
      <c r="F78" s="24">
        <f>SUM(F65:F77)</f>
        <v>259463218</v>
      </c>
      <c r="G78" s="181"/>
      <c r="H78" s="24">
        <f>SUM(H65:H77)</f>
        <v>53401768</v>
      </c>
      <c r="I78" s="181"/>
      <c r="J78" s="24">
        <f>SUM(J65:J77)</f>
        <v>59840055</v>
      </c>
    </row>
    <row r="79" spans="1:10" ht="22.5" customHeight="1">
      <c r="C79" s="172"/>
      <c r="D79" s="172"/>
      <c r="E79" s="172"/>
      <c r="F79" s="172"/>
      <c r="G79" s="172"/>
      <c r="H79" s="172"/>
      <c r="I79" s="172"/>
      <c r="J79" s="172"/>
    </row>
    <row r="80" spans="1:10" ht="22.5" customHeight="1">
      <c r="A80" s="171" t="s">
        <v>60</v>
      </c>
      <c r="C80" s="172"/>
      <c r="D80" s="172"/>
      <c r="E80" s="172"/>
      <c r="F80" s="172"/>
      <c r="G80" s="172"/>
      <c r="H80" s="172"/>
      <c r="I80" s="172"/>
      <c r="J80" s="172"/>
    </row>
    <row r="81" spans="1:10" ht="22.5" customHeight="1">
      <c r="A81" s="164" t="s">
        <v>61</v>
      </c>
      <c r="B81" s="161">
        <v>11</v>
      </c>
      <c r="C81" s="172"/>
      <c r="D81" s="172">
        <v>93680360</v>
      </c>
      <c r="E81" s="172"/>
      <c r="F81" s="172">
        <v>104443136</v>
      </c>
      <c r="G81" s="172"/>
      <c r="H81" s="32">
        <v>0</v>
      </c>
      <c r="I81" s="172"/>
      <c r="J81" s="34">
        <v>492469</v>
      </c>
    </row>
    <row r="82" spans="1:10" ht="22.5" customHeight="1">
      <c r="A82" s="174" t="s">
        <v>62</v>
      </c>
      <c r="C82" s="172"/>
      <c r="D82" s="172">
        <v>30377303</v>
      </c>
      <c r="E82" s="172"/>
      <c r="F82" s="172">
        <v>30045018</v>
      </c>
      <c r="G82" s="172"/>
      <c r="H82" s="34">
        <v>301625</v>
      </c>
      <c r="I82" s="172"/>
      <c r="J82" s="34">
        <v>332705</v>
      </c>
    </row>
    <row r="83" spans="1:10" ht="22.5" customHeight="1">
      <c r="A83" s="174" t="s">
        <v>63</v>
      </c>
      <c r="B83" s="161" t="s">
        <v>336</v>
      </c>
      <c r="C83" s="172"/>
      <c r="D83" s="172">
        <v>175977200</v>
      </c>
      <c r="E83" s="172"/>
      <c r="F83" s="172">
        <v>182297200</v>
      </c>
      <c r="G83" s="172"/>
      <c r="H83" s="34">
        <v>99672200</v>
      </c>
      <c r="I83" s="172"/>
      <c r="J83" s="34">
        <v>92547200</v>
      </c>
    </row>
    <row r="84" spans="1:10" ht="22.5" customHeight="1">
      <c r="A84" s="164" t="s">
        <v>64</v>
      </c>
      <c r="C84" s="172"/>
      <c r="D84" s="159">
        <v>14457581</v>
      </c>
      <c r="E84" s="172"/>
      <c r="F84" s="159">
        <v>14880664</v>
      </c>
      <c r="G84" s="172"/>
      <c r="H84" s="32">
        <v>0</v>
      </c>
      <c r="I84" s="188"/>
      <c r="J84" s="32">
        <v>0</v>
      </c>
    </row>
    <row r="85" spans="1:10" ht="22.5" customHeight="1">
      <c r="A85" s="174" t="s">
        <v>65</v>
      </c>
      <c r="C85" s="172"/>
      <c r="D85" s="172">
        <v>9505342</v>
      </c>
      <c r="E85" s="172"/>
      <c r="F85" s="172">
        <v>9316347</v>
      </c>
      <c r="G85" s="172"/>
      <c r="H85" s="32">
        <v>2574324</v>
      </c>
      <c r="I85" s="172"/>
      <c r="J85" s="32">
        <v>2558832</v>
      </c>
    </row>
    <row r="86" spans="1:10" ht="22.5" customHeight="1">
      <c r="A86" s="174" t="s">
        <v>66</v>
      </c>
      <c r="C86" s="172"/>
      <c r="D86" s="32">
        <v>1415216</v>
      </c>
      <c r="E86" s="172"/>
      <c r="F86" s="23">
        <v>1476414</v>
      </c>
      <c r="G86" s="172"/>
      <c r="H86" s="32">
        <v>0</v>
      </c>
      <c r="I86" s="34"/>
      <c r="J86" s="32">
        <v>0</v>
      </c>
    </row>
    <row r="87" spans="1:10" ht="22.5" customHeight="1">
      <c r="A87" s="174" t="s">
        <v>67</v>
      </c>
      <c r="B87" s="161">
        <v>11</v>
      </c>
      <c r="C87" s="172"/>
      <c r="D87" s="30">
        <v>158919</v>
      </c>
      <c r="E87" s="172"/>
      <c r="F87" s="30">
        <v>262760</v>
      </c>
      <c r="G87" s="172"/>
      <c r="H87" s="30">
        <v>0</v>
      </c>
      <c r="I87" s="34"/>
      <c r="J87" s="30">
        <v>0</v>
      </c>
    </row>
    <row r="88" spans="1:10" s="182" customFormat="1" ht="22.5" customHeight="1">
      <c r="A88" s="163" t="s">
        <v>68</v>
      </c>
      <c r="B88" s="180"/>
      <c r="C88" s="181"/>
      <c r="D88" s="24">
        <f>SUM(D81:D87)</f>
        <v>325571921</v>
      </c>
      <c r="E88" s="181"/>
      <c r="F88" s="24">
        <f>SUM(F81:F87)</f>
        <v>342721539</v>
      </c>
      <c r="G88" s="181"/>
      <c r="H88" s="24">
        <f>SUM(H81:H87)</f>
        <v>102548149</v>
      </c>
      <c r="I88" s="189"/>
      <c r="J88" s="24">
        <f>SUM(J81:J87)</f>
        <v>95931206</v>
      </c>
    </row>
    <row r="89" spans="1:10" s="182" customFormat="1" ht="22.5" customHeight="1">
      <c r="A89" s="163"/>
      <c r="B89" s="180"/>
      <c r="C89" s="181"/>
      <c r="D89" s="181"/>
      <c r="E89" s="181"/>
      <c r="F89" s="181"/>
      <c r="G89" s="181"/>
      <c r="H89" s="181"/>
      <c r="I89" s="181"/>
      <c r="J89" s="181"/>
    </row>
    <row r="90" spans="1:10" s="182" customFormat="1" ht="22.5" customHeight="1">
      <c r="A90" s="163" t="s">
        <v>69</v>
      </c>
      <c r="B90" s="180"/>
      <c r="C90" s="181"/>
      <c r="D90" s="24">
        <f>+D88+D78</f>
        <v>609667720</v>
      </c>
      <c r="E90" s="181"/>
      <c r="F90" s="24">
        <f>+F88+F78</f>
        <v>602184757</v>
      </c>
      <c r="G90" s="181"/>
      <c r="H90" s="24">
        <f>+H88+H78</f>
        <v>155949917</v>
      </c>
      <c r="I90" s="181"/>
      <c r="J90" s="24">
        <f>+J88+J78</f>
        <v>155771261</v>
      </c>
    </row>
    <row r="91" spans="1:10" s="182" customFormat="1" ht="22.5" customHeight="1">
      <c r="A91" s="163"/>
      <c r="B91" s="180"/>
      <c r="C91" s="181"/>
      <c r="D91" s="52"/>
      <c r="E91" s="181"/>
      <c r="F91" s="52"/>
      <c r="G91" s="181"/>
      <c r="H91" s="25"/>
      <c r="I91" s="189"/>
      <c r="J91" s="25"/>
    </row>
    <row r="92" spans="1:10" s="182" customFormat="1" ht="22.5" customHeight="1">
      <c r="A92" s="163"/>
      <c r="B92" s="180"/>
      <c r="C92" s="181"/>
      <c r="D92" s="52"/>
      <c r="E92" s="181"/>
      <c r="F92" s="52"/>
      <c r="G92" s="181"/>
      <c r="H92" s="25"/>
      <c r="I92" s="189"/>
      <c r="J92" s="25"/>
    </row>
    <row r="93" spans="1:10" ht="22.5" customHeight="1">
      <c r="A93" s="160" t="s">
        <v>0</v>
      </c>
      <c r="B93" s="190"/>
      <c r="C93" s="191"/>
      <c r="D93" s="191"/>
      <c r="E93" s="191"/>
      <c r="F93" s="191"/>
      <c r="G93" s="191"/>
      <c r="H93" s="191"/>
      <c r="I93" s="191"/>
      <c r="J93" s="191"/>
    </row>
    <row r="94" spans="1:10" ht="22.5" customHeight="1">
      <c r="A94" s="160" t="s">
        <v>1</v>
      </c>
      <c r="B94" s="190"/>
      <c r="C94" s="191"/>
      <c r="D94" s="191"/>
      <c r="E94" s="191"/>
      <c r="F94" s="191"/>
      <c r="G94" s="191"/>
      <c r="H94" s="191"/>
      <c r="I94" s="191"/>
      <c r="J94" s="191"/>
    </row>
    <row r="95" spans="1:10" ht="22.5" customHeight="1">
      <c r="A95" s="163"/>
      <c r="J95" s="48" t="s">
        <v>2</v>
      </c>
    </row>
    <row r="96" spans="1:10" ht="22.5" customHeight="1">
      <c r="C96" s="161"/>
      <c r="D96" s="195" t="s">
        <v>3</v>
      </c>
      <c r="E96" s="195"/>
      <c r="F96" s="195"/>
      <c r="G96" s="165"/>
      <c r="H96" s="195" t="s">
        <v>4</v>
      </c>
      <c r="I96" s="195"/>
      <c r="J96" s="195"/>
    </row>
    <row r="97" spans="1:12" ht="22.5" customHeight="1">
      <c r="A97" s="162"/>
      <c r="B97" s="162"/>
      <c r="C97" s="166"/>
      <c r="D97" s="167" t="s">
        <v>5</v>
      </c>
      <c r="E97" s="168"/>
      <c r="F97" s="167" t="s">
        <v>6</v>
      </c>
      <c r="G97" s="168"/>
      <c r="H97" s="167" t="s">
        <v>5</v>
      </c>
      <c r="I97" s="168"/>
      <c r="J97" s="167" t="s">
        <v>6</v>
      </c>
    </row>
    <row r="98" spans="1:12" ht="22.5" customHeight="1">
      <c r="C98" s="166"/>
      <c r="D98" s="168">
        <v>2567</v>
      </c>
      <c r="E98" s="166"/>
      <c r="F98" s="168">
        <v>2566</v>
      </c>
      <c r="G98" s="168"/>
      <c r="H98" s="168">
        <v>2567</v>
      </c>
      <c r="I98" s="166"/>
      <c r="J98" s="168">
        <v>2566</v>
      </c>
    </row>
    <row r="99" spans="1:12" ht="22.5" customHeight="1">
      <c r="A99" s="160" t="s">
        <v>70</v>
      </c>
      <c r="B99" s="162"/>
      <c r="C99" s="166"/>
      <c r="D99" s="169" t="s">
        <v>9</v>
      </c>
      <c r="E99" s="166"/>
      <c r="F99" s="170"/>
      <c r="G99" s="168"/>
      <c r="H99" s="169" t="s">
        <v>9</v>
      </c>
      <c r="I99" s="166"/>
      <c r="J99" s="170"/>
    </row>
    <row r="100" spans="1:12" ht="22.5" customHeight="1">
      <c r="D100" s="167"/>
      <c r="F100" s="167"/>
      <c r="G100" s="168"/>
      <c r="H100" s="167"/>
      <c r="J100" s="167"/>
    </row>
    <row r="101" spans="1:12" ht="22.5" customHeight="1">
      <c r="A101" s="171" t="s">
        <v>71</v>
      </c>
      <c r="C101" s="187"/>
      <c r="D101" s="187"/>
      <c r="E101" s="187"/>
      <c r="F101" s="187"/>
      <c r="G101" s="187"/>
      <c r="H101" s="187"/>
      <c r="I101" s="187"/>
      <c r="J101" s="187"/>
    </row>
    <row r="102" spans="1:12" ht="22.5" customHeight="1">
      <c r="A102" s="164" t="s">
        <v>72</v>
      </c>
      <c r="C102" s="187"/>
      <c r="D102" s="187"/>
      <c r="E102" s="187"/>
      <c r="F102" s="187"/>
      <c r="G102" s="187"/>
      <c r="H102" s="187"/>
      <c r="I102" s="187"/>
      <c r="J102" s="187"/>
    </row>
    <row r="103" spans="1:12" ht="22.5" customHeight="1" thickBot="1">
      <c r="A103" s="174" t="s">
        <v>73</v>
      </c>
      <c r="C103" s="172"/>
      <c r="D103" s="192">
        <v>9093857</v>
      </c>
      <c r="E103" s="172"/>
      <c r="F103" s="192">
        <v>9093857</v>
      </c>
      <c r="G103" s="172"/>
      <c r="H103" s="43">
        <v>9093857</v>
      </c>
      <c r="I103" s="172"/>
      <c r="J103" s="43">
        <v>9093857</v>
      </c>
    </row>
    <row r="104" spans="1:12" ht="22.5" customHeight="1" thickTop="1">
      <c r="A104" s="174" t="s">
        <v>74</v>
      </c>
      <c r="C104" s="172"/>
      <c r="D104" s="1"/>
      <c r="E104" s="172"/>
      <c r="F104" s="1"/>
      <c r="G104" s="172"/>
      <c r="H104" s="2"/>
      <c r="I104" s="172"/>
      <c r="J104" s="2"/>
      <c r="L104" s="177"/>
    </row>
    <row r="105" spans="1:12" ht="22.5" customHeight="1">
      <c r="A105" s="193" t="s">
        <v>75</v>
      </c>
      <c r="C105" s="172"/>
      <c r="D105" s="1">
        <v>8413569</v>
      </c>
      <c r="E105" s="172"/>
      <c r="F105" s="1">
        <v>8413569</v>
      </c>
      <c r="G105" s="172"/>
      <c r="H105" s="2">
        <v>8413569</v>
      </c>
      <c r="I105" s="172"/>
      <c r="J105" s="2">
        <v>8413569</v>
      </c>
    </row>
    <row r="106" spans="1:12" ht="22.5" customHeight="1">
      <c r="A106" s="164" t="s">
        <v>76</v>
      </c>
      <c r="C106" s="44"/>
      <c r="D106" s="45"/>
      <c r="E106" s="44"/>
      <c r="F106" s="45"/>
      <c r="G106" s="44"/>
      <c r="H106" s="44"/>
      <c r="I106" s="44"/>
      <c r="J106" s="44"/>
    </row>
    <row r="107" spans="1:12" ht="22.5" customHeight="1">
      <c r="A107" s="174" t="s">
        <v>77</v>
      </c>
      <c r="C107" s="172"/>
      <c r="D107" s="36">
        <v>56004025</v>
      </c>
      <c r="E107" s="172"/>
      <c r="F107" s="36">
        <v>56004025</v>
      </c>
      <c r="G107" s="172"/>
      <c r="H107" s="1">
        <v>55113998</v>
      </c>
      <c r="I107" s="172"/>
      <c r="J107" s="1">
        <v>55113998</v>
      </c>
    </row>
    <row r="108" spans="1:12" ht="22.5" customHeight="1">
      <c r="A108" s="174" t="s">
        <v>78</v>
      </c>
      <c r="C108" s="172"/>
      <c r="D108" s="36"/>
      <c r="E108" s="172"/>
      <c r="F108" s="36"/>
      <c r="G108" s="172"/>
      <c r="H108" s="172"/>
      <c r="I108" s="172"/>
      <c r="J108" s="172"/>
    </row>
    <row r="109" spans="1:12" ht="22.5" customHeight="1">
      <c r="A109" s="174" t="s">
        <v>79</v>
      </c>
      <c r="C109" s="172"/>
      <c r="D109" s="36">
        <v>5217178</v>
      </c>
      <c r="E109" s="172"/>
      <c r="F109" s="36">
        <v>5212858</v>
      </c>
      <c r="G109" s="172"/>
      <c r="H109" s="32">
        <v>0</v>
      </c>
      <c r="I109" s="44"/>
      <c r="J109" s="32">
        <v>0</v>
      </c>
    </row>
    <row r="110" spans="1:12" ht="22.5" customHeight="1">
      <c r="A110" s="174" t="s">
        <v>80</v>
      </c>
      <c r="C110" s="172"/>
      <c r="D110" s="36"/>
      <c r="E110" s="172"/>
      <c r="F110" s="36"/>
      <c r="G110" s="172"/>
      <c r="H110" s="172"/>
      <c r="I110" s="172"/>
      <c r="J110" s="172"/>
    </row>
    <row r="111" spans="1:12" ht="22.5" customHeight="1">
      <c r="A111" s="174" t="s">
        <v>81</v>
      </c>
      <c r="C111" s="172"/>
      <c r="D111" s="44">
        <v>-9917</v>
      </c>
      <c r="E111" s="172"/>
      <c r="F111" s="44">
        <v>-9917</v>
      </c>
      <c r="G111" s="172"/>
      <c r="H111" s="2">
        <v>490423</v>
      </c>
      <c r="I111" s="172"/>
      <c r="J111" s="2">
        <v>490423</v>
      </c>
    </row>
    <row r="112" spans="1:12" ht="22.5" customHeight="1">
      <c r="A112" s="174" t="s">
        <v>82</v>
      </c>
      <c r="C112" s="172"/>
      <c r="D112" s="36">
        <v>3621945</v>
      </c>
      <c r="E112" s="172"/>
      <c r="F112" s="36">
        <v>3621945</v>
      </c>
      <c r="G112" s="172"/>
      <c r="H112" s="2">
        <v>3470021</v>
      </c>
      <c r="I112" s="172"/>
      <c r="J112" s="2">
        <v>3470021</v>
      </c>
    </row>
    <row r="113" spans="1:10" ht="22.5" customHeight="1">
      <c r="A113" s="164" t="s">
        <v>83</v>
      </c>
      <c r="C113" s="172"/>
      <c r="D113" s="36"/>
      <c r="E113" s="172"/>
      <c r="F113" s="36"/>
      <c r="G113" s="172"/>
      <c r="H113" s="172"/>
      <c r="I113" s="172"/>
      <c r="J113" s="172"/>
    </row>
    <row r="114" spans="1:10" ht="22.5" customHeight="1">
      <c r="A114" s="164" t="s">
        <v>84</v>
      </c>
      <c r="C114" s="172"/>
      <c r="D114" s="36"/>
      <c r="E114" s="172"/>
      <c r="F114" s="36"/>
      <c r="G114" s="172"/>
      <c r="H114" s="172"/>
      <c r="I114" s="172"/>
      <c r="J114" s="172"/>
    </row>
    <row r="115" spans="1:10" ht="22.5" customHeight="1">
      <c r="A115" s="164" t="s">
        <v>85</v>
      </c>
      <c r="C115" s="172"/>
      <c r="D115" s="1">
        <v>929166</v>
      </c>
      <c r="E115" s="172"/>
      <c r="F115" s="1">
        <v>929166</v>
      </c>
      <c r="G115" s="172"/>
      <c r="H115" s="1">
        <v>929166</v>
      </c>
      <c r="I115" s="172"/>
      <c r="J115" s="1">
        <v>929166</v>
      </c>
    </row>
    <row r="116" spans="1:10" ht="22.5" customHeight="1">
      <c r="A116" s="174" t="s">
        <v>86</v>
      </c>
      <c r="C116" s="172"/>
      <c r="D116" s="1">
        <v>3666565</v>
      </c>
      <c r="E116" s="172"/>
      <c r="F116" s="1">
        <v>3666565</v>
      </c>
      <c r="G116" s="172"/>
      <c r="H116" s="1">
        <v>3666565</v>
      </c>
      <c r="I116" s="172"/>
      <c r="J116" s="1">
        <v>3666565</v>
      </c>
    </row>
    <row r="117" spans="1:10" ht="22.5" customHeight="1">
      <c r="A117" s="164" t="s">
        <v>87</v>
      </c>
      <c r="C117" s="172"/>
      <c r="D117" s="119">
        <v>121780834</v>
      </c>
      <c r="E117" s="172"/>
      <c r="F117" s="36">
        <v>118690135</v>
      </c>
      <c r="G117" s="172"/>
      <c r="H117" s="34">
        <v>53002419</v>
      </c>
      <c r="I117" s="172"/>
      <c r="J117" s="34">
        <v>45651693</v>
      </c>
    </row>
    <row r="118" spans="1:10" ht="22.5" customHeight="1">
      <c r="A118" s="174" t="s">
        <v>88</v>
      </c>
      <c r="C118" s="44"/>
      <c r="D118" s="46">
        <v>-8287164</v>
      </c>
      <c r="E118" s="44"/>
      <c r="F118" s="46">
        <v>-8287164</v>
      </c>
      <c r="G118" s="44"/>
      <c r="H118" s="32">
        <v>-3666565</v>
      </c>
      <c r="I118" s="44"/>
      <c r="J118" s="32">
        <v>-3666565</v>
      </c>
    </row>
    <row r="119" spans="1:10" ht="22.5" customHeight="1">
      <c r="A119" s="174" t="s">
        <v>89</v>
      </c>
      <c r="C119" s="44"/>
      <c r="D119" s="46">
        <v>26932000</v>
      </c>
      <c r="E119" s="44"/>
      <c r="F119" s="46">
        <v>26932000</v>
      </c>
      <c r="G119" s="44"/>
      <c r="H119" s="32">
        <v>26932000</v>
      </c>
      <c r="I119" s="44"/>
      <c r="J119" s="32">
        <v>26932000</v>
      </c>
    </row>
    <row r="120" spans="1:10" ht="22.5" customHeight="1">
      <c r="A120" s="174" t="s">
        <v>90</v>
      </c>
      <c r="C120" s="172"/>
      <c r="D120" s="3">
        <v>30157100</v>
      </c>
      <c r="E120" s="172"/>
      <c r="F120" s="3">
        <v>24243052</v>
      </c>
      <c r="G120" s="172"/>
      <c r="H120" s="186">
        <v>10008187</v>
      </c>
      <c r="I120" s="172"/>
      <c r="J120" s="186">
        <v>10036067</v>
      </c>
    </row>
    <row r="121" spans="1:10" s="182" customFormat="1" ht="22.5" customHeight="1">
      <c r="A121" s="163" t="s">
        <v>91</v>
      </c>
      <c r="B121" s="180"/>
      <c r="C121" s="181"/>
      <c r="D121" s="47">
        <f>SUM(D104:D120)</f>
        <v>248425301</v>
      </c>
      <c r="E121" s="181"/>
      <c r="F121" s="47">
        <f>SUM(F104:F120)</f>
        <v>239416234</v>
      </c>
      <c r="G121" s="181"/>
      <c r="H121" s="47">
        <f>SUM(H104:H120)</f>
        <v>158359783</v>
      </c>
      <c r="I121" s="181"/>
      <c r="J121" s="47">
        <f>SUM(J104:J120)</f>
        <v>151036937</v>
      </c>
    </row>
    <row r="122" spans="1:10" ht="22.5" customHeight="1">
      <c r="A122" s="174" t="s">
        <v>92</v>
      </c>
      <c r="C122" s="172"/>
      <c r="D122" s="3">
        <v>46663371</v>
      </c>
      <c r="E122" s="172"/>
      <c r="F122" s="3">
        <v>45616861</v>
      </c>
      <c r="G122" s="172"/>
      <c r="H122" s="30">
        <v>0</v>
      </c>
      <c r="I122" s="172"/>
      <c r="J122" s="30">
        <v>0</v>
      </c>
    </row>
    <row r="123" spans="1:10" s="182" customFormat="1" ht="22.5" customHeight="1">
      <c r="A123" s="163" t="s">
        <v>93</v>
      </c>
      <c r="B123" s="161"/>
      <c r="C123" s="181"/>
      <c r="D123" s="24">
        <f>SUM(D121:D122)</f>
        <v>295088672</v>
      </c>
      <c r="E123" s="181"/>
      <c r="F123" s="24">
        <f>SUM(F121:F122)</f>
        <v>285033095</v>
      </c>
      <c r="G123" s="181"/>
      <c r="H123" s="24">
        <f>SUM(H121:H122)</f>
        <v>158359783</v>
      </c>
      <c r="I123" s="181"/>
      <c r="J123" s="24">
        <f>SUM(J121:J122)</f>
        <v>151036937</v>
      </c>
    </row>
    <row r="124" spans="1:10" ht="22.5" customHeight="1">
      <c r="A124" s="163"/>
      <c r="C124" s="172"/>
      <c r="D124" s="177"/>
      <c r="E124" s="172"/>
      <c r="F124" s="177"/>
      <c r="G124" s="172"/>
      <c r="H124" s="172"/>
      <c r="I124" s="172"/>
      <c r="J124" s="172"/>
    </row>
    <row r="125" spans="1:10" ht="22.5" customHeight="1" thickBot="1">
      <c r="A125" s="163" t="s">
        <v>94</v>
      </c>
      <c r="C125" s="181"/>
      <c r="D125" s="42">
        <f>+D90+D123</f>
        <v>904756392</v>
      </c>
      <c r="E125" s="181"/>
      <c r="F125" s="42">
        <f>+F90+F123</f>
        <v>887217852</v>
      </c>
      <c r="G125" s="181"/>
      <c r="H125" s="42">
        <f>+H90+H123</f>
        <v>314309700</v>
      </c>
      <c r="I125" s="181"/>
      <c r="J125" s="42">
        <f>+J90+J123</f>
        <v>306808198</v>
      </c>
    </row>
    <row r="126" spans="1:10" ht="22.5" customHeight="1" thickTop="1">
      <c r="D126" s="194"/>
      <c r="E126" s="194"/>
      <c r="F126" s="194"/>
      <c r="G126" s="194"/>
      <c r="H126" s="194"/>
      <c r="I126" s="194"/>
      <c r="J126" s="194"/>
    </row>
    <row r="127" spans="1:10">
      <c r="C127" s="185"/>
      <c r="D127" s="185"/>
      <c r="E127" s="185"/>
      <c r="F127" s="185"/>
      <c r="G127" s="185"/>
      <c r="H127" s="185"/>
      <c r="I127" s="185"/>
      <c r="J127" s="185"/>
    </row>
  </sheetData>
  <mergeCells count="8">
    <mergeCell ref="D96:F96"/>
    <mergeCell ref="H96:J96"/>
    <mergeCell ref="D58:F58"/>
    <mergeCell ref="H58:J58"/>
    <mergeCell ref="D4:F4"/>
    <mergeCell ref="H4:J4"/>
    <mergeCell ref="D31:F31"/>
    <mergeCell ref="H31:J31"/>
  </mergeCells>
  <pageMargins left="0.8" right="0.8" top="0.48" bottom="0.5" header="0.5" footer="0.5"/>
  <pageSetup paperSize="9" scale="85" firstPageNumber="3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7" max="16383" man="1"/>
    <brk id="54" max="16383" man="1"/>
    <brk id="92" max="16383" man="1"/>
  </rowBreaks>
  <customProperties>
    <customPr name="OrphanNamesChecked" r:id="rId2"/>
  </customProperties>
  <ignoredErrors>
    <ignoredError sqref="F121 H121 J121 D1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7"/>
  <sheetViews>
    <sheetView tabSelected="1" view="pageBreakPreview" topLeftCell="A37" zoomScaleNormal="60" zoomScaleSheetLayoutView="100" workbookViewId="0">
      <selection activeCell="N49" sqref="N49"/>
    </sheetView>
  </sheetViews>
  <sheetFormatPr defaultColWidth="9.09765625" defaultRowHeight="23.25" customHeight="1"/>
  <cols>
    <col min="1" max="1" width="43.09765625" style="107" customWidth="1"/>
    <col min="2" max="2" width="8" style="68" customWidth="1"/>
    <col min="3" max="3" width="1" style="76" customWidth="1"/>
    <col min="4" max="4" width="13.8984375" style="76" customWidth="1"/>
    <col min="5" max="5" width="1" style="76" customWidth="1"/>
    <col min="6" max="6" width="13.8984375" style="76" customWidth="1"/>
    <col min="7" max="7" width="1" style="76" customWidth="1"/>
    <col min="8" max="8" width="14.59765625" style="76" customWidth="1"/>
    <col min="9" max="9" width="1" style="76" customWidth="1"/>
    <col min="10" max="10" width="14.59765625" style="76" customWidth="1"/>
    <col min="11" max="16384" width="9.09765625" style="76"/>
  </cols>
  <sheetData>
    <row r="1" spans="1:10" ht="23.25" customHeight="1">
      <c r="A1" s="106" t="s">
        <v>0</v>
      </c>
      <c r="B1" s="117"/>
      <c r="C1" s="118"/>
      <c r="D1" s="118"/>
      <c r="E1" s="118"/>
      <c r="F1" s="118"/>
      <c r="G1" s="118"/>
      <c r="H1" s="118"/>
      <c r="I1" s="118"/>
      <c r="J1" s="118"/>
    </row>
    <row r="2" spans="1:10" ht="23.25" customHeight="1">
      <c r="A2" s="106" t="s">
        <v>95</v>
      </c>
      <c r="B2" s="117"/>
      <c r="C2" s="118"/>
      <c r="D2" s="118"/>
      <c r="E2" s="118"/>
      <c r="F2" s="118"/>
      <c r="G2" s="118"/>
      <c r="H2" s="118"/>
      <c r="I2" s="118"/>
      <c r="J2" s="118"/>
    </row>
    <row r="3" spans="1:10" ht="23.25" customHeight="1">
      <c r="A3" s="123"/>
      <c r="B3" s="123"/>
      <c r="C3" s="118"/>
      <c r="D3" s="118"/>
      <c r="E3" s="118"/>
      <c r="F3" s="118"/>
      <c r="G3" s="118"/>
      <c r="H3" s="118"/>
      <c r="I3" s="196" t="s">
        <v>2</v>
      </c>
      <c r="J3" s="196"/>
    </row>
    <row r="4" spans="1:10" ht="23.25" customHeight="1">
      <c r="C4" s="68"/>
      <c r="D4" s="198" t="s">
        <v>3</v>
      </c>
      <c r="E4" s="198"/>
      <c r="F4" s="198"/>
      <c r="G4" s="79"/>
      <c r="H4" s="198" t="s">
        <v>4</v>
      </c>
      <c r="I4" s="198"/>
      <c r="J4" s="198"/>
    </row>
    <row r="5" spans="1:10" ht="23.25" customHeight="1">
      <c r="C5" s="68"/>
      <c r="D5" s="199" t="s">
        <v>96</v>
      </c>
      <c r="E5" s="199"/>
      <c r="F5" s="199"/>
      <c r="G5" s="79"/>
      <c r="H5" s="199" t="s">
        <v>96</v>
      </c>
      <c r="I5" s="199"/>
      <c r="J5" s="199"/>
    </row>
    <row r="6" spans="1:10" ht="23.25" customHeight="1">
      <c r="C6" s="68"/>
      <c r="D6" s="197" t="s">
        <v>97</v>
      </c>
      <c r="E6" s="197"/>
      <c r="F6" s="197"/>
      <c r="G6" s="79"/>
      <c r="H6" s="197" t="s">
        <v>97</v>
      </c>
      <c r="I6" s="197"/>
      <c r="J6" s="197"/>
    </row>
    <row r="7" spans="1:10" ht="23.25" customHeight="1">
      <c r="B7" s="68" t="s">
        <v>7</v>
      </c>
      <c r="C7" s="108"/>
      <c r="D7" s="109">
        <v>2567</v>
      </c>
      <c r="E7" s="108"/>
      <c r="F7" s="109">
        <v>2566</v>
      </c>
      <c r="G7" s="75"/>
      <c r="H7" s="109">
        <v>2567</v>
      </c>
      <c r="I7" s="108"/>
      <c r="J7" s="109">
        <v>2566</v>
      </c>
    </row>
    <row r="8" spans="1:10" ht="22.5" customHeight="1">
      <c r="C8" s="108"/>
      <c r="D8" s="75"/>
      <c r="E8" s="108"/>
      <c r="F8" s="75"/>
      <c r="G8" s="75"/>
      <c r="H8" s="75"/>
      <c r="I8" s="108"/>
      <c r="J8" s="75"/>
    </row>
    <row r="9" spans="1:10" ht="22.5" customHeight="1">
      <c r="A9" s="110" t="s">
        <v>98</v>
      </c>
      <c r="C9" s="111"/>
      <c r="D9" s="111"/>
      <c r="E9" s="111"/>
      <c r="F9" s="111"/>
      <c r="G9" s="111"/>
      <c r="H9" s="111"/>
      <c r="I9" s="111"/>
      <c r="J9" s="111"/>
    </row>
    <row r="10" spans="1:10" ht="23.25" customHeight="1">
      <c r="A10" s="107" t="s">
        <v>99</v>
      </c>
      <c r="B10" s="68">
        <v>8</v>
      </c>
      <c r="C10" s="111"/>
      <c r="D10" s="115">
        <v>140037213</v>
      </c>
      <c r="E10" s="111"/>
      <c r="F10" s="115">
        <v>143781025</v>
      </c>
      <c r="G10" s="111"/>
      <c r="H10" s="111">
        <v>6009390</v>
      </c>
      <c r="I10" s="111"/>
      <c r="J10" s="111">
        <v>6325223</v>
      </c>
    </row>
    <row r="11" spans="1:10" ht="23.25" customHeight="1">
      <c r="A11" s="74" t="s">
        <v>100</v>
      </c>
      <c r="C11" s="111"/>
      <c r="D11" s="115">
        <v>399638</v>
      </c>
      <c r="E11" s="111"/>
      <c r="F11" s="115">
        <v>280230</v>
      </c>
      <c r="G11" s="111"/>
      <c r="H11" s="1">
        <v>252293</v>
      </c>
      <c r="I11" s="111"/>
      <c r="J11" s="1">
        <v>135888</v>
      </c>
    </row>
    <row r="12" spans="1:10" ht="23.25" customHeight="1">
      <c r="A12" s="74" t="s">
        <v>101</v>
      </c>
      <c r="B12" s="68">
        <v>4</v>
      </c>
      <c r="C12" s="111"/>
      <c r="D12" s="6">
        <v>0</v>
      </c>
      <c r="E12" s="111"/>
      <c r="F12" s="6">
        <v>851257</v>
      </c>
      <c r="G12" s="111"/>
      <c r="H12" s="6">
        <v>636575</v>
      </c>
      <c r="I12" s="111"/>
      <c r="J12" s="6">
        <v>0</v>
      </c>
    </row>
    <row r="13" spans="1:10" ht="23.25" customHeight="1">
      <c r="A13" s="112" t="s">
        <v>102</v>
      </c>
      <c r="B13" s="68" t="s">
        <v>103</v>
      </c>
      <c r="C13" s="111"/>
      <c r="D13" s="6">
        <v>0</v>
      </c>
      <c r="E13" s="111"/>
      <c r="F13" s="6">
        <v>0</v>
      </c>
      <c r="G13" s="111"/>
      <c r="H13" s="6">
        <v>7229740</v>
      </c>
      <c r="I13" s="111"/>
      <c r="J13" s="6">
        <v>0</v>
      </c>
    </row>
    <row r="14" spans="1:10" ht="23.25" customHeight="1">
      <c r="A14" s="84" t="s">
        <v>104</v>
      </c>
      <c r="C14" s="111"/>
      <c r="D14" s="6">
        <v>303444</v>
      </c>
      <c r="E14" s="111"/>
      <c r="F14" s="6">
        <v>27668</v>
      </c>
      <c r="G14" s="111"/>
      <c r="H14" s="6">
        <v>1088466</v>
      </c>
      <c r="I14" s="111"/>
      <c r="J14" s="6">
        <v>0</v>
      </c>
    </row>
    <row r="15" spans="1:10" ht="23.25" customHeight="1">
      <c r="A15" s="107" t="s">
        <v>105</v>
      </c>
      <c r="C15" s="111"/>
      <c r="D15" s="115">
        <v>665358</v>
      </c>
      <c r="E15" s="111"/>
      <c r="F15" s="115">
        <v>871203</v>
      </c>
      <c r="G15" s="111"/>
      <c r="H15" s="6">
        <v>71147</v>
      </c>
      <c r="I15" s="111"/>
      <c r="J15" s="6">
        <v>72605</v>
      </c>
    </row>
    <row r="16" spans="1:10" s="56" customFormat="1" ht="23.25" customHeight="1">
      <c r="A16" s="90" t="s">
        <v>106</v>
      </c>
      <c r="B16" s="114"/>
      <c r="C16" s="98"/>
      <c r="D16" s="131">
        <f>SUM(D10:D15)</f>
        <v>141405653</v>
      </c>
      <c r="E16" s="98"/>
      <c r="F16" s="131">
        <f>SUM(F10:F15)</f>
        <v>145811383</v>
      </c>
      <c r="G16" s="98"/>
      <c r="H16" s="131">
        <f>SUM(H10:H15)</f>
        <v>15287611</v>
      </c>
      <c r="I16" s="98"/>
      <c r="J16" s="131">
        <f>SUM(J10:J15)</f>
        <v>6533716</v>
      </c>
    </row>
    <row r="17" spans="1:10" ht="10.4" customHeight="1">
      <c r="A17" s="201"/>
      <c r="B17" s="201"/>
      <c r="C17" s="111"/>
      <c r="D17" s="111"/>
      <c r="E17" s="111"/>
      <c r="F17" s="111"/>
      <c r="G17" s="111"/>
      <c r="H17" s="111"/>
      <c r="I17" s="111"/>
      <c r="J17" s="111"/>
    </row>
    <row r="18" spans="1:10" ht="22.75" customHeight="1">
      <c r="A18" s="110" t="s">
        <v>107</v>
      </c>
      <c r="C18" s="111"/>
      <c r="D18" s="111"/>
      <c r="E18" s="111"/>
      <c r="F18" s="111"/>
      <c r="G18" s="111"/>
      <c r="H18" s="111"/>
      <c r="I18" s="111"/>
      <c r="J18" s="111"/>
    </row>
    <row r="19" spans="1:10" ht="23.25" customHeight="1">
      <c r="A19" s="74" t="s">
        <v>108</v>
      </c>
      <c r="C19" s="111"/>
      <c r="D19" s="115">
        <v>123227801</v>
      </c>
      <c r="E19" s="111"/>
      <c r="F19" s="115">
        <v>129190898</v>
      </c>
      <c r="G19" s="111"/>
      <c r="H19" s="111">
        <v>5466289</v>
      </c>
      <c r="I19" s="111"/>
      <c r="J19" s="111">
        <v>5871698</v>
      </c>
    </row>
    <row r="20" spans="1:10" ht="23.25" customHeight="1">
      <c r="A20" s="74" t="s">
        <v>109</v>
      </c>
      <c r="C20" s="111"/>
      <c r="D20" s="115">
        <v>4165171</v>
      </c>
      <c r="E20" s="111"/>
      <c r="F20" s="115">
        <v>4391409</v>
      </c>
      <c r="G20" s="111"/>
      <c r="H20" s="111">
        <v>194728</v>
      </c>
      <c r="I20" s="111"/>
      <c r="J20" s="111">
        <v>233874</v>
      </c>
    </row>
    <row r="21" spans="1:10" ht="23.25" customHeight="1">
      <c r="A21" s="107" t="s">
        <v>110</v>
      </c>
      <c r="C21" s="111"/>
      <c r="D21" s="115">
        <v>8012471</v>
      </c>
      <c r="E21" s="111"/>
      <c r="F21" s="115">
        <v>7406994</v>
      </c>
      <c r="G21" s="111"/>
      <c r="H21" s="111">
        <v>501021</v>
      </c>
      <c r="I21" s="111"/>
      <c r="J21" s="111">
        <v>575908</v>
      </c>
    </row>
    <row r="22" spans="1:10" ht="23.25" customHeight="1">
      <c r="A22" s="74" t="s">
        <v>111</v>
      </c>
      <c r="C22" s="111"/>
      <c r="E22" s="111"/>
      <c r="G22" s="111"/>
      <c r="H22" s="111"/>
      <c r="I22" s="111"/>
      <c r="J22" s="111"/>
    </row>
    <row r="23" spans="1:10" ht="23.25" customHeight="1">
      <c r="A23" s="74" t="s">
        <v>112</v>
      </c>
      <c r="C23" s="111"/>
      <c r="D23" s="23">
        <v>-464431</v>
      </c>
      <c r="E23" s="111"/>
      <c r="F23" s="23">
        <v>41316</v>
      </c>
      <c r="G23" s="111"/>
      <c r="H23" s="6">
        <v>0</v>
      </c>
      <c r="I23" s="111"/>
      <c r="J23" s="6">
        <v>0</v>
      </c>
    </row>
    <row r="24" spans="1:10" ht="23.25" customHeight="1">
      <c r="A24" s="74" t="s">
        <v>113</v>
      </c>
      <c r="C24" s="111"/>
      <c r="D24" s="26">
        <v>-117243</v>
      </c>
      <c r="E24" s="111"/>
      <c r="F24" s="26">
        <v>0</v>
      </c>
      <c r="G24" s="111"/>
      <c r="H24" s="6">
        <v>-29781</v>
      </c>
      <c r="I24" s="111"/>
      <c r="J24" s="6">
        <v>750000</v>
      </c>
    </row>
    <row r="25" spans="1:10" ht="23.25" customHeight="1">
      <c r="A25" s="74" t="s">
        <v>114</v>
      </c>
      <c r="B25" s="68">
        <v>5</v>
      </c>
      <c r="C25" s="111"/>
      <c r="D25" s="23">
        <v>90767</v>
      </c>
      <c r="E25" s="111"/>
      <c r="F25" s="26">
        <v>0</v>
      </c>
      <c r="G25" s="111"/>
      <c r="H25" s="6">
        <v>0</v>
      </c>
      <c r="I25" s="111"/>
      <c r="J25" s="6">
        <v>0</v>
      </c>
    </row>
    <row r="26" spans="1:10" ht="23.25" customHeight="1">
      <c r="A26" s="74" t="s">
        <v>115</v>
      </c>
      <c r="C26" s="111"/>
      <c r="D26" s="26">
        <v>0</v>
      </c>
      <c r="E26" s="111"/>
      <c r="F26" s="26">
        <v>0</v>
      </c>
      <c r="G26" s="111"/>
      <c r="H26" s="6">
        <v>0</v>
      </c>
      <c r="I26" s="111"/>
      <c r="J26" s="6">
        <v>124845</v>
      </c>
    </row>
    <row r="27" spans="1:10" ht="23.25" customHeight="1">
      <c r="A27" s="74" t="s">
        <v>116</v>
      </c>
      <c r="C27" s="111"/>
      <c r="D27" s="6">
        <v>760653</v>
      </c>
      <c r="E27" s="111"/>
      <c r="F27" s="6">
        <v>703986</v>
      </c>
      <c r="G27" s="111"/>
      <c r="H27" s="6">
        <v>5527</v>
      </c>
      <c r="I27" s="111"/>
      <c r="J27" s="6">
        <v>7842</v>
      </c>
    </row>
    <row r="28" spans="1:10" ht="23.25" customHeight="1">
      <c r="A28" s="74" t="s">
        <v>117</v>
      </c>
      <c r="B28"/>
      <c r="D28" s="22">
        <v>5421078</v>
      </c>
      <c r="F28" s="22">
        <v>5364403</v>
      </c>
      <c r="G28" s="32"/>
      <c r="H28" s="30">
        <v>1467338</v>
      </c>
      <c r="I28" s="32"/>
      <c r="J28" s="30">
        <v>1289282</v>
      </c>
    </row>
    <row r="29" spans="1:10" s="56" customFormat="1" ht="23.25" customHeight="1">
      <c r="A29" s="90" t="s">
        <v>118</v>
      </c>
      <c r="B29" s="114"/>
      <c r="C29" s="98"/>
      <c r="D29" s="130">
        <f>SUM(D19:D28)</f>
        <v>141096267</v>
      </c>
      <c r="E29" s="98"/>
      <c r="F29" s="130">
        <f>SUM(F19:F28)</f>
        <v>147099006</v>
      </c>
      <c r="G29" s="98"/>
      <c r="H29" s="130">
        <f>SUM(H19:H28)</f>
        <v>7605122</v>
      </c>
      <c r="I29" s="98"/>
      <c r="J29" s="130">
        <f>SUM(J19:J28)</f>
        <v>8853449</v>
      </c>
    </row>
    <row r="30" spans="1:10" ht="8.9" customHeight="1">
      <c r="A30" s="201"/>
      <c r="B30" s="201"/>
      <c r="C30" s="111"/>
      <c r="D30" s="111"/>
      <c r="E30" s="111"/>
      <c r="F30" s="111"/>
      <c r="G30" s="111"/>
      <c r="H30" s="111"/>
      <c r="I30" s="111"/>
      <c r="J30" s="111"/>
    </row>
    <row r="31" spans="1:10" ht="23.15" customHeight="1">
      <c r="A31" s="74" t="s">
        <v>119</v>
      </c>
      <c r="C31" s="111"/>
      <c r="D31" s="111"/>
      <c r="F31" s="111"/>
    </row>
    <row r="32" spans="1:10" ht="23.15" customHeight="1">
      <c r="A32" s="74" t="s">
        <v>120</v>
      </c>
      <c r="B32" s="68">
        <v>5</v>
      </c>
      <c r="C32" s="111"/>
      <c r="D32" s="141">
        <v>1791867</v>
      </c>
      <c r="E32" s="111"/>
      <c r="F32" s="141">
        <v>-1087512</v>
      </c>
      <c r="G32" s="111"/>
      <c r="H32" s="7">
        <v>0</v>
      </c>
      <c r="I32" s="111"/>
      <c r="J32" s="7">
        <v>0</v>
      </c>
    </row>
    <row r="33" spans="1:12" ht="23.25" customHeight="1">
      <c r="A33" s="90" t="s">
        <v>121</v>
      </c>
      <c r="C33" s="111"/>
      <c r="D33" s="98">
        <f>D16-D29+D32</f>
        <v>2101253</v>
      </c>
      <c r="E33" s="111"/>
      <c r="F33" s="98">
        <f>F16-F29+F32</f>
        <v>-2375135</v>
      </c>
      <c r="G33" s="98"/>
      <c r="H33" s="98">
        <f>H16-H29+H32</f>
        <v>7682489</v>
      </c>
      <c r="I33" s="98"/>
      <c r="J33" s="98">
        <f>J16-J29+J32</f>
        <v>-2319733</v>
      </c>
    </row>
    <row r="34" spans="1:12" ht="23.25" customHeight="1">
      <c r="A34" s="74" t="s">
        <v>122</v>
      </c>
      <c r="C34" s="111"/>
      <c r="D34" s="3">
        <v>550479</v>
      </c>
      <c r="E34" s="111"/>
      <c r="F34" s="3">
        <v>429165</v>
      </c>
      <c r="G34" s="111"/>
      <c r="H34" s="27">
        <v>78112</v>
      </c>
      <c r="I34" s="111"/>
      <c r="J34" s="27">
        <v>-165047</v>
      </c>
    </row>
    <row r="35" spans="1:12" ht="23.25" customHeight="1" thickBot="1">
      <c r="A35" s="90" t="s">
        <v>123</v>
      </c>
      <c r="C35" s="98"/>
      <c r="D35" s="142">
        <f>D33-D34</f>
        <v>1550774</v>
      </c>
      <c r="E35" s="98"/>
      <c r="F35" s="142">
        <f>F33-F34</f>
        <v>-2804300</v>
      </c>
      <c r="G35" s="98"/>
      <c r="H35" s="142">
        <f>H33-H34</f>
        <v>7604377</v>
      </c>
      <c r="I35" s="98"/>
      <c r="J35" s="142">
        <f>J33-J34</f>
        <v>-2154686</v>
      </c>
    </row>
    <row r="36" spans="1:12" ht="8.15" customHeight="1" thickTop="1">
      <c r="A36" s="90"/>
      <c r="C36" s="98"/>
      <c r="D36" s="98"/>
      <c r="E36" s="98"/>
      <c r="F36" s="98"/>
      <c r="G36" s="98"/>
      <c r="H36" s="98"/>
      <c r="I36" s="98"/>
      <c r="J36" s="98"/>
    </row>
    <row r="37" spans="1:12" ht="23.25" customHeight="1">
      <c r="A37" s="106" t="s">
        <v>0</v>
      </c>
      <c r="B37" s="117"/>
      <c r="C37" s="118"/>
      <c r="D37" s="118"/>
      <c r="E37" s="118"/>
      <c r="F37" s="118"/>
      <c r="G37" s="118"/>
      <c r="H37" s="118"/>
      <c r="I37" s="118"/>
      <c r="J37" s="118"/>
    </row>
    <row r="38" spans="1:12" ht="23.25" customHeight="1">
      <c r="A38" s="106" t="s">
        <v>95</v>
      </c>
      <c r="B38" s="117"/>
      <c r="C38" s="118"/>
      <c r="D38" s="118"/>
      <c r="E38" s="118"/>
      <c r="F38" s="118"/>
      <c r="G38" s="118"/>
      <c r="H38" s="118"/>
      <c r="I38" s="118"/>
      <c r="J38" s="118"/>
    </row>
    <row r="39" spans="1:12" ht="23.25" customHeight="1">
      <c r="A39" s="123"/>
      <c r="B39" s="123"/>
      <c r="C39" s="118"/>
      <c r="D39" s="118"/>
      <c r="E39" s="118"/>
      <c r="F39" s="118"/>
      <c r="G39" s="118"/>
      <c r="H39" s="118"/>
      <c r="I39" s="196" t="s">
        <v>2</v>
      </c>
      <c r="J39" s="196"/>
    </row>
    <row r="40" spans="1:12" ht="23.25" customHeight="1">
      <c r="C40" s="68"/>
      <c r="D40" s="198" t="s">
        <v>3</v>
      </c>
      <c r="E40" s="198"/>
      <c r="F40" s="198"/>
      <c r="G40" s="79"/>
      <c r="H40" s="198" t="s">
        <v>4</v>
      </c>
      <c r="I40" s="198"/>
      <c r="J40" s="198"/>
    </row>
    <row r="41" spans="1:12" ht="23.25" customHeight="1">
      <c r="C41" s="68"/>
      <c r="D41" s="197" t="s">
        <v>96</v>
      </c>
      <c r="E41" s="200"/>
      <c r="F41" s="200"/>
      <c r="G41" s="79"/>
      <c r="H41" s="197" t="s">
        <v>96</v>
      </c>
      <c r="I41" s="200"/>
      <c r="J41" s="200"/>
    </row>
    <row r="42" spans="1:12" ht="23.25" customHeight="1">
      <c r="C42" s="68"/>
      <c r="D42" s="197" t="s">
        <v>97</v>
      </c>
      <c r="E42" s="197"/>
      <c r="F42" s="197"/>
      <c r="G42" s="79"/>
      <c r="H42" s="197" t="s">
        <v>97</v>
      </c>
      <c r="I42" s="197"/>
      <c r="J42" s="197"/>
    </row>
    <row r="43" spans="1:12" ht="23.25" customHeight="1">
      <c r="B43" s="68" t="s">
        <v>7</v>
      </c>
      <c r="C43" s="108"/>
      <c r="D43" s="109">
        <v>2567</v>
      </c>
      <c r="E43" s="108"/>
      <c r="F43" s="109">
        <v>2566</v>
      </c>
      <c r="G43" s="75"/>
      <c r="H43" s="109">
        <v>2567</v>
      </c>
      <c r="I43" s="108"/>
      <c r="J43" s="109">
        <v>2566</v>
      </c>
    </row>
    <row r="44" spans="1:12" ht="23.25" customHeight="1">
      <c r="C44" s="108"/>
      <c r="D44" s="75"/>
      <c r="E44" s="108"/>
      <c r="F44" s="75"/>
      <c r="G44" s="75"/>
      <c r="H44" s="75"/>
      <c r="I44" s="108"/>
      <c r="J44" s="75"/>
    </row>
    <row r="45" spans="1:12" ht="23.25" customHeight="1">
      <c r="A45" s="90" t="s">
        <v>124</v>
      </c>
      <c r="C45" s="111"/>
      <c r="D45" s="111"/>
      <c r="E45" s="111"/>
      <c r="F45" s="111"/>
      <c r="G45" s="111"/>
      <c r="H45" s="111"/>
      <c r="I45" s="111"/>
      <c r="J45" s="111"/>
    </row>
    <row r="46" spans="1:12" ht="23.25" customHeight="1">
      <c r="A46" s="74" t="s">
        <v>125</v>
      </c>
      <c r="C46" s="111"/>
      <c r="D46" s="111">
        <v>1152032</v>
      </c>
      <c r="E46" s="111"/>
      <c r="F46" s="111">
        <v>-2725261</v>
      </c>
      <c r="G46" s="111"/>
      <c r="H46" s="6">
        <v>7604377</v>
      </c>
      <c r="I46" s="67"/>
      <c r="J46" s="6">
        <v>-2154686</v>
      </c>
    </row>
    <row r="47" spans="1:12" ht="23.25" customHeight="1">
      <c r="A47" s="74" t="s">
        <v>126</v>
      </c>
      <c r="C47" s="111"/>
      <c r="D47" s="120">
        <v>398742</v>
      </c>
      <c r="E47" s="111"/>
      <c r="F47" s="120">
        <v>-79039</v>
      </c>
      <c r="G47" s="111"/>
      <c r="H47" s="7">
        <v>0</v>
      </c>
      <c r="I47" s="111"/>
      <c r="J47" s="7">
        <v>0</v>
      </c>
    </row>
    <row r="48" spans="1:12" ht="23.25" customHeight="1" thickBot="1">
      <c r="A48" s="90" t="s">
        <v>123</v>
      </c>
      <c r="C48" s="98"/>
      <c r="D48" s="132">
        <f>SUM(D46,D47)</f>
        <v>1550774</v>
      </c>
      <c r="E48" s="98"/>
      <c r="F48" s="132">
        <f>SUM(F46,F47)</f>
        <v>-2804300</v>
      </c>
      <c r="G48" s="98"/>
      <c r="H48" s="132">
        <f>SUM(H46,H47)</f>
        <v>7604377</v>
      </c>
      <c r="I48" s="98"/>
      <c r="J48" s="132">
        <f>SUM(J46,J47)</f>
        <v>-2154686</v>
      </c>
      <c r="K48" s="143"/>
      <c r="L48" s="143"/>
    </row>
    <row r="49" spans="1:10" ht="23.25" customHeight="1" thickTop="1">
      <c r="A49" s="90"/>
      <c r="C49" s="98"/>
      <c r="D49" s="98"/>
      <c r="E49" s="98"/>
      <c r="F49" s="98"/>
      <c r="G49" s="98"/>
      <c r="H49" s="98"/>
      <c r="I49" s="98"/>
      <c r="J49" s="98"/>
    </row>
    <row r="50" spans="1:10" ht="23.25" customHeight="1">
      <c r="A50" s="158" t="s">
        <v>333</v>
      </c>
      <c r="C50" s="98"/>
      <c r="D50" s="98"/>
      <c r="E50" s="98"/>
      <c r="F50" s="98"/>
      <c r="G50" s="98"/>
      <c r="H50" s="98"/>
      <c r="I50" s="98"/>
      <c r="J50" s="98"/>
    </row>
    <row r="51" spans="1:10" s="146" customFormat="1" ht="23.15" customHeight="1" thickBot="1">
      <c r="A51" s="158" t="s">
        <v>334</v>
      </c>
      <c r="B51" s="59">
        <v>10</v>
      </c>
      <c r="C51" s="144"/>
      <c r="D51" s="145">
        <v>0.11</v>
      </c>
      <c r="E51" s="144"/>
      <c r="F51" s="145">
        <v>-0.36</v>
      </c>
      <c r="G51" s="144"/>
      <c r="H51" s="145">
        <v>0.89</v>
      </c>
      <c r="I51" s="144"/>
      <c r="J51" s="145">
        <v>-0.27</v>
      </c>
    </row>
    <row r="52" spans="1:10" ht="23.25" customHeight="1" thickTop="1">
      <c r="A52" s="90"/>
      <c r="C52" s="111"/>
      <c r="D52" s="147"/>
      <c r="E52" s="111"/>
      <c r="F52" s="147"/>
      <c r="G52" s="111"/>
      <c r="H52" s="147"/>
      <c r="I52" s="111"/>
      <c r="J52" s="147"/>
    </row>
    <row r="53" spans="1:10" ht="23.25" customHeight="1">
      <c r="A53" s="106" t="s">
        <v>0</v>
      </c>
      <c r="B53" s="117"/>
      <c r="C53" s="118"/>
      <c r="D53" s="118"/>
      <c r="E53" s="118"/>
      <c r="F53" s="118"/>
      <c r="G53" s="118"/>
      <c r="H53" s="118"/>
      <c r="I53" s="118"/>
      <c r="J53" s="118"/>
    </row>
    <row r="54" spans="1:10" ht="23.25" customHeight="1">
      <c r="A54" s="106" t="s">
        <v>127</v>
      </c>
      <c r="B54" s="117"/>
      <c r="C54" s="118"/>
      <c r="D54" s="118"/>
      <c r="E54" s="118"/>
      <c r="F54" s="118"/>
      <c r="G54" s="118"/>
      <c r="H54" s="118"/>
      <c r="I54" s="118"/>
      <c r="J54" s="118"/>
    </row>
    <row r="55" spans="1:10" ht="21.75" customHeight="1">
      <c r="A55" s="123"/>
      <c r="B55" s="123"/>
      <c r="C55" s="118"/>
      <c r="D55" s="118"/>
      <c r="E55" s="118"/>
      <c r="F55" s="118"/>
      <c r="G55" s="118"/>
      <c r="H55" s="118"/>
      <c r="I55" s="196" t="s">
        <v>2</v>
      </c>
      <c r="J55" s="196"/>
    </row>
    <row r="56" spans="1:10" ht="21.75" customHeight="1">
      <c r="C56" s="68"/>
      <c r="D56" s="198" t="s">
        <v>3</v>
      </c>
      <c r="E56" s="198"/>
      <c r="F56" s="198"/>
      <c r="G56" s="79"/>
      <c r="H56" s="198" t="s">
        <v>4</v>
      </c>
      <c r="I56" s="198"/>
      <c r="J56" s="198"/>
    </row>
    <row r="57" spans="1:10" ht="25.5" customHeight="1">
      <c r="C57" s="68"/>
      <c r="D57" s="197" t="s">
        <v>96</v>
      </c>
      <c r="E57" s="200"/>
      <c r="F57" s="200"/>
      <c r="G57" s="79"/>
      <c r="H57" s="197" t="s">
        <v>96</v>
      </c>
      <c r="I57" s="200"/>
      <c r="J57" s="200"/>
    </row>
    <row r="58" spans="1:10" ht="21.75" customHeight="1">
      <c r="C58" s="68"/>
      <c r="D58" s="197" t="s">
        <v>97</v>
      </c>
      <c r="E58" s="197"/>
      <c r="F58" s="197"/>
      <c r="G58" s="79"/>
      <c r="H58" s="197" t="s">
        <v>97</v>
      </c>
      <c r="I58" s="197"/>
      <c r="J58" s="197"/>
    </row>
    <row r="59" spans="1:10" ht="21.75" customHeight="1">
      <c r="B59" s="68" t="s">
        <v>7</v>
      </c>
      <c r="C59" s="108"/>
      <c r="D59" s="109">
        <v>2567</v>
      </c>
      <c r="E59" s="108"/>
      <c r="F59" s="109">
        <v>2566</v>
      </c>
      <c r="G59" s="75"/>
      <c r="H59" s="109">
        <v>2567</v>
      </c>
      <c r="I59" s="108"/>
      <c r="J59" s="109">
        <v>2566</v>
      </c>
    </row>
    <row r="60" spans="1:10" ht="21.75" customHeight="1">
      <c r="D60" s="75"/>
      <c r="E60" s="108"/>
      <c r="F60" s="75"/>
      <c r="G60" s="75"/>
      <c r="H60" s="75"/>
      <c r="I60" s="108"/>
      <c r="J60" s="75"/>
    </row>
    <row r="61" spans="1:10" ht="21.65" customHeight="1">
      <c r="A61" s="90" t="s">
        <v>123</v>
      </c>
      <c r="D61" s="98">
        <f>D48</f>
        <v>1550774</v>
      </c>
      <c r="E61" s="56"/>
      <c r="F61" s="98">
        <f>F48</f>
        <v>-2804300</v>
      </c>
      <c r="G61" s="98"/>
      <c r="H61" s="98">
        <f>H48</f>
        <v>7604377</v>
      </c>
      <c r="I61" s="56"/>
      <c r="J61" s="98">
        <f>J48</f>
        <v>-2154686</v>
      </c>
    </row>
    <row r="62" spans="1:10" ht="8.15" customHeight="1"/>
    <row r="63" spans="1:10" ht="21.75" customHeight="1">
      <c r="A63" s="90" t="s">
        <v>128</v>
      </c>
    </row>
    <row r="64" spans="1:10" ht="21.75" customHeight="1">
      <c r="A64" s="110" t="s">
        <v>129</v>
      </c>
    </row>
    <row r="65" spans="1:12" ht="21.75" customHeight="1">
      <c r="A65" s="110" t="s">
        <v>130</v>
      </c>
    </row>
    <row r="66" spans="1:12" ht="21.75" customHeight="1">
      <c r="A66" s="74" t="s">
        <v>131</v>
      </c>
      <c r="D66" s="1">
        <v>4592793</v>
      </c>
      <c r="F66" s="1">
        <v>-3174898</v>
      </c>
      <c r="H66" s="6">
        <v>0</v>
      </c>
      <c r="J66" s="6">
        <v>0</v>
      </c>
    </row>
    <row r="67" spans="1:12" ht="21.75" customHeight="1">
      <c r="A67" s="74" t="s">
        <v>132</v>
      </c>
      <c r="D67" s="4">
        <v>-94421</v>
      </c>
      <c r="F67" s="4">
        <v>-357568</v>
      </c>
      <c r="H67" s="6">
        <v>-7227</v>
      </c>
      <c r="J67" s="6">
        <v>-6676</v>
      </c>
    </row>
    <row r="68" spans="1:12" ht="21.75" customHeight="1">
      <c r="A68" s="74" t="s">
        <v>133</v>
      </c>
      <c r="D68" s="1"/>
      <c r="F68" s="1"/>
      <c r="H68" s="6"/>
      <c r="J68" s="6"/>
    </row>
    <row r="69" spans="1:12" ht="21.75" customHeight="1">
      <c r="A69" s="74" t="s">
        <v>134</v>
      </c>
      <c r="D69" s="6">
        <v>0</v>
      </c>
      <c r="F69" s="6">
        <v>43762</v>
      </c>
      <c r="H69" s="6">
        <v>0</v>
      </c>
      <c r="J69" s="6">
        <v>0</v>
      </c>
    </row>
    <row r="70" spans="1:12" ht="21.75" customHeight="1">
      <c r="A70" s="74" t="s">
        <v>135</v>
      </c>
      <c r="D70" s="4"/>
      <c r="F70" s="4"/>
      <c r="H70" s="6"/>
      <c r="J70" s="6"/>
    </row>
    <row r="71" spans="1:12" ht="21.75" customHeight="1">
      <c r="A71" s="74" t="s">
        <v>120</v>
      </c>
      <c r="B71" s="68">
        <v>5</v>
      </c>
      <c r="D71" s="4">
        <v>2754713</v>
      </c>
      <c r="F71" s="4">
        <v>-630133</v>
      </c>
      <c r="H71" s="6">
        <v>0</v>
      </c>
      <c r="J71" s="6">
        <v>0</v>
      </c>
    </row>
    <row r="72" spans="1:12" ht="21.75" customHeight="1">
      <c r="A72" s="74" t="s">
        <v>136</v>
      </c>
      <c r="D72" s="1"/>
      <c r="F72" s="1"/>
      <c r="H72" s="6"/>
      <c r="J72" s="6"/>
    </row>
    <row r="73" spans="1:12" ht="21.75" customHeight="1">
      <c r="A73" s="74" t="s">
        <v>137</v>
      </c>
      <c r="D73" s="3">
        <v>-110598</v>
      </c>
      <c r="F73" s="3">
        <v>37847</v>
      </c>
      <c r="H73" s="7">
        <v>1441</v>
      </c>
      <c r="J73" s="7">
        <v>1335</v>
      </c>
      <c r="L73" s="157"/>
    </row>
    <row r="74" spans="1:12" ht="21.75" customHeight="1">
      <c r="A74" s="90" t="s">
        <v>138</v>
      </c>
      <c r="B74" s="76"/>
    </row>
    <row r="75" spans="1:12" ht="21.75" customHeight="1">
      <c r="A75" s="90" t="s">
        <v>139</v>
      </c>
      <c r="D75" s="28">
        <f>SUM(D66:D73)</f>
        <v>7142487</v>
      </c>
      <c r="F75" s="28">
        <f>SUM(F66:F73)</f>
        <v>-4080990</v>
      </c>
      <c r="H75" s="24">
        <f>SUM(H66:H73)</f>
        <v>-5786</v>
      </c>
      <c r="I75" s="56"/>
      <c r="J75" s="24">
        <f>SUM(J66:J73)</f>
        <v>-5341</v>
      </c>
    </row>
    <row r="76" spans="1:12" ht="8.15" customHeight="1">
      <c r="A76" s="76"/>
    </row>
    <row r="77" spans="1:12" ht="21.75" customHeight="1">
      <c r="A77" s="110" t="s">
        <v>140</v>
      </c>
    </row>
    <row r="78" spans="1:12" ht="21.75" customHeight="1">
      <c r="A78" s="110" t="s">
        <v>130</v>
      </c>
    </row>
    <row r="79" spans="1:12" ht="21.75" customHeight="1">
      <c r="A79" s="74" t="s">
        <v>141</v>
      </c>
    </row>
    <row r="80" spans="1:12" ht="21.75" customHeight="1">
      <c r="A80" s="74" t="s">
        <v>142</v>
      </c>
    </row>
    <row r="81" spans="1:10" ht="21.75" customHeight="1">
      <c r="A81" s="74" t="s">
        <v>143</v>
      </c>
      <c r="D81" s="6">
        <v>-53974</v>
      </c>
      <c r="F81" s="6">
        <v>-332055</v>
      </c>
      <c r="H81" s="6">
        <v>-7000</v>
      </c>
      <c r="J81" s="6">
        <v>-14000</v>
      </c>
    </row>
    <row r="82" spans="1:10" ht="21.75" customHeight="1">
      <c r="A82" s="74" t="s">
        <v>144</v>
      </c>
    </row>
    <row r="83" spans="1:10" ht="21.75" customHeight="1">
      <c r="A83" s="74" t="s">
        <v>145</v>
      </c>
      <c r="D83" s="1">
        <v>-14902</v>
      </c>
      <c r="F83" s="1">
        <v>-5538</v>
      </c>
      <c r="H83" s="6">
        <v>0</v>
      </c>
      <c r="J83" s="6">
        <v>0</v>
      </c>
    </row>
    <row r="84" spans="1:10" ht="21.75" customHeight="1">
      <c r="A84" s="74" t="s">
        <v>146</v>
      </c>
      <c r="B84" s="68">
        <v>6</v>
      </c>
      <c r="D84" s="1">
        <v>-7738</v>
      </c>
      <c r="F84" s="6">
        <v>0</v>
      </c>
      <c r="H84" s="6">
        <v>0</v>
      </c>
      <c r="J84" s="6">
        <v>0</v>
      </c>
    </row>
    <row r="85" spans="1:10" ht="21.75" customHeight="1">
      <c r="A85" s="74" t="s">
        <v>147</v>
      </c>
      <c r="D85" s="1"/>
      <c r="F85" s="1"/>
      <c r="H85" s="6"/>
      <c r="J85" s="6"/>
    </row>
    <row r="86" spans="1:10" ht="21.75" customHeight="1">
      <c r="A86" s="74" t="s">
        <v>148</v>
      </c>
      <c r="B86" s="68">
        <v>5</v>
      </c>
      <c r="D86" s="1">
        <v>99059</v>
      </c>
      <c r="F86" s="1">
        <v>251601</v>
      </c>
      <c r="H86" s="6">
        <v>0</v>
      </c>
      <c r="J86" s="6">
        <v>0</v>
      </c>
    </row>
    <row r="87" spans="1:10" ht="21.75" customHeight="1">
      <c r="A87" s="74" t="s">
        <v>149</v>
      </c>
      <c r="D87" s="1"/>
      <c r="F87" s="1"/>
      <c r="H87" s="6"/>
      <c r="J87" s="6"/>
    </row>
    <row r="88" spans="1:10" ht="21.75" customHeight="1">
      <c r="A88" s="74" t="s">
        <v>137</v>
      </c>
      <c r="D88" s="3">
        <v>-179973</v>
      </c>
      <c r="F88" s="3">
        <v>-54032</v>
      </c>
      <c r="H88" s="7">
        <v>1400</v>
      </c>
      <c r="I88" s="6"/>
      <c r="J88" s="7">
        <v>2800</v>
      </c>
    </row>
    <row r="89" spans="1:10" ht="21.75" customHeight="1">
      <c r="A89" s="56" t="s">
        <v>150</v>
      </c>
      <c r="B89" s="76"/>
    </row>
    <row r="90" spans="1:10" ht="21.75" customHeight="1">
      <c r="A90" s="90" t="s">
        <v>139</v>
      </c>
      <c r="D90" s="28">
        <f>SUM(D77:D88)</f>
        <v>-157528</v>
      </c>
      <c r="F90" s="28">
        <f>SUM(F77:F88)</f>
        <v>-140024</v>
      </c>
      <c r="H90" s="28">
        <f>SUM(H77:H88)</f>
        <v>-5600</v>
      </c>
      <c r="I90" s="56"/>
      <c r="J90" s="28">
        <f>SUM(J77:J88)</f>
        <v>-11200</v>
      </c>
    </row>
    <row r="91" spans="1:10" ht="21.75" customHeight="1">
      <c r="A91" s="134" t="s">
        <v>151</v>
      </c>
      <c r="D91" s="29"/>
      <c r="F91" s="29"/>
      <c r="H91" s="29"/>
      <c r="J91" s="29"/>
    </row>
    <row r="92" spans="1:10" ht="21.75" customHeight="1">
      <c r="A92" s="134" t="s">
        <v>152</v>
      </c>
      <c r="D92" s="28">
        <f>SUM(D75,D90)</f>
        <v>6984959</v>
      </c>
      <c r="F92" s="28">
        <f>SUM(F75,F90)</f>
        <v>-4221014</v>
      </c>
      <c r="H92" s="148">
        <f>SUM(H75,H90)</f>
        <v>-11386</v>
      </c>
      <c r="I92" s="56"/>
      <c r="J92" s="148">
        <f>SUM(J75,J90)</f>
        <v>-16541</v>
      </c>
    </row>
    <row r="93" spans="1:10" ht="21.75" customHeight="1" thickBot="1">
      <c r="A93" s="134" t="s">
        <v>153</v>
      </c>
      <c r="D93" s="33">
        <f>SUM(D61,D92)</f>
        <v>8535733</v>
      </c>
      <c r="F93" s="33">
        <f>SUM(F61,F92)</f>
        <v>-7025314</v>
      </c>
      <c r="H93" s="33">
        <f>SUM(H61,H92)</f>
        <v>7592991</v>
      </c>
      <c r="J93" s="33">
        <f>SUM(J61,J92)</f>
        <v>-2171227</v>
      </c>
    </row>
    <row r="94" spans="1:10" ht="21.65" customHeight="1" thickTop="1">
      <c r="A94" s="134"/>
      <c r="D94" s="63"/>
      <c r="F94" s="63"/>
      <c r="H94" s="63"/>
      <c r="J94" s="63"/>
    </row>
    <row r="95" spans="1:10" ht="23.25" customHeight="1">
      <c r="A95" s="106" t="s">
        <v>0</v>
      </c>
      <c r="B95" s="117"/>
      <c r="C95" s="118"/>
      <c r="D95" s="118"/>
      <c r="E95" s="118"/>
      <c r="F95" s="118"/>
      <c r="G95" s="118"/>
      <c r="H95" s="118"/>
      <c r="I95" s="118"/>
      <c r="J95" s="118"/>
    </row>
    <row r="96" spans="1:10" ht="23.25" customHeight="1">
      <c r="A96" s="106" t="s">
        <v>127</v>
      </c>
      <c r="B96" s="117"/>
      <c r="C96" s="118"/>
      <c r="D96" s="118"/>
      <c r="E96" s="118"/>
      <c r="F96" s="118"/>
      <c r="G96" s="118"/>
      <c r="H96" s="118"/>
      <c r="I96" s="118"/>
      <c r="J96" s="118"/>
    </row>
    <row r="97" spans="1:13" ht="21.75" customHeight="1">
      <c r="A97" s="123"/>
      <c r="B97" s="123"/>
      <c r="C97" s="118"/>
      <c r="D97" s="118"/>
      <c r="E97" s="118"/>
      <c r="F97" s="118"/>
      <c r="G97" s="118"/>
      <c r="H97" s="118"/>
      <c r="I97" s="196" t="s">
        <v>2</v>
      </c>
      <c r="J97" s="196"/>
    </row>
    <row r="98" spans="1:13" ht="21.75" customHeight="1">
      <c r="C98" s="68"/>
      <c r="D98" s="198" t="s">
        <v>3</v>
      </c>
      <c r="E98" s="198"/>
      <c r="F98" s="198"/>
      <c r="G98" s="79"/>
      <c r="H98" s="198" t="s">
        <v>4</v>
      </c>
      <c r="I98" s="198"/>
      <c r="J98" s="198"/>
    </row>
    <row r="99" spans="1:13" ht="27" customHeight="1">
      <c r="C99" s="68"/>
      <c r="D99" s="197" t="s">
        <v>96</v>
      </c>
      <c r="E99" s="200"/>
      <c r="F99" s="200"/>
      <c r="G99" s="79"/>
      <c r="H99" s="197" t="s">
        <v>96</v>
      </c>
      <c r="I99" s="200"/>
      <c r="J99" s="200"/>
    </row>
    <row r="100" spans="1:13" ht="21.75" customHeight="1">
      <c r="C100" s="68"/>
      <c r="D100" s="197" t="s">
        <v>97</v>
      </c>
      <c r="E100" s="197"/>
      <c r="F100" s="197"/>
      <c r="G100" s="79"/>
      <c r="H100" s="197" t="s">
        <v>97</v>
      </c>
      <c r="I100" s="197"/>
      <c r="J100" s="197"/>
    </row>
    <row r="101" spans="1:13" ht="22.5" customHeight="1">
      <c r="C101" s="108"/>
      <c r="D101" s="109">
        <v>2567</v>
      </c>
      <c r="E101" s="108"/>
      <c r="F101" s="109">
        <v>2566</v>
      </c>
      <c r="G101" s="75"/>
      <c r="H101" s="109">
        <v>2567</v>
      </c>
      <c r="I101" s="108"/>
      <c r="J101" s="109">
        <v>2566</v>
      </c>
    </row>
    <row r="102" spans="1:13" ht="22.5" customHeight="1">
      <c r="D102" s="75"/>
      <c r="E102" s="108"/>
      <c r="F102" s="75"/>
      <c r="G102" s="75"/>
      <c r="H102" s="75"/>
      <c r="I102" s="108"/>
      <c r="J102" s="75"/>
    </row>
    <row r="103" spans="1:13" ht="22.5" customHeight="1">
      <c r="A103" s="90" t="s">
        <v>154</v>
      </c>
      <c r="D103"/>
    </row>
    <row r="104" spans="1:13" ht="22.5" customHeight="1">
      <c r="A104" s="74" t="s">
        <v>125</v>
      </c>
      <c r="D104" s="92">
        <v>7321596</v>
      </c>
      <c r="F104" s="92">
        <v>-6944926</v>
      </c>
      <c r="H104" s="6">
        <v>7592991</v>
      </c>
      <c r="I104" s="92"/>
      <c r="J104" s="92">
        <v>-2171227</v>
      </c>
    </row>
    <row r="105" spans="1:13" ht="22.5" customHeight="1">
      <c r="A105" s="74" t="s">
        <v>126</v>
      </c>
      <c r="D105" s="1">
        <v>1214137</v>
      </c>
      <c r="F105" s="1">
        <v>-80388</v>
      </c>
      <c r="H105" s="7">
        <v>0</v>
      </c>
      <c r="J105" s="7">
        <v>0</v>
      </c>
    </row>
    <row r="106" spans="1:13" ht="22.5" customHeight="1" thickBot="1">
      <c r="A106" s="134" t="s">
        <v>153</v>
      </c>
      <c r="D106" s="33">
        <f>SUM(D104:D105)</f>
        <v>8535733</v>
      </c>
      <c r="E106" s="56"/>
      <c r="F106" s="33">
        <f>SUM(F104:F105)</f>
        <v>-7025314</v>
      </c>
      <c r="G106" s="101"/>
      <c r="H106" s="33">
        <f>SUM(H104:H105)</f>
        <v>7592991</v>
      </c>
      <c r="I106" s="101"/>
      <c r="J106" s="33">
        <f>SUM(J104:J105)</f>
        <v>-2171227</v>
      </c>
      <c r="K106" s="139"/>
      <c r="L106" s="139"/>
      <c r="M106" s="66"/>
    </row>
    <row r="107" spans="1:13" ht="23.25" customHeight="1" thickTop="1">
      <c r="D107" s="92"/>
      <c r="F107" s="92"/>
      <c r="G107" s="92"/>
      <c r="H107" s="92"/>
      <c r="J107" s="92"/>
    </row>
  </sheetData>
  <mergeCells count="30">
    <mergeCell ref="A17:B17"/>
    <mergeCell ref="A30:B30"/>
    <mergeCell ref="I39:J39"/>
    <mergeCell ref="H100:J100"/>
    <mergeCell ref="D100:F100"/>
    <mergeCell ref="H57:J57"/>
    <mergeCell ref="D56:F56"/>
    <mergeCell ref="H56:J56"/>
    <mergeCell ref="D57:F57"/>
    <mergeCell ref="D58:F58"/>
    <mergeCell ref="H58:J58"/>
    <mergeCell ref="I97:J97"/>
    <mergeCell ref="D98:F98"/>
    <mergeCell ref="H98:J98"/>
    <mergeCell ref="D99:F99"/>
    <mergeCell ref="H99:J99"/>
    <mergeCell ref="I3:J3"/>
    <mergeCell ref="D6:F6"/>
    <mergeCell ref="H6:J6"/>
    <mergeCell ref="D40:F40"/>
    <mergeCell ref="H40:J40"/>
    <mergeCell ref="I55:J55"/>
    <mergeCell ref="D42:F42"/>
    <mergeCell ref="H42:J42"/>
    <mergeCell ref="D4:F4"/>
    <mergeCell ref="H4:J4"/>
    <mergeCell ref="D5:F5"/>
    <mergeCell ref="H5:J5"/>
    <mergeCell ref="D41:F41"/>
    <mergeCell ref="H41:J41"/>
  </mergeCells>
  <pageMargins left="0.8" right="0.8" top="0.48" bottom="0.5" header="0.5" footer="0.5"/>
  <pageSetup paperSize="9" scale="85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6" max="16383" man="1"/>
    <brk id="52" max="16383" man="1"/>
    <brk id="94" max="9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8FFC-BEAA-4977-8C4F-9D5F9C63A457}">
  <sheetPr>
    <pageSetUpPr fitToPage="1"/>
  </sheetPr>
  <dimension ref="A1:AP39"/>
  <sheetViews>
    <sheetView view="pageBreakPreview" topLeftCell="A6" zoomScale="85" zoomScaleNormal="44" zoomScaleSheetLayoutView="85" workbookViewId="0">
      <selection activeCell="N24" sqref="N24"/>
    </sheetView>
  </sheetViews>
  <sheetFormatPr defaultColWidth="9" defaultRowHeight="21.5"/>
  <cols>
    <col min="1" max="1" width="67.8984375" customWidth="1"/>
    <col min="2" max="2" width="9.59765625" bestFit="1" customWidth="1"/>
    <col min="3" max="3" width="0.8984375" customWidth="1"/>
    <col min="4" max="4" width="10.8984375" customWidth="1"/>
    <col min="5" max="5" width="0.69921875" customWidth="1"/>
    <col min="6" max="6" width="12.59765625" customWidth="1"/>
    <col min="7" max="7" width="0.69921875" customWidth="1"/>
    <col min="8" max="8" width="15.09765625" bestFit="1" customWidth="1"/>
    <col min="9" max="9" width="0.8984375" customWidth="1"/>
    <col min="10" max="10" width="16.69921875" bestFit="1" customWidth="1"/>
    <col min="11" max="11" width="0.8984375" customWidth="1"/>
    <col min="12" max="12" width="13" bestFit="1" customWidth="1"/>
    <col min="13" max="13" width="0.8984375" customWidth="1"/>
    <col min="14" max="14" width="13.09765625" customWidth="1"/>
    <col min="15" max="15" width="0.8984375" customWidth="1"/>
    <col min="16" max="16" width="13.09765625" customWidth="1"/>
    <col min="17" max="17" width="0.8984375" customWidth="1"/>
    <col min="18" max="18" width="13.59765625" bestFit="1" customWidth="1"/>
    <col min="19" max="19" width="0.8984375" customWidth="1"/>
    <col min="20" max="20" width="13.59765625" bestFit="1" customWidth="1"/>
    <col min="21" max="21" width="0.8984375" customWidth="1"/>
    <col min="22" max="22" width="13.3984375" bestFit="1" customWidth="1"/>
    <col min="23" max="23" width="0.8984375" customWidth="1"/>
    <col min="24" max="24" width="12.3984375" bestFit="1" customWidth="1"/>
    <col min="25" max="25" width="0.69921875" customWidth="1"/>
    <col min="26" max="26" width="13.09765625" customWidth="1"/>
    <col min="27" max="27" width="0.69921875" customWidth="1"/>
    <col min="28" max="28" width="16.8984375" customWidth="1"/>
    <col min="29" max="29" width="0.69921875" customWidth="1"/>
    <col min="30" max="30" width="17.3984375" bestFit="1" customWidth="1"/>
    <col min="31" max="31" width="0.69921875" customWidth="1"/>
    <col min="32" max="32" width="14.09765625" bestFit="1" customWidth="1"/>
    <col min="33" max="33" width="0.59765625" customWidth="1"/>
    <col min="34" max="34" width="13.69921875" customWidth="1"/>
    <col min="35" max="35" width="0.69921875" customWidth="1"/>
    <col min="36" max="36" width="13.59765625" bestFit="1" customWidth="1"/>
    <col min="37" max="37" width="0.59765625" customWidth="1"/>
    <col min="38" max="38" width="12.8984375" bestFit="1" customWidth="1"/>
    <col min="39" max="39" width="0.69921875" customWidth="1"/>
    <col min="40" max="40" width="14.8984375" customWidth="1"/>
    <col min="41" max="41" width="14.09765625" bestFit="1" customWidth="1"/>
  </cols>
  <sheetData>
    <row r="1" spans="1:42" ht="24.75" customHeight="1">
      <c r="A1" s="85" t="s">
        <v>0</v>
      </c>
      <c r="B1" s="85"/>
      <c r="C1" s="85"/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6"/>
      <c r="V1" s="87"/>
      <c r="W1" s="87"/>
      <c r="X1" s="86"/>
      <c r="Y1" s="87"/>
      <c r="Z1" s="86"/>
      <c r="AA1" s="87"/>
      <c r="AB1" s="87"/>
      <c r="AC1" s="87"/>
      <c r="AD1" s="86"/>
      <c r="AE1" s="87"/>
      <c r="AF1" s="86"/>
      <c r="AG1" s="86"/>
      <c r="AH1" s="86"/>
      <c r="AI1" s="86"/>
      <c r="AJ1" s="86"/>
      <c r="AK1" s="87"/>
      <c r="AL1" s="86"/>
    </row>
    <row r="2" spans="1:42" ht="24.75" customHeight="1">
      <c r="A2" s="85" t="s">
        <v>155</v>
      </c>
      <c r="B2" s="85"/>
      <c r="C2" s="85"/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6"/>
      <c r="V2" s="87"/>
      <c r="W2" s="87"/>
      <c r="X2" s="86"/>
      <c r="Y2" s="87"/>
      <c r="Z2" s="86"/>
      <c r="AA2" s="87"/>
      <c r="AB2" s="87"/>
      <c r="AC2" s="87"/>
      <c r="AD2" s="86"/>
      <c r="AE2" s="87"/>
      <c r="AF2" s="86"/>
      <c r="AG2" s="86"/>
      <c r="AH2" s="86"/>
      <c r="AI2" s="86"/>
      <c r="AJ2" s="86"/>
      <c r="AK2" s="87"/>
      <c r="AL2" s="86"/>
    </row>
    <row r="3" spans="1:42" ht="23.25" customHeight="1">
      <c r="A3" s="85"/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N3" s="88" t="s">
        <v>2</v>
      </c>
    </row>
    <row r="4" spans="1:42" ht="23.25" customHeight="1">
      <c r="A4" s="85"/>
      <c r="B4" s="85"/>
      <c r="C4" s="85"/>
      <c r="D4" s="198" t="s">
        <v>3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89"/>
      <c r="AN4" s="89"/>
    </row>
    <row r="5" spans="1:42" ht="22">
      <c r="A5" s="90"/>
      <c r="B5" s="90"/>
      <c r="C5" s="90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U5" s="56"/>
      <c r="V5" s="56"/>
      <c r="W5" s="56"/>
      <c r="X5" s="202" t="s">
        <v>90</v>
      </c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56"/>
      <c r="AJ5" s="56"/>
      <c r="AK5" s="56"/>
      <c r="AL5" s="56"/>
      <c r="AN5" s="56"/>
    </row>
    <row r="6" spans="1:42" ht="22">
      <c r="A6" s="90"/>
      <c r="B6" s="90"/>
      <c r="C6" s="90"/>
      <c r="D6" s="56"/>
      <c r="E6" s="56"/>
      <c r="F6" s="56"/>
      <c r="G6" s="56"/>
      <c r="H6" s="69" t="s">
        <v>156</v>
      </c>
      <c r="I6" s="56"/>
      <c r="J6" s="56"/>
      <c r="K6" s="56"/>
      <c r="L6" s="56"/>
      <c r="M6" s="56"/>
      <c r="N6" s="56"/>
      <c r="O6" s="56"/>
      <c r="P6" s="56"/>
      <c r="Q6" s="56"/>
      <c r="R6" s="56"/>
      <c r="U6" s="56"/>
      <c r="V6" s="56"/>
      <c r="W6" s="56"/>
      <c r="X6" s="69"/>
      <c r="Y6" s="69"/>
      <c r="Z6" s="69"/>
      <c r="AA6" s="69"/>
      <c r="AB6" s="69" t="s">
        <v>157</v>
      </c>
      <c r="AC6" s="69"/>
      <c r="AD6" s="69"/>
      <c r="AE6" s="69"/>
      <c r="AF6" s="69"/>
      <c r="AG6" s="69"/>
      <c r="AH6" s="69"/>
      <c r="AI6" s="56"/>
      <c r="AJ6" s="56"/>
      <c r="AK6" s="56"/>
      <c r="AL6" s="56"/>
      <c r="AN6" s="56"/>
    </row>
    <row r="7" spans="1:42" ht="21.75" customHeight="1">
      <c r="A7" s="91"/>
      <c r="B7" s="91"/>
      <c r="C7" s="91"/>
      <c r="D7" s="75"/>
      <c r="E7" s="76"/>
      <c r="F7" s="70"/>
      <c r="G7" s="70"/>
      <c r="H7" s="69" t="s">
        <v>158</v>
      </c>
      <c r="I7" s="70"/>
      <c r="J7" s="69"/>
      <c r="K7" s="70"/>
      <c r="L7" s="70"/>
      <c r="M7" s="70"/>
      <c r="N7" s="70"/>
      <c r="O7" s="70"/>
      <c r="P7" s="70"/>
      <c r="Q7" s="70"/>
      <c r="R7" s="70"/>
      <c r="U7" s="76"/>
      <c r="V7" s="71"/>
      <c r="W7" s="70"/>
      <c r="X7" s="71"/>
      <c r="Y7" s="70"/>
      <c r="Z7" s="70" t="s">
        <v>157</v>
      </c>
      <c r="AA7" s="70"/>
      <c r="AB7" s="69" t="s">
        <v>159</v>
      </c>
      <c r="AC7" s="70"/>
      <c r="AD7" s="70" t="s">
        <v>160</v>
      </c>
      <c r="AE7" s="70"/>
      <c r="AF7" s="70"/>
      <c r="AG7" s="70"/>
      <c r="AH7" s="75"/>
      <c r="AI7" s="76"/>
      <c r="AJ7" s="76"/>
      <c r="AK7" s="70"/>
      <c r="AL7" s="70"/>
      <c r="AN7" s="92"/>
    </row>
    <row r="8" spans="1:42" ht="21.75" customHeight="1">
      <c r="A8" s="91"/>
      <c r="B8" s="91"/>
      <c r="C8" s="91"/>
      <c r="D8" s="75"/>
      <c r="E8" s="76"/>
      <c r="F8" s="70"/>
      <c r="G8" s="70"/>
      <c r="H8" s="70" t="s">
        <v>161</v>
      </c>
      <c r="I8" s="70"/>
      <c r="J8" s="69" t="s">
        <v>162</v>
      </c>
      <c r="K8" s="70"/>
      <c r="L8" s="70"/>
      <c r="M8" s="70"/>
      <c r="N8" s="70"/>
      <c r="O8" s="70"/>
      <c r="P8" s="70"/>
      <c r="Q8" s="70"/>
      <c r="R8" s="70"/>
      <c r="U8" s="76"/>
      <c r="V8" s="71"/>
      <c r="W8" s="70"/>
      <c r="X8" s="71"/>
      <c r="Y8" s="70"/>
      <c r="Z8" s="70" t="s">
        <v>163</v>
      </c>
      <c r="AA8" s="70"/>
      <c r="AB8" s="70" t="s">
        <v>164</v>
      </c>
      <c r="AC8" s="70"/>
      <c r="AD8" s="70" t="s">
        <v>165</v>
      </c>
      <c r="AE8" s="70"/>
      <c r="AF8" s="70"/>
      <c r="AG8" s="70"/>
      <c r="AH8" s="75"/>
      <c r="AI8" s="76"/>
      <c r="AJ8" s="76"/>
      <c r="AK8" s="70"/>
      <c r="AL8" s="70"/>
      <c r="AN8" s="92"/>
    </row>
    <row r="9" spans="1:42" ht="21.75" customHeight="1">
      <c r="A9" s="91"/>
      <c r="B9" s="91"/>
      <c r="C9" s="91"/>
      <c r="D9" s="75"/>
      <c r="E9" s="76"/>
      <c r="F9" s="70"/>
      <c r="G9" s="70"/>
      <c r="H9" s="70" t="s">
        <v>166</v>
      </c>
      <c r="I9" s="70"/>
      <c r="J9" s="69" t="s">
        <v>167</v>
      </c>
      <c r="K9" s="70"/>
      <c r="L9" s="70"/>
      <c r="M9" s="70"/>
      <c r="N9" s="70"/>
      <c r="O9" s="70"/>
      <c r="P9" s="70"/>
      <c r="Q9" s="70"/>
      <c r="R9" s="70"/>
      <c r="U9" s="76"/>
      <c r="V9" s="71"/>
      <c r="W9" s="70"/>
      <c r="X9" s="71" t="s">
        <v>157</v>
      </c>
      <c r="Y9" s="70"/>
      <c r="Z9" s="70" t="s">
        <v>159</v>
      </c>
      <c r="AA9" s="70"/>
      <c r="AB9" s="70" t="s">
        <v>168</v>
      </c>
      <c r="AC9" s="70"/>
      <c r="AD9" s="69" t="s">
        <v>169</v>
      </c>
      <c r="AE9" s="70"/>
      <c r="AF9" s="70" t="s">
        <v>170</v>
      </c>
      <c r="AG9" s="70"/>
      <c r="AH9" s="75" t="s">
        <v>171</v>
      </c>
      <c r="AI9" s="76"/>
      <c r="AJ9" s="76"/>
      <c r="AK9" s="70"/>
      <c r="AL9" s="70"/>
      <c r="AN9" s="92"/>
    </row>
    <row r="10" spans="1:42" ht="21.75" customHeight="1">
      <c r="A10" s="91"/>
      <c r="B10" s="91"/>
      <c r="C10" s="91"/>
      <c r="D10" s="69" t="s">
        <v>172</v>
      </c>
      <c r="E10" s="76"/>
      <c r="F10" s="70"/>
      <c r="G10" s="70"/>
      <c r="H10" s="70" t="s">
        <v>173</v>
      </c>
      <c r="I10" s="70"/>
      <c r="J10" s="69" t="s">
        <v>174</v>
      </c>
      <c r="K10" s="70"/>
      <c r="L10" s="70"/>
      <c r="M10" s="70"/>
      <c r="N10" s="70"/>
      <c r="O10" s="70"/>
      <c r="P10" s="70" t="s">
        <v>175</v>
      </c>
      <c r="Q10" s="70"/>
      <c r="R10" s="75" t="s">
        <v>83</v>
      </c>
      <c r="U10" s="76"/>
      <c r="V10" s="72" t="s">
        <v>176</v>
      </c>
      <c r="W10" s="70"/>
      <c r="X10" s="71" t="s">
        <v>159</v>
      </c>
      <c r="Y10" s="70"/>
      <c r="Z10" s="71" t="s">
        <v>164</v>
      </c>
      <c r="AA10" s="70"/>
      <c r="AB10" s="71" t="s">
        <v>177</v>
      </c>
      <c r="AC10" s="70"/>
      <c r="AD10" s="72" t="s">
        <v>178</v>
      </c>
      <c r="AE10" s="70"/>
      <c r="AF10" s="70" t="s">
        <v>179</v>
      </c>
      <c r="AG10" s="70"/>
      <c r="AH10" s="75" t="s">
        <v>180</v>
      </c>
      <c r="AI10" s="76"/>
      <c r="AJ10" s="71"/>
      <c r="AK10" s="70"/>
      <c r="AL10" s="70" t="s">
        <v>166</v>
      </c>
      <c r="AN10" s="92"/>
    </row>
    <row r="11" spans="1:42" ht="21.75" customHeight="1">
      <c r="A11" s="91"/>
      <c r="B11" s="91"/>
      <c r="C11" s="91"/>
      <c r="D11" s="70" t="s">
        <v>181</v>
      </c>
      <c r="E11" s="70"/>
      <c r="F11" s="70" t="s">
        <v>182</v>
      </c>
      <c r="G11" s="70"/>
      <c r="H11" s="70" t="s">
        <v>183</v>
      </c>
      <c r="I11" s="70"/>
      <c r="J11" s="70" t="s">
        <v>184</v>
      </c>
      <c r="K11" s="70"/>
      <c r="L11" s="70"/>
      <c r="M11" s="70"/>
      <c r="N11" s="70" t="s">
        <v>185</v>
      </c>
      <c r="O11" s="70"/>
      <c r="P11" s="70" t="s">
        <v>186</v>
      </c>
      <c r="Q11" s="70"/>
      <c r="R11" s="70" t="s">
        <v>187</v>
      </c>
      <c r="T11" s="70" t="s">
        <v>186</v>
      </c>
      <c r="U11" s="70"/>
      <c r="V11" s="72" t="s">
        <v>188</v>
      </c>
      <c r="W11" s="70"/>
      <c r="X11" s="72" t="s">
        <v>189</v>
      </c>
      <c r="Y11" s="70"/>
      <c r="Z11" s="72" t="s">
        <v>190</v>
      </c>
      <c r="AA11" s="70"/>
      <c r="AB11" s="72" t="s">
        <v>191</v>
      </c>
      <c r="AC11" s="70"/>
      <c r="AD11" s="72" t="s">
        <v>192</v>
      </c>
      <c r="AE11" s="70"/>
      <c r="AF11" s="70" t="s">
        <v>193</v>
      </c>
      <c r="AG11" s="70"/>
      <c r="AH11" s="70" t="s">
        <v>194</v>
      </c>
      <c r="AI11" s="70"/>
      <c r="AJ11" s="71" t="s">
        <v>195</v>
      </c>
      <c r="AK11" s="70"/>
      <c r="AL11" s="70" t="s">
        <v>196</v>
      </c>
      <c r="AN11" s="70" t="s">
        <v>197</v>
      </c>
      <c r="AO11" s="61"/>
      <c r="AP11" s="61"/>
    </row>
    <row r="12" spans="1:42" ht="21.75" customHeight="1">
      <c r="A12" s="54"/>
      <c r="B12" s="78"/>
      <c r="C12" s="78"/>
      <c r="D12" s="77" t="s">
        <v>198</v>
      </c>
      <c r="E12" s="70"/>
      <c r="F12" s="77" t="s">
        <v>199</v>
      </c>
      <c r="G12" s="70"/>
      <c r="H12" s="77" t="s">
        <v>200</v>
      </c>
      <c r="I12" s="70"/>
      <c r="J12" s="77" t="s">
        <v>201</v>
      </c>
      <c r="K12" s="70"/>
      <c r="L12" s="73" t="s">
        <v>82</v>
      </c>
      <c r="M12" s="70"/>
      <c r="N12" s="77" t="s">
        <v>202</v>
      </c>
      <c r="O12" s="70"/>
      <c r="P12" s="77" t="s">
        <v>203</v>
      </c>
      <c r="Q12" s="70"/>
      <c r="R12" s="77" t="s">
        <v>204</v>
      </c>
      <c r="T12" s="77" t="s">
        <v>203</v>
      </c>
      <c r="U12" s="70"/>
      <c r="V12" s="93" t="s">
        <v>205</v>
      </c>
      <c r="W12" s="70"/>
      <c r="X12" s="73" t="s">
        <v>206</v>
      </c>
      <c r="Y12" s="70"/>
      <c r="Z12" s="73" t="s">
        <v>207</v>
      </c>
      <c r="AA12" s="70"/>
      <c r="AB12" s="73" t="s">
        <v>208</v>
      </c>
      <c r="AC12" s="70"/>
      <c r="AD12" s="73" t="s">
        <v>209</v>
      </c>
      <c r="AE12" s="70"/>
      <c r="AF12" s="77" t="s">
        <v>210</v>
      </c>
      <c r="AG12" s="70"/>
      <c r="AH12" s="77" t="s">
        <v>71</v>
      </c>
      <c r="AI12" s="70"/>
      <c r="AJ12" s="73" t="s">
        <v>211</v>
      </c>
      <c r="AK12" s="70"/>
      <c r="AL12" s="77" t="s">
        <v>212</v>
      </c>
      <c r="AN12" s="77" t="s">
        <v>213</v>
      </c>
      <c r="AO12" s="61"/>
      <c r="AP12" s="61"/>
    </row>
    <row r="13" spans="1:42" ht="21.65" customHeight="1">
      <c r="A13" s="54"/>
      <c r="B13" s="54"/>
      <c r="C13" s="54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N13" s="78"/>
      <c r="AO13" s="61"/>
      <c r="AP13" s="61"/>
    </row>
    <row r="14" spans="1:42" ht="22">
      <c r="A14" s="55" t="s">
        <v>214</v>
      </c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N14" s="58"/>
      <c r="AO14" s="61"/>
      <c r="AP14" s="61"/>
    </row>
    <row r="15" spans="1:42" s="56" customFormat="1" ht="20.9" customHeight="1">
      <c r="A15" s="55" t="s">
        <v>215</v>
      </c>
      <c r="B15" s="55"/>
      <c r="C15" s="55"/>
      <c r="D15" s="18">
        <v>8611242</v>
      </c>
      <c r="E15" s="15"/>
      <c r="F15" s="18">
        <v>57298909</v>
      </c>
      <c r="G15" s="18"/>
      <c r="H15" s="18">
        <v>4500040</v>
      </c>
      <c r="I15" s="15"/>
      <c r="J15" s="18">
        <v>-9917</v>
      </c>
      <c r="K15" s="15"/>
      <c r="L15" s="18">
        <v>3548471</v>
      </c>
      <c r="M15" s="15"/>
      <c r="N15" s="18">
        <v>929166</v>
      </c>
      <c r="O15" s="15"/>
      <c r="P15" s="18">
        <v>7062578</v>
      </c>
      <c r="Q15" s="15"/>
      <c r="R15" s="18">
        <v>129862129</v>
      </c>
      <c r="T15" s="18">
        <v>-11150227</v>
      </c>
      <c r="U15" s="15"/>
      <c r="V15" s="18">
        <v>15000000</v>
      </c>
      <c r="W15" s="15"/>
      <c r="X15" s="18">
        <v>54385118</v>
      </c>
      <c r="Y15" s="15"/>
      <c r="Z15" s="18">
        <v>2865384</v>
      </c>
      <c r="AA15" s="10"/>
      <c r="AB15" s="121">
        <v>99289</v>
      </c>
      <c r="AC15" s="10"/>
      <c r="AD15" s="18">
        <v>5755847</v>
      </c>
      <c r="AE15" s="10"/>
      <c r="AF15" s="18">
        <v>-22705384</v>
      </c>
      <c r="AG15" s="15"/>
      <c r="AH15" s="18">
        <f>SUM(X15:AF15)</f>
        <v>40400254</v>
      </c>
      <c r="AI15" s="15"/>
      <c r="AJ15" s="18">
        <f>SUM(D15:V15,AH15)</f>
        <v>256052645</v>
      </c>
      <c r="AK15" s="57"/>
      <c r="AL15" s="18">
        <v>43790900</v>
      </c>
      <c r="AN15" s="18">
        <f>SUM(AJ15:AL15)</f>
        <v>299843545</v>
      </c>
      <c r="AO15" s="94"/>
      <c r="AP15" s="61"/>
    </row>
    <row r="16" spans="1:42" s="56" customFormat="1" ht="20.9" customHeight="1">
      <c r="A16" s="56" t="s">
        <v>216</v>
      </c>
      <c r="B16" s="55"/>
      <c r="C16" s="55"/>
      <c r="D16" s="18"/>
      <c r="E16" s="15"/>
      <c r="F16" s="18"/>
      <c r="G16" s="18"/>
      <c r="H16" s="18"/>
      <c r="I16" s="15"/>
      <c r="J16" s="18"/>
      <c r="K16" s="15"/>
      <c r="L16" s="18"/>
      <c r="M16" s="15"/>
      <c r="N16" s="18"/>
      <c r="O16" s="15"/>
      <c r="P16" s="18"/>
      <c r="Q16" s="15"/>
      <c r="R16" s="18"/>
      <c r="T16" s="18"/>
      <c r="U16" s="15"/>
      <c r="V16" s="18"/>
      <c r="W16" s="15"/>
      <c r="X16" s="18"/>
      <c r="Y16" s="15"/>
      <c r="Z16" s="18"/>
      <c r="AA16" s="10"/>
      <c r="AB16" s="10"/>
      <c r="AC16" s="10"/>
      <c r="AD16" s="18"/>
      <c r="AE16" s="10"/>
      <c r="AF16" s="18"/>
      <c r="AG16" s="15"/>
      <c r="AH16" s="18"/>
      <c r="AI16" s="15"/>
      <c r="AJ16" s="18"/>
      <c r="AK16" s="57"/>
      <c r="AL16" s="18"/>
      <c r="AN16" s="18"/>
      <c r="AO16" s="61"/>
      <c r="AP16" s="61"/>
    </row>
    <row r="17" spans="1:42" s="56" customFormat="1" ht="20.9" customHeight="1">
      <c r="A17" s="81" t="s">
        <v>217</v>
      </c>
      <c r="B17" s="55"/>
      <c r="C17" s="55"/>
      <c r="D17" s="18"/>
      <c r="E17" s="15"/>
      <c r="F17" s="18"/>
      <c r="G17" s="18"/>
      <c r="H17" s="18"/>
      <c r="I17" s="15"/>
      <c r="J17" s="18"/>
      <c r="K17" s="15"/>
      <c r="L17" s="18"/>
      <c r="M17" s="15"/>
      <c r="N17" s="18"/>
      <c r="O17" s="15"/>
      <c r="P17" s="18"/>
      <c r="Q17" s="15"/>
      <c r="R17" s="18"/>
      <c r="T17" s="18"/>
      <c r="U17" s="15"/>
      <c r="V17" s="18"/>
      <c r="W17" s="15"/>
      <c r="X17" s="18"/>
      <c r="Y17" s="15"/>
      <c r="Z17" s="18"/>
      <c r="AA17" s="10"/>
      <c r="AB17" s="10"/>
      <c r="AC17" s="10"/>
      <c r="AD17" s="18"/>
      <c r="AE17" s="10"/>
      <c r="AF17" s="18"/>
      <c r="AG17" s="15"/>
      <c r="AH17" s="18"/>
      <c r="AI17" s="15"/>
      <c r="AJ17" s="18"/>
      <c r="AK17" s="57"/>
      <c r="AL17" s="18"/>
      <c r="AN17" s="18"/>
      <c r="AO17" s="61"/>
      <c r="AP17" s="61"/>
    </row>
    <row r="18" spans="1:42" s="56" customFormat="1" ht="20.9" customHeight="1">
      <c r="A18" s="54" t="s">
        <v>218</v>
      </c>
      <c r="B18" s="68"/>
      <c r="C18" s="55"/>
      <c r="D18" s="19">
        <v>0</v>
      </c>
      <c r="E18" s="95"/>
      <c r="F18" s="19">
        <v>0</v>
      </c>
      <c r="G18" s="38"/>
      <c r="H18" s="19">
        <v>0</v>
      </c>
      <c r="I18" s="95"/>
      <c r="J18" s="19">
        <v>0</v>
      </c>
      <c r="K18" s="95"/>
      <c r="L18" s="19">
        <v>0</v>
      </c>
      <c r="M18" s="95"/>
      <c r="N18" s="19">
        <v>0</v>
      </c>
      <c r="O18" s="95"/>
      <c r="P18" s="19">
        <v>263507</v>
      </c>
      <c r="Q18" s="95"/>
      <c r="R18" s="19">
        <v>-263507</v>
      </c>
      <c r="T18" s="19">
        <v>-263507</v>
      </c>
      <c r="U18" s="96"/>
      <c r="V18" s="13">
        <v>0</v>
      </c>
      <c r="W18" s="96"/>
      <c r="X18" s="19">
        <v>0</v>
      </c>
      <c r="Y18" s="95"/>
      <c r="Z18" s="19">
        <v>0</v>
      </c>
      <c r="AA18" s="97"/>
      <c r="AB18" s="19">
        <v>0</v>
      </c>
      <c r="AC18" s="97"/>
      <c r="AD18" s="19">
        <v>0</v>
      </c>
      <c r="AE18" s="97"/>
      <c r="AF18" s="19">
        <v>0</v>
      </c>
      <c r="AG18" s="96"/>
      <c r="AH18" s="16">
        <f>SUM(X18:AF18)</f>
        <v>0</v>
      </c>
      <c r="AI18" s="96"/>
      <c r="AJ18" s="13">
        <f>SUM(D18:V18,AH18)</f>
        <v>-263507</v>
      </c>
      <c r="AK18" s="96"/>
      <c r="AL18" s="13">
        <v>0</v>
      </c>
      <c r="AM18"/>
      <c r="AN18" s="13">
        <f t="shared" ref="AN18:AN19" si="0">SUM(AJ18:AL18)</f>
        <v>-263507</v>
      </c>
      <c r="AO18" s="61"/>
      <c r="AP18" s="61"/>
    </row>
    <row r="19" spans="1:42" s="56" customFormat="1" ht="20.9" customHeight="1">
      <c r="A19" s="81" t="s">
        <v>219</v>
      </c>
      <c r="B19" s="55"/>
      <c r="C19" s="55"/>
      <c r="D19" s="16">
        <f>SUM(D18:D18)</f>
        <v>0</v>
      </c>
      <c r="E19" s="14"/>
      <c r="F19" s="16">
        <f>SUM(F18:F18)</f>
        <v>0</v>
      </c>
      <c r="G19" s="49"/>
      <c r="H19" s="16">
        <f>SUM(H18:H18)</f>
        <v>0</v>
      </c>
      <c r="I19" s="14"/>
      <c r="J19" s="16">
        <f>SUM(J18:J18)</f>
        <v>0</v>
      </c>
      <c r="K19" s="14"/>
      <c r="L19" s="16">
        <f>SUM(L18:L18)</f>
        <v>0</v>
      </c>
      <c r="M19" s="14"/>
      <c r="N19" s="16">
        <f>SUM(N18:N18)</f>
        <v>0</v>
      </c>
      <c r="O19" s="14"/>
      <c r="P19" s="16">
        <f>SUM(P18:P18)</f>
        <v>263507</v>
      </c>
      <c r="Q19" s="14"/>
      <c r="R19" s="16">
        <f>SUM(R18:R18)</f>
        <v>-263507</v>
      </c>
      <c r="T19" s="16">
        <f>SUM(T18:T18)</f>
        <v>-263507</v>
      </c>
      <c r="U19" s="14"/>
      <c r="V19" s="16">
        <f>SUM(V18:V18)</f>
        <v>0</v>
      </c>
      <c r="W19" s="14"/>
      <c r="X19" s="16">
        <f>SUM(X18:X18)</f>
        <v>0</v>
      </c>
      <c r="Y19" s="14"/>
      <c r="Z19" s="16">
        <f>SUM(Z18:Z18)</f>
        <v>0</v>
      </c>
      <c r="AA19" s="50"/>
      <c r="AB19" s="16">
        <f>SUM(AB18:AB18)</f>
        <v>0</v>
      </c>
      <c r="AC19" s="50"/>
      <c r="AD19" s="16">
        <f>SUM(AD18:AD18)</f>
        <v>0</v>
      </c>
      <c r="AE19" s="50"/>
      <c r="AF19" s="16">
        <f>SUM(AF18:AF18)</f>
        <v>0</v>
      </c>
      <c r="AG19" s="14"/>
      <c r="AH19" s="16">
        <f>SUM(X19:AF19)</f>
        <v>0</v>
      </c>
      <c r="AI19" s="14"/>
      <c r="AJ19" s="16">
        <f>SUM(D19:V19,AH19)</f>
        <v>-263507</v>
      </c>
      <c r="AK19" s="57"/>
      <c r="AL19" s="16">
        <f>SUM(AL18:AL18)</f>
        <v>0</v>
      </c>
      <c r="AN19" s="16">
        <f t="shared" si="0"/>
        <v>-263507</v>
      </c>
      <c r="AO19" s="61"/>
      <c r="AP19" s="61"/>
    </row>
    <row r="20" spans="1:42" s="56" customFormat="1" ht="20.9" customHeight="1">
      <c r="A20" s="82" t="s">
        <v>220</v>
      </c>
      <c r="B20" s="55"/>
      <c r="C20" s="55"/>
      <c r="D20" s="15"/>
      <c r="E20" s="14"/>
      <c r="F20" s="15"/>
      <c r="G20" s="15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5"/>
      <c r="U20" s="15"/>
      <c r="V20" s="15"/>
      <c r="W20" s="14"/>
      <c r="X20" s="15"/>
      <c r="Y20" s="14"/>
      <c r="Z20" s="15"/>
      <c r="AA20" s="10"/>
      <c r="AB20" s="10"/>
      <c r="AC20" s="10"/>
      <c r="AD20" s="15"/>
      <c r="AE20" s="10"/>
      <c r="AF20" s="15"/>
      <c r="AG20" s="14"/>
      <c r="AH20" s="15"/>
      <c r="AI20" s="15"/>
      <c r="AJ20" s="15"/>
      <c r="AK20" s="57"/>
      <c r="AL20" s="9"/>
      <c r="AN20" s="58"/>
      <c r="AO20" s="61"/>
      <c r="AP20" s="61"/>
    </row>
    <row r="21" spans="1:42" s="56" customFormat="1" ht="20.9" customHeight="1">
      <c r="A21" s="54" t="s">
        <v>221</v>
      </c>
      <c r="B21" s="55"/>
      <c r="C21" s="55"/>
      <c r="D21" s="15"/>
      <c r="E21" s="14"/>
      <c r="F21" s="15"/>
      <c r="G21" s="15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5"/>
      <c r="U21" s="15"/>
      <c r="V21" s="15"/>
      <c r="W21" s="14"/>
      <c r="X21" s="15"/>
      <c r="Y21" s="14"/>
      <c r="Z21" s="15"/>
      <c r="AA21" s="10"/>
      <c r="AB21" s="10"/>
      <c r="AC21" s="10"/>
      <c r="AD21" s="15"/>
      <c r="AE21" s="10"/>
      <c r="AF21" s="15"/>
      <c r="AG21" s="14"/>
      <c r="AH21" s="15"/>
      <c r="AI21" s="15"/>
      <c r="AJ21" s="15"/>
      <c r="AK21" s="57"/>
      <c r="AL21" s="9"/>
      <c r="AN21" s="58"/>
      <c r="AO21" s="61"/>
      <c r="AP21" s="61"/>
    </row>
    <row r="22" spans="1:42" s="56" customFormat="1" ht="20.9" customHeight="1">
      <c r="A22" s="54" t="s">
        <v>222</v>
      </c>
      <c r="B22" s="59"/>
      <c r="C22" s="60"/>
      <c r="D22" s="9">
        <v>0</v>
      </c>
      <c r="E22" s="12"/>
      <c r="F22" s="9">
        <v>0</v>
      </c>
      <c r="G22" s="9"/>
      <c r="H22" s="9">
        <v>1416</v>
      </c>
      <c r="I22" s="9"/>
      <c r="J22" s="9">
        <v>0</v>
      </c>
      <c r="K22" s="9"/>
      <c r="L22" s="9">
        <v>0</v>
      </c>
      <c r="M22" s="9"/>
      <c r="N22" s="9">
        <v>0</v>
      </c>
      <c r="O22" s="9"/>
      <c r="P22" s="9">
        <v>0</v>
      </c>
      <c r="Q22" s="9"/>
      <c r="R22" s="9">
        <v>0</v>
      </c>
      <c r="T22" s="9">
        <v>0</v>
      </c>
      <c r="U22" s="9"/>
      <c r="V22" s="9">
        <v>0</v>
      </c>
      <c r="W22" s="9"/>
      <c r="X22" s="9">
        <v>0</v>
      </c>
      <c r="Y22" s="9"/>
      <c r="Z22" s="9">
        <v>0</v>
      </c>
      <c r="AA22" s="9"/>
      <c r="AB22" s="9">
        <v>0</v>
      </c>
      <c r="AC22" s="9"/>
      <c r="AD22" s="9">
        <v>0</v>
      </c>
      <c r="AE22" s="9"/>
      <c r="AF22" s="9">
        <v>134</v>
      </c>
      <c r="AG22" s="9"/>
      <c r="AH22" s="9">
        <f t="shared" ref="AH22:AH27" si="1">SUM(X22:AF22)</f>
        <v>134</v>
      </c>
      <c r="AI22" s="9"/>
      <c r="AJ22" s="9">
        <f t="shared" ref="AJ22:AJ27" si="2">SUM(D22:V22,AH22)</f>
        <v>1550</v>
      </c>
      <c r="AK22" s="9"/>
      <c r="AL22" s="9">
        <v>-1550</v>
      </c>
      <c r="AM22"/>
      <c r="AN22" s="9">
        <f t="shared" ref="AN22:AN27" si="3">SUM(AJ22:AL22)</f>
        <v>0</v>
      </c>
      <c r="AO22" s="61"/>
      <c r="AP22" s="61"/>
    </row>
    <row r="23" spans="1:42" s="56" customFormat="1" ht="20.9" customHeight="1">
      <c r="A23" s="54" t="s">
        <v>223</v>
      </c>
      <c r="B23" s="59"/>
      <c r="C23" s="60"/>
      <c r="D23" s="9">
        <v>0</v>
      </c>
      <c r="E23" s="12"/>
      <c r="F23" s="9">
        <v>0</v>
      </c>
      <c r="G23" s="9"/>
      <c r="H23" s="9">
        <v>-1352452</v>
      </c>
      <c r="I23" s="9"/>
      <c r="J23" s="9">
        <v>0</v>
      </c>
      <c r="K23" s="9"/>
      <c r="L23" s="9">
        <v>0</v>
      </c>
      <c r="M23" s="9"/>
      <c r="N23" s="9">
        <v>0</v>
      </c>
      <c r="O23" s="9"/>
      <c r="P23" s="9">
        <v>0</v>
      </c>
      <c r="Q23" s="9"/>
      <c r="R23" s="9">
        <v>405247</v>
      </c>
      <c r="T23" s="9">
        <v>0</v>
      </c>
      <c r="U23" s="9"/>
      <c r="V23" s="9">
        <v>0</v>
      </c>
      <c r="W23" s="9"/>
      <c r="X23" s="9">
        <v>0</v>
      </c>
      <c r="Y23" s="9"/>
      <c r="Z23" s="9">
        <v>0</v>
      </c>
      <c r="AA23" s="9"/>
      <c r="AB23" s="9">
        <v>0</v>
      </c>
      <c r="AC23" s="9"/>
      <c r="AD23" s="9">
        <v>0</v>
      </c>
      <c r="AE23" s="9"/>
      <c r="AF23" s="9">
        <v>0</v>
      </c>
      <c r="AG23" s="9"/>
      <c r="AH23" s="9">
        <f t="shared" si="1"/>
        <v>0</v>
      </c>
      <c r="AI23" s="9"/>
      <c r="AJ23" s="9">
        <f t="shared" si="2"/>
        <v>-947205</v>
      </c>
      <c r="AK23" s="9"/>
      <c r="AL23" s="9">
        <v>0</v>
      </c>
      <c r="AM23"/>
      <c r="AN23" s="9">
        <f t="shared" si="3"/>
        <v>-947205</v>
      </c>
      <c r="AO23" s="61"/>
      <c r="AP23" s="61"/>
    </row>
    <row r="24" spans="1:42" s="56" customFormat="1" ht="20.9" customHeight="1">
      <c r="A24" s="54" t="s">
        <v>224</v>
      </c>
      <c r="B24" s="59"/>
      <c r="C24" s="60"/>
      <c r="D24" s="9">
        <v>0</v>
      </c>
      <c r="E24" s="12"/>
      <c r="F24" s="9">
        <v>0</v>
      </c>
      <c r="G24" s="9"/>
      <c r="H24" s="9">
        <v>0</v>
      </c>
      <c r="I24" s="9"/>
      <c r="J24" s="9">
        <v>0</v>
      </c>
      <c r="K24" s="9"/>
      <c r="L24" s="9">
        <v>0</v>
      </c>
      <c r="M24" s="9"/>
      <c r="N24" s="9">
        <v>0</v>
      </c>
      <c r="O24" s="9"/>
      <c r="P24" s="9">
        <v>0</v>
      </c>
      <c r="Q24" s="9"/>
      <c r="R24" s="9">
        <v>0</v>
      </c>
      <c r="T24" s="9">
        <v>0</v>
      </c>
      <c r="U24" s="9"/>
      <c r="V24" s="9">
        <v>0</v>
      </c>
      <c r="W24" s="9"/>
      <c r="X24" s="9">
        <v>0</v>
      </c>
      <c r="Y24" s="9"/>
      <c r="Z24" s="9">
        <v>0</v>
      </c>
      <c r="AA24" s="9"/>
      <c r="AB24" s="9">
        <v>0</v>
      </c>
      <c r="AC24" s="9"/>
      <c r="AD24" s="9">
        <v>0</v>
      </c>
      <c r="AE24" s="9"/>
      <c r="AF24" s="9">
        <v>0</v>
      </c>
      <c r="AG24" s="9"/>
      <c r="AH24" s="9">
        <f t="shared" si="1"/>
        <v>0</v>
      </c>
      <c r="AI24" s="9"/>
      <c r="AJ24" s="9">
        <f t="shared" si="2"/>
        <v>0</v>
      </c>
      <c r="AK24" s="9"/>
      <c r="AL24" s="9">
        <v>169587</v>
      </c>
      <c r="AM24"/>
      <c r="AN24" s="9">
        <f t="shared" si="3"/>
        <v>169587</v>
      </c>
      <c r="AO24" s="61"/>
      <c r="AP24" s="61"/>
    </row>
    <row r="25" spans="1:42" s="56" customFormat="1" ht="20.9" customHeight="1">
      <c r="A25" s="54" t="s">
        <v>225</v>
      </c>
      <c r="B25" s="59"/>
      <c r="C25" s="60"/>
      <c r="D25" s="13">
        <v>0</v>
      </c>
      <c r="E25" s="12"/>
      <c r="F25" s="13">
        <v>0</v>
      </c>
      <c r="G25" s="9"/>
      <c r="H25" s="13">
        <v>1900</v>
      </c>
      <c r="I25" s="9"/>
      <c r="J25" s="13">
        <v>0</v>
      </c>
      <c r="K25" s="9"/>
      <c r="L25" s="13">
        <v>0</v>
      </c>
      <c r="M25" s="9"/>
      <c r="N25" s="13">
        <v>0</v>
      </c>
      <c r="O25" s="9"/>
      <c r="P25" s="13">
        <v>0</v>
      </c>
      <c r="Q25" s="9"/>
      <c r="R25" s="13">
        <v>-1900</v>
      </c>
      <c r="T25" s="13">
        <v>0</v>
      </c>
      <c r="U25" s="9"/>
      <c r="V25" s="13">
        <v>0</v>
      </c>
      <c r="W25" s="9"/>
      <c r="X25" s="13">
        <v>0</v>
      </c>
      <c r="Y25" s="9"/>
      <c r="Z25" s="13">
        <v>0</v>
      </c>
      <c r="AA25" s="9"/>
      <c r="AB25" s="13">
        <v>0</v>
      </c>
      <c r="AC25" s="9"/>
      <c r="AD25" s="13">
        <v>0</v>
      </c>
      <c r="AE25" s="9"/>
      <c r="AF25" s="13">
        <v>0</v>
      </c>
      <c r="AG25" s="9"/>
      <c r="AH25" s="13">
        <f t="shared" si="1"/>
        <v>0</v>
      </c>
      <c r="AI25" s="9"/>
      <c r="AJ25" s="13">
        <f t="shared" si="2"/>
        <v>0</v>
      </c>
      <c r="AK25" s="9"/>
      <c r="AL25" s="13">
        <v>-2886</v>
      </c>
      <c r="AM25"/>
      <c r="AN25" s="13">
        <f t="shared" si="3"/>
        <v>-2886</v>
      </c>
      <c r="AO25" s="61"/>
      <c r="AP25" s="61"/>
    </row>
    <row r="26" spans="1:42" s="56" customFormat="1" ht="20.9" customHeight="1">
      <c r="A26" s="83" t="s">
        <v>226</v>
      </c>
      <c r="B26" s="60"/>
      <c r="C26" s="60"/>
      <c r="D26" s="16">
        <f>SUM(D20:D25)</f>
        <v>0</v>
      </c>
      <c r="E26" s="14"/>
      <c r="F26" s="16">
        <f>SUM(F20:F25)</f>
        <v>0</v>
      </c>
      <c r="G26" s="18"/>
      <c r="H26" s="16">
        <f>SUM(H20:H25)</f>
        <v>-1349136</v>
      </c>
      <c r="I26" s="15"/>
      <c r="J26" s="16">
        <f>SUM(J20:J25)</f>
        <v>0</v>
      </c>
      <c r="K26" s="15"/>
      <c r="L26" s="16">
        <f>SUM(L20:L25)</f>
        <v>0</v>
      </c>
      <c r="M26" s="14"/>
      <c r="N26" s="16">
        <f>SUM(N20:N25)</f>
        <v>0</v>
      </c>
      <c r="O26" s="15"/>
      <c r="P26" s="16">
        <f>SUM(P20:P25)</f>
        <v>0</v>
      </c>
      <c r="Q26" s="15"/>
      <c r="R26" s="16">
        <f>SUM(R20:R25)</f>
        <v>403347</v>
      </c>
      <c r="T26" s="16">
        <f>SUM(T20:T25)</f>
        <v>0</v>
      </c>
      <c r="U26" s="15"/>
      <c r="V26" s="16">
        <f>SUM(V20:V25)</f>
        <v>0</v>
      </c>
      <c r="W26" s="14"/>
      <c r="X26" s="16">
        <f>SUM(X20:X25)</f>
        <v>0</v>
      </c>
      <c r="Y26" s="14"/>
      <c r="Z26" s="16">
        <f>SUM(Z20:Z25)</f>
        <v>0</v>
      </c>
      <c r="AA26" s="10"/>
      <c r="AB26" s="16">
        <f>SUM(AB20:AB25)</f>
        <v>0</v>
      </c>
      <c r="AC26" s="10"/>
      <c r="AD26" s="16">
        <f>SUM(AD20:AD25)</f>
        <v>0</v>
      </c>
      <c r="AE26" s="10"/>
      <c r="AF26" s="16">
        <f>SUM(AF20:AF25)</f>
        <v>134</v>
      </c>
      <c r="AG26" s="14"/>
      <c r="AH26" s="16">
        <f t="shared" si="1"/>
        <v>134</v>
      </c>
      <c r="AI26" s="15"/>
      <c r="AJ26" s="16">
        <f t="shared" si="2"/>
        <v>-945655</v>
      </c>
      <c r="AK26" s="57"/>
      <c r="AL26" s="16">
        <f>SUM(AL20:AL25)</f>
        <v>165151</v>
      </c>
      <c r="AN26" s="16">
        <f t="shared" si="3"/>
        <v>-780504</v>
      </c>
      <c r="AO26" s="61"/>
      <c r="AP26" s="61"/>
    </row>
    <row r="27" spans="1:42" s="56" customFormat="1" ht="20.9" customHeight="1">
      <c r="A27" s="60" t="s">
        <v>227</v>
      </c>
      <c r="B27" s="60"/>
      <c r="C27" s="60"/>
      <c r="D27" s="16">
        <f>SUM(D19,D26)</f>
        <v>0</v>
      </c>
      <c r="E27" s="57"/>
      <c r="F27" s="16">
        <f>SUM(F19,F26)</f>
        <v>0</v>
      </c>
      <c r="G27" s="18"/>
      <c r="H27" s="16">
        <f>SUM(H19,H26)</f>
        <v>-1349136</v>
      </c>
      <c r="I27" s="15"/>
      <c r="J27" s="16">
        <f>SUM(J19,J26)</f>
        <v>0</v>
      </c>
      <c r="K27" s="15"/>
      <c r="L27" s="16">
        <f>SUM(L19,L26)</f>
        <v>0</v>
      </c>
      <c r="M27" s="57"/>
      <c r="N27" s="16">
        <f>SUM(N19,N26)</f>
        <v>0</v>
      </c>
      <c r="O27" s="15"/>
      <c r="P27" s="16">
        <f>SUM(P19,P26)</f>
        <v>263507</v>
      </c>
      <c r="Q27" s="15"/>
      <c r="R27" s="16">
        <f>SUM(R19,R26)</f>
        <v>139840</v>
      </c>
      <c r="S27" s="18"/>
      <c r="T27" s="16">
        <f>SUM(T19,T26)</f>
        <v>-263507</v>
      </c>
      <c r="U27" s="57"/>
      <c r="V27" s="16">
        <f>SUM(V19,V26)</f>
        <v>0</v>
      </c>
      <c r="W27" s="57"/>
      <c r="X27" s="16">
        <f>SUM(X19,X26)</f>
        <v>0</v>
      </c>
      <c r="Y27" s="57"/>
      <c r="Z27" s="16">
        <f>SUM(Z19,Z26)</f>
        <v>0</v>
      </c>
      <c r="AA27" s="57"/>
      <c r="AB27" s="16">
        <f>SUM(AB19,AB26)</f>
        <v>0</v>
      </c>
      <c r="AC27" s="57"/>
      <c r="AD27" s="16">
        <f>SUM(AD19,AD26)</f>
        <v>0</v>
      </c>
      <c r="AE27" s="98"/>
      <c r="AF27" s="16">
        <f>SUM(AF19,AF26)</f>
        <v>134</v>
      </c>
      <c r="AG27" s="57"/>
      <c r="AH27" s="16">
        <f t="shared" si="1"/>
        <v>134</v>
      </c>
      <c r="AI27" s="57"/>
      <c r="AJ27" s="16">
        <f t="shared" si="2"/>
        <v>-1209162</v>
      </c>
      <c r="AK27" s="57"/>
      <c r="AL27" s="16">
        <f>SUM(AL19,AL26)</f>
        <v>165151</v>
      </c>
      <c r="AM27" s="57"/>
      <c r="AN27" s="16">
        <f t="shared" si="3"/>
        <v>-1044011</v>
      </c>
      <c r="AO27" s="61"/>
      <c r="AP27" s="61"/>
    </row>
    <row r="28" spans="1:42" s="56" customFormat="1" ht="20.9" customHeight="1">
      <c r="A28" s="60" t="s">
        <v>228</v>
      </c>
      <c r="B28" s="60"/>
      <c r="C28" s="60"/>
      <c r="D28" s="15"/>
      <c r="E28" s="57"/>
      <c r="F28" s="15"/>
      <c r="G28" s="15"/>
      <c r="H28" s="15"/>
      <c r="I28" s="15"/>
      <c r="J28" s="15"/>
      <c r="K28" s="15"/>
      <c r="L28" s="15"/>
      <c r="M28" s="57"/>
      <c r="N28" s="15"/>
      <c r="O28" s="15"/>
      <c r="P28" s="15"/>
      <c r="Q28" s="15"/>
      <c r="R28" s="15"/>
      <c r="U28" s="15"/>
      <c r="V28" s="15"/>
      <c r="W28" s="57"/>
      <c r="X28" s="15"/>
      <c r="Y28" s="57"/>
      <c r="Z28" s="15"/>
      <c r="AA28" s="98"/>
      <c r="AB28" s="98"/>
      <c r="AC28" s="98"/>
      <c r="AD28" s="15"/>
      <c r="AE28" s="98"/>
      <c r="AF28" s="15"/>
      <c r="AG28" s="57"/>
      <c r="AH28" s="15"/>
      <c r="AI28" s="57"/>
      <c r="AJ28" s="12"/>
      <c r="AK28" s="57"/>
      <c r="AL28" s="58"/>
      <c r="AN28" s="58"/>
      <c r="AO28" s="61"/>
      <c r="AP28" s="61"/>
    </row>
    <row r="29" spans="1:42" ht="20.9" customHeight="1">
      <c r="A29" s="54" t="s">
        <v>229</v>
      </c>
      <c r="B29" s="60"/>
      <c r="C29" s="60"/>
      <c r="D29" s="9">
        <v>0</v>
      </c>
      <c r="E29" s="12"/>
      <c r="F29" s="9">
        <v>0</v>
      </c>
      <c r="G29" s="9"/>
      <c r="H29" s="9">
        <v>0</v>
      </c>
      <c r="I29" s="9"/>
      <c r="J29" s="9">
        <v>0</v>
      </c>
      <c r="K29" s="9"/>
      <c r="L29" s="9">
        <v>0</v>
      </c>
      <c r="M29" s="9"/>
      <c r="N29" s="9">
        <v>0</v>
      </c>
      <c r="O29" s="9"/>
      <c r="P29" s="9">
        <v>0</v>
      </c>
      <c r="Q29" s="9"/>
      <c r="R29" s="9">
        <v>-2725261</v>
      </c>
      <c r="T29" s="9">
        <v>0</v>
      </c>
      <c r="U29" s="15"/>
      <c r="V29" s="9">
        <v>0</v>
      </c>
      <c r="W29" s="9"/>
      <c r="X29" s="9">
        <v>0</v>
      </c>
      <c r="Y29" s="9"/>
      <c r="Z29" s="9">
        <v>0</v>
      </c>
      <c r="AA29" s="9"/>
      <c r="AB29" s="9">
        <v>0</v>
      </c>
      <c r="AC29" s="9"/>
      <c r="AD29" s="9">
        <v>0</v>
      </c>
      <c r="AE29" s="9"/>
      <c r="AF29" s="9">
        <v>0</v>
      </c>
      <c r="AG29" s="9"/>
      <c r="AH29" s="9">
        <f>SUM(X29:AF29)</f>
        <v>0</v>
      </c>
      <c r="AI29" s="9"/>
      <c r="AJ29" s="9">
        <f>SUM(D29:V29,AH29)</f>
        <v>-2725261</v>
      </c>
      <c r="AK29" s="9"/>
      <c r="AL29" s="9">
        <v>-79039</v>
      </c>
      <c r="AN29" s="9">
        <f>SUM(AJ29:AL29)</f>
        <v>-2804300</v>
      </c>
      <c r="AO29" s="94"/>
      <c r="AP29" s="61"/>
    </row>
    <row r="30" spans="1:42" ht="20.9" customHeight="1">
      <c r="A30" s="80" t="s">
        <v>230</v>
      </c>
      <c r="B30" s="60"/>
      <c r="C30" s="60"/>
      <c r="D30" s="38"/>
      <c r="E30" s="12"/>
      <c r="F30" s="38"/>
      <c r="G30" s="12"/>
      <c r="H30" s="38"/>
      <c r="I30" s="12"/>
      <c r="J30" s="38"/>
      <c r="K30" s="12"/>
      <c r="L30" s="38"/>
      <c r="M30" s="12"/>
      <c r="N30" s="38"/>
      <c r="O30" s="12"/>
      <c r="P30" s="38"/>
      <c r="Q30" s="12"/>
      <c r="R30" s="11"/>
      <c r="T30" s="9"/>
      <c r="U30" s="99"/>
      <c r="V30" s="38"/>
      <c r="W30" s="99"/>
      <c r="X30" s="9"/>
      <c r="Y30" s="9"/>
      <c r="Z30" s="9"/>
      <c r="AA30" s="8"/>
      <c r="AB30" s="9"/>
      <c r="AC30" s="8"/>
      <c r="AD30" s="9"/>
      <c r="AE30" s="9"/>
      <c r="AF30" s="9"/>
      <c r="AG30" s="12"/>
      <c r="AH30" s="9"/>
      <c r="AI30" s="99"/>
      <c r="AJ30" s="9"/>
      <c r="AK30" s="99"/>
      <c r="AL30" s="9"/>
      <c r="AN30" s="9"/>
      <c r="AO30" s="61"/>
      <c r="AP30" s="61"/>
    </row>
    <row r="31" spans="1:42" ht="20.9" customHeight="1">
      <c r="A31" s="80" t="s">
        <v>231</v>
      </c>
      <c r="B31" s="60"/>
      <c r="C31" s="60"/>
      <c r="D31" s="9">
        <v>0</v>
      </c>
      <c r="E31" s="12"/>
      <c r="F31" s="9">
        <v>0</v>
      </c>
      <c r="G31" s="9"/>
      <c r="H31" s="9">
        <v>0</v>
      </c>
      <c r="I31" s="12"/>
      <c r="J31" s="9">
        <v>0</v>
      </c>
      <c r="K31" s="12"/>
      <c r="L31" s="9">
        <v>0</v>
      </c>
      <c r="M31" s="12"/>
      <c r="N31" s="9">
        <v>0</v>
      </c>
      <c r="O31" s="12"/>
      <c r="P31" s="9">
        <v>0</v>
      </c>
      <c r="Q31" s="12"/>
      <c r="R31" s="9">
        <v>-3051</v>
      </c>
      <c r="T31" s="9">
        <v>0</v>
      </c>
      <c r="U31" s="99"/>
      <c r="V31" s="9">
        <v>0</v>
      </c>
      <c r="W31" s="99"/>
      <c r="X31" s="9">
        <v>0</v>
      </c>
      <c r="Y31" s="9"/>
      <c r="Z31" s="9">
        <v>0</v>
      </c>
      <c r="AA31" s="9"/>
      <c r="AB31" s="9">
        <v>0</v>
      </c>
      <c r="AC31" s="9"/>
      <c r="AD31" s="9">
        <v>0</v>
      </c>
      <c r="AE31" s="9"/>
      <c r="AF31" s="9">
        <v>0</v>
      </c>
      <c r="AG31" s="9"/>
      <c r="AH31" s="9">
        <f>SUM(X31:AF31)</f>
        <v>0</v>
      </c>
      <c r="AI31" s="9"/>
      <c r="AJ31" s="9">
        <f>SUM(D31:V31,AH31)</f>
        <v>-3051</v>
      </c>
      <c r="AK31" s="99"/>
      <c r="AL31" s="9">
        <v>-763</v>
      </c>
      <c r="AN31" s="9">
        <f t="shared" ref="AN31:AN33" si="4">SUM(AJ31:AL31)</f>
        <v>-3814</v>
      </c>
      <c r="AO31" s="61"/>
      <c r="AP31" s="61"/>
    </row>
    <row r="32" spans="1:42" ht="20.9" customHeight="1">
      <c r="A32" s="80" t="s">
        <v>232</v>
      </c>
      <c r="B32" s="80"/>
      <c r="C32" s="80"/>
      <c r="D32" s="13">
        <v>0</v>
      </c>
      <c r="E32" s="12"/>
      <c r="F32" s="13">
        <v>0</v>
      </c>
      <c r="G32" s="9"/>
      <c r="H32" s="13">
        <v>0</v>
      </c>
      <c r="I32" s="12"/>
      <c r="J32" s="13">
        <v>0</v>
      </c>
      <c r="K32" s="12"/>
      <c r="L32" s="13">
        <v>0</v>
      </c>
      <c r="M32" s="12"/>
      <c r="N32" s="13">
        <v>0</v>
      </c>
      <c r="O32" s="12"/>
      <c r="P32" s="13">
        <v>0</v>
      </c>
      <c r="Q32" s="12"/>
      <c r="R32" s="13">
        <v>0</v>
      </c>
      <c r="T32" s="13">
        <v>0</v>
      </c>
      <c r="U32" s="99"/>
      <c r="V32" s="13">
        <v>0</v>
      </c>
      <c r="W32" s="12"/>
      <c r="X32" s="13">
        <v>57184</v>
      </c>
      <c r="Y32" s="12"/>
      <c r="Z32" s="13">
        <v>-426179</v>
      </c>
      <c r="AA32" s="67"/>
      <c r="AB32" s="9">
        <v>43762</v>
      </c>
      <c r="AC32" s="67"/>
      <c r="AD32" s="13">
        <v>-193603</v>
      </c>
      <c r="AE32" s="67"/>
      <c r="AF32" s="13">
        <v>-3697778</v>
      </c>
      <c r="AG32" s="99"/>
      <c r="AH32" s="13">
        <f>SUM(X32:AF32)</f>
        <v>-4216614</v>
      </c>
      <c r="AI32" s="9"/>
      <c r="AJ32" s="13">
        <f>SUM(D32:V32,AH32)</f>
        <v>-4216614</v>
      </c>
      <c r="AK32" s="99"/>
      <c r="AL32" s="13">
        <v>-586</v>
      </c>
      <c r="AN32" s="13">
        <f t="shared" si="4"/>
        <v>-4217200</v>
      </c>
      <c r="AO32" s="61"/>
      <c r="AP32" s="61"/>
    </row>
    <row r="33" spans="1:42" s="56" customFormat="1" ht="20.9" customHeight="1">
      <c r="A33" s="60" t="s">
        <v>233</v>
      </c>
      <c r="B33" s="80"/>
      <c r="C33" s="80"/>
      <c r="D33" s="20">
        <f>SUM(D28:D32)</f>
        <v>0</v>
      </c>
      <c r="E33" s="15"/>
      <c r="F33" s="20">
        <f>SUM(F28:F32)</f>
        <v>0</v>
      </c>
      <c r="G33" s="18"/>
      <c r="H33" s="20">
        <f>SUM(H28:H32)</f>
        <v>0</v>
      </c>
      <c r="I33" s="15"/>
      <c r="J33" s="20">
        <f>SUM(J28:J32)</f>
        <v>0</v>
      </c>
      <c r="K33" s="15"/>
      <c r="L33" s="20">
        <f>SUM(L28:L32)</f>
        <v>0</v>
      </c>
      <c r="M33" s="15"/>
      <c r="N33" s="20">
        <f>SUM(N28:N32)</f>
        <v>0</v>
      </c>
      <c r="O33" s="15"/>
      <c r="P33" s="20">
        <f>SUM(P28:P32)</f>
        <v>0</v>
      </c>
      <c r="Q33" s="15"/>
      <c r="R33" s="20">
        <f>SUM(R28:R32)</f>
        <v>-2728312</v>
      </c>
      <c r="T33" s="20">
        <f>SUM(T28:T32)</f>
        <v>0</v>
      </c>
      <c r="U33" s="100"/>
      <c r="V33" s="20">
        <f>SUM(V28:V32)</f>
        <v>0</v>
      </c>
      <c r="W33" s="100"/>
      <c r="X33" s="20">
        <f>SUM(X28:X32)</f>
        <v>57184</v>
      </c>
      <c r="Y33" s="15"/>
      <c r="Z33" s="20">
        <f>SUM(Z28:Z32)</f>
        <v>-426179</v>
      </c>
      <c r="AA33" s="101"/>
      <c r="AB33" s="20">
        <f>SUM(AB28:AB32)</f>
        <v>43762</v>
      </c>
      <c r="AC33" s="101"/>
      <c r="AD33" s="20">
        <f>SUM(AD28:AD32)</f>
        <v>-193603</v>
      </c>
      <c r="AE33" s="101"/>
      <c r="AF33" s="20">
        <f>SUM(AF28:AF32)</f>
        <v>-3697778</v>
      </c>
      <c r="AG33" s="100"/>
      <c r="AH33" s="20">
        <f>SUM(X33:AF33)</f>
        <v>-4216614</v>
      </c>
      <c r="AI33" s="100"/>
      <c r="AJ33" s="20">
        <f>SUM(D33:V33,AH33)</f>
        <v>-6944926</v>
      </c>
      <c r="AK33" s="100"/>
      <c r="AL33" s="20">
        <f>SUM(AL28:AL32)</f>
        <v>-80388</v>
      </c>
      <c r="AN33" s="20">
        <f t="shared" si="4"/>
        <v>-7025314</v>
      </c>
      <c r="AO33" s="94"/>
      <c r="AP33" s="61"/>
    </row>
    <row r="34" spans="1:42" s="56" customFormat="1" ht="20.9" customHeight="1">
      <c r="A34" s="80" t="s">
        <v>234</v>
      </c>
      <c r="B34" s="80"/>
      <c r="C34" s="80"/>
      <c r="D34" s="18"/>
      <c r="E34" s="15"/>
      <c r="F34" s="18"/>
      <c r="G34" s="18"/>
      <c r="H34" s="18"/>
      <c r="I34" s="15"/>
      <c r="J34" s="18"/>
      <c r="K34" s="15"/>
      <c r="L34" s="18"/>
      <c r="M34" s="15"/>
      <c r="N34" s="18"/>
      <c r="O34" s="15"/>
      <c r="P34" s="18"/>
      <c r="Q34" s="15"/>
      <c r="R34" s="18"/>
      <c r="T34" s="18"/>
      <c r="U34" s="100"/>
      <c r="V34" s="18"/>
      <c r="W34" s="100"/>
      <c r="X34" s="18"/>
      <c r="Y34" s="15"/>
      <c r="Z34" s="18"/>
      <c r="AA34" s="101"/>
      <c r="AB34" s="101"/>
      <c r="AC34" s="101"/>
      <c r="AD34" s="18"/>
      <c r="AE34" s="101"/>
      <c r="AF34" s="18"/>
      <c r="AG34" s="100"/>
      <c r="AH34" s="18"/>
      <c r="AI34" s="100"/>
      <c r="AJ34" s="18"/>
      <c r="AK34" s="100"/>
      <c r="AL34" s="18"/>
      <c r="AN34" s="18"/>
      <c r="AO34" s="61"/>
      <c r="AP34" s="61"/>
    </row>
    <row r="35" spans="1:42" ht="20.9" customHeight="1">
      <c r="A35" s="102" t="s">
        <v>235</v>
      </c>
      <c r="B35" s="59"/>
      <c r="C35" s="80"/>
      <c r="D35" s="9">
        <v>0</v>
      </c>
      <c r="E35" s="12"/>
      <c r="F35" s="9">
        <v>0</v>
      </c>
      <c r="G35" s="9"/>
      <c r="H35" s="9">
        <v>0</v>
      </c>
      <c r="I35" s="9"/>
      <c r="J35" s="9">
        <v>0</v>
      </c>
      <c r="K35" s="9"/>
      <c r="L35" s="9">
        <v>0</v>
      </c>
      <c r="M35" s="9"/>
      <c r="N35" s="9">
        <v>0</v>
      </c>
      <c r="O35" s="12"/>
      <c r="P35" s="9">
        <v>0</v>
      </c>
      <c r="Q35" s="12"/>
      <c r="R35" s="9">
        <v>-270130</v>
      </c>
      <c r="T35" s="9">
        <v>0</v>
      </c>
      <c r="U35" s="96"/>
      <c r="V35" s="9">
        <v>0</v>
      </c>
      <c r="W35" s="96"/>
      <c r="X35" s="9">
        <v>0</v>
      </c>
      <c r="Y35" s="12"/>
      <c r="Z35" s="9">
        <v>0</v>
      </c>
      <c r="AA35" s="97"/>
      <c r="AB35" s="97">
        <v>0</v>
      </c>
      <c r="AC35" s="97"/>
      <c r="AD35" s="9">
        <v>0</v>
      </c>
      <c r="AE35" s="97"/>
      <c r="AF35" s="9">
        <v>0</v>
      </c>
      <c r="AG35" s="96"/>
      <c r="AH35" s="9">
        <f>SUM(X35:AF35)</f>
        <v>0</v>
      </c>
      <c r="AI35" s="96"/>
      <c r="AJ35" s="9">
        <f>SUM(D35:V35,AH35)</f>
        <v>-270130</v>
      </c>
      <c r="AK35" s="96"/>
      <c r="AL35" s="9">
        <v>0</v>
      </c>
      <c r="AN35" s="9">
        <f t="shared" ref="AN35:AN37" si="5">SUM(AJ35:AL35)</f>
        <v>-270130</v>
      </c>
      <c r="AO35" s="61"/>
      <c r="AP35" s="61"/>
    </row>
    <row r="36" spans="1:42" ht="20.9" customHeight="1">
      <c r="A36" s="80" t="s">
        <v>236</v>
      </c>
      <c r="B36" s="59"/>
      <c r="C36" s="80"/>
      <c r="D36" s="13">
        <v>0</v>
      </c>
      <c r="E36" s="12"/>
      <c r="F36" s="13">
        <v>0</v>
      </c>
      <c r="G36" s="9"/>
      <c r="H36" s="13">
        <v>0</v>
      </c>
      <c r="I36" s="9"/>
      <c r="J36" s="13">
        <v>0</v>
      </c>
      <c r="K36" s="9"/>
      <c r="L36" s="13">
        <v>0</v>
      </c>
      <c r="M36" s="9"/>
      <c r="N36" s="13">
        <v>0</v>
      </c>
      <c r="O36" s="12"/>
      <c r="P36" s="13">
        <v>0</v>
      </c>
      <c r="Q36" s="12"/>
      <c r="R36" s="13">
        <v>142257</v>
      </c>
      <c r="T36" s="13">
        <v>0</v>
      </c>
      <c r="U36" s="96"/>
      <c r="V36" s="13">
        <v>0</v>
      </c>
      <c r="W36" s="96"/>
      <c r="X36" s="13">
        <v>-142257</v>
      </c>
      <c r="Y36" s="12"/>
      <c r="Z36" s="13">
        <v>0</v>
      </c>
      <c r="AA36" s="97"/>
      <c r="AB36" s="103">
        <v>0</v>
      </c>
      <c r="AC36" s="97"/>
      <c r="AD36" s="13">
        <v>0</v>
      </c>
      <c r="AE36" s="97"/>
      <c r="AF36" s="13">
        <v>0</v>
      </c>
      <c r="AG36" s="96"/>
      <c r="AH36" s="13">
        <f>SUM(X36:AF36)</f>
        <v>-142257</v>
      </c>
      <c r="AI36" s="96"/>
      <c r="AJ36" s="13">
        <f>SUM(D36:V36,AH36)</f>
        <v>0</v>
      </c>
      <c r="AK36" s="96"/>
      <c r="AL36" s="13">
        <v>0</v>
      </c>
      <c r="AN36" s="13">
        <f t="shared" si="5"/>
        <v>0</v>
      </c>
      <c r="AO36" s="61"/>
      <c r="AP36" s="61"/>
    </row>
    <row r="37" spans="1:42" s="56" customFormat="1" ht="20.9" customHeight="1" thickBot="1">
      <c r="A37" s="55" t="s">
        <v>237</v>
      </c>
      <c r="B37" s="80"/>
      <c r="C37" s="80"/>
      <c r="D37" s="104">
        <f>D15+D33+D27+D35+D36</f>
        <v>8611242</v>
      </c>
      <c r="E37" s="58"/>
      <c r="F37" s="104">
        <f>F15+F33+F27+F35+F36</f>
        <v>57298909</v>
      </c>
      <c r="G37" s="58"/>
      <c r="H37" s="104">
        <f>H15+H33+H27+H35+H36</f>
        <v>3150904</v>
      </c>
      <c r="I37" s="58"/>
      <c r="J37" s="104">
        <f>J15+J33+J27+J35+J36</f>
        <v>-9917</v>
      </c>
      <c r="K37" s="58"/>
      <c r="L37" s="104">
        <f>L15+L33+L27+L35+L36</f>
        <v>3548471</v>
      </c>
      <c r="M37" s="58"/>
      <c r="N37" s="104">
        <f>N15+N33+N27+N35+N36</f>
        <v>929166</v>
      </c>
      <c r="O37" s="58"/>
      <c r="P37" s="104">
        <f>P15+P33+P27+P35+P36</f>
        <v>7326085</v>
      </c>
      <c r="Q37" s="58"/>
      <c r="R37" s="104">
        <f>R15+R33+R27+R35+R36</f>
        <v>127145784</v>
      </c>
      <c r="T37" s="104">
        <f>T15+T33+T27+T35+T36</f>
        <v>-11413734</v>
      </c>
      <c r="U37" s="58"/>
      <c r="V37" s="104">
        <f>V15+V33+V27+V35+V36</f>
        <v>15000000</v>
      </c>
      <c r="W37" s="58"/>
      <c r="X37" s="104">
        <f>X15+X33+X27+X35+X36</f>
        <v>54300045</v>
      </c>
      <c r="Y37" s="58"/>
      <c r="Z37" s="104">
        <f>Z15+Z33+Z27+Z35+Z36</f>
        <v>2439205</v>
      </c>
      <c r="AA37" s="58"/>
      <c r="AB37" s="104">
        <f>AB15+AB33+AB27+AB35+AB36</f>
        <v>143051</v>
      </c>
      <c r="AC37" s="58"/>
      <c r="AD37" s="104">
        <f>AD15+AD33+AD27+AD35+AD36</f>
        <v>5562244</v>
      </c>
      <c r="AE37" s="58"/>
      <c r="AF37" s="104">
        <f>AF15+AF33+AF27+AF35+AF36</f>
        <v>-26403028</v>
      </c>
      <c r="AG37" s="58"/>
      <c r="AH37" s="104">
        <f>SUM(X37:AF37)</f>
        <v>36041517</v>
      </c>
      <c r="AI37" s="58"/>
      <c r="AJ37" s="104">
        <f>SUM(D37:V37,AH37)</f>
        <v>247628427</v>
      </c>
      <c r="AK37" s="58"/>
      <c r="AL37" s="104">
        <f>AL15+AL33+AL27+AL35+AL36</f>
        <v>43875663</v>
      </c>
      <c r="AN37" s="104">
        <f t="shared" si="5"/>
        <v>291504090</v>
      </c>
      <c r="AO37" s="61"/>
      <c r="AP37" s="61"/>
    </row>
    <row r="38" spans="1:42" ht="22" thickTop="1"/>
    <row r="39" spans="1:42" ht="22">
      <c r="A39" s="66"/>
      <c r="B39" s="66"/>
      <c r="C39" s="6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66"/>
    </row>
  </sheetData>
  <mergeCells count="2">
    <mergeCell ref="D4:AL4"/>
    <mergeCell ref="X5:AH5"/>
  </mergeCells>
  <pageMargins left="0.8" right="0.4" top="0.48" bottom="0.5" header="0.5" footer="0.5"/>
  <pageSetup paperSize="9" scale="43" firstPageNumber="11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EA96-F223-4734-8E20-30A50DD25F30}">
  <sheetPr>
    <pageSetUpPr fitToPage="1"/>
  </sheetPr>
  <dimension ref="A1:AN42"/>
  <sheetViews>
    <sheetView view="pageBreakPreview" zoomScale="70" zoomScaleNormal="44" zoomScaleSheetLayoutView="70" workbookViewId="0">
      <selection activeCell="M38" sqref="M38"/>
    </sheetView>
  </sheetViews>
  <sheetFormatPr defaultColWidth="9" defaultRowHeight="21.5"/>
  <cols>
    <col min="1" max="1" width="67.8984375" customWidth="1"/>
    <col min="2" max="2" width="9.59765625" bestFit="1" customWidth="1"/>
    <col min="3" max="3" width="0.8984375" customWidth="1"/>
    <col min="4" max="4" width="10.8984375" customWidth="1"/>
    <col min="5" max="5" width="0.69921875" customWidth="1"/>
    <col min="6" max="6" width="12.59765625" customWidth="1"/>
    <col min="7" max="7" width="0.69921875" customWidth="1"/>
    <col min="8" max="8" width="15.09765625" bestFit="1" customWidth="1"/>
    <col min="9" max="9" width="0.8984375" customWidth="1"/>
    <col min="10" max="10" width="16.69921875" bestFit="1" customWidth="1"/>
    <col min="11" max="11" width="0.8984375" customWidth="1"/>
    <col min="12" max="12" width="13" bestFit="1" customWidth="1"/>
    <col min="13" max="13" width="0.8984375" customWidth="1"/>
    <col min="14" max="14" width="13.09765625" customWidth="1"/>
    <col min="15" max="15" width="0.8984375" customWidth="1"/>
    <col min="16" max="16" width="13.09765625" customWidth="1"/>
    <col min="17" max="17" width="0.8984375" customWidth="1"/>
    <col min="18" max="18" width="13.59765625" bestFit="1" customWidth="1"/>
    <col min="19" max="19" width="0.8984375" customWidth="1"/>
    <col min="20" max="20" width="13.59765625" bestFit="1" customWidth="1"/>
    <col min="21" max="21" width="0.8984375" customWidth="1"/>
    <col min="22" max="22" width="13.3984375" bestFit="1" customWidth="1"/>
    <col min="23" max="23" width="0.8984375" customWidth="1"/>
    <col min="24" max="24" width="12.3984375" bestFit="1" customWidth="1"/>
    <col min="25" max="25" width="0.69921875" customWidth="1"/>
    <col min="26" max="26" width="13.09765625" customWidth="1"/>
    <col min="27" max="27" width="0.69921875" customWidth="1"/>
    <col min="28" max="28" width="17.3984375" bestFit="1" customWidth="1"/>
    <col min="29" max="29" width="0.69921875" customWidth="1"/>
    <col min="30" max="30" width="14.09765625" bestFit="1" customWidth="1"/>
    <col min="31" max="31" width="0.59765625" customWidth="1"/>
    <col min="32" max="32" width="13.69921875" customWidth="1"/>
    <col min="33" max="33" width="0.69921875" customWidth="1"/>
    <col min="34" max="34" width="13.59765625" bestFit="1" customWidth="1"/>
    <col min="35" max="35" width="0.59765625" customWidth="1"/>
    <col min="36" max="36" width="12.8984375" bestFit="1" customWidth="1"/>
    <col min="37" max="37" width="0.69921875" customWidth="1"/>
    <col min="38" max="38" width="14.8984375" customWidth="1"/>
    <col min="39" max="39" width="14.09765625" bestFit="1" customWidth="1"/>
  </cols>
  <sheetData>
    <row r="1" spans="1:40" ht="24.75" customHeight="1">
      <c r="A1" s="85" t="s">
        <v>0</v>
      </c>
      <c r="B1" s="85"/>
      <c r="C1" s="85"/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6"/>
      <c r="V1" s="87"/>
      <c r="W1" s="87"/>
      <c r="X1" s="86"/>
      <c r="Y1" s="87"/>
      <c r="Z1" s="86"/>
      <c r="AA1" s="87"/>
      <c r="AB1" s="86"/>
      <c r="AC1" s="87"/>
      <c r="AD1" s="86"/>
      <c r="AE1" s="86"/>
      <c r="AF1" s="86"/>
      <c r="AG1" s="86"/>
      <c r="AH1" s="86"/>
      <c r="AI1" s="87"/>
      <c r="AJ1" s="86"/>
    </row>
    <row r="2" spans="1:40" ht="24.75" customHeight="1">
      <c r="A2" s="85" t="s">
        <v>155</v>
      </c>
      <c r="B2" s="85"/>
      <c r="C2" s="85"/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6"/>
      <c r="V2" s="87"/>
      <c r="W2" s="87"/>
      <c r="X2" s="86"/>
      <c r="Y2" s="87"/>
      <c r="Z2" s="86"/>
      <c r="AA2" s="87"/>
      <c r="AB2" s="86"/>
      <c r="AC2" s="87"/>
      <c r="AD2" s="86"/>
      <c r="AE2" s="86"/>
      <c r="AF2" s="86"/>
      <c r="AG2" s="86"/>
      <c r="AH2" s="86"/>
      <c r="AI2" s="87"/>
      <c r="AJ2" s="86"/>
    </row>
    <row r="3" spans="1:40" ht="23.25" customHeight="1">
      <c r="A3" s="85"/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L3" s="88" t="s">
        <v>2</v>
      </c>
    </row>
    <row r="4" spans="1:40" ht="23.25" customHeight="1">
      <c r="A4" s="85"/>
      <c r="B4" s="85"/>
      <c r="C4" s="85"/>
      <c r="D4" s="198" t="s">
        <v>3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89"/>
      <c r="AL4" s="89"/>
    </row>
    <row r="5" spans="1:40" ht="22">
      <c r="A5" s="90"/>
      <c r="B5" s="90"/>
      <c r="C5" s="90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U5" s="56"/>
      <c r="V5" s="56"/>
      <c r="W5" s="56"/>
      <c r="X5" s="202" t="s">
        <v>90</v>
      </c>
      <c r="Y5" s="202"/>
      <c r="Z5" s="202"/>
      <c r="AA5" s="202"/>
      <c r="AB5" s="202"/>
      <c r="AC5" s="202"/>
      <c r="AD5" s="202"/>
      <c r="AE5" s="202"/>
      <c r="AF5" s="202"/>
      <c r="AG5" s="56"/>
      <c r="AH5" s="56"/>
      <c r="AI5" s="56"/>
      <c r="AJ5" s="56"/>
      <c r="AL5" s="56"/>
    </row>
    <row r="6" spans="1:40" ht="22">
      <c r="A6" s="90"/>
      <c r="B6" s="90"/>
      <c r="C6" s="90"/>
      <c r="D6" s="56"/>
      <c r="E6" s="56"/>
      <c r="F6" s="56"/>
      <c r="G6" s="56"/>
      <c r="H6" s="69" t="s">
        <v>156</v>
      </c>
      <c r="I6" s="56"/>
      <c r="J6" s="56"/>
      <c r="K6" s="56"/>
      <c r="L6" s="56"/>
      <c r="M6" s="56"/>
      <c r="N6" s="56"/>
      <c r="O6" s="56"/>
      <c r="P6" s="56"/>
      <c r="Q6" s="56"/>
      <c r="R6" s="56"/>
      <c r="U6" s="56"/>
      <c r="V6" s="56"/>
      <c r="W6" s="56"/>
      <c r="X6" s="69"/>
      <c r="Y6" s="69"/>
      <c r="Z6" s="69"/>
      <c r="AA6" s="69"/>
      <c r="AB6" s="69"/>
      <c r="AC6" s="69"/>
      <c r="AD6" s="69"/>
      <c r="AE6" s="69"/>
      <c r="AF6" s="69"/>
      <c r="AG6" s="56"/>
      <c r="AH6" s="56"/>
      <c r="AI6" s="56"/>
      <c r="AJ6" s="56"/>
      <c r="AL6" s="56"/>
    </row>
    <row r="7" spans="1:40" ht="21.75" customHeight="1">
      <c r="A7" s="91"/>
      <c r="B7" s="91"/>
      <c r="C7" s="91"/>
      <c r="D7" s="75"/>
      <c r="E7" s="76"/>
      <c r="F7" s="70"/>
      <c r="G7" s="70"/>
      <c r="H7" s="69" t="s">
        <v>158</v>
      </c>
      <c r="I7" s="70"/>
      <c r="J7" s="69"/>
      <c r="K7" s="70"/>
      <c r="L7" s="70"/>
      <c r="M7" s="70"/>
      <c r="N7" s="70"/>
      <c r="O7" s="70"/>
      <c r="P7" s="70"/>
      <c r="Q7" s="70"/>
      <c r="R7" s="70"/>
      <c r="U7" s="76"/>
      <c r="V7" s="71"/>
      <c r="W7" s="70"/>
      <c r="X7" s="71"/>
      <c r="Y7" s="70"/>
      <c r="Z7" s="70" t="s">
        <v>157</v>
      </c>
      <c r="AA7" s="70"/>
      <c r="AB7" s="70" t="s">
        <v>160</v>
      </c>
      <c r="AC7" s="70"/>
      <c r="AD7" s="70"/>
      <c r="AE7" s="70"/>
      <c r="AF7" s="75"/>
      <c r="AG7" s="76"/>
      <c r="AH7" s="76"/>
      <c r="AI7" s="71"/>
      <c r="AJ7" s="70"/>
      <c r="AL7" s="92"/>
    </row>
    <row r="8" spans="1:40" ht="21.75" customHeight="1">
      <c r="A8" s="91"/>
      <c r="B8" s="91"/>
      <c r="C8" s="91"/>
      <c r="D8" s="75"/>
      <c r="E8" s="76"/>
      <c r="F8" s="70"/>
      <c r="G8" s="70"/>
      <c r="H8" s="70" t="s">
        <v>161</v>
      </c>
      <c r="I8" s="70"/>
      <c r="J8" s="69" t="s">
        <v>162</v>
      </c>
      <c r="K8" s="70"/>
      <c r="L8" s="70"/>
      <c r="M8" s="70"/>
      <c r="N8" s="70"/>
      <c r="O8" s="70"/>
      <c r="P8" s="70"/>
      <c r="Q8" s="70"/>
      <c r="R8" s="70"/>
      <c r="U8" s="76"/>
      <c r="V8" s="71"/>
      <c r="W8" s="70"/>
      <c r="X8" s="72" t="s">
        <v>157</v>
      </c>
      <c r="Y8" s="70"/>
      <c r="Z8" s="70" t="s">
        <v>163</v>
      </c>
      <c r="AA8" s="70"/>
      <c r="AB8" s="70" t="s">
        <v>165</v>
      </c>
      <c r="AC8" s="70"/>
      <c r="AD8" s="70"/>
      <c r="AE8" s="70"/>
      <c r="AF8" s="75"/>
      <c r="AG8" s="76"/>
      <c r="AH8" s="76"/>
      <c r="AI8" s="71"/>
      <c r="AJ8" s="70"/>
      <c r="AL8" s="92"/>
    </row>
    <row r="9" spans="1:40" ht="21.75" customHeight="1">
      <c r="A9" s="91"/>
      <c r="B9" s="91"/>
      <c r="C9" s="91"/>
      <c r="D9" s="75"/>
      <c r="E9" s="76"/>
      <c r="F9" s="70"/>
      <c r="G9" s="70"/>
      <c r="H9" s="70" t="s">
        <v>166</v>
      </c>
      <c r="I9" s="70"/>
      <c r="J9" s="69" t="s">
        <v>167</v>
      </c>
      <c r="K9" s="70"/>
      <c r="L9" s="70"/>
      <c r="M9" s="70"/>
      <c r="N9" s="70"/>
      <c r="O9" s="70"/>
      <c r="P9" s="70"/>
      <c r="Q9" s="70"/>
      <c r="R9" s="70"/>
      <c r="U9" s="76"/>
      <c r="V9" s="71"/>
      <c r="W9" s="70"/>
      <c r="X9" s="72" t="s">
        <v>163</v>
      </c>
      <c r="Y9" s="70"/>
      <c r="Z9" s="70" t="s">
        <v>159</v>
      </c>
      <c r="AA9" s="70"/>
      <c r="AB9" s="69" t="s">
        <v>169</v>
      </c>
      <c r="AC9" s="70"/>
      <c r="AD9" s="70" t="s">
        <v>170</v>
      </c>
      <c r="AE9" s="70"/>
      <c r="AF9" s="75" t="s">
        <v>171</v>
      </c>
      <c r="AG9" s="76"/>
      <c r="AH9" s="76"/>
      <c r="AI9" s="71"/>
      <c r="AJ9" s="70"/>
      <c r="AL9" s="92"/>
    </row>
    <row r="10" spans="1:40" ht="21.75" customHeight="1">
      <c r="A10" s="91"/>
      <c r="B10" s="91"/>
      <c r="C10" s="91"/>
      <c r="D10" s="69" t="s">
        <v>172</v>
      </c>
      <c r="E10" s="76"/>
      <c r="F10" s="70"/>
      <c r="G10" s="70"/>
      <c r="H10" s="70" t="s">
        <v>173</v>
      </c>
      <c r="I10" s="70"/>
      <c r="J10" s="69" t="s">
        <v>174</v>
      </c>
      <c r="K10" s="70"/>
      <c r="L10" s="70"/>
      <c r="M10" s="70"/>
      <c r="N10" s="70"/>
      <c r="O10" s="70"/>
      <c r="P10" s="70" t="s">
        <v>185</v>
      </c>
      <c r="Q10" s="70"/>
      <c r="R10" s="75" t="s">
        <v>83</v>
      </c>
      <c r="U10" s="76"/>
      <c r="V10" s="72" t="s">
        <v>176</v>
      </c>
      <c r="W10" s="70"/>
      <c r="X10" s="71" t="s">
        <v>159</v>
      </c>
      <c r="Y10" s="70"/>
      <c r="Z10" s="71" t="s">
        <v>164</v>
      </c>
      <c r="AA10" s="70"/>
      <c r="AB10" s="72" t="s">
        <v>178</v>
      </c>
      <c r="AC10" s="70"/>
      <c r="AD10" s="70" t="s">
        <v>179</v>
      </c>
      <c r="AE10" s="70"/>
      <c r="AF10" s="75" t="s">
        <v>180</v>
      </c>
      <c r="AG10" s="76"/>
      <c r="AH10" s="71"/>
      <c r="AI10" s="71"/>
      <c r="AJ10" s="70" t="s">
        <v>166</v>
      </c>
      <c r="AL10" s="92"/>
    </row>
    <row r="11" spans="1:40" ht="21.75" customHeight="1">
      <c r="A11" s="91"/>
      <c r="B11" s="91"/>
      <c r="C11" s="91"/>
      <c r="D11" s="70" t="s">
        <v>181</v>
      </c>
      <c r="E11" s="70"/>
      <c r="F11" s="70" t="s">
        <v>182</v>
      </c>
      <c r="G11" s="70"/>
      <c r="H11" s="70" t="s">
        <v>183</v>
      </c>
      <c r="I11" s="70"/>
      <c r="J11" s="70" t="s">
        <v>184</v>
      </c>
      <c r="K11" s="70"/>
      <c r="L11" s="70"/>
      <c r="M11" s="70"/>
      <c r="N11" s="70" t="s">
        <v>185</v>
      </c>
      <c r="O11" s="70"/>
      <c r="P11" s="70" t="s">
        <v>186</v>
      </c>
      <c r="Q11" s="70"/>
      <c r="R11" s="70" t="s">
        <v>187</v>
      </c>
      <c r="T11" s="70" t="s">
        <v>186</v>
      </c>
      <c r="U11" s="70"/>
      <c r="V11" s="72" t="s">
        <v>188</v>
      </c>
      <c r="W11" s="70"/>
      <c r="X11" s="72" t="s">
        <v>189</v>
      </c>
      <c r="Y11" s="70"/>
      <c r="Z11" s="72" t="s">
        <v>190</v>
      </c>
      <c r="AA11" s="70"/>
      <c r="AB11" s="72" t="s">
        <v>192</v>
      </c>
      <c r="AC11" s="70"/>
      <c r="AD11" s="70" t="s">
        <v>193</v>
      </c>
      <c r="AE11" s="70"/>
      <c r="AF11" s="70" t="s">
        <v>194</v>
      </c>
      <c r="AG11" s="70"/>
      <c r="AH11" s="71" t="s">
        <v>195</v>
      </c>
      <c r="AI11" s="71"/>
      <c r="AJ11" s="70" t="s">
        <v>196</v>
      </c>
      <c r="AL11" s="70" t="s">
        <v>197</v>
      </c>
      <c r="AM11" s="61"/>
      <c r="AN11" s="61"/>
    </row>
    <row r="12" spans="1:40" ht="21.75" customHeight="1">
      <c r="A12" s="54"/>
      <c r="B12" s="78" t="s">
        <v>7</v>
      </c>
      <c r="C12" s="78"/>
      <c r="D12" s="77" t="s">
        <v>198</v>
      </c>
      <c r="E12" s="70"/>
      <c r="F12" s="77" t="s">
        <v>199</v>
      </c>
      <c r="G12" s="70"/>
      <c r="H12" s="77" t="s">
        <v>200</v>
      </c>
      <c r="I12" s="70"/>
      <c r="J12" s="77" t="s">
        <v>201</v>
      </c>
      <c r="K12" s="70"/>
      <c r="L12" s="73" t="s">
        <v>82</v>
      </c>
      <c r="M12" s="70"/>
      <c r="N12" s="77" t="s">
        <v>202</v>
      </c>
      <c r="O12" s="70"/>
      <c r="P12" s="77" t="s">
        <v>203</v>
      </c>
      <c r="Q12" s="70"/>
      <c r="R12" s="77" t="s">
        <v>204</v>
      </c>
      <c r="T12" s="77" t="s">
        <v>203</v>
      </c>
      <c r="U12" s="70"/>
      <c r="V12" s="93" t="s">
        <v>205</v>
      </c>
      <c r="W12" s="70"/>
      <c r="X12" s="73" t="s">
        <v>206</v>
      </c>
      <c r="Y12" s="70"/>
      <c r="Z12" s="73" t="s">
        <v>207</v>
      </c>
      <c r="AA12" s="70"/>
      <c r="AB12" s="73" t="s">
        <v>209</v>
      </c>
      <c r="AC12" s="70"/>
      <c r="AD12" s="77" t="s">
        <v>210</v>
      </c>
      <c r="AE12" s="70"/>
      <c r="AF12" s="77" t="s">
        <v>71</v>
      </c>
      <c r="AG12" s="70"/>
      <c r="AH12" s="73" t="s">
        <v>211</v>
      </c>
      <c r="AI12" s="71"/>
      <c r="AJ12" s="77" t="s">
        <v>212</v>
      </c>
      <c r="AL12" s="77" t="s">
        <v>213</v>
      </c>
      <c r="AM12" s="61"/>
      <c r="AN12" s="61"/>
    </row>
    <row r="13" spans="1:40" ht="21.65" customHeight="1">
      <c r="A13" s="54"/>
      <c r="B13" s="54"/>
      <c r="C13" s="54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L13" s="78"/>
      <c r="AM13" s="61"/>
      <c r="AN13" s="61"/>
    </row>
    <row r="14" spans="1:40" ht="22">
      <c r="A14" s="55" t="s">
        <v>238</v>
      </c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L14" s="58"/>
      <c r="AM14" s="61"/>
      <c r="AN14" s="61"/>
    </row>
    <row r="15" spans="1:40" s="56" customFormat="1" ht="20.9" customHeight="1">
      <c r="A15" s="55" t="s">
        <v>239</v>
      </c>
      <c r="B15" s="55"/>
      <c r="C15" s="55"/>
      <c r="D15" s="18">
        <v>8413569</v>
      </c>
      <c r="E15" s="15"/>
      <c r="F15" s="18">
        <v>56004025</v>
      </c>
      <c r="G15" s="18"/>
      <c r="H15" s="18">
        <v>5212858</v>
      </c>
      <c r="I15" s="15"/>
      <c r="J15" s="18">
        <v>-9917</v>
      </c>
      <c r="K15" s="15"/>
      <c r="L15" s="18">
        <v>3621945</v>
      </c>
      <c r="M15" s="15"/>
      <c r="N15" s="18">
        <v>929166</v>
      </c>
      <c r="O15" s="15"/>
      <c r="P15" s="18">
        <v>3666565</v>
      </c>
      <c r="Q15" s="15"/>
      <c r="R15" s="18">
        <v>118690135</v>
      </c>
      <c r="T15" s="18">
        <v>-8287164</v>
      </c>
      <c r="U15" s="15"/>
      <c r="V15" s="18">
        <v>26932000</v>
      </c>
      <c r="W15" s="15"/>
      <c r="X15" s="18">
        <v>55278117</v>
      </c>
      <c r="Y15" s="15"/>
      <c r="Z15" s="18">
        <v>1561306</v>
      </c>
      <c r="AA15" s="10"/>
      <c r="AB15" s="18">
        <v>2344176</v>
      </c>
      <c r="AC15" s="10"/>
      <c r="AD15" s="18">
        <v>-34940547</v>
      </c>
      <c r="AE15" s="15"/>
      <c r="AF15" s="18">
        <f>SUM(X15:AD15)</f>
        <v>24243052</v>
      </c>
      <c r="AG15" s="15"/>
      <c r="AH15" s="18">
        <f>SUM(D15:V15,AF15)</f>
        <v>239416234</v>
      </c>
      <c r="AI15" s="57"/>
      <c r="AJ15" s="18">
        <v>45616861</v>
      </c>
      <c r="AL15" s="18">
        <f>SUM(AH15:AJ15)</f>
        <v>285033095</v>
      </c>
      <c r="AM15" s="94"/>
      <c r="AN15" s="61"/>
    </row>
    <row r="16" spans="1:40" s="56" customFormat="1" ht="20.9" customHeight="1">
      <c r="A16" s="54" t="s">
        <v>240</v>
      </c>
      <c r="B16" s="152" t="s">
        <v>241</v>
      </c>
      <c r="C16" s="55"/>
      <c r="D16" s="9">
        <v>0</v>
      </c>
      <c r="E16" s="12"/>
      <c r="F16" s="9">
        <v>0</v>
      </c>
      <c r="G16" s="9"/>
      <c r="H16" s="9">
        <v>0</v>
      </c>
      <c r="I16" s="12"/>
      <c r="J16" s="9">
        <v>0</v>
      </c>
      <c r="K16" s="12"/>
      <c r="L16" s="9">
        <v>0</v>
      </c>
      <c r="M16" s="12"/>
      <c r="N16" s="9">
        <v>0</v>
      </c>
      <c r="O16" s="12"/>
      <c r="P16" s="9">
        <v>0</v>
      </c>
      <c r="Q16" s="12"/>
      <c r="R16" s="9">
        <v>1959750</v>
      </c>
      <c r="S16"/>
      <c r="T16" s="9">
        <v>0</v>
      </c>
      <c r="U16" s="12"/>
      <c r="V16" s="9">
        <v>0</v>
      </c>
      <c r="W16" s="12"/>
      <c r="X16" s="9">
        <v>0</v>
      </c>
      <c r="Y16" s="12"/>
      <c r="Z16" s="9">
        <v>0</v>
      </c>
      <c r="AA16" s="8"/>
      <c r="AB16" s="9">
        <v>0</v>
      </c>
      <c r="AC16" s="8"/>
      <c r="AD16" s="9">
        <v>0</v>
      </c>
      <c r="AE16" s="12"/>
      <c r="AF16" s="9">
        <f>SUM(X16:AD16)</f>
        <v>0</v>
      </c>
      <c r="AG16" s="12"/>
      <c r="AH16" s="9">
        <f>SUM(D16:V16,AF16)</f>
        <v>1959750</v>
      </c>
      <c r="AI16" s="99"/>
      <c r="AJ16" s="9">
        <v>0</v>
      </c>
      <c r="AK16"/>
      <c r="AL16" s="9">
        <f>SUM(AH16:AJ16)</f>
        <v>1959750</v>
      </c>
      <c r="AM16" s="94"/>
      <c r="AN16" s="61"/>
    </row>
    <row r="17" spans="1:40" s="56" customFormat="1" ht="20.9" customHeight="1">
      <c r="A17" s="55" t="s">
        <v>242</v>
      </c>
      <c r="B17" s="55"/>
      <c r="C17" s="55"/>
      <c r="D17" s="51">
        <f>SUM(D15:D16)</f>
        <v>8413569</v>
      </c>
      <c r="E17" s="15"/>
      <c r="F17" s="51">
        <f>SUM(F15:F16)</f>
        <v>56004025</v>
      </c>
      <c r="G17" s="18"/>
      <c r="H17" s="51">
        <f>SUM(H15:H16)</f>
        <v>5212858</v>
      </c>
      <c r="I17" s="15"/>
      <c r="J17" s="51">
        <f>SUM(J15:J16)</f>
        <v>-9917</v>
      </c>
      <c r="K17" s="15"/>
      <c r="L17" s="51">
        <f>SUM(L15:L16)</f>
        <v>3621945</v>
      </c>
      <c r="M17" s="15"/>
      <c r="N17" s="51">
        <f>SUM(N15:N16)</f>
        <v>929166</v>
      </c>
      <c r="O17" s="15"/>
      <c r="P17" s="51">
        <f>SUM(P15:P16)</f>
        <v>3666565</v>
      </c>
      <c r="Q17" s="15"/>
      <c r="R17" s="51">
        <f>SUM(R15:R16)</f>
        <v>120649885</v>
      </c>
      <c r="T17" s="51">
        <f>SUM(T15:T16)</f>
        <v>-8287164</v>
      </c>
      <c r="U17" s="15"/>
      <c r="V17" s="51">
        <f>SUM(V15:V16)</f>
        <v>26932000</v>
      </c>
      <c r="W17" s="15"/>
      <c r="X17" s="51">
        <f>SUM(X15:X16)</f>
        <v>55278117</v>
      </c>
      <c r="Y17" s="15"/>
      <c r="Z17" s="51">
        <f>SUM(Z15:Z16)</f>
        <v>1561306</v>
      </c>
      <c r="AA17" s="10"/>
      <c r="AB17" s="51">
        <f>SUM(AB15:AB16)</f>
        <v>2344176</v>
      </c>
      <c r="AC17" s="10"/>
      <c r="AD17" s="51">
        <f>SUM(AD15:AD16)</f>
        <v>-34940547</v>
      </c>
      <c r="AE17" s="15"/>
      <c r="AF17" s="51">
        <f>SUM(AF15:AF16)</f>
        <v>24243052</v>
      </c>
      <c r="AG17" s="15"/>
      <c r="AH17" s="51">
        <f>SUM(AH15:AH16)</f>
        <v>241375984</v>
      </c>
      <c r="AI17" s="57"/>
      <c r="AJ17" s="51">
        <f>SUM(AJ15:AJ16)</f>
        <v>45616861</v>
      </c>
      <c r="AL17" s="51">
        <f>SUM(AL15:AL16)</f>
        <v>286992845</v>
      </c>
      <c r="AM17" s="94"/>
      <c r="AN17" s="61"/>
    </row>
    <row r="18" spans="1:40" s="56" customFormat="1" ht="20.9" customHeight="1">
      <c r="A18" s="56" t="s">
        <v>216</v>
      </c>
      <c r="B18" s="55"/>
      <c r="C18" s="55"/>
      <c r="D18" s="18"/>
      <c r="E18" s="15"/>
      <c r="F18" s="18"/>
      <c r="G18" s="18"/>
      <c r="H18" s="18"/>
      <c r="I18" s="15"/>
      <c r="J18" s="18"/>
      <c r="K18" s="15"/>
      <c r="L18" s="18"/>
      <c r="M18" s="15"/>
      <c r="N18" s="18"/>
      <c r="O18" s="15"/>
      <c r="P18" s="18"/>
      <c r="Q18" s="15"/>
      <c r="R18" s="18"/>
      <c r="T18" s="18"/>
      <c r="U18" s="15"/>
      <c r="V18" s="18"/>
      <c r="W18" s="15"/>
      <c r="X18" s="18"/>
      <c r="Y18" s="15"/>
      <c r="Z18" s="18"/>
      <c r="AA18" s="10"/>
      <c r="AB18" s="18"/>
      <c r="AC18" s="10"/>
      <c r="AD18" s="18"/>
      <c r="AE18" s="15"/>
      <c r="AF18" s="18"/>
      <c r="AG18" s="15"/>
      <c r="AH18" s="18"/>
      <c r="AI18" s="57"/>
      <c r="AJ18" s="18"/>
      <c r="AL18" s="18"/>
      <c r="AM18" s="61"/>
      <c r="AN18" s="61"/>
    </row>
    <row r="19" spans="1:40" s="56" customFormat="1" ht="20.9" customHeight="1">
      <c r="A19" s="81" t="s">
        <v>217</v>
      </c>
      <c r="B19" s="55"/>
      <c r="C19" s="55"/>
      <c r="D19" s="18"/>
      <c r="E19" s="15"/>
      <c r="F19" s="18"/>
      <c r="G19" s="18"/>
      <c r="H19" s="18"/>
      <c r="I19" s="15"/>
      <c r="J19" s="18"/>
      <c r="K19" s="15"/>
      <c r="L19" s="18"/>
      <c r="M19" s="15"/>
      <c r="N19" s="18"/>
      <c r="O19" s="15"/>
      <c r="P19" s="18"/>
      <c r="Q19" s="15"/>
      <c r="R19" s="18"/>
      <c r="T19" s="18"/>
      <c r="U19" s="15"/>
      <c r="V19" s="18"/>
      <c r="W19" s="15"/>
      <c r="X19" s="18"/>
      <c r="Y19" s="15"/>
      <c r="Z19" s="18"/>
      <c r="AA19" s="10"/>
      <c r="AB19" s="18"/>
      <c r="AC19" s="10"/>
      <c r="AD19" s="18"/>
      <c r="AE19" s="15"/>
      <c r="AF19" s="18"/>
      <c r="AG19" s="15"/>
      <c r="AH19" s="18"/>
      <c r="AI19" s="57"/>
      <c r="AJ19" s="18"/>
      <c r="AL19" s="18"/>
      <c r="AM19" s="61"/>
      <c r="AN19" s="61"/>
    </row>
    <row r="20" spans="1:40" s="56" customFormat="1" ht="20.9" customHeight="1">
      <c r="A20" s="54" t="s">
        <v>243</v>
      </c>
      <c r="B20" s="68"/>
      <c r="C20" s="55"/>
      <c r="D20" s="19">
        <v>0</v>
      </c>
      <c r="E20" s="95"/>
      <c r="F20" s="19">
        <v>0</v>
      </c>
      <c r="G20" s="38"/>
      <c r="H20" s="19">
        <v>0</v>
      </c>
      <c r="I20" s="95"/>
      <c r="J20" s="19">
        <v>0</v>
      </c>
      <c r="K20" s="95"/>
      <c r="L20" s="19">
        <v>0</v>
      </c>
      <c r="M20" s="95"/>
      <c r="N20" s="19">
        <v>0</v>
      </c>
      <c r="O20" s="95"/>
      <c r="P20" s="19">
        <v>0</v>
      </c>
      <c r="Q20" s="95"/>
      <c r="R20" s="19">
        <v>0</v>
      </c>
      <c r="T20" s="19">
        <v>0</v>
      </c>
      <c r="U20" s="96"/>
      <c r="V20" s="13">
        <v>0</v>
      </c>
      <c r="W20" s="96"/>
      <c r="X20" s="19">
        <v>0</v>
      </c>
      <c r="Y20" s="95"/>
      <c r="Z20" s="19">
        <v>0</v>
      </c>
      <c r="AA20" s="97"/>
      <c r="AB20" s="19">
        <v>0</v>
      </c>
      <c r="AC20" s="97"/>
      <c r="AD20" s="19">
        <v>0</v>
      </c>
      <c r="AE20" s="96"/>
      <c r="AF20" s="16">
        <f>SUM(X20:AD20)</f>
        <v>0</v>
      </c>
      <c r="AG20" s="96"/>
      <c r="AH20" s="13">
        <f>SUM(D20:V20,AF20)</f>
        <v>0</v>
      </c>
      <c r="AI20" s="38"/>
      <c r="AJ20" s="13">
        <v>-5892</v>
      </c>
      <c r="AK20"/>
      <c r="AL20" s="13">
        <f t="shared" ref="AL20:AL21" si="0">SUM(AH20:AJ20)</f>
        <v>-5892</v>
      </c>
      <c r="AM20" s="61"/>
      <c r="AN20" s="61"/>
    </row>
    <row r="21" spans="1:40" s="56" customFormat="1" ht="20.9" customHeight="1">
      <c r="A21" s="81" t="s">
        <v>219</v>
      </c>
      <c r="B21" s="55"/>
      <c r="C21" s="55"/>
      <c r="D21" s="16">
        <f>SUM(D20:D20)</f>
        <v>0</v>
      </c>
      <c r="E21" s="14"/>
      <c r="F21" s="16">
        <f>SUM(F20:F20)</f>
        <v>0</v>
      </c>
      <c r="G21" s="49"/>
      <c r="H21" s="16">
        <f>SUM(H20:H20)</f>
        <v>0</v>
      </c>
      <c r="I21" s="14"/>
      <c r="J21" s="16">
        <f>SUM(J20:J20)</f>
        <v>0</v>
      </c>
      <c r="K21" s="14"/>
      <c r="L21" s="16">
        <f>SUM(L20:L20)</f>
        <v>0</v>
      </c>
      <c r="M21" s="14"/>
      <c r="N21" s="16">
        <f>SUM(N20:N20)</f>
        <v>0</v>
      </c>
      <c r="O21" s="14"/>
      <c r="P21" s="16">
        <f>SUM(P20:P20)</f>
        <v>0</v>
      </c>
      <c r="Q21" s="14"/>
      <c r="R21" s="16">
        <f>SUM(R20:R20)</f>
        <v>0</v>
      </c>
      <c r="T21" s="16">
        <f>SUM(T20:T20)</f>
        <v>0</v>
      </c>
      <c r="U21" s="14"/>
      <c r="V21" s="16">
        <f>SUM(V20:V20)</f>
        <v>0</v>
      </c>
      <c r="W21" s="14"/>
      <c r="X21" s="16">
        <f>SUM(X20:X20)</f>
        <v>0</v>
      </c>
      <c r="Y21" s="14"/>
      <c r="Z21" s="16">
        <f>SUM(Z20:Z20)</f>
        <v>0</v>
      </c>
      <c r="AA21" s="50"/>
      <c r="AB21" s="16">
        <f>SUM(AB20:AB20)</f>
        <v>0</v>
      </c>
      <c r="AC21" s="50"/>
      <c r="AD21" s="16">
        <f>SUM(AD20:AD20)</f>
        <v>0</v>
      </c>
      <c r="AE21" s="14"/>
      <c r="AF21" s="16">
        <f>SUM(AF20:AF20)</f>
        <v>0</v>
      </c>
      <c r="AG21" s="14"/>
      <c r="AH21" s="16">
        <f>SUM(D21:V21,AF21)</f>
        <v>0</v>
      </c>
      <c r="AI21" s="57"/>
      <c r="AJ21" s="16">
        <f>SUM(AJ20:AJ20)</f>
        <v>-5892</v>
      </c>
      <c r="AL21" s="16">
        <f t="shared" si="0"/>
        <v>-5892</v>
      </c>
      <c r="AM21" s="61"/>
      <c r="AN21" s="61"/>
    </row>
    <row r="22" spans="1:40" s="56" customFormat="1" ht="20.9" customHeight="1">
      <c r="A22" s="82" t="s">
        <v>244</v>
      </c>
      <c r="B22" s="55"/>
      <c r="C22" s="55"/>
      <c r="D22" s="15"/>
      <c r="E22" s="14"/>
      <c r="F22" s="15"/>
      <c r="G22" s="15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5"/>
      <c r="U22" s="15"/>
      <c r="V22" s="15"/>
      <c r="W22" s="14"/>
      <c r="X22" s="15"/>
      <c r="Y22" s="14"/>
      <c r="Z22" s="15"/>
      <c r="AA22" s="10"/>
      <c r="AB22" s="15"/>
      <c r="AC22" s="10"/>
      <c r="AD22" s="15"/>
      <c r="AE22" s="14"/>
      <c r="AF22" s="15"/>
      <c r="AG22" s="15"/>
      <c r="AH22" s="15"/>
      <c r="AI22" s="57"/>
      <c r="AJ22" s="9"/>
      <c r="AL22" s="58"/>
      <c r="AM22" s="61"/>
      <c r="AN22" s="61"/>
    </row>
    <row r="23" spans="1:40" s="56" customFormat="1" ht="20.9" customHeight="1">
      <c r="A23" s="54" t="s">
        <v>221</v>
      </c>
      <c r="B23" s="55"/>
      <c r="C23" s="55"/>
      <c r="D23" s="15"/>
      <c r="E23" s="14"/>
      <c r="F23" s="15"/>
      <c r="G23" s="15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5"/>
      <c r="U23" s="15"/>
      <c r="V23" s="15"/>
      <c r="W23" s="14"/>
      <c r="X23" s="15"/>
      <c r="Y23" s="14"/>
      <c r="Z23" s="15"/>
      <c r="AA23" s="10"/>
      <c r="AB23" s="15"/>
      <c r="AC23" s="10"/>
      <c r="AD23" s="15"/>
      <c r="AE23" s="14"/>
      <c r="AF23" s="15"/>
      <c r="AG23" s="15"/>
      <c r="AH23" s="15"/>
      <c r="AI23" s="57"/>
      <c r="AJ23" s="9"/>
      <c r="AL23" s="58"/>
      <c r="AM23" s="61"/>
      <c r="AN23" s="61"/>
    </row>
    <row r="24" spans="1:40" s="56" customFormat="1" ht="20.9" customHeight="1">
      <c r="A24" s="54" t="s">
        <v>222</v>
      </c>
      <c r="B24" s="59"/>
      <c r="C24" s="60"/>
      <c r="D24" s="9">
        <v>0</v>
      </c>
      <c r="E24" s="12"/>
      <c r="F24" s="9">
        <v>0</v>
      </c>
      <c r="G24" s="9"/>
      <c r="H24" s="9">
        <v>-2182</v>
      </c>
      <c r="I24" s="9"/>
      <c r="J24" s="9">
        <v>0</v>
      </c>
      <c r="K24" s="9"/>
      <c r="L24" s="9">
        <v>0</v>
      </c>
      <c r="M24" s="9"/>
      <c r="N24" s="9">
        <v>0</v>
      </c>
      <c r="O24" s="9"/>
      <c r="P24" s="9">
        <v>0</v>
      </c>
      <c r="Q24" s="9"/>
      <c r="R24" s="9">
        <v>0</v>
      </c>
      <c r="T24" s="9">
        <v>0</v>
      </c>
      <c r="U24" s="9"/>
      <c r="V24" s="9">
        <v>0</v>
      </c>
      <c r="W24" s="9"/>
      <c r="X24" s="9">
        <v>0</v>
      </c>
      <c r="Y24" s="9"/>
      <c r="Z24" s="9">
        <v>0</v>
      </c>
      <c r="AA24" s="9"/>
      <c r="AB24" s="9">
        <v>0</v>
      </c>
      <c r="AC24" s="9"/>
      <c r="AD24" s="9">
        <v>48</v>
      </c>
      <c r="AE24" s="9"/>
      <c r="AF24" s="9">
        <f>SUM(X24:AD24)</f>
        <v>48</v>
      </c>
      <c r="AG24" s="9"/>
      <c r="AH24" s="9">
        <f>SUM(D24:V24,AF24)</f>
        <v>-2134</v>
      </c>
      <c r="AI24" s="9"/>
      <c r="AJ24" s="9">
        <v>2134</v>
      </c>
      <c r="AK24"/>
      <c r="AL24" s="9">
        <f t="shared" ref="AL24:AL26" si="1">SUM(AH24:AJ24)</f>
        <v>0</v>
      </c>
      <c r="AM24" s="61"/>
      <c r="AN24" s="61"/>
    </row>
    <row r="25" spans="1:40" s="56" customFormat="1" ht="20.9" customHeight="1">
      <c r="A25" s="54" t="s">
        <v>224</v>
      </c>
      <c r="B25" s="59"/>
      <c r="C25" s="60"/>
      <c r="D25" s="9">
        <v>0</v>
      </c>
      <c r="E25" s="12"/>
      <c r="F25" s="9">
        <v>0</v>
      </c>
      <c r="G25" s="9"/>
      <c r="H25" s="9">
        <v>0</v>
      </c>
      <c r="I25" s="9"/>
      <c r="J25" s="9">
        <v>0</v>
      </c>
      <c r="K25" s="9"/>
      <c r="L25" s="9">
        <v>0</v>
      </c>
      <c r="M25" s="9"/>
      <c r="N25" s="9">
        <v>0</v>
      </c>
      <c r="O25" s="9"/>
      <c r="P25" s="9">
        <v>0</v>
      </c>
      <c r="Q25" s="9"/>
      <c r="R25" s="9">
        <v>0</v>
      </c>
      <c r="T25" s="9">
        <v>0</v>
      </c>
      <c r="U25" s="9"/>
      <c r="V25" s="9">
        <v>0</v>
      </c>
      <c r="W25" s="9"/>
      <c r="X25" s="9">
        <v>0</v>
      </c>
      <c r="Y25" s="9"/>
      <c r="Z25" s="9">
        <v>0</v>
      </c>
      <c r="AA25" s="9"/>
      <c r="AB25" s="9">
        <v>0</v>
      </c>
      <c r="AC25" s="9"/>
      <c r="AD25" s="9">
        <v>0</v>
      </c>
      <c r="AE25" s="9"/>
      <c r="AF25" s="9">
        <f>SUM(X25:AD25)</f>
        <v>0</v>
      </c>
      <c r="AG25" s="9"/>
      <c r="AH25" s="9">
        <f>SUM(D25:V25,AF25)</f>
        <v>0</v>
      </c>
      <c r="AI25" s="9"/>
      <c r="AJ25" s="9">
        <v>55563</v>
      </c>
      <c r="AK25"/>
      <c r="AL25" s="9">
        <f>SUM(AH25:AJ25)</f>
        <v>55563</v>
      </c>
      <c r="AM25" s="61"/>
      <c r="AN25" s="61"/>
    </row>
    <row r="26" spans="1:40" s="56" customFormat="1" ht="20.9" customHeight="1">
      <c r="A26" s="54" t="s">
        <v>225</v>
      </c>
      <c r="B26" s="59"/>
      <c r="C26" s="60"/>
      <c r="D26" s="13">
        <v>0</v>
      </c>
      <c r="E26" s="12"/>
      <c r="F26" s="13">
        <v>0</v>
      </c>
      <c r="G26" s="9"/>
      <c r="H26" s="13">
        <v>6502</v>
      </c>
      <c r="I26" s="9"/>
      <c r="J26" s="13">
        <v>0</v>
      </c>
      <c r="K26" s="9"/>
      <c r="L26" s="13">
        <v>0</v>
      </c>
      <c r="M26" s="9"/>
      <c r="N26" s="13">
        <v>0</v>
      </c>
      <c r="O26" s="9"/>
      <c r="P26" s="13">
        <v>0</v>
      </c>
      <c r="Q26" s="9"/>
      <c r="R26" s="13">
        <v>-726</v>
      </c>
      <c r="T26" s="13">
        <v>0</v>
      </c>
      <c r="U26" s="9"/>
      <c r="V26" s="13">
        <v>0</v>
      </c>
      <c r="W26" s="9"/>
      <c r="X26" s="13">
        <v>0</v>
      </c>
      <c r="Y26" s="9"/>
      <c r="Z26" s="13">
        <v>0</v>
      </c>
      <c r="AA26" s="9"/>
      <c r="AB26" s="13">
        <v>-5776</v>
      </c>
      <c r="AC26" s="9"/>
      <c r="AD26" s="13">
        <v>0</v>
      </c>
      <c r="AE26" s="9"/>
      <c r="AF26" s="13">
        <f>SUM(X26:AD26)</f>
        <v>-5776</v>
      </c>
      <c r="AG26" s="9"/>
      <c r="AH26" s="13">
        <f>SUM(D26:V26,AF26)</f>
        <v>0</v>
      </c>
      <c r="AI26" s="9"/>
      <c r="AJ26" s="13">
        <v>-219432</v>
      </c>
      <c r="AK26"/>
      <c r="AL26" s="13">
        <f t="shared" si="1"/>
        <v>-219432</v>
      </c>
      <c r="AM26" s="61"/>
      <c r="AN26" s="61"/>
    </row>
    <row r="27" spans="1:40" s="56" customFormat="1" ht="20.9" customHeight="1">
      <c r="A27" s="83" t="s">
        <v>245</v>
      </c>
      <c r="B27" s="60"/>
      <c r="C27" s="60"/>
      <c r="D27" s="16">
        <f>SUM(D22:D26)</f>
        <v>0</v>
      </c>
      <c r="E27" s="14"/>
      <c r="F27" s="16">
        <f>SUM(F22:F26)</f>
        <v>0</v>
      </c>
      <c r="G27" s="18"/>
      <c r="H27" s="16">
        <f>SUM(H22:H26)</f>
        <v>4320</v>
      </c>
      <c r="I27" s="15"/>
      <c r="J27" s="16">
        <f>SUM(J22:J26)</f>
        <v>0</v>
      </c>
      <c r="K27" s="15"/>
      <c r="L27" s="16">
        <f>SUM(L22:L26)</f>
        <v>0</v>
      </c>
      <c r="M27" s="14"/>
      <c r="N27" s="16">
        <f>SUM(N22:N26)</f>
        <v>0</v>
      </c>
      <c r="O27" s="15"/>
      <c r="P27" s="16">
        <f>SUM(P22:P26)</f>
        <v>0</v>
      </c>
      <c r="Q27" s="15"/>
      <c r="R27" s="16">
        <f>SUM(R22:R26)</f>
        <v>-726</v>
      </c>
      <c r="T27" s="16">
        <f>SUM(T22:T26)</f>
        <v>0</v>
      </c>
      <c r="U27" s="15"/>
      <c r="V27" s="16">
        <f>SUM(V22:V26)</f>
        <v>0</v>
      </c>
      <c r="W27" s="14"/>
      <c r="X27" s="16">
        <f>SUM(X22:X26)</f>
        <v>0</v>
      </c>
      <c r="Y27" s="14"/>
      <c r="Z27" s="16">
        <f>SUM(Z22:Z26)</f>
        <v>0</v>
      </c>
      <c r="AA27" s="10"/>
      <c r="AB27" s="16">
        <f>SUM(AB22:AB26)</f>
        <v>-5776</v>
      </c>
      <c r="AC27" s="10"/>
      <c r="AD27" s="16">
        <f>SUM(AD22:AD26)</f>
        <v>48</v>
      </c>
      <c r="AE27" s="14"/>
      <c r="AF27" s="16">
        <f>SUM(AF22:AF26)</f>
        <v>-5728</v>
      </c>
      <c r="AG27" s="15"/>
      <c r="AH27" s="16">
        <f>SUM(D27:V27,AF27)</f>
        <v>-2134</v>
      </c>
      <c r="AI27" s="57"/>
      <c r="AJ27" s="16">
        <f>SUM(AJ22:AJ26)</f>
        <v>-161735</v>
      </c>
      <c r="AL27" s="16">
        <f>SUM(AH27:AJ27)</f>
        <v>-163869</v>
      </c>
      <c r="AM27" s="61"/>
      <c r="AN27" s="61"/>
    </row>
    <row r="28" spans="1:40" s="56" customFormat="1" ht="20.9" customHeight="1">
      <c r="A28" s="60" t="s">
        <v>227</v>
      </c>
      <c r="B28" s="60"/>
      <c r="C28" s="60"/>
      <c r="D28" s="16">
        <f>SUM(D21,D27)</f>
        <v>0</v>
      </c>
      <c r="E28" s="57"/>
      <c r="F28" s="16">
        <f>SUM(F21,F27)</f>
        <v>0</v>
      </c>
      <c r="G28" s="18"/>
      <c r="H28" s="16">
        <f>SUM(H21,H27)</f>
        <v>4320</v>
      </c>
      <c r="I28" s="15"/>
      <c r="J28" s="16">
        <f>SUM(J21,J27)</f>
        <v>0</v>
      </c>
      <c r="K28" s="15"/>
      <c r="L28" s="16">
        <f>SUM(L21,L27)</f>
        <v>0</v>
      </c>
      <c r="M28" s="57"/>
      <c r="N28" s="16">
        <f>SUM(N21,N27)</f>
        <v>0</v>
      </c>
      <c r="O28" s="15"/>
      <c r="P28" s="16">
        <f>SUM(P21,P27)</f>
        <v>0</v>
      </c>
      <c r="Q28" s="15"/>
      <c r="R28" s="16">
        <f>SUM(R21,R27)</f>
        <v>-726</v>
      </c>
      <c r="S28" s="18"/>
      <c r="T28" s="16">
        <f>SUM(T21,T27)</f>
        <v>0</v>
      </c>
      <c r="U28" s="57"/>
      <c r="V28" s="16">
        <f>SUM(V21,V27)</f>
        <v>0</v>
      </c>
      <c r="W28" s="57"/>
      <c r="X28" s="16">
        <f>SUM(X21,X27)</f>
        <v>0</v>
      </c>
      <c r="Y28" s="57"/>
      <c r="Z28" s="16">
        <f>SUM(Z21,Z27)</f>
        <v>0</v>
      </c>
      <c r="AA28" s="57"/>
      <c r="AB28" s="16">
        <f>SUM(AB21,AB27)</f>
        <v>-5776</v>
      </c>
      <c r="AC28" s="98"/>
      <c r="AD28" s="16">
        <f>SUM(AD21,AD27)</f>
        <v>48</v>
      </c>
      <c r="AE28" s="57"/>
      <c r="AF28" s="16">
        <f>SUM(AF21,AF27)</f>
        <v>-5728</v>
      </c>
      <c r="AG28" s="57"/>
      <c r="AH28" s="16">
        <f>SUM(D28:V28,AF28)</f>
        <v>-2134</v>
      </c>
      <c r="AI28" s="57"/>
      <c r="AJ28" s="16">
        <f>SUM(AJ21,AJ27)</f>
        <v>-167627</v>
      </c>
      <c r="AK28" s="57"/>
      <c r="AL28" s="16">
        <f>SUM(AH28:AJ28)</f>
        <v>-169761</v>
      </c>
      <c r="AM28" s="61"/>
      <c r="AN28" s="61"/>
    </row>
    <row r="29" spans="1:40" s="56" customFormat="1" ht="20.9" customHeight="1">
      <c r="A29" s="60" t="s">
        <v>228</v>
      </c>
      <c r="B29" s="60"/>
      <c r="C29" s="60"/>
      <c r="D29" s="15"/>
      <c r="E29" s="57"/>
      <c r="F29" s="15"/>
      <c r="G29" s="15"/>
      <c r="H29" s="15"/>
      <c r="I29" s="15"/>
      <c r="J29" s="15"/>
      <c r="K29" s="15"/>
      <c r="L29" s="15"/>
      <c r="M29" s="57"/>
      <c r="N29" s="15"/>
      <c r="O29" s="15"/>
      <c r="P29" s="15"/>
      <c r="Q29" s="15"/>
      <c r="R29" s="15"/>
      <c r="U29" s="15"/>
      <c r="V29" s="15"/>
      <c r="W29" s="57"/>
      <c r="X29" s="15"/>
      <c r="Y29" s="57"/>
      <c r="Z29" s="15"/>
      <c r="AA29" s="98"/>
      <c r="AB29" s="15"/>
      <c r="AC29" s="98"/>
      <c r="AD29" s="15"/>
      <c r="AE29" s="57"/>
      <c r="AF29" s="15"/>
      <c r="AG29" s="57"/>
      <c r="AH29" s="12"/>
      <c r="AI29" s="57"/>
      <c r="AJ29" s="58"/>
      <c r="AL29" s="58"/>
      <c r="AM29" s="61"/>
      <c r="AN29" s="61"/>
    </row>
    <row r="30" spans="1:40" ht="20.9" customHeight="1">
      <c r="A30" s="54" t="s">
        <v>246</v>
      </c>
      <c r="B30" s="60"/>
      <c r="C30" s="60"/>
      <c r="D30" s="9">
        <v>0</v>
      </c>
      <c r="E30" s="12"/>
      <c r="F30" s="9">
        <v>0</v>
      </c>
      <c r="G30" s="9"/>
      <c r="H30" s="9">
        <v>0</v>
      </c>
      <c r="I30" s="9"/>
      <c r="J30" s="9">
        <v>0</v>
      </c>
      <c r="K30" s="9"/>
      <c r="L30" s="9">
        <v>0</v>
      </c>
      <c r="M30" s="9"/>
      <c r="N30" s="9">
        <v>0</v>
      </c>
      <c r="O30" s="9"/>
      <c r="P30" s="9">
        <v>0</v>
      </c>
      <c r="Q30" s="9"/>
      <c r="R30" s="9">
        <v>1152032</v>
      </c>
      <c r="T30" s="9">
        <v>0</v>
      </c>
      <c r="U30" s="15"/>
      <c r="V30" s="9">
        <v>0</v>
      </c>
      <c r="W30" s="9"/>
      <c r="X30" s="9">
        <v>0</v>
      </c>
      <c r="Y30" s="9"/>
      <c r="Z30" s="9">
        <v>0</v>
      </c>
      <c r="AA30" s="9"/>
      <c r="AB30" s="9">
        <v>0</v>
      </c>
      <c r="AC30" s="9"/>
      <c r="AD30" s="9">
        <v>0</v>
      </c>
      <c r="AE30" s="9"/>
      <c r="AF30" s="9">
        <f>SUM(X30:AD30)</f>
        <v>0</v>
      </c>
      <c r="AG30" s="9"/>
      <c r="AH30" s="9">
        <f>SUM(D30:V30,AF30)</f>
        <v>1152032</v>
      </c>
      <c r="AI30" s="9"/>
      <c r="AJ30" s="9">
        <v>398742</v>
      </c>
      <c r="AL30" s="9">
        <f>SUM(AH30:AJ30)</f>
        <v>1550774</v>
      </c>
      <c r="AM30" s="94"/>
      <c r="AN30" s="61"/>
    </row>
    <row r="31" spans="1:40" ht="20.9" customHeight="1">
      <c r="A31" s="80" t="s">
        <v>230</v>
      </c>
      <c r="B31" s="60"/>
      <c r="C31" s="60"/>
      <c r="D31" s="38"/>
      <c r="E31" s="12"/>
      <c r="F31" s="38"/>
      <c r="G31" s="12"/>
      <c r="H31" s="38"/>
      <c r="I31" s="12"/>
      <c r="J31" s="38"/>
      <c r="K31" s="12"/>
      <c r="L31" s="38"/>
      <c r="M31" s="12"/>
      <c r="N31" s="38"/>
      <c r="O31" s="12"/>
      <c r="P31" s="38"/>
      <c r="Q31" s="12"/>
      <c r="R31" s="11"/>
      <c r="T31" s="9"/>
      <c r="U31" s="99"/>
      <c r="V31" s="38"/>
      <c r="W31" s="99"/>
      <c r="X31" s="9"/>
      <c r="Y31" s="9"/>
      <c r="Z31" s="9"/>
      <c r="AA31" s="8"/>
      <c r="AB31" s="9"/>
      <c r="AC31" s="9"/>
      <c r="AD31" s="9"/>
      <c r="AE31" s="12"/>
      <c r="AF31" s="9"/>
      <c r="AG31" s="99"/>
      <c r="AH31" s="9"/>
      <c r="AI31" s="99"/>
      <c r="AJ31" s="9"/>
      <c r="AL31" s="9"/>
      <c r="AM31" s="61"/>
      <c r="AN31" s="61"/>
    </row>
    <row r="32" spans="1:40" ht="20.9" customHeight="1">
      <c r="A32" s="80" t="s">
        <v>231</v>
      </c>
      <c r="B32" s="60"/>
      <c r="C32" s="60"/>
      <c r="D32" s="9">
        <v>0</v>
      </c>
      <c r="E32" s="12"/>
      <c r="F32" s="9">
        <v>0</v>
      </c>
      <c r="G32" s="9"/>
      <c r="H32" s="9">
        <v>0</v>
      </c>
      <c r="I32" s="12"/>
      <c r="J32" s="9">
        <v>0</v>
      </c>
      <c r="K32" s="12"/>
      <c r="L32" s="9">
        <v>0</v>
      </c>
      <c r="M32" s="12"/>
      <c r="N32" s="9">
        <v>0</v>
      </c>
      <c r="O32" s="12"/>
      <c r="P32" s="9">
        <v>0</v>
      </c>
      <c r="Q32" s="12"/>
      <c r="R32" s="9">
        <v>-9635</v>
      </c>
      <c r="T32" s="9">
        <v>0</v>
      </c>
      <c r="U32" s="99"/>
      <c r="V32" s="9">
        <v>0</v>
      </c>
      <c r="W32" s="99"/>
      <c r="X32" s="9">
        <v>0</v>
      </c>
      <c r="Y32" s="9"/>
      <c r="Z32" s="9">
        <v>0</v>
      </c>
      <c r="AA32" s="9"/>
      <c r="AB32" s="9">
        <v>0</v>
      </c>
      <c r="AC32" s="9"/>
      <c r="AD32" s="9">
        <v>0</v>
      </c>
      <c r="AE32" s="9"/>
      <c r="AF32" s="9">
        <f>SUM(X32:AD32)</f>
        <v>0</v>
      </c>
      <c r="AG32" s="9"/>
      <c r="AH32" s="9">
        <f>SUM(D32:V32,AF32)</f>
        <v>-9635</v>
      </c>
      <c r="AI32" s="99"/>
      <c r="AJ32" s="9">
        <v>-2</v>
      </c>
      <c r="AL32" s="9">
        <f t="shared" ref="AL32:AL34" si="2">SUM(AH32:AJ32)</f>
        <v>-9637</v>
      </c>
      <c r="AM32" s="61"/>
      <c r="AN32" s="61"/>
    </row>
    <row r="33" spans="1:40" ht="20.9" customHeight="1">
      <c r="A33" s="80" t="s">
        <v>232</v>
      </c>
      <c r="B33" s="80"/>
      <c r="C33" s="80"/>
      <c r="D33" s="13">
        <v>0</v>
      </c>
      <c r="E33" s="12"/>
      <c r="F33" s="13">
        <v>0</v>
      </c>
      <c r="G33" s="9"/>
      <c r="H33" s="13">
        <v>0</v>
      </c>
      <c r="I33" s="12"/>
      <c r="J33" s="13">
        <v>0</v>
      </c>
      <c r="K33" s="12"/>
      <c r="L33" s="13">
        <v>0</v>
      </c>
      <c r="M33" s="12"/>
      <c r="N33" s="13">
        <v>0</v>
      </c>
      <c r="O33" s="12"/>
      <c r="P33" s="13">
        <v>0</v>
      </c>
      <c r="Q33" s="12"/>
      <c r="R33" s="13">
        <v>0</v>
      </c>
      <c r="T33" s="13">
        <v>0</v>
      </c>
      <c r="U33" s="99"/>
      <c r="V33" s="13">
        <v>0</v>
      </c>
      <c r="W33" s="12"/>
      <c r="X33" s="13">
        <v>-5549</v>
      </c>
      <c r="Y33" s="12"/>
      <c r="Z33" s="13">
        <v>-55419</v>
      </c>
      <c r="AA33" s="67"/>
      <c r="AB33" s="13">
        <v>-145150</v>
      </c>
      <c r="AC33" s="67"/>
      <c r="AD33" s="13">
        <v>6385317</v>
      </c>
      <c r="AE33" s="99"/>
      <c r="AF33" s="13">
        <f>SUM(X33:AD33)</f>
        <v>6179199</v>
      </c>
      <c r="AG33" s="9"/>
      <c r="AH33" s="13">
        <f>SUM(D33:V33,AF33)</f>
        <v>6179199</v>
      </c>
      <c r="AI33" s="99"/>
      <c r="AJ33" s="13">
        <v>815397</v>
      </c>
      <c r="AL33" s="13">
        <f t="shared" si="2"/>
        <v>6994596</v>
      </c>
      <c r="AM33" s="61"/>
      <c r="AN33" s="61"/>
    </row>
    <row r="34" spans="1:40" s="56" customFormat="1" ht="20.9" customHeight="1">
      <c r="A34" s="60" t="s">
        <v>233</v>
      </c>
      <c r="B34" s="80"/>
      <c r="C34" s="80"/>
      <c r="D34" s="20">
        <f>SUM(D29:D33)</f>
        <v>0</v>
      </c>
      <c r="E34" s="15"/>
      <c r="F34" s="20">
        <f>SUM(F29:F33)</f>
        <v>0</v>
      </c>
      <c r="G34" s="18"/>
      <c r="H34" s="20">
        <f>SUM(H29:H33)</f>
        <v>0</v>
      </c>
      <c r="I34" s="15"/>
      <c r="J34" s="20">
        <f>SUM(J29:J33)</f>
        <v>0</v>
      </c>
      <c r="K34" s="15"/>
      <c r="L34" s="20">
        <f>SUM(L29:L33)</f>
        <v>0</v>
      </c>
      <c r="M34" s="15"/>
      <c r="N34" s="20">
        <f>SUM(N29:N33)</f>
        <v>0</v>
      </c>
      <c r="O34" s="15"/>
      <c r="P34" s="20">
        <f>SUM(P29:P33)</f>
        <v>0</v>
      </c>
      <c r="Q34" s="15"/>
      <c r="R34" s="20">
        <f>SUM(R29:R33)</f>
        <v>1142397</v>
      </c>
      <c r="T34" s="20">
        <f>SUM(T29:T33)</f>
        <v>0</v>
      </c>
      <c r="U34" s="100"/>
      <c r="V34" s="20">
        <f>SUM(V29:V33)</f>
        <v>0</v>
      </c>
      <c r="W34" s="100"/>
      <c r="X34" s="20">
        <f>SUM(X29:X33)</f>
        <v>-5549</v>
      </c>
      <c r="Y34" s="15"/>
      <c r="Z34" s="20">
        <f>SUM(Z29:Z33)</f>
        <v>-55419</v>
      </c>
      <c r="AA34" s="101"/>
      <c r="AB34" s="20">
        <f>SUM(AB29:AB33)</f>
        <v>-145150</v>
      </c>
      <c r="AC34" s="101"/>
      <c r="AD34" s="20">
        <f>SUM(AD29:AD33)</f>
        <v>6385317</v>
      </c>
      <c r="AE34" s="100"/>
      <c r="AF34" s="20">
        <f>SUM(AF29:AF33)</f>
        <v>6179199</v>
      </c>
      <c r="AG34" s="100"/>
      <c r="AH34" s="20">
        <f>SUM(D34:V34,AF34)</f>
        <v>7321596</v>
      </c>
      <c r="AI34" s="100"/>
      <c r="AJ34" s="20">
        <f>SUM(AJ29:AJ33)</f>
        <v>1214137</v>
      </c>
      <c r="AL34" s="20">
        <f t="shared" si="2"/>
        <v>8535733</v>
      </c>
      <c r="AM34" s="94"/>
      <c r="AN34" s="61"/>
    </row>
    <row r="35" spans="1:40" s="56" customFormat="1" ht="20.9" customHeight="1">
      <c r="A35" s="80" t="s">
        <v>234</v>
      </c>
      <c r="B35" s="80"/>
      <c r="C35" s="80"/>
      <c r="D35" s="18"/>
      <c r="E35" s="15"/>
      <c r="F35" s="18"/>
      <c r="G35" s="18"/>
      <c r="H35" s="18"/>
      <c r="I35" s="15"/>
      <c r="J35" s="18"/>
      <c r="K35" s="15"/>
      <c r="L35" s="18"/>
      <c r="M35" s="15"/>
      <c r="N35" s="18"/>
      <c r="O35" s="15"/>
      <c r="P35" s="18"/>
      <c r="Q35" s="15"/>
      <c r="R35" s="18"/>
      <c r="T35" s="18"/>
      <c r="U35" s="100"/>
      <c r="V35" s="18"/>
      <c r="W35" s="100"/>
      <c r="X35" s="18"/>
      <c r="Y35" s="15"/>
      <c r="Z35" s="18"/>
      <c r="AA35" s="101"/>
      <c r="AB35" s="18"/>
      <c r="AC35" s="101"/>
      <c r="AD35" s="18"/>
      <c r="AE35" s="100"/>
      <c r="AF35" s="18"/>
      <c r="AG35" s="100"/>
      <c r="AH35" s="18"/>
      <c r="AI35" s="100"/>
      <c r="AJ35" s="18"/>
      <c r="AL35" s="18"/>
      <c r="AM35" s="61"/>
      <c r="AN35" s="61"/>
    </row>
    <row r="36" spans="1:40" ht="20.9" customHeight="1">
      <c r="A36" s="102" t="s">
        <v>235</v>
      </c>
      <c r="B36" s="59"/>
      <c r="C36" s="80"/>
      <c r="D36" s="9">
        <v>0</v>
      </c>
      <c r="E36" s="12"/>
      <c r="F36" s="9">
        <v>0</v>
      </c>
      <c r="G36" s="9"/>
      <c r="H36" s="9">
        <v>0</v>
      </c>
      <c r="I36" s="9"/>
      <c r="J36" s="9">
        <v>0</v>
      </c>
      <c r="K36" s="9"/>
      <c r="L36" s="9">
        <v>0</v>
      </c>
      <c r="M36" s="9"/>
      <c r="N36" s="9">
        <v>0</v>
      </c>
      <c r="O36" s="12"/>
      <c r="P36" s="9">
        <v>0</v>
      </c>
      <c r="Q36" s="12"/>
      <c r="R36" s="9">
        <v>-270145</v>
      </c>
      <c r="T36" s="9">
        <v>0</v>
      </c>
      <c r="U36" s="96"/>
      <c r="V36" s="9">
        <v>0</v>
      </c>
      <c r="W36" s="96"/>
      <c r="X36" s="9">
        <v>0</v>
      </c>
      <c r="Y36" s="12"/>
      <c r="Z36" s="9">
        <v>0</v>
      </c>
      <c r="AA36" s="97"/>
      <c r="AB36" s="9">
        <v>0</v>
      </c>
      <c r="AC36" s="97"/>
      <c r="AD36" s="9">
        <v>0</v>
      </c>
      <c r="AE36" s="96"/>
      <c r="AF36" s="9">
        <f>SUM(X36:AD36)</f>
        <v>0</v>
      </c>
      <c r="AG36" s="96"/>
      <c r="AH36" s="9">
        <f>SUM(D36:V36,AF36)</f>
        <v>-270145</v>
      </c>
      <c r="AI36" s="9"/>
      <c r="AJ36" s="9">
        <v>0</v>
      </c>
      <c r="AL36" s="9">
        <f t="shared" ref="AL36:AL37" si="3">SUM(AH36:AJ36)</f>
        <v>-270145</v>
      </c>
      <c r="AM36" s="61"/>
      <c r="AN36" s="61"/>
    </row>
    <row r="37" spans="1:40" ht="20.9" customHeight="1">
      <c r="A37" s="80" t="s">
        <v>236</v>
      </c>
      <c r="B37" s="59"/>
      <c r="C37" s="80"/>
      <c r="D37" s="13">
        <v>0</v>
      </c>
      <c r="E37" s="12"/>
      <c r="F37" s="13">
        <v>0</v>
      </c>
      <c r="G37" s="9"/>
      <c r="H37" s="13">
        <v>0</v>
      </c>
      <c r="I37" s="9"/>
      <c r="J37" s="13">
        <v>0</v>
      </c>
      <c r="K37" s="9"/>
      <c r="L37" s="13">
        <v>0</v>
      </c>
      <c r="M37" s="9"/>
      <c r="N37" s="13">
        <v>0</v>
      </c>
      <c r="O37" s="12"/>
      <c r="P37" s="13">
        <v>0</v>
      </c>
      <c r="Q37" s="12"/>
      <c r="R37" s="13">
        <v>259423</v>
      </c>
      <c r="T37" s="13">
        <v>0</v>
      </c>
      <c r="U37" s="96"/>
      <c r="V37" s="13">
        <v>0</v>
      </c>
      <c r="W37" s="96"/>
      <c r="X37" s="13">
        <v>-199885</v>
      </c>
      <c r="Y37" s="12"/>
      <c r="Z37" s="13">
        <v>0</v>
      </c>
      <c r="AA37" s="97"/>
      <c r="AB37" s="13">
        <v>-59538</v>
      </c>
      <c r="AC37" s="97"/>
      <c r="AD37" s="13">
        <v>0</v>
      </c>
      <c r="AE37" s="96"/>
      <c r="AF37" s="13">
        <f>SUM(X37:AD37)</f>
        <v>-259423</v>
      </c>
      <c r="AG37" s="96"/>
      <c r="AH37" s="13">
        <f>SUM(D37:V37,AF37)</f>
        <v>0</v>
      </c>
      <c r="AI37" s="9"/>
      <c r="AJ37" s="13">
        <v>0</v>
      </c>
      <c r="AL37" s="13">
        <f t="shared" si="3"/>
        <v>0</v>
      </c>
      <c r="AM37" s="61"/>
      <c r="AN37" s="61"/>
    </row>
    <row r="38" spans="1:40" s="56" customFormat="1" ht="20.9" customHeight="1" thickBot="1">
      <c r="A38" s="55" t="s">
        <v>247</v>
      </c>
      <c r="B38" s="80"/>
      <c r="C38" s="80"/>
      <c r="D38" s="104">
        <f>D17+D34+D28+D36+D37</f>
        <v>8413569</v>
      </c>
      <c r="E38" s="58"/>
      <c r="F38" s="104">
        <f>F17+F34+F28+F36+F37</f>
        <v>56004025</v>
      </c>
      <c r="G38" s="58"/>
      <c r="H38" s="104">
        <f>H17+H34+H28+H36+H37</f>
        <v>5217178</v>
      </c>
      <c r="I38" s="58"/>
      <c r="J38" s="104">
        <f>J17+J34+J28+J36+J37</f>
        <v>-9917</v>
      </c>
      <c r="K38" s="58"/>
      <c r="L38" s="104">
        <f>L17+L34+L28+L36+L37</f>
        <v>3621945</v>
      </c>
      <c r="M38" s="58"/>
      <c r="N38" s="104">
        <f>N17+N34+N28+N36+N37</f>
        <v>929166</v>
      </c>
      <c r="O38" s="58"/>
      <c r="P38" s="104">
        <f>P17+P34+P28+P36+P37</f>
        <v>3666565</v>
      </c>
      <c r="Q38" s="58"/>
      <c r="R38" s="104">
        <f>R17+R34+R28+R36+R37</f>
        <v>121780834</v>
      </c>
      <c r="T38" s="104">
        <f>T17+T34+T28+T36+T37</f>
        <v>-8287164</v>
      </c>
      <c r="U38" s="58"/>
      <c r="V38" s="104">
        <f>V17+V34+V28+V36+V37</f>
        <v>26932000</v>
      </c>
      <c r="W38" s="58"/>
      <c r="X38" s="104">
        <f>X17+X34+X28+X36+X37</f>
        <v>55072683</v>
      </c>
      <c r="Y38" s="58"/>
      <c r="Z38" s="104">
        <f>Z17+Z34+Z28+Z36+Z37</f>
        <v>1505887</v>
      </c>
      <c r="AA38" s="58"/>
      <c r="AB38" s="104">
        <f>AB17+AB34+AB28+AB36+AB37</f>
        <v>2133712</v>
      </c>
      <c r="AC38" s="58"/>
      <c r="AD38" s="104">
        <f>AD17+AD34+AD28+AD36+AD37</f>
        <v>-28555182</v>
      </c>
      <c r="AE38" s="58"/>
      <c r="AF38" s="104">
        <f>AF17+AF34+AF28+AF36+AF37</f>
        <v>30157100</v>
      </c>
      <c r="AG38" s="58"/>
      <c r="AH38" s="104">
        <f>AH17+AH34+AH28+AH36+AH37</f>
        <v>248425301</v>
      </c>
      <c r="AI38" s="58"/>
      <c r="AJ38" s="104">
        <f>AJ17+AJ34+AJ28+AJ36+AJ37</f>
        <v>46663371</v>
      </c>
      <c r="AL38" s="104">
        <f>AL17+AL34+AL28+AL36+AL37</f>
        <v>295088672</v>
      </c>
      <c r="AM38" s="61"/>
      <c r="AN38" s="61"/>
    </row>
    <row r="39" spans="1:40" ht="22" thickTop="1"/>
    <row r="40" spans="1:40" ht="22">
      <c r="A40" s="66"/>
      <c r="B40" s="66"/>
      <c r="C40" s="66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66"/>
    </row>
    <row r="42" spans="1:40"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</row>
  </sheetData>
  <mergeCells count="2">
    <mergeCell ref="D4:AJ4"/>
    <mergeCell ref="X5:AF5"/>
  </mergeCells>
  <pageMargins left="0.8" right="0.4" top="0.48" bottom="0.5" header="0.5" footer="0.5"/>
  <pageSetup paperSize="9" scale="45" firstPageNumber="12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OrphanNamesChecked" r:id="rId2"/>
  </customProperties>
  <ignoredErrors>
    <ignoredError sqref="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43"/>
  <sheetViews>
    <sheetView view="pageBreakPreview" zoomScale="70" zoomScaleNormal="47" zoomScaleSheetLayoutView="70" workbookViewId="0">
      <selection activeCell="A22" sqref="A22"/>
    </sheetView>
  </sheetViews>
  <sheetFormatPr defaultColWidth="9.09765625" defaultRowHeight="23.15" customHeight="1"/>
  <cols>
    <col min="1" max="1" width="61.59765625" bestFit="1" customWidth="1"/>
    <col min="2" max="2" width="9.59765625" bestFit="1" customWidth="1"/>
    <col min="3" max="3" width="0.8984375" customWidth="1"/>
    <col min="4" max="4" width="13.09765625" customWidth="1"/>
    <col min="5" max="5" width="1.3984375" customWidth="1"/>
    <col min="6" max="6" width="14.3984375" customWidth="1"/>
    <col min="7" max="7" width="1.3984375" customWidth="1"/>
    <col min="8" max="8" width="18.09765625" customWidth="1"/>
    <col min="9" max="9" width="1.3984375" customWidth="1"/>
    <col min="10" max="10" width="14.3984375" customWidth="1"/>
    <col min="11" max="11" width="1.3984375" customWidth="1"/>
    <col min="12" max="12" width="13.09765625" customWidth="1"/>
    <col min="13" max="13" width="1.3984375" customWidth="1"/>
    <col min="14" max="14" width="13.09765625" customWidth="1"/>
    <col min="15" max="15" width="1.3984375" customWidth="1"/>
    <col min="16" max="16" width="13.09765625" customWidth="1"/>
    <col min="17" max="17" width="1.3984375" customWidth="1"/>
    <col min="18" max="18" width="13.09765625" customWidth="1"/>
    <col min="19" max="19" width="1.3984375" customWidth="1"/>
    <col min="20" max="20" width="15.09765625" customWidth="1"/>
    <col min="21" max="21" width="1.3984375" customWidth="1"/>
    <col min="22" max="22" width="16.09765625" bestFit="1" customWidth="1"/>
    <col min="23" max="23" width="1.3984375" customWidth="1"/>
    <col min="24" max="24" width="16.09765625" customWidth="1"/>
    <col min="25" max="25" width="1.3984375" customWidth="1"/>
    <col min="26" max="26" width="16.69921875" bestFit="1" customWidth="1"/>
    <col min="27" max="27" width="1.3984375" customWidth="1"/>
    <col min="28" max="28" width="15.09765625" customWidth="1"/>
    <col min="29" max="29" width="1.3984375" customWidth="1"/>
    <col min="30" max="30" width="15.8984375" customWidth="1"/>
  </cols>
  <sheetData>
    <row r="1" spans="1:33" ht="24.75" customHeight="1">
      <c r="A1" s="137" t="s">
        <v>248</v>
      </c>
      <c r="B1" s="85"/>
      <c r="C1" s="85"/>
      <c r="D1" s="118"/>
      <c r="E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  <c r="R1" s="137"/>
      <c r="U1" s="137"/>
      <c r="W1" s="137"/>
      <c r="Y1" s="137"/>
      <c r="AA1" s="137"/>
      <c r="AC1" s="137"/>
    </row>
    <row r="2" spans="1:33" ht="24.75" customHeight="1">
      <c r="A2" s="85" t="s">
        <v>155</v>
      </c>
      <c r="B2" s="85"/>
      <c r="C2" s="85"/>
      <c r="D2" s="118"/>
      <c r="E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U2" s="137"/>
      <c r="W2" s="137"/>
      <c r="Y2" s="137"/>
      <c r="AA2" s="137"/>
      <c r="AC2" s="137"/>
    </row>
    <row r="3" spans="1:33" ht="21.75" customHeight="1">
      <c r="A3" s="138"/>
      <c r="B3" s="85"/>
      <c r="C3" s="85"/>
      <c r="D3" s="118"/>
      <c r="E3" s="138"/>
      <c r="F3" s="76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76"/>
      <c r="T3" s="76"/>
      <c r="U3" s="138"/>
      <c r="V3" s="76"/>
      <c r="W3" s="138"/>
      <c r="X3" s="76"/>
      <c r="Y3" s="138"/>
      <c r="Z3" s="76"/>
      <c r="AA3" s="138"/>
      <c r="AB3" s="76"/>
      <c r="AC3" s="138"/>
      <c r="AD3" s="88" t="s">
        <v>2</v>
      </c>
    </row>
    <row r="4" spans="1:33" ht="21.75" customHeight="1">
      <c r="B4" s="85"/>
      <c r="C4" s="85"/>
      <c r="D4" s="198" t="s">
        <v>4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</row>
    <row r="5" spans="1:33" ht="21.75" customHeight="1">
      <c r="B5" s="90"/>
      <c r="C5" s="90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69"/>
      <c r="T5" s="69"/>
      <c r="U5" s="79"/>
      <c r="V5" s="203" t="s">
        <v>90</v>
      </c>
      <c r="W5" s="203"/>
      <c r="X5" s="203"/>
      <c r="Y5" s="203"/>
      <c r="Z5" s="203"/>
      <c r="AA5" s="203"/>
      <c r="AB5" s="203"/>
      <c r="AC5" s="79"/>
      <c r="AD5" s="92"/>
    </row>
    <row r="6" spans="1:33" ht="21.75" customHeight="1">
      <c r="A6" s="70"/>
      <c r="B6" s="91"/>
      <c r="C6" s="91"/>
      <c r="D6" s="70"/>
      <c r="E6" s="70"/>
      <c r="F6" s="70"/>
      <c r="G6" s="79"/>
      <c r="H6" s="69"/>
      <c r="I6" s="79"/>
      <c r="J6" s="79"/>
      <c r="K6" s="79"/>
      <c r="L6" s="79"/>
      <c r="M6" s="79"/>
      <c r="N6" s="79"/>
      <c r="O6" s="79"/>
      <c r="P6" s="69"/>
      <c r="Q6" s="69"/>
      <c r="R6" s="69"/>
      <c r="S6" s="75"/>
      <c r="T6" s="69"/>
      <c r="U6" s="79"/>
      <c r="V6" s="71"/>
      <c r="W6" s="71"/>
      <c r="X6" s="70" t="s">
        <v>157</v>
      </c>
      <c r="Y6" s="71"/>
      <c r="Z6" s="69" t="s">
        <v>160</v>
      </c>
      <c r="AA6" s="71"/>
      <c r="AB6" s="75"/>
      <c r="AC6" s="70"/>
      <c r="AD6" s="92"/>
    </row>
    <row r="7" spans="1:33" ht="21.75" customHeight="1">
      <c r="A7" s="70"/>
      <c r="B7" s="91"/>
      <c r="C7" s="91"/>
      <c r="D7" s="70"/>
      <c r="E7" s="70"/>
      <c r="F7" s="70"/>
      <c r="G7" s="79"/>
      <c r="H7" s="69"/>
      <c r="I7" s="79"/>
      <c r="J7" s="79"/>
      <c r="K7" s="79"/>
      <c r="L7" s="79"/>
      <c r="M7" s="79"/>
      <c r="N7" s="79"/>
      <c r="O7" s="79"/>
      <c r="P7" s="69"/>
      <c r="Q7" s="69"/>
      <c r="R7" s="69"/>
      <c r="S7" s="75"/>
      <c r="T7" s="69"/>
      <c r="U7" s="79"/>
      <c r="V7" s="71"/>
      <c r="W7" s="71"/>
      <c r="X7" s="70" t="s">
        <v>163</v>
      </c>
      <c r="Y7" s="71"/>
      <c r="Z7" s="75" t="s">
        <v>165</v>
      </c>
      <c r="AA7" s="71"/>
      <c r="AB7" s="75"/>
      <c r="AC7" s="70"/>
      <c r="AD7" s="92"/>
    </row>
    <row r="8" spans="1:33" ht="21.75" customHeight="1">
      <c r="A8" s="70"/>
      <c r="B8" s="91"/>
      <c r="C8" s="91"/>
      <c r="D8" s="79"/>
      <c r="E8" s="79"/>
      <c r="F8" s="79"/>
      <c r="G8" s="79"/>
      <c r="H8" s="69" t="s">
        <v>249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69"/>
      <c r="T8" s="69"/>
      <c r="U8" s="79"/>
      <c r="V8" s="69"/>
      <c r="W8" s="71"/>
      <c r="X8" s="70" t="s">
        <v>159</v>
      </c>
      <c r="Y8" s="71"/>
      <c r="Z8" s="69" t="s">
        <v>169</v>
      </c>
      <c r="AA8" s="71"/>
      <c r="AB8" s="69" t="s">
        <v>171</v>
      </c>
      <c r="AC8" s="70"/>
      <c r="AD8" s="92"/>
    </row>
    <row r="9" spans="1:33" ht="21.75" customHeight="1">
      <c r="A9" s="70"/>
      <c r="B9" s="91"/>
      <c r="C9" s="91"/>
      <c r="D9" s="69" t="s">
        <v>172</v>
      </c>
      <c r="E9" s="70"/>
      <c r="F9" s="70"/>
      <c r="G9" s="79"/>
      <c r="H9" s="69" t="s">
        <v>250</v>
      </c>
      <c r="I9" s="79"/>
      <c r="J9" s="79"/>
      <c r="K9" s="79"/>
      <c r="L9" s="79"/>
      <c r="M9" s="79"/>
      <c r="N9" s="69" t="s">
        <v>185</v>
      </c>
      <c r="O9" s="79"/>
      <c r="P9" s="69" t="s">
        <v>83</v>
      </c>
      <c r="Q9" s="69"/>
      <c r="R9" s="69"/>
      <c r="S9" s="75"/>
      <c r="T9" s="69" t="s">
        <v>176</v>
      </c>
      <c r="U9" s="79"/>
      <c r="V9" s="69" t="s">
        <v>157</v>
      </c>
      <c r="W9" s="71"/>
      <c r="X9" s="75" t="s">
        <v>164</v>
      </c>
      <c r="Y9" s="71"/>
      <c r="Z9" s="72" t="s">
        <v>178</v>
      </c>
      <c r="AA9" s="71"/>
      <c r="AB9" s="75" t="s">
        <v>180</v>
      </c>
      <c r="AC9" s="70"/>
      <c r="AD9" s="92"/>
      <c r="AE9" s="66"/>
      <c r="AF9" s="66"/>
      <c r="AG9" s="66"/>
    </row>
    <row r="10" spans="1:33" ht="21.75" customHeight="1">
      <c r="A10" s="70"/>
      <c r="B10" s="91"/>
      <c r="C10" s="91"/>
      <c r="D10" s="70" t="s">
        <v>181</v>
      </c>
      <c r="E10" s="70"/>
      <c r="F10" s="70" t="s">
        <v>182</v>
      </c>
      <c r="G10" s="70"/>
      <c r="H10" s="70" t="s">
        <v>251</v>
      </c>
      <c r="I10" s="70"/>
      <c r="J10" s="70"/>
      <c r="K10" s="70"/>
      <c r="L10" s="70" t="s">
        <v>185</v>
      </c>
      <c r="M10" s="70"/>
      <c r="N10" s="70" t="s">
        <v>186</v>
      </c>
      <c r="O10" s="70"/>
      <c r="P10" s="70" t="s">
        <v>187</v>
      </c>
      <c r="Q10" s="70"/>
      <c r="R10" s="70" t="s">
        <v>186</v>
      </c>
      <c r="S10" s="70"/>
      <c r="T10" s="75" t="s">
        <v>188</v>
      </c>
      <c r="U10" s="70"/>
      <c r="V10" s="72" t="s">
        <v>252</v>
      </c>
      <c r="W10" s="71"/>
      <c r="X10" s="75" t="s">
        <v>190</v>
      </c>
      <c r="Y10" s="71"/>
      <c r="Z10" s="70" t="s">
        <v>192</v>
      </c>
      <c r="AA10" s="71"/>
      <c r="AB10" s="70" t="s">
        <v>194</v>
      </c>
      <c r="AC10" s="70"/>
      <c r="AD10" s="70" t="s">
        <v>197</v>
      </c>
      <c r="AE10" s="66"/>
      <c r="AF10" s="66"/>
      <c r="AG10" s="66"/>
    </row>
    <row r="11" spans="1:33" ht="21.75" customHeight="1">
      <c r="A11" s="80"/>
      <c r="B11" s="78"/>
      <c r="C11" s="78"/>
      <c r="D11" s="77" t="s">
        <v>198</v>
      </c>
      <c r="E11" s="80"/>
      <c r="F11" s="77" t="s">
        <v>253</v>
      </c>
      <c r="G11" s="80"/>
      <c r="H11" s="77" t="s">
        <v>254</v>
      </c>
      <c r="I11" s="80"/>
      <c r="J11" s="73" t="s">
        <v>82</v>
      </c>
      <c r="K11" s="72"/>
      <c r="L11" s="77" t="s">
        <v>202</v>
      </c>
      <c r="M11" s="80"/>
      <c r="N11" s="77" t="s">
        <v>203</v>
      </c>
      <c r="O11" s="80"/>
      <c r="P11" s="77" t="s">
        <v>204</v>
      </c>
      <c r="Q11" s="70"/>
      <c r="R11" s="77" t="s">
        <v>203</v>
      </c>
      <c r="S11" s="70"/>
      <c r="T11" s="77" t="s">
        <v>205</v>
      </c>
      <c r="U11" s="80"/>
      <c r="V11" s="73" t="s">
        <v>206</v>
      </c>
      <c r="W11" s="71"/>
      <c r="X11" s="77" t="s">
        <v>207</v>
      </c>
      <c r="Y11" s="71"/>
      <c r="Z11" s="77" t="s">
        <v>209</v>
      </c>
      <c r="AA11" s="71"/>
      <c r="AB11" s="77" t="s">
        <v>71</v>
      </c>
      <c r="AC11" s="80"/>
      <c r="AD11" s="77" t="s">
        <v>213</v>
      </c>
      <c r="AE11" s="66"/>
      <c r="AF11" s="66"/>
      <c r="AG11" s="66"/>
    </row>
    <row r="12" spans="1:33" ht="21.75" customHeight="1">
      <c r="A12" s="80"/>
      <c r="B12" s="54"/>
      <c r="C12" s="54"/>
      <c r="D12" s="70"/>
      <c r="E12" s="80"/>
      <c r="F12" s="70"/>
      <c r="G12" s="80"/>
      <c r="H12" s="70"/>
      <c r="I12" s="80"/>
      <c r="J12" s="72"/>
      <c r="K12" s="72"/>
      <c r="L12" s="70"/>
      <c r="M12" s="80"/>
      <c r="N12" s="70"/>
      <c r="O12" s="80"/>
      <c r="P12" s="70"/>
      <c r="Q12" s="70"/>
      <c r="R12" s="70"/>
      <c r="S12" s="70"/>
      <c r="T12" s="70"/>
      <c r="U12" s="80"/>
      <c r="V12" s="71"/>
      <c r="W12" s="71"/>
      <c r="X12" s="70"/>
      <c r="Y12" s="71"/>
      <c r="Z12" s="70"/>
      <c r="AA12" s="71"/>
      <c r="AB12" s="70"/>
      <c r="AC12" s="80"/>
      <c r="AD12" s="70"/>
      <c r="AE12" s="66"/>
      <c r="AF12" s="66"/>
      <c r="AG12" s="66"/>
    </row>
    <row r="13" spans="1:33" ht="23.15" customHeight="1">
      <c r="A13" s="55" t="s">
        <v>214</v>
      </c>
      <c r="B13" s="60"/>
      <c r="C13" s="60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66"/>
      <c r="AF13" s="66"/>
      <c r="AG13" s="66"/>
    </row>
    <row r="14" spans="1:33" ht="23.15" customHeight="1">
      <c r="A14" s="134" t="s">
        <v>215</v>
      </c>
      <c r="B14" s="60"/>
      <c r="C14" s="60"/>
      <c r="D14" s="18">
        <v>8611242</v>
      </c>
      <c r="E14" s="116"/>
      <c r="F14" s="18">
        <v>56408882</v>
      </c>
      <c r="G14" s="116"/>
      <c r="H14" s="18">
        <v>490423</v>
      </c>
      <c r="I14" s="116"/>
      <c r="J14" s="18">
        <v>3470021</v>
      </c>
      <c r="K14" s="116"/>
      <c r="L14" s="18">
        <v>929166</v>
      </c>
      <c r="M14" s="116"/>
      <c r="N14" s="18">
        <v>7062578</v>
      </c>
      <c r="O14" s="116"/>
      <c r="P14" s="18">
        <v>50163792</v>
      </c>
      <c r="Q14" s="18"/>
      <c r="R14" s="18">
        <v>-7062578</v>
      </c>
      <c r="S14" s="18"/>
      <c r="T14" s="18">
        <v>15000000</v>
      </c>
      <c r="U14" s="116"/>
      <c r="V14" s="18">
        <v>9684937</v>
      </c>
      <c r="W14" s="116"/>
      <c r="X14" s="18">
        <v>4790</v>
      </c>
      <c r="Y14" s="116"/>
      <c r="Z14" s="18">
        <v>450967</v>
      </c>
      <c r="AA14" s="116"/>
      <c r="AB14" s="18">
        <f>V14+Z14+X14</f>
        <v>10140694</v>
      </c>
      <c r="AC14" s="116"/>
      <c r="AD14" s="18">
        <f>SUM(D14:T14,AB14:AB14)</f>
        <v>145214220</v>
      </c>
      <c r="AE14" s="66"/>
      <c r="AF14" s="66"/>
      <c r="AG14" s="66"/>
    </row>
    <row r="15" spans="1:33" ht="23.15" customHeight="1">
      <c r="A15" s="134" t="s">
        <v>216</v>
      </c>
      <c r="B15" s="60"/>
      <c r="C15" s="60"/>
      <c r="D15" s="18"/>
      <c r="E15" s="116"/>
      <c r="F15" s="18"/>
      <c r="G15" s="116"/>
      <c r="H15" s="18"/>
      <c r="I15" s="116"/>
      <c r="J15" s="18"/>
      <c r="K15" s="116"/>
      <c r="L15" s="18"/>
      <c r="M15" s="116"/>
      <c r="N15" s="18"/>
      <c r="O15" s="116"/>
      <c r="P15" s="18"/>
      <c r="Q15" s="18"/>
      <c r="R15" s="18"/>
      <c r="S15" s="18"/>
      <c r="T15" s="18"/>
      <c r="U15" s="116"/>
      <c r="V15" s="18"/>
      <c r="W15" s="116"/>
      <c r="X15" s="18"/>
      <c r="Y15" s="116"/>
      <c r="Z15" s="18"/>
      <c r="AA15" s="116"/>
      <c r="AB15" s="18"/>
      <c r="AC15" s="116"/>
      <c r="AD15" s="18"/>
      <c r="AE15" s="66"/>
      <c r="AF15" s="66"/>
      <c r="AG15" s="66"/>
    </row>
    <row r="16" spans="1:33" ht="23.15" customHeight="1">
      <c r="A16" s="81" t="s">
        <v>217</v>
      </c>
      <c r="B16" s="60"/>
      <c r="C16" s="60"/>
      <c r="D16" s="18"/>
      <c r="E16" s="116"/>
      <c r="F16" s="18"/>
      <c r="G16" s="116"/>
      <c r="H16" s="18"/>
      <c r="I16" s="116"/>
      <c r="J16" s="18"/>
      <c r="K16" s="116"/>
      <c r="L16" s="18"/>
      <c r="M16" s="116"/>
      <c r="N16" s="18"/>
      <c r="O16" s="116"/>
      <c r="P16" s="18"/>
      <c r="Q16" s="18"/>
      <c r="R16" s="18"/>
      <c r="S16" s="18"/>
      <c r="T16" s="18"/>
      <c r="U16" s="116"/>
      <c r="V16" s="18"/>
      <c r="W16" s="116"/>
      <c r="X16" s="18"/>
      <c r="Y16" s="116"/>
      <c r="Z16" s="18"/>
      <c r="AA16" s="116"/>
      <c r="AB16" s="18"/>
      <c r="AC16" s="116"/>
      <c r="AD16" s="18"/>
      <c r="AE16" s="66"/>
      <c r="AF16" s="66"/>
      <c r="AG16" s="66"/>
    </row>
    <row r="17" spans="1:33" ht="23.15" customHeight="1">
      <c r="A17" s="84" t="s">
        <v>218</v>
      </c>
      <c r="B17" s="68"/>
      <c r="C17" s="60"/>
      <c r="D17" s="13">
        <v>0</v>
      </c>
      <c r="E17" s="113"/>
      <c r="F17" s="13">
        <v>0</v>
      </c>
      <c r="G17" s="113"/>
      <c r="H17" s="13">
        <v>0</v>
      </c>
      <c r="I17" s="113"/>
      <c r="J17" s="13">
        <v>0</v>
      </c>
      <c r="K17" s="12"/>
      <c r="L17" s="13">
        <v>0</v>
      </c>
      <c r="M17" s="12"/>
      <c r="N17" s="13">
        <v>263507</v>
      </c>
      <c r="O17" s="12"/>
      <c r="P17" s="13">
        <v>-263507</v>
      </c>
      <c r="Q17" s="9"/>
      <c r="R17" s="13">
        <v>-263507</v>
      </c>
      <c r="S17" s="9"/>
      <c r="T17" s="13">
        <v>0</v>
      </c>
      <c r="U17" s="113"/>
      <c r="V17" s="13">
        <v>0</v>
      </c>
      <c r="W17" s="12"/>
      <c r="X17" s="13">
        <v>0</v>
      </c>
      <c r="Y17" s="12"/>
      <c r="Z17" s="13">
        <v>0</v>
      </c>
      <c r="AA17" s="12"/>
      <c r="AB17" s="13">
        <f>V17+Z17+X17</f>
        <v>0</v>
      </c>
      <c r="AC17" s="113"/>
      <c r="AD17" s="3">
        <f>SUM(D17:T17,AB17:AB17)</f>
        <v>-263507</v>
      </c>
      <c r="AE17" s="66"/>
      <c r="AF17" s="66"/>
      <c r="AG17" s="66"/>
    </row>
    <row r="18" spans="1:33" ht="23.15" customHeight="1">
      <c r="A18" s="81" t="s">
        <v>219</v>
      </c>
      <c r="B18" s="60"/>
      <c r="C18" s="60"/>
      <c r="D18" s="28">
        <f>SUM(D16:D17)</f>
        <v>0</v>
      </c>
      <c r="E18" s="116"/>
      <c r="F18" s="28">
        <f>SUM(F16:F17)</f>
        <v>0</v>
      </c>
      <c r="G18" s="62"/>
      <c r="H18" s="28">
        <f>SUM(H16:H17)</f>
        <v>0</v>
      </c>
      <c r="I18" s="116"/>
      <c r="J18" s="28">
        <f>SUM(J16:J17)</f>
        <v>0</v>
      </c>
      <c r="K18" s="62"/>
      <c r="L18" s="28">
        <f>SUM(L16:L17)</f>
        <v>0</v>
      </c>
      <c r="M18" s="116"/>
      <c r="N18" s="28">
        <f>SUM(N16:N17)</f>
        <v>263507</v>
      </c>
      <c r="O18" s="116"/>
      <c r="P18" s="28">
        <f>SUM(P16:P17)</f>
        <v>-263507</v>
      </c>
      <c r="Q18" s="63"/>
      <c r="R18" s="28">
        <f>SUM(R16:R17)</f>
        <v>-263507</v>
      </c>
      <c r="S18" s="116"/>
      <c r="T18" s="28">
        <f>SUM(T16:T17)</f>
        <v>0</v>
      </c>
      <c r="U18" s="116"/>
      <c r="V18" s="28">
        <f>SUM(V16:V17)</f>
        <v>0</v>
      </c>
      <c r="W18" s="63"/>
      <c r="X18" s="28">
        <f>SUM(X16:X17)</f>
        <v>0</v>
      </c>
      <c r="Y18" s="116"/>
      <c r="Z18" s="28">
        <f>SUM(Z16:Z17)</f>
        <v>0</v>
      </c>
      <c r="AA18" s="116"/>
      <c r="AB18" s="28">
        <f>SUM(AB16:AB17)</f>
        <v>0</v>
      </c>
      <c r="AC18" s="116"/>
      <c r="AD18" s="28">
        <f>SUM(D18:T18,AB18:AB18)</f>
        <v>-263507</v>
      </c>
      <c r="AE18" s="66"/>
      <c r="AF18" s="66"/>
      <c r="AG18" s="66"/>
    </row>
    <row r="19" spans="1:33" ht="23.15" customHeight="1">
      <c r="A19" s="134" t="s">
        <v>227</v>
      </c>
      <c r="B19" s="60"/>
      <c r="C19" s="60"/>
      <c r="D19" s="28">
        <f>D18</f>
        <v>0</v>
      </c>
      <c r="E19" s="116"/>
      <c r="F19" s="28">
        <f>F18</f>
        <v>0</v>
      </c>
      <c r="G19" s="62"/>
      <c r="H19" s="28">
        <f>H18</f>
        <v>0</v>
      </c>
      <c r="I19" s="116"/>
      <c r="J19" s="28">
        <f>J18</f>
        <v>0</v>
      </c>
      <c r="K19" s="62"/>
      <c r="L19" s="28">
        <f>L18</f>
        <v>0</v>
      </c>
      <c r="M19" s="116"/>
      <c r="N19" s="28">
        <f>N18</f>
        <v>263507</v>
      </c>
      <c r="O19" s="116"/>
      <c r="P19" s="28">
        <f>P18</f>
        <v>-263507</v>
      </c>
      <c r="Q19" s="63"/>
      <c r="R19" s="28">
        <f>R18</f>
        <v>-263507</v>
      </c>
      <c r="S19" s="116"/>
      <c r="T19" s="28">
        <f>T18</f>
        <v>0</v>
      </c>
      <c r="U19" s="116"/>
      <c r="V19" s="28">
        <f>V18</f>
        <v>0</v>
      </c>
      <c r="W19" s="63"/>
      <c r="X19" s="28">
        <f>X18</f>
        <v>0</v>
      </c>
      <c r="Y19" s="116"/>
      <c r="Z19" s="28">
        <f>Z18</f>
        <v>0</v>
      </c>
      <c r="AA19" s="116"/>
      <c r="AB19" s="28">
        <f>AB18</f>
        <v>0</v>
      </c>
      <c r="AC19" s="116"/>
      <c r="AD19" s="28">
        <f>SUM(D19:T19,AB19:AB19)</f>
        <v>-263507</v>
      </c>
      <c r="AE19" s="66"/>
      <c r="AF19" s="66"/>
      <c r="AG19" s="66"/>
    </row>
    <row r="20" spans="1:33" ht="23.15" customHeight="1">
      <c r="A20" s="134" t="s">
        <v>228</v>
      </c>
      <c r="B20" s="60"/>
      <c r="C20" s="60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5"/>
      <c r="X20" s="116"/>
      <c r="Y20" s="15"/>
      <c r="Z20" s="116"/>
      <c r="AA20" s="15"/>
      <c r="AB20" s="116"/>
      <c r="AC20" s="116"/>
      <c r="AD20" s="17"/>
      <c r="AE20" s="66"/>
      <c r="AF20" s="66"/>
      <c r="AG20" s="66"/>
    </row>
    <row r="21" spans="1:33" ht="23.15" customHeight="1">
      <c r="A21" s="84" t="s">
        <v>229</v>
      </c>
      <c r="B21" s="60"/>
      <c r="C21" s="60"/>
      <c r="D21" s="9">
        <v>0</v>
      </c>
      <c r="E21" s="113"/>
      <c r="F21" s="9">
        <v>0</v>
      </c>
      <c r="G21" s="113"/>
      <c r="H21" s="9">
        <v>0</v>
      </c>
      <c r="I21" s="113"/>
      <c r="J21" s="9">
        <v>0</v>
      </c>
      <c r="K21" s="12"/>
      <c r="L21" s="9">
        <v>0</v>
      </c>
      <c r="M21" s="12"/>
      <c r="N21" s="9">
        <v>0</v>
      </c>
      <c r="O21" s="12"/>
      <c r="P21" s="9">
        <v>-2154686</v>
      </c>
      <c r="Q21" s="9"/>
      <c r="R21" s="9">
        <v>0</v>
      </c>
      <c r="S21" s="9"/>
      <c r="T21" s="9">
        <v>0</v>
      </c>
      <c r="U21" s="113"/>
      <c r="V21" s="9">
        <v>0</v>
      </c>
      <c r="W21" s="12"/>
      <c r="X21" s="9">
        <v>0</v>
      </c>
      <c r="Y21" s="12"/>
      <c r="Z21" s="9">
        <v>0</v>
      </c>
      <c r="AA21" s="12"/>
      <c r="AB21" s="9">
        <f>V21+Z21+X21</f>
        <v>0</v>
      </c>
      <c r="AC21" s="113"/>
      <c r="AD21" s="9">
        <f>SUM(D21:T21,AB21:AB21)</f>
        <v>-2154686</v>
      </c>
      <c r="AE21" s="66"/>
      <c r="AF21" s="66"/>
      <c r="AG21" s="66"/>
    </row>
    <row r="22" spans="1:33" ht="23.15" customHeight="1">
      <c r="A22" s="84" t="s">
        <v>230</v>
      </c>
      <c r="B22" s="60"/>
      <c r="C22" s="60"/>
      <c r="D22" s="9"/>
      <c r="E22" s="113"/>
      <c r="F22" s="9"/>
      <c r="G22" s="113"/>
      <c r="H22" s="9"/>
      <c r="I22" s="113"/>
      <c r="J22" s="9"/>
      <c r="K22" s="12"/>
      <c r="L22" s="9"/>
      <c r="M22" s="12"/>
      <c r="N22" s="9"/>
      <c r="O22" s="12"/>
      <c r="P22" s="9"/>
      <c r="Q22" s="9"/>
      <c r="R22" s="9"/>
      <c r="S22" s="9"/>
      <c r="T22" s="9"/>
      <c r="U22" s="113"/>
      <c r="V22" s="9"/>
      <c r="W22" s="12"/>
      <c r="X22" s="9"/>
      <c r="Y22" s="12"/>
      <c r="Z22" s="9"/>
      <c r="AA22" s="12"/>
      <c r="AB22" s="9"/>
      <c r="AC22" s="113"/>
      <c r="AD22" s="9"/>
      <c r="AE22" s="66"/>
      <c r="AF22" s="66"/>
      <c r="AG22" s="66"/>
    </row>
    <row r="23" spans="1:33" ht="23.15" customHeight="1">
      <c r="A23" s="140" t="s">
        <v>255</v>
      </c>
      <c r="B23" s="60"/>
      <c r="C23" s="60"/>
      <c r="D23" s="13">
        <v>0</v>
      </c>
      <c r="E23" s="113"/>
      <c r="F23" s="13">
        <v>0</v>
      </c>
      <c r="G23" s="113"/>
      <c r="H23" s="13">
        <v>0</v>
      </c>
      <c r="I23" s="113"/>
      <c r="J23" s="13">
        <v>0</v>
      </c>
      <c r="K23" s="12"/>
      <c r="L23" s="13">
        <v>0</v>
      </c>
      <c r="M23" s="12"/>
      <c r="N23" s="13">
        <v>0</v>
      </c>
      <c r="O23" s="12"/>
      <c r="P23" s="13">
        <v>0</v>
      </c>
      <c r="Q23" s="32"/>
      <c r="R23" s="13">
        <v>0</v>
      </c>
      <c r="S23" s="32"/>
      <c r="T23" s="13">
        <v>0</v>
      </c>
      <c r="U23" s="32"/>
      <c r="V23" s="32">
        <v>0</v>
      </c>
      <c r="W23" s="32"/>
      <c r="X23" s="113">
        <v>-5341</v>
      </c>
      <c r="Y23" s="32"/>
      <c r="Z23" s="113">
        <v>-11200</v>
      </c>
      <c r="AA23" s="32"/>
      <c r="AB23" s="13">
        <f>V23+Z23+X23</f>
        <v>-16541</v>
      </c>
      <c r="AC23" s="39"/>
      <c r="AD23" s="13">
        <f>SUM(D23:T23,AB23:AB23)</f>
        <v>-16541</v>
      </c>
      <c r="AE23" s="66"/>
      <c r="AF23" s="66"/>
      <c r="AG23" s="66"/>
    </row>
    <row r="24" spans="1:33" ht="23.15" customHeight="1">
      <c r="A24" s="60" t="s">
        <v>233</v>
      </c>
      <c r="B24" s="80"/>
      <c r="C24" s="80"/>
      <c r="D24" s="18">
        <f>SUM(D21:D23)</f>
        <v>0</v>
      </c>
      <c r="E24" s="116"/>
      <c r="F24" s="18">
        <f>SUM(F21:F23)</f>
        <v>0</v>
      </c>
      <c r="G24" s="116"/>
      <c r="H24" s="18">
        <f>SUM(H21:H23)</f>
        <v>0</v>
      </c>
      <c r="I24" s="116"/>
      <c r="J24" s="18">
        <f>SUM(J21:J23)</f>
        <v>0</v>
      </c>
      <c r="K24" s="116"/>
      <c r="L24" s="18">
        <f>SUM(L21:L23)</f>
        <v>0</v>
      </c>
      <c r="M24" s="116"/>
      <c r="N24" s="18">
        <f>SUM(N21:N23)</f>
        <v>0</v>
      </c>
      <c r="O24" s="116"/>
      <c r="P24" s="18">
        <f>SUM(P21:P23)</f>
        <v>-2154686</v>
      </c>
      <c r="Q24" s="18"/>
      <c r="R24" s="18">
        <f>SUM(R21:R23)</f>
        <v>0</v>
      </c>
      <c r="S24" s="18"/>
      <c r="T24" s="18">
        <f>SUM(T21:T23)</f>
        <v>0</v>
      </c>
      <c r="U24" s="116"/>
      <c r="V24" s="20">
        <f>SUM(V21:V23)</f>
        <v>0</v>
      </c>
      <c r="W24" s="116"/>
      <c r="X24" s="20">
        <f>SUM(X21:X23)</f>
        <v>-5341</v>
      </c>
      <c r="Y24" s="116"/>
      <c r="Z24" s="20">
        <f>SUM(Z21:Z23)</f>
        <v>-11200</v>
      </c>
      <c r="AA24" s="116"/>
      <c r="AB24" s="18">
        <f>SUM(AB21:AB23)</f>
        <v>-16541</v>
      </c>
      <c r="AC24" s="116"/>
      <c r="AD24" s="18">
        <f>SUM(D24:T24,AB24:AB24)</f>
        <v>-2171227</v>
      </c>
      <c r="AE24" s="66"/>
      <c r="AF24" s="66"/>
      <c r="AG24" s="66"/>
    </row>
    <row r="25" spans="1:33" ht="23.15" customHeight="1">
      <c r="A25" s="80" t="s">
        <v>256</v>
      </c>
      <c r="B25" s="80"/>
      <c r="C25" s="80"/>
      <c r="D25" s="51"/>
      <c r="E25" s="116"/>
      <c r="F25" s="51"/>
      <c r="G25" s="116"/>
      <c r="H25" s="51"/>
      <c r="I25" s="116"/>
      <c r="J25" s="51"/>
      <c r="K25" s="116"/>
      <c r="L25" s="51"/>
      <c r="M25" s="116"/>
      <c r="N25" s="51"/>
      <c r="O25" s="116"/>
      <c r="P25" s="51"/>
      <c r="Q25" s="18"/>
      <c r="R25" s="51"/>
      <c r="S25" s="18"/>
      <c r="T25" s="51"/>
      <c r="U25" s="116"/>
      <c r="V25" s="51"/>
      <c r="W25" s="116"/>
      <c r="X25" s="51"/>
      <c r="Y25" s="116"/>
      <c r="Z25" s="51"/>
      <c r="AA25" s="116"/>
      <c r="AB25" s="51"/>
      <c r="AC25" s="116"/>
      <c r="AD25" s="51"/>
      <c r="AE25" s="66"/>
      <c r="AF25" s="66"/>
      <c r="AG25" s="66"/>
    </row>
    <row r="26" spans="1:33" ht="23.15" customHeight="1">
      <c r="A26" s="84" t="s">
        <v>235</v>
      </c>
      <c r="B26" s="80"/>
      <c r="C26" s="80"/>
      <c r="D26" s="9">
        <v>0</v>
      </c>
      <c r="E26" s="113"/>
      <c r="F26" s="9">
        <v>0</v>
      </c>
      <c r="G26" s="113"/>
      <c r="H26" s="9">
        <v>0</v>
      </c>
      <c r="I26" s="113"/>
      <c r="J26" s="9">
        <v>0</v>
      </c>
      <c r="K26" s="113"/>
      <c r="L26" s="9">
        <v>0</v>
      </c>
      <c r="M26" s="113"/>
      <c r="N26" s="9">
        <v>0</v>
      </c>
      <c r="O26" s="113"/>
      <c r="P26" s="9">
        <v>-270130</v>
      </c>
      <c r="Q26" s="9"/>
      <c r="R26" s="9">
        <v>0</v>
      </c>
      <c r="S26" s="18"/>
      <c r="T26" s="9">
        <v>0</v>
      </c>
      <c r="U26" s="113"/>
      <c r="V26" s="9">
        <v>0</v>
      </c>
      <c r="W26" s="116"/>
      <c r="X26" s="9">
        <v>0</v>
      </c>
      <c r="Y26" s="116"/>
      <c r="Z26" s="9">
        <v>0</v>
      </c>
      <c r="AA26" s="116"/>
      <c r="AB26" s="9">
        <f>V26+Z26+X26</f>
        <v>0</v>
      </c>
      <c r="AC26" s="116"/>
      <c r="AD26" s="9">
        <f>SUM(D26:T26,AB26:AB26)</f>
        <v>-270130</v>
      </c>
      <c r="AE26" s="66"/>
      <c r="AF26" s="66"/>
      <c r="AG26" s="66"/>
    </row>
    <row r="27" spans="1:33" ht="23.15" customHeight="1">
      <c r="A27" s="84" t="s">
        <v>236</v>
      </c>
      <c r="B27" s="59"/>
      <c r="C27" s="80"/>
      <c r="D27" s="13">
        <v>0</v>
      </c>
      <c r="E27" s="113"/>
      <c r="F27" s="13">
        <v>0</v>
      </c>
      <c r="G27" s="113"/>
      <c r="H27" s="13">
        <v>0</v>
      </c>
      <c r="I27" s="113"/>
      <c r="J27" s="13">
        <v>0</v>
      </c>
      <c r="K27" s="113"/>
      <c r="L27" s="13">
        <v>0</v>
      </c>
      <c r="M27" s="113"/>
      <c r="N27" s="13">
        <v>0</v>
      </c>
      <c r="O27" s="113"/>
      <c r="P27" s="13">
        <v>10743</v>
      </c>
      <c r="Q27" s="9"/>
      <c r="R27" s="13">
        <v>0</v>
      </c>
      <c r="S27" s="18"/>
      <c r="T27" s="13">
        <v>0</v>
      </c>
      <c r="U27" s="113"/>
      <c r="V27" s="13">
        <v>-10743</v>
      </c>
      <c r="W27" s="116"/>
      <c r="X27" s="13">
        <v>0</v>
      </c>
      <c r="Y27" s="116"/>
      <c r="Z27" s="13">
        <v>0</v>
      </c>
      <c r="AA27" s="116"/>
      <c r="AB27" s="13">
        <f>V27+Z27+X27</f>
        <v>-10743</v>
      </c>
      <c r="AC27" s="116"/>
      <c r="AD27" s="13">
        <f>SUM(D27:T27,AB27:AB27)</f>
        <v>0</v>
      </c>
      <c r="AE27" s="66"/>
      <c r="AF27" s="66"/>
      <c r="AG27" s="66"/>
    </row>
    <row r="28" spans="1:33" ht="23.15" customHeight="1" thickBot="1">
      <c r="A28" s="134" t="s">
        <v>237</v>
      </c>
      <c r="B28" s="80"/>
      <c r="C28" s="80"/>
      <c r="D28" s="21">
        <f>SUM(D14)+SUM(D24:D27)+D19</f>
        <v>8611242</v>
      </c>
      <c r="E28" s="116"/>
      <c r="F28" s="21">
        <f>SUM(F14)+SUM(F24:F27)+F19</f>
        <v>56408882</v>
      </c>
      <c r="G28" s="116"/>
      <c r="H28" s="21">
        <f>SUM(H14)+SUM(H24:H27)+H19</f>
        <v>490423</v>
      </c>
      <c r="I28" s="116"/>
      <c r="J28" s="21">
        <f>SUM(J14)+SUM(J24:J27)+J19</f>
        <v>3470021</v>
      </c>
      <c r="K28" s="116"/>
      <c r="L28" s="21">
        <f>SUM(L14)+SUM(L24:L27)+L19</f>
        <v>929166</v>
      </c>
      <c r="M28" s="116"/>
      <c r="N28" s="21">
        <f>SUM(N14)+SUM(N24:N27)+N19</f>
        <v>7326085</v>
      </c>
      <c r="O28" s="116"/>
      <c r="P28" s="21">
        <f>SUM(P14)+SUM(P24:P27)+P19</f>
        <v>47486212</v>
      </c>
      <c r="Q28" s="25"/>
      <c r="R28" s="21">
        <f>SUM(R14)+SUM(R24:R27)+R19</f>
        <v>-7326085</v>
      </c>
      <c r="S28" s="25"/>
      <c r="T28" s="21">
        <f>SUM(T14)+SUM(T24:T27)+T19</f>
        <v>15000000</v>
      </c>
      <c r="U28" s="116"/>
      <c r="V28" s="21">
        <f>SUM(V14)+SUM(V24:V27)+V19</f>
        <v>9674194</v>
      </c>
      <c r="W28" s="116"/>
      <c r="X28" s="21">
        <f>SUM(X14)+SUM(X24:X27)+X19</f>
        <v>-551</v>
      </c>
      <c r="Y28" s="116"/>
      <c r="Z28" s="21">
        <f>SUM(Z14)+SUM(Z24:Z27)+Z19</f>
        <v>439767</v>
      </c>
      <c r="AA28" s="116"/>
      <c r="AB28" s="21">
        <f>SUM(AB14)+SUM(AB24:AB27)+AB19</f>
        <v>10113410</v>
      </c>
      <c r="AC28" s="116"/>
      <c r="AD28" s="21">
        <f>SUM(D28:T28,AB28:AB28)</f>
        <v>142509356</v>
      </c>
      <c r="AE28" s="66"/>
      <c r="AF28" s="66"/>
      <c r="AG28" s="66"/>
    </row>
    <row r="29" spans="1:33" ht="23.15" customHeight="1" thickTop="1">
      <c r="AE29" s="66"/>
      <c r="AF29" s="66"/>
      <c r="AG29" s="66"/>
    </row>
    <row r="30" spans="1:33" ht="23.15" customHeight="1">
      <c r="A30" s="55" t="s">
        <v>238</v>
      </c>
      <c r="B30" s="60"/>
      <c r="C30" s="60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66"/>
      <c r="AF30" s="66"/>
      <c r="AG30" s="66"/>
    </row>
    <row r="31" spans="1:33" ht="23.15" customHeight="1">
      <c r="A31" s="134" t="s">
        <v>242</v>
      </c>
      <c r="B31" s="60"/>
      <c r="C31" s="60"/>
      <c r="D31" s="18">
        <v>8413569</v>
      </c>
      <c r="E31" s="116"/>
      <c r="F31" s="18">
        <v>55113998</v>
      </c>
      <c r="G31" s="116"/>
      <c r="H31" s="18">
        <v>490423</v>
      </c>
      <c r="I31" s="116"/>
      <c r="J31" s="18">
        <v>3470021</v>
      </c>
      <c r="K31" s="116"/>
      <c r="L31" s="18">
        <v>929166</v>
      </c>
      <c r="M31" s="116"/>
      <c r="N31" s="18">
        <v>3666565</v>
      </c>
      <c r="O31" s="116"/>
      <c r="P31" s="18">
        <v>45651693</v>
      </c>
      <c r="Q31" s="18"/>
      <c r="R31" s="18">
        <v>-3666565</v>
      </c>
      <c r="S31" s="18"/>
      <c r="T31" s="18">
        <v>26932000</v>
      </c>
      <c r="U31" s="116"/>
      <c r="V31" s="18">
        <v>9618597</v>
      </c>
      <c r="W31" s="116"/>
      <c r="X31" s="18">
        <v>-1497</v>
      </c>
      <c r="Y31" s="116"/>
      <c r="Z31" s="18">
        <v>418967</v>
      </c>
      <c r="AA31" s="116"/>
      <c r="AB31" s="18">
        <f>V31+Z31+X31</f>
        <v>10036067</v>
      </c>
      <c r="AC31" s="116"/>
      <c r="AD31" s="18">
        <f>SUM(D31:T31,AB31:AB31)</f>
        <v>151036937</v>
      </c>
      <c r="AE31" s="66"/>
      <c r="AF31" s="66"/>
      <c r="AG31" s="66"/>
    </row>
    <row r="32" spans="1:33" ht="23.15" customHeight="1">
      <c r="A32" s="134" t="s">
        <v>228</v>
      </c>
      <c r="B32" s="60"/>
      <c r="C32" s="60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5"/>
      <c r="X32" s="116"/>
      <c r="Y32" s="15"/>
      <c r="Z32" s="116"/>
      <c r="AA32" s="15"/>
      <c r="AB32" s="116"/>
      <c r="AC32" s="116"/>
      <c r="AD32" s="17"/>
      <c r="AE32" s="66"/>
      <c r="AF32" s="66"/>
      <c r="AG32" s="66"/>
    </row>
    <row r="33" spans="1:33" ht="23.15" customHeight="1">
      <c r="A33" s="84" t="s">
        <v>246</v>
      </c>
      <c r="B33" s="60"/>
      <c r="C33" s="60"/>
      <c r="D33" s="9">
        <v>0</v>
      </c>
      <c r="E33" s="113"/>
      <c r="F33" s="9">
        <v>0</v>
      </c>
      <c r="G33" s="113"/>
      <c r="H33" s="9">
        <v>0</v>
      </c>
      <c r="I33" s="113"/>
      <c r="J33" s="9">
        <v>0</v>
      </c>
      <c r="K33" s="12"/>
      <c r="L33" s="9">
        <v>0</v>
      </c>
      <c r="M33" s="12"/>
      <c r="N33" s="9">
        <v>0</v>
      </c>
      <c r="O33" s="12"/>
      <c r="P33" s="9">
        <v>7604377</v>
      </c>
      <c r="Q33" s="9"/>
      <c r="R33" s="9">
        <v>0</v>
      </c>
      <c r="S33" s="9"/>
      <c r="T33" s="9">
        <v>0</v>
      </c>
      <c r="U33" s="113"/>
      <c r="V33" s="9">
        <v>0</v>
      </c>
      <c r="W33" s="12"/>
      <c r="X33" s="9">
        <v>0</v>
      </c>
      <c r="Y33" s="12"/>
      <c r="Z33" s="9">
        <v>0</v>
      </c>
      <c r="AA33" s="12"/>
      <c r="AB33" s="9">
        <f>V33+Z33+X33</f>
        <v>0</v>
      </c>
      <c r="AC33" s="113"/>
      <c r="AD33" s="9">
        <f>SUM(D33:T33,AB33:AB33)</f>
        <v>7604377</v>
      </c>
      <c r="AE33" s="139"/>
      <c r="AF33" s="66"/>
      <c r="AG33" s="66"/>
    </row>
    <row r="34" spans="1:33" ht="23.15" customHeight="1">
      <c r="A34" s="84" t="s">
        <v>230</v>
      </c>
      <c r="B34" s="134"/>
      <c r="C34" s="32"/>
      <c r="D34" s="113"/>
      <c r="E34" s="32"/>
      <c r="F34" s="64"/>
      <c r="G34" s="32"/>
      <c r="H34" s="113"/>
      <c r="I34" s="32"/>
      <c r="J34" s="64"/>
      <c r="K34" s="32"/>
      <c r="L34" s="113"/>
      <c r="M34" s="32"/>
      <c r="N34" s="113"/>
      <c r="O34" s="32"/>
      <c r="P34" s="32"/>
      <c r="Q34" s="32"/>
      <c r="R34" s="113"/>
      <c r="S34" s="32"/>
      <c r="T34" s="113"/>
      <c r="U34" s="32"/>
      <c r="V34" s="32"/>
      <c r="W34" s="32"/>
      <c r="X34" s="113"/>
      <c r="Y34" s="32"/>
      <c r="Z34" s="113"/>
      <c r="AA34" s="32"/>
      <c r="AB34" s="113"/>
      <c r="AC34" s="39"/>
      <c r="AD34" s="34"/>
      <c r="AE34" s="66"/>
      <c r="AF34" s="66"/>
      <c r="AG34" s="66"/>
    </row>
    <row r="35" spans="1:33" ht="23.15" customHeight="1">
      <c r="A35" s="140" t="s">
        <v>255</v>
      </c>
      <c r="B35" s="134"/>
      <c r="C35" s="32"/>
      <c r="D35" s="13">
        <v>0</v>
      </c>
      <c r="E35" s="113"/>
      <c r="F35" s="13">
        <v>0</v>
      </c>
      <c r="G35" s="113"/>
      <c r="H35" s="13">
        <v>0</v>
      </c>
      <c r="I35" s="113"/>
      <c r="J35" s="13">
        <v>0</v>
      </c>
      <c r="K35" s="12"/>
      <c r="L35" s="13">
        <v>0</v>
      </c>
      <c r="M35" s="12"/>
      <c r="N35" s="13">
        <v>0</v>
      </c>
      <c r="O35" s="12"/>
      <c r="P35" s="13">
        <v>0</v>
      </c>
      <c r="Q35" s="32"/>
      <c r="R35" s="13">
        <v>0</v>
      </c>
      <c r="S35" s="32"/>
      <c r="T35" s="13">
        <v>0</v>
      </c>
      <c r="U35" s="32"/>
      <c r="V35" s="32">
        <v>0</v>
      </c>
      <c r="W35" s="32"/>
      <c r="X35" s="32">
        <v>-5786</v>
      </c>
      <c r="Y35" s="32"/>
      <c r="Z35" s="32">
        <v>-5600</v>
      </c>
      <c r="AA35" s="32"/>
      <c r="AB35" s="13">
        <f>V35+Z35+X35</f>
        <v>-11386</v>
      </c>
      <c r="AC35" s="39"/>
      <c r="AD35" s="13">
        <f>SUM(D35:T35,AB35:AB35)</f>
        <v>-11386</v>
      </c>
      <c r="AE35" s="66"/>
      <c r="AF35" s="66"/>
      <c r="AG35" s="66"/>
    </row>
    <row r="36" spans="1:33" ht="23.15" customHeight="1">
      <c r="A36" s="60" t="s">
        <v>233</v>
      </c>
      <c r="B36" s="80"/>
      <c r="C36" s="80"/>
      <c r="D36" s="20">
        <f>SUM(D33:D35)</f>
        <v>0</v>
      </c>
      <c r="E36" s="116"/>
      <c r="F36" s="20">
        <f>SUM(F33:F35)</f>
        <v>0</v>
      </c>
      <c r="G36" s="116"/>
      <c r="H36" s="20">
        <f>SUM(H33:H35)</f>
        <v>0</v>
      </c>
      <c r="I36" s="116"/>
      <c r="J36" s="20">
        <f>SUM(J33:J35)</f>
        <v>0</v>
      </c>
      <c r="K36" s="116"/>
      <c r="L36" s="20">
        <f>SUM(L33:L35)</f>
        <v>0</v>
      </c>
      <c r="M36" s="116"/>
      <c r="N36" s="20">
        <f>SUM(N33:N35)</f>
        <v>0</v>
      </c>
      <c r="O36" s="116"/>
      <c r="P36" s="20">
        <f>SUM(P33:P35)</f>
        <v>7604377</v>
      </c>
      <c r="Q36" s="18"/>
      <c r="R36" s="20">
        <f>SUM(R33:R35)</f>
        <v>0</v>
      </c>
      <c r="S36" s="18"/>
      <c r="T36" s="20">
        <f>SUM(T33:T35)</f>
        <v>0</v>
      </c>
      <c r="U36" s="116"/>
      <c r="V36" s="20">
        <f>SUM(V33:V35)</f>
        <v>0</v>
      </c>
      <c r="W36" s="116"/>
      <c r="X36" s="20">
        <f>SUM(X33:X35)</f>
        <v>-5786</v>
      </c>
      <c r="Y36" s="116"/>
      <c r="Z36" s="20">
        <f>SUM(Z33:Z35)</f>
        <v>-5600</v>
      </c>
      <c r="AA36" s="116"/>
      <c r="AB36" s="20">
        <f>SUM(AB33:AB35)</f>
        <v>-11386</v>
      </c>
      <c r="AC36" s="116"/>
      <c r="AD36" s="20">
        <f>SUM(D36:T36,AB36:AB36)</f>
        <v>7592991</v>
      </c>
      <c r="AE36" s="139"/>
      <c r="AF36" s="66"/>
      <c r="AG36" s="66"/>
    </row>
    <row r="37" spans="1:33" ht="23.15" customHeight="1">
      <c r="A37" s="80" t="s">
        <v>256</v>
      </c>
      <c r="B37" s="80"/>
      <c r="C37" s="80"/>
      <c r="D37" s="51"/>
      <c r="E37" s="116"/>
      <c r="F37" s="51"/>
      <c r="G37" s="116"/>
      <c r="H37" s="51"/>
      <c r="I37" s="116"/>
      <c r="J37" s="51"/>
      <c r="K37" s="116"/>
      <c r="L37" s="51"/>
      <c r="M37" s="116"/>
      <c r="N37" s="51"/>
      <c r="O37" s="116"/>
      <c r="P37" s="51"/>
      <c r="Q37" s="18"/>
      <c r="R37" s="51"/>
      <c r="S37" s="18"/>
      <c r="T37" s="51"/>
      <c r="U37" s="116"/>
      <c r="V37" s="51"/>
      <c r="W37" s="116"/>
      <c r="X37" s="51"/>
      <c r="Y37" s="116"/>
      <c r="Z37" s="51"/>
      <c r="AA37" s="116"/>
      <c r="AB37" s="51"/>
      <c r="AC37" s="116"/>
      <c r="AD37" s="51"/>
      <c r="AE37" s="66"/>
      <c r="AF37" s="66"/>
      <c r="AG37" s="66"/>
    </row>
    <row r="38" spans="1:33" ht="23.15" customHeight="1">
      <c r="A38" s="84" t="s">
        <v>235</v>
      </c>
      <c r="B38" s="59"/>
      <c r="C38" s="80"/>
      <c r="D38" s="9">
        <v>0</v>
      </c>
      <c r="E38" s="113"/>
      <c r="F38" s="9">
        <v>0</v>
      </c>
      <c r="G38" s="113"/>
      <c r="H38" s="9">
        <v>0</v>
      </c>
      <c r="I38" s="113"/>
      <c r="J38" s="9">
        <v>0</v>
      </c>
      <c r="K38" s="113"/>
      <c r="L38" s="9">
        <v>0</v>
      </c>
      <c r="M38" s="113"/>
      <c r="N38" s="9">
        <v>0</v>
      </c>
      <c r="O38" s="113"/>
      <c r="P38" s="9">
        <v>-270145</v>
      </c>
      <c r="Q38" s="9"/>
      <c r="R38" s="9">
        <v>0</v>
      </c>
      <c r="S38" s="18"/>
      <c r="T38" s="9">
        <v>0</v>
      </c>
      <c r="U38" s="113"/>
      <c r="V38" s="9">
        <v>0</v>
      </c>
      <c r="W38" s="116"/>
      <c r="X38" s="9">
        <v>0</v>
      </c>
      <c r="Y38" s="116"/>
      <c r="Z38" s="9">
        <v>0</v>
      </c>
      <c r="AA38" s="116"/>
      <c r="AB38" s="9">
        <f>V38+Z38+X38</f>
        <v>0</v>
      </c>
      <c r="AC38" s="116"/>
      <c r="AD38" s="9">
        <f>SUM(D38:T38,AB38:AB38)</f>
        <v>-270145</v>
      </c>
      <c r="AE38" s="66"/>
      <c r="AF38" s="66"/>
      <c r="AG38" s="66"/>
    </row>
    <row r="39" spans="1:33" ht="23.15" customHeight="1">
      <c r="A39" s="84" t="s">
        <v>236</v>
      </c>
      <c r="B39" s="59"/>
      <c r="C39" s="80"/>
      <c r="D39" s="13">
        <v>0</v>
      </c>
      <c r="E39" s="113"/>
      <c r="F39" s="13">
        <v>0</v>
      </c>
      <c r="G39" s="113"/>
      <c r="H39" s="13">
        <v>0</v>
      </c>
      <c r="I39" s="113"/>
      <c r="J39" s="13">
        <v>0</v>
      </c>
      <c r="K39" s="113"/>
      <c r="L39" s="13">
        <v>0</v>
      </c>
      <c r="M39" s="113"/>
      <c r="N39" s="13">
        <v>0</v>
      </c>
      <c r="O39" s="113"/>
      <c r="P39" s="13">
        <v>16494</v>
      </c>
      <c r="Q39" s="9"/>
      <c r="R39" s="13">
        <v>0</v>
      </c>
      <c r="S39" s="18"/>
      <c r="T39" s="13">
        <v>0</v>
      </c>
      <c r="U39" s="113"/>
      <c r="V39" s="13">
        <v>-16494</v>
      </c>
      <c r="W39" s="116"/>
      <c r="X39" s="13">
        <v>0</v>
      </c>
      <c r="Y39" s="116"/>
      <c r="Z39" s="13">
        <v>0</v>
      </c>
      <c r="AA39" s="116"/>
      <c r="AB39" s="13">
        <f>V39+Z39+X39</f>
        <v>-16494</v>
      </c>
      <c r="AC39" s="116"/>
      <c r="AD39" s="13">
        <f>SUM(D39:T39,AB39:AB39)</f>
        <v>0</v>
      </c>
      <c r="AE39" s="66"/>
      <c r="AF39" s="66"/>
      <c r="AG39" s="66"/>
    </row>
    <row r="40" spans="1:33" ht="23.15" customHeight="1" thickBot="1">
      <c r="A40" s="134" t="s">
        <v>247</v>
      </c>
      <c r="B40" s="80"/>
      <c r="C40" s="80"/>
      <c r="D40" s="21">
        <f>D31+D36+D38+D39</f>
        <v>8413569</v>
      </c>
      <c r="E40" s="116"/>
      <c r="F40" s="21">
        <f>F31+F36+F38+F39</f>
        <v>55113998</v>
      </c>
      <c r="G40" s="116"/>
      <c r="H40" s="21">
        <f>H31+H36+H38+H39</f>
        <v>490423</v>
      </c>
      <c r="I40" s="116"/>
      <c r="J40" s="21">
        <f>J31+J36+J38+J39</f>
        <v>3470021</v>
      </c>
      <c r="K40" s="116"/>
      <c r="L40" s="21">
        <f>L31+L36+L38+L39</f>
        <v>929166</v>
      </c>
      <c r="M40" s="116"/>
      <c r="N40" s="21">
        <f>N31+N36+N38+N39</f>
        <v>3666565</v>
      </c>
      <c r="O40" s="116"/>
      <c r="P40" s="21">
        <f>P31+P36+P38+P39</f>
        <v>53002419</v>
      </c>
      <c r="Q40" s="25"/>
      <c r="R40" s="21">
        <f>R31+R36+R38+R39</f>
        <v>-3666565</v>
      </c>
      <c r="S40" s="25"/>
      <c r="T40" s="21">
        <f>T31+T36+T38+T39</f>
        <v>26932000</v>
      </c>
      <c r="U40" s="116"/>
      <c r="V40" s="21">
        <f>V31+V36+V38+V39</f>
        <v>9602103</v>
      </c>
      <c r="W40" s="116"/>
      <c r="X40" s="21">
        <f>X31+X36+X38+X39</f>
        <v>-7283</v>
      </c>
      <c r="Y40" s="116"/>
      <c r="Z40" s="21">
        <f>Z31+Z36+Z38+Z39</f>
        <v>413367</v>
      </c>
      <c r="AA40" s="116"/>
      <c r="AB40" s="21">
        <f>AB31+AB36+AB38+AB39</f>
        <v>10008187</v>
      </c>
      <c r="AC40" s="116"/>
      <c r="AD40" s="21">
        <f>SUM(D40:T40,AB40:AB40)</f>
        <v>158359783</v>
      </c>
      <c r="AE40" s="66"/>
      <c r="AF40" s="66"/>
      <c r="AG40" s="66"/>
    </row>
    <row r="41" spans="1:33" ht="23.15" customHeight="1" thickTop="1">
      <c r="AE41" s="66"/>
      <c r="AF41" s="66"/>
      <c r="AG41" s="66"/>
    </row>
    <row r="42" spans="1:33" ht="23.15" customHeight="1">
      <c r="D42" s="65"/>
      <c r="E42" s="66"/>
      <c r="F42" s="65"/>
      <c r="G42" s="66"/>
      <c r="H42" s="65"/>
      <c r="I42" s="66"/>
      <c r="J42" s="65"/>
      <c r="K42" s="66"/>
      <c r="L42" s="65"/>
      <c r="M42" s="66"/>
      <c r="N42" s="65"/>
      <c r="O42" s="66"/>
      <c r="P42" s="65"/>
      <c r="Q42" s="66"/>
      <c r="R42" s="65"/>
      <c r="S42" s="66"/>
      <c r="T42" s="65"/>
      <c r="U42" s="66"/>
      <c r="V42" s="65"/>
      <c r="W42" s="66"/>
      <c r="X42" s="66"/>
      <c r="Y42" s="66"/>
      <c r="Z42" s="66"/>
      <c r="AA42" s="66"/>
      <c r="AB42" s="65"/>
      <c r="AC42" s="66"/>
      <c r="AD42" s="65"/>
      <c r="AE42" s="66"/>
      <c r="AF42" s="66"/>
      <c r="AG42" s="66"/>
    </row>
    <row r="43" spans="1:33" ht="23.15" customHeight="1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</sheetData>
  <mergeCells count="2">
    <mergeCell ref="D4:AD4"/>
    <mergeCell ref="V5:AB5"/>
  </mergeCells>
  <pageMargins left="0.8" right="0.7" top="0.48" bottom="0.5" header="0.5" footer="0.5"/>
  <pageSetup paperSize="9" scale="49" firstPageNumber="13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25"/>
  <sheetViews>
    <sheetView view="pageBreakPreview" topLeftCell="A86" zoomScale="85" zoomScaleNormal="61" zoomScaleSheetLayoutView="85" workbookViewId="0">
      <selection activeCell="O116" sqref="O116"/>
    </sheetView>
  </sheetViews>
  <sheetFormatPr defaultColWidth="9.09765625" defaultRowHeight="23.25" customHeight="1"/>
  <cols>
    <col min="1" max="1" width="3.3984375" customWidth="1"/>
    <col min="2" max="2" width="4.09765625" customWidth="1"/>
    <col min="3" max="3" width="44.59765625" customWidth="1"/>
    <col min="4" max="4" width="8.3984375" style="68" customWidth="1"/>
    <col min="5" max="5" width="1" customWidth="1"/>
    <col min="6" max="6" width="13" customWidth="1"/>
    <col min="7" max="7" width="1" customWidth="1"/>
    <col min="8" max="8" width="13" customWidth="1"/>
    <col min="9" max="9" width="1" customWidth="1"/>
    <col min="10" max="10" width="13" customWidth="1"/>
    <col min="11" max="11" width="1" customWidth="1"/>
    <col min="12" max="12" width="13" customWidth="1"/>
    <col min="13" max="13" width="11" bestFit="1" customWidth="1"/>
  </cols>
  <sheetData>
    <row r="1" spans="1:14" s="118" customFormat="1" ht="22.4" customHeight="1">
      <c r="A1" s="123" t="s">
        <v>0</v>
      </c>
      <c r="C1" s="123"/>
      <c r="D1" s="124"/>
      <c r="E1" s="123"/>
    </row>
    <row r="2" spans="1:14" s="118" customFormat="1" ht="22.4" customHeight="1">
      <c r="A2" s="123" t="s">
        <v>257</v>
      </c>
      <c r="C2" s="123"/>
      <c r="D2" s="124"/>
      <c r="E2" s="123"/>
    </row>
    <row r="3" spans="1:14" ht="22">
      <c r="A3" s="79"/>
      <c r="B3" s="79"/>
      <c r="C3" s="125"/>
      <c r="D3" s="56"/>
      <c r="E3" s="56"/>
      <c r="L3" s="88" t="s">
        <v>2</v>
      </c>
    </row>
    <row r="4" spans="1:14" ht="22">
      <c r="B4" s="206"/>
      <c r="C4" s="206"/>
      <c r="D4"/>
      <c r="F4" s="198" t="s">
        <v>3</v>
      </c>
      <c r="G4" s="198"/>
      <c r="H4" s="198"/>
      <c r="I4" s="79"/>
      <c r="J4" s="198" t="s">
        <v>4</v>
      </c>
      <c r="K4" s="198"/>
      <c r="L4" s="198"/>
    </row>
    <row r="5" spans="1:14" ht="45.75" customHeight="1">
      <c r="A5" s="69"/>
      <c r="B5" s="69"/>
      <c r="C5" s="69"/>
      <c r="D5"/>
      <c r="F5" s="204" t="s">
        <v>258</v>
      </c>
      <c r="G5" s="204"/>
      <c r="H5" s="204"/>
      <c r="I5" s="79"/>
      <c r="J5" s="204" t="s">
        <v>258</v>
      </c>
      <c r="K5" s="204"/>
      <c r="L5" s="204"/>
    </row>
    <row r="6" spans="1:14" ht="21.65" customHeight="1">
      <c r="B6" s="206"/>
      <c r="C6" s="206"/>
      <c r="D6" s="68" t="s">
        <v>7</v>
      </c>
      <c r="F6" s="122">
        <v>2567</v>
      </c>
      <c r="G6" s="126"/>
      <c r="H6" s="122">
        <v>2566</v>
      </c>
      <c r="I6" s="69"/>
      <c r="J6" s="122">
        <v>2567</v>
      </c>
      <c r="K6" s="126"/>
      <c r="L6" s="122">
        <v>2566</v>
      </c>
    </row>
    <row r="7" spans="1:14" ht="13.5" customHeight="1">
      <c r="B7" s="69"/>
      <c r="C7" s="69"/>
      <c r="F7" s="69"/>
      <c r="G7" s="126"/>
      <c r="H7" s="69"/>
      <c r="I7" s="69"/>
      <c r="J7" s="69"/>
      <c r="K7" s="126"/>
      <c r="L7" s="69"/>
    </row>
    <row r="8" spans="1:14" ht="23.15" customHeight="1">
      <c r="A8" s="127" t="s">
        <v>259</v>
      </c>
      <c r="B8" s="127"/>
      <c r="D8" s="114"/>
      <c r="E8" s="127"/>
      <c r="F8" s="67"/>
      <c r="G8" s="67"/>
      <c r="H8" s="67"/>
      <c r="I8" s="67"/>
      <c r="J8" s="67"/>
      <c r="K8" s="67"/>
      <c r="L8" s="67"/>
    </row>
    <row r="9" spans="1:14" ht="23.15" customHeight="1">
      <c r="A9" t="s">
        <v>123</v>
      </c>
      <c r="F9" s="67">
        <v>1550774</v>
      </c>
      <c r="G9" s="67"/>
      <c r="H9" s="67">
        <v>-2804300</v>
      </c>
      <c r="I9" s="67"/>
      <c r="J9" s="67">
        <v>7604377</v>
      </c>
      <c r="K9" s="67"/>
      <c r="L9" s="67">
        <v>-2154686</v>
      </c>
    </row>
    <row r="10" spans="1:14" ht="23.25" customHeight="1">
      <c r="A10" s="128" t="s">
        <v>260</v>
      </c>
      <c r="B10" s="128"/>
      <c r="E10" s="128"/>
      <c r="F10" s="67"/>
      <c r="G10" s="67"/>
      <c r="H10" s="67"/>
      <c r="I10" s="67"/>
      <c r="J10" s="67"/>
      <c r="K10" s="67"/>
      <c r="L10" s="67"/>
    </row>
    <row r="11" spans="1:14" ht="23.25" customHeight="1">
      <c r="A11" t="s">
        <v>261</v>
      </c>
      <c r="F11" s="67">
        <v>5923414</v>
      </c>
      <c r="G11" s="67"/>
      <c r="H11" s="67">
        <v>5801068</v>
      </c>
      <c r="I11" s="67"/>
      <c r="J11" s="67">
        <v>264449</v>
      </c>
      <c r="K11" s="67"/>
      <c r="L11" s="67">
        <v>284512</v>
      </c>
    </row>
    <row r="12" spans="1:14" ht="23.25" customHeight="1">
      <c r="A12" t="s">
        <v>262</v>
      </c>
      <c r="F12" s="67">
        <v>322151</v>
      </c>
      <c r="G12" s="67"/>
      <c r="H12" s="67">
        <v>299726</v>
      </c>
      <c r="I12" s="67"/>
      <c r="J12" s="67">
        <v>2176</v>
      </c>
      <c r="K12" s="67"/>
      <c r="L12" s="67">
        <v>1493</v>
      </c>
    </row>
    <row r="13" spans="1:14" ht="23.25" customHeight="1">
      <c r="A13" t="s">
        <v>263</v>
      </c>
      <c r="F13" s="67">
        <v>1999834</v>
      </c>
      <c r="G13" s="67"/>
      <c r="H13" s="67">
        <v>1888535</v>
      </c>
      <c r="I13" s="67"/>
      <c r="J13" s="67">
        <v>25880</v>
      </c>
      <c r="K13" s="67"/>
      <c r="L13" s="67">
        <v>13590</v>
      </c>
      <c r="N13" s="67"/>
    </row>
    <row r="14" spans="1:14" ht="23.25" customHeight="1">
      <c r="A14" t="s">
        <v>264</v>
      </c>
      <c r="G14" s="67"/>
      <c r="I14" s="67"/>
      <c r="J14" s="67"/>
      <c r="K14" s="67"/>
      <c r="L14" s="67"/>
    </row>
    <row r="15" spans="1:14" ht="23.25" customHeight="1">
      <c r="A15" t="s">
        <v>338</v>
      </c>
      <c r="F15" s="67">
        <v>46112</v>
      </c>
      <c r="G15" s="67"/>
      <c r="H15" s="67">
        <v>28959</v>
      </c>
      <c r="J15" s="67">
        <v>-598</v>
      </c>
      <c r="L15" s="67">
        <v>679</v>
      </c>
    </row>
    <row r="16" spans="1:14" ht="23.25" customHeight="1">
      <c r="A16" t="s">
        <v>265</v>
      </c>
      <c r="F16" s="67">
        <v>1171</v>
      </c>
      <c r="G16" s="67"/>
      <c r="H16" s="67">
        <v>-85692</v>
      </c>
      <c r="I16" s="67"/>
      <c r="J16" s="67">
        <v>-21503</v>
      </c>
      <c r="K16" s="67"/>
      <c r="L16" s="67">
        <v>3769</v>
      </c>
    </row>
    <row r="17" spans="1:15" ht="23.25" customHeight="1">
      <c r="A17" t="s">
        <v>100</v>
      </c>
      <c r="F17" s="67">
        <v>-399638</v>
      </c>
      <c r="G17" s="67"/>
      <c r="H17" s="67">
        <v>-280230</v>
      </c>
      <c r="I17" s="67"/>
      <c r="J17" s="67">
        <v>-252293</v>
      </c>
      <c r="K17" s="67"/>
      <c r="L17" s="67">
        <v>-135888</v>
      </c>
    </row>
    <row r="18" spans="1:15" ht="23.25" customHeight="1">
      <c r="A18" t="s">
        <v>102</v>
      </c>
      <c r="F18" s="6">
        <v>0</v>
      </c>
      <c r="G18" s="67"/>
      <c r="H18" s="6">
        <v>0</v>
      </c>
      <c r="I18" s="67"/>
      <c r="J18" s="6">
        <v>-7229740</v>
      </c>
      <c r="K18" s="67"/>
      <c r="L18" s="6">
        <v>0</v>
      </c>
    </row>
    <row r="19" spans="1:15" ht="23.25" customHeight="1">
      <c r="A19" t="s">
        <v>266</v>
      </c>
      <c r="F19" s="67">
        <v>6181731</v>
      </c>
      <c r="G19" s="67"/>
      <c r="H19" s="67">
        <v>6068389</v>
      </c>
      <c r="I19" s="67"/>
      <c r="J19" s="67">
        <v>1472865</v>
      </c>
      <c r="K19" s="67"/>
      <c r="L19" s="67">
        <v>1297124</v>
      </c>
    </row>
    <row r="20" spans="1:15" ht="23.25" customHeight="1">
      <c r="A20" t="s">
        <v>267</v>
      </c>
      <c r="D20" s="68" t="s">
        <v>337</v>
      </c>
      <c r="F20" s="153">
        <v>90767</v>
      </c>
      <c r="G20" s="67"/>
      <c r="H20" s="153">
        <v>-851257</v>
      </c>
      <c r="I20" s="67"/>
      <c r="J20" s="153">
        <v>-636575</v>
      </c>
      <c r="K20" s="154"/>
      <c r="L20" s="153">
        <v>0</v>
      </c>
    </row>
    <row r="21" spans="1:15" ht="23.25" customHeight="1">
      <c r="A21" t="s">
        <v>268</v>
      </c>
      <c r="F21" s="153">
        <v>0</v>
      </c>
      <c r="G21" s="67"/>
      <c r="H21" s="153">
        <v>-46799</v>
      </c>
      <c r="I21" s="67"/>
      <c r="J21" s="153">
        <v>0</v>
      </c>
      <c r="K21" s="154"/>
      <c r="L21" s="153">
        <v>0</v>
      </c>
      <c r="M21" s="155"/>
    </row>
    <row r="22" spans="1:15" ht="23.25" customHeight="1">
      <c r="A22" t="s">
        <v>65</v>
      </c>
      <c r="F22" s="67">
        <v>194111</v>
      </c>
      <c r="G22" s="4"/>
      <c r="H22" s="67">
        <v>198872</v>
      </c>
      <c r="I22" s="4"/>
      <c r="J22" s="5">
        <v>47251</v>
      </c>
      <c r="K22" s="4"/>
      <c r="L22" s="5">
        <v>47890</v>
      </c>
    </row>
    <row r="23" spans="1:15" ht="23.25" customHeight="1">
      <c r="A23" t="s">
        <v>269</v>
      </c>
      <c r="F23" s="5"/>
      <c r="G23" s="4"/>
      <c r="H23" s="5"/>
      <c r="I23" s="4"/>
      <c r="J23" s="5"/>
      <c r="K23" s="4"/>
      <c r="L23" s="5"/>
    </row>
    <row r="24" spans="1:15" ht="23.25" customHeight="1">
      <c r="A24" t="s">
        <v>270</v>
      </c>
      <c r="F24" s="5">
        <v>56265</v>
      </c>
      <c r="G24" s="4"/>
      <c r="H24" s="5">
        <v>51431</v>
      </c>
      <c r="I24" s="4"/>
      <c r="J24" s="5">
        <v>-4355</v>
      </c>
      <c r="K24" s="4"/>
      <c r="L24" s="5">
        <v>9105</v>
      </c>
    </row>
    <row r="25" spans="1:15" ht="23.25" customHeight="1">
      <c r="A25" t="s">
        <v>113</v>
      </c>
      <c r="F25" s="6">
        <v>-117243</v>
      </c>
      <c r="G25" s="4"/>
      <c r="H25" s="6">
        <v>0</v>
      </c>
      <c r="I25" s="4"/>
      <c r="J25" s="6">
        <v>-29781</v>
      </c>
      <c r="K25" s="4"/>
      <c r="L25" s="6">
        <v>750000</v>
      </c>
    </row>
    <row r="26" spans="1:15" ht="22.4" customHeight="1">
      <c r="A26" t="s">
        <v>271</v>
      </c>
      <c r="F26" s="67">
        <v>-170802</v>
      </c>
      <c r="G26" s="67"/>
      <c r="H26" s="67">
        <v>173505</v>
      </c>
      <c r="I26" s="67"/>
      <c r="J26" s="67">
        <v>-1089528</v>
      </c>
      <c r="K26" s="67"/>
      <c r="L26" s="67">
        <v>125966</v>
      </c>
    </row>
    <row r="27" spans="1:15" ht="23.25" customHeight="1">
      <c r="A27" t="s">
        <v>272</v>
      </c>
      <c r="F27" s="67"/>
      <c r="G27" s="67"/>
      <c r="H27" s="67"/>
      <c r="I27" s="67"/>
      <c r="J27" s="67"/>
      <c r="K27" s="67"/>
      <c r="L27" s="67"/>
    </row>
    <row r="28" spans="1:15" ht="23.25" customHeight="1">
      <c r="A28" t="s">
        <v>273</v>
      </c>
      <c r="F28" s="129">
        <v>-464431</v>
      </c>
      <c r="G28" s="67"/>
      <c r="H28" s="129">
        <v>41316</v>
      </c>
      <c r="I28" s="67"/>
      <c r="J28" s="6">
        <v>0</v>
      </c>
      <c r="K28" s="67"/>
      <c r="L28" s="6">
        <v>0</v>
      </c>
    </row>
    <row r="29" spans="1:15" ht="23.25" customHeight="1">
      <c r="A29" s="74" t="s">
        <v>274</v>
      </c>
      <c r="D29"/>
    </row>
    <row r="30" spans="1:15" ht="23.25" customHeight="1">
      <c r="A30" t="s">
        <v>120</v>
      </c>
      <c r="B30" s="74"/>
      <c r="D30" s="68">
        <v>5</v>
      </c>
      <c r="F30" s="67">
        <v>-1791867</v>
      </c>
      <c r="G30" s="67"/>
      <c r="H30" s="67">
        <v>1087512</v>
      </c>
      <c r="I30" s="67"/>
      <c r="J30" s="6">
        <v>0</v>
      </c>
      <c r="K30" s="67"/>
      <c r="L30" s="6">
        <v>0</v>
      </c>
    </row>
    <row r="31" spans="1:15" ht="23.25" customHeight="1">
      <c r="A31" t="s">
        <v>275</v>
      </c>
      <c r="F31" s="120">
        <v>550479</v>
      </c>
      <c r="G31" s="67"/>
      <c r="H31" s="120">
        <v>429165</v>
      </c>
      <c r="I31" s="67"/>
      <c r="J31" s="120">
        <v>78112</v>
      </c>
      <c r="K31" s="67"/>
      <c r="L31" s="120">
        <v>-165047</v>
      </c>
    </row>
    <row r="32" spans="1:15" ht="23.25" customHeight="1">
      <c r="F32" s="67">
        <f>SUM(F9:F31)</f>
        <v>13972828</v>
      </c>
      <c r="G32" s="67"/>
      <c r="H32" s="67">
        <f>SUM(H9:H31)</f>
        <v>12000200</v>
      </c>
      <c r="I32" s="67"/>
      <c r="J32" s="67">
        <f>SUM(J9:J31)</f>
        <v>230737</v>
      </c>
      <c r="K32" s="67"/>
      <c r="L32" s="67">
        <f>SUM(L9:L31)</f>
        <v>78507</v>
      </c>
      <c r="O32" s="67"/>
    </row>
    <row r="33" spans="1:12" s="118" customFormat="1" ht="21.65" customHeight="1">
      <c r="A33" s="123" t="s">
        <v>0</v>
      </c>
      <c r="C33" s="123"/>
      <c r="D33" s="124"/>
      <c r="E33" s="123"/>
      <c r="J33" s="207"/>
      <c r="K33" s="207"/>
      <c r="L33" s="207"/>
    </row>
    <row r="34" spans="1:12" s="118" customFormat="1" ht="21.65" customHeight="1">
      <c r="A34" s="123" t="s">
        <v>257</v>
      </c>
      <c r="C34" s="123"/>
      <c r="D34" s="124"/>
      <c r="E34" s="123"/>
      <c r="J34" s="207"/>
      <c r="K34" s="207"/>
      <c r="L34" s="207"/>
    </row>
    <row r="35" spans="1:12" ht="23.15" customHeight="1">
      <c r="A35" s="79"/>
      <c r="B35" s="79"/>
      <c r="C35" s="79"/>
      <c r="D35" s="56"/>
      <c r="E35" s="56"/>
      <c r="L35" s="88" t="s">
        <v>2</v>
      </c>
    </row>
    <row r="36" spans="1:12" ht="23.15" customHeight="1">
      <c r="B36" s="206"/>
      <c r="C36" s="206"/>
      <c r="D36"/>
      <c r="F36" s="198" t="s">
        <v>3</v>
      </c>
      <c r="G36" s="198"/>
      <c r="H36" s="198"/>
      <c r="I36" s="79"/>
      <c r="J36" s="198" t="s">
        <v>4</v>
      </c>
      <c r="K36" s="198"/>
      <c r="L36" s="198"/>
    </row>
    <row r="37" spans="1:12" ht="23.15" customHeight="1">
      <c r="A37" s="69"/>
      <c r="B37" s="69"/>
      <c r="C37" s="69"/>
      <c r="D37"/>
      <c r="F37" s="205" t="s">
        <v>276</v>
      </c>
      <c r="G37" s="205"/>
      <c r="H37" s="205"/>
      <c r="I37" s="79"/>
      <c r="J37" s="205" t="s">
        <v>276</v>
      </c>
      <c r="K37" s="205"/>
      <c r="L37" s="205"/>
    </row>
    <row r="38" spans="1:12" ht="21.75" customHeight="1">
      <c r="A38" s="69"/>
      <c r="B38" s="69"/>
      <c r="C38" s="69"/>
      <c r="D38"/>
      <c r="F38" s="204" t="s">
        <v>97</v>
      </c>
      <c r="G38" s="204"/>
      <c r="H38" s="204"/>
      <c r="I38" s="79"/>
      <c r="J38" s="204" t="s">
        <v>97</v>
      </c>
      <c r="K38" s="204"/>
      <c r="L38" s="204"/>
    </row>
    <row r="39" spans="1:12" ht="21.75" customHeight="1">
      <c r="B39" s="206"/>
      <c r="C39" s="206"/>
      <c r="F39" s="122">
        <v>2567</v>
      </c>
      <c r="G39" s="126"/>
      <c r="H39" s="122">
        <v>2566</v>
      </c>
      <c r="I39" s="69"/>
      <c r="J39" s="122">
        <v>2567</v>
      </c>
      <c r="K39" s="126"/>
      <c r="L39" s="122">
        <v>2566</v>
      </c>
    </row>
    <row r="40" spans="1:12" ht="14.9" customHeight="1">
      <c r="B40" s="69"/>
      <c r="C40" s="69"/>
      <c r="F40" s="69"/>
      <c r="G40" s="126"/>
      <c r="H40" s="69"/>
      <c r="I40" s="69"/>
      <c r="J40" s="69"/>
      <c r="K40" s="126"/>
      <c r="L40" s="69"/>
    </row>
    <row r="41" spans="1:12" ht="21.65" customHeight="1">
      <c r="A41" s="127" t="s">
        <v>277</v>
      </c>
      <c r="B41" s="69"/>
      <c r="F41" s="69"/>
      <c r="G41" s="126"/>
      <c r="H41" s="69"/>
      <c r="I41" s="69"/>
      <c r="J41" s="69"/>
      <c r="K41" s="126"/>
      <c r="L41" s="69"/>
    </row>
    <row r="42" spans="1:12" ht="23.25" customHeight="1">
      <c r="A42" s="128" t="s">
        <v>278</v>
      </c>
      <c r="F42" s="67"/>
      <c r="G42" s="67"/>
      <c r="H42" s="67"/>
      <c r="I42" s="67"/>
      <c r="J42" s="67"/>
      <c r="K42" s="67"/>
      <c r="L42" s="67"/>
    </row>
    <row r="43" spans="1:12" ht="21.75" customHeight="1">
      <c r="A43" t="s">
        <v>279</v>
      </c>
      <c r="F43" s="67">
        <v>1864008</v>
      </c>
      <c r="G43" s="67"/>
      <c r="H43" s="67">
        <v>3016453</v>
      </c>
      <c r="I43" s="67"/>
      <c r="J43" s="67">
        <v>636343</v>
      </c>
      <c r="K43" s="67"/>
      <c r="L43" s="67">
        <v>-167032</v>
      </c>
    </row>
    <row r="44" spans="1:12" ht="21.75" customHeight="1">
      <c r="A44" t="s">
        <v>20</v>
      </c>
      <c r="F44" s="67">
        <v>793364</v>
      </c>
      <c r="G44" s="67"/>
      <c r="H44" s="67">
        <v>1273766</v>
      </c>
      <c r="I44" s="67"/>
      <c r="J44" s="67">
        <v>-27038</v>
      </c>
      <c r="K44" s="67"/>
      <c r="L44" s="67">
        <v>-510481</v>
      </c>
    </row>
    <row r="45" spans="1:12" ht="21.75" customHeight="1">
      <c r="A45" s="84" t="s">
        <v>280</v>
      </c>
      <c r="F45" s="67">
        <v>247665</v>
      </c>
      <c r="G45" s="67"/>
      <c r="H45" s="67">
        <v>-3465413</v>
      </c>
      <c r="I45" s="67"/>
      <c r="J45" s="67">
        <v>12847</v>
      </c>
      <c r="K45" s="67"/>
      <c r="L45" s="67">
        <v>-69618</v>
      </c>
    </row>
    <row r="46" spans="1:12" ht="21.75" customHeight="1">
      <c r="A46" t="s">
        <v>23</v>
      </c>
      <c r="F46" s="67">
        <v>-1699772</v>
      </c>
      <c r="G46" s="67"/>
      <c r="H46" s="67">
        <v>-706772</v>
      </c>
      <c r="I46" s="67"/>
      <c r="J46" s="67">
        <v>-33921</v>
      </c>
      <c r="K46" s="67"/>
      <c r="L46" s="67">
        <v>-23227</v>
      </c>
    </row>
    <row r="47" spans="1:12" ht="21.75" customHeight="1">
      <c r="A47" t="s">
        <v>41</v>
      </c>
      <c r="F47" s="67">
        <v>7886</v>
      </c>
      <c r="G47" s="67"/>
      <c r="H47" s="67">
        <v>-121090</v>
      </c>
      <c r="I47" s="67"/>
      <c r="J47" s="67">
        <v>5254</v>
      </c>
      <c r="K47" s="67"/>
      <c r="L47" s="67">
        <v>150</v>
      </c>
    </row>
    <row r="48" spans="1:12" ht="21.75" customHeight="1">
      <c r="A48" t="s">
        <v>281</v>
      </c>
      <c r="F48" s="67">
        <v>1025840</v>
      </c>
      <c r="G48" s="67"/>
      <c r="H48" s="67">
        <v>-4733676</v>
      </c>
      <c r="I48" s="67"/>
      <c r="J48" s="67">
        <v>28582</v>
      </c>
      <c r="K48" s="67"/>
      <c r="L48" s="67">
        <v>-277829</v>
      </c>
    </row>
    <row r="49" spans="1:12" ht="21.75" customHeight="1">
      <c r="A49" t="s">
        <v>58</v>
      </c>
      <c r="F49" s="67">
        <v>-1155183</v>
      </c>
      <c r="G49" s="67"/>
      <c r="H49" s="67">
        <v>-812133</v>
      </c>
      <c r="I49" s="67"/>
      <c r="J49" s="67">
        <v>-8740</v>
      </c>
      <c r="K49" s="67"/>
      <c r="L49" s="67">
        <v>216016</v>
      </c>
    </row>
    <row r="50" spans="1:12" ht="21.75" customHeight="1">
      <c r="A50" t="s">
        <v>282</v>
      </c>
      <c r="F50" s="67">
        <v>-63882</v>
      </c>
      <c r="G50" s="67"/>
      <c r="H50" s="67">
        <v>-55609</v>
      </c>
      <c r="I50" s="67"/>
      <c r="J50" s="6">
        <v>-31760</v>
      </c>
      <c r="K50" s="67"/>
      <c r="L50" s="6">
        <v>0</v>
      </c>
    </row>
    <row r="51" spans="1:12" ht="21.75" customHeight="1">
      <c r="A51" t="s">
        <v>283</v>
      </c>
      <c r="F51" s="120">
        <v>-539762</v>
      </c>
      <c r="G51" s="67"/>
      <c r="H51" s="120">
        <v>-565903</v>
      </c>
      <c r="I51" s="67"/>
      <c r="J51" s="120">
        <v>-1131</v>
      </c>
      <c r="K51" s="113"/>
      <c r="L51" s="120">
        <v>-2181</v>
      </c>
    </row>
    <row r="52" spans="1:12" ht="21.75" customHeight="1">
      <c r="A52" s="56" t="s">
        <v>284</v>
      </c>
      <c r="B52" s="56"/>
      <c r="D52" s="114"/>
      <c r="E52" s="56"/>
      <c r="F52" s="130">
        <f>SUM(F43:F51)+F32</f>
        <v>14452992</v>
      </c>
      <c r="G52" s="98"/>
      <c r="H52" s="130">
        <f>SUM(H43:H51)+H32</f>
        <v>5829823</v>
      </c>
      <c r="I52" s="67"/>
      <c r="J52" s="130">
        <f>SUM(J43:J51)+J32</f>
        <v>811173</v>
      </c>
      <c r="K52" s="98"/>
      <c r="L52" s="130">
        <f>SUM(L43:L51)+L32</f>
        <v>-755695</v>
      </c>
    </row>
    <row r="53" spans="1:12" ht="14.15" customHeight="1">
      <c r="A53" s="56"/>
      <c r="B53" s="56"/>
      <c r="D53" s="114"/>
      <c r="E53" s="56"/>
      <c r="F53" s="98"/>
      <c r="G53" s="98"/>
      <c r="H53" s="98"/>
      <c r="I53" s="67"/>
      <c r="J53" s="98"/>
      <c r="K53" s="98"/>
      <c r="L53" s="98"/>
    </row>
    <row r="54" spans="1:12" ht="23.15" customHeight="1">
      <c r="A54" s="127" t="s">
        <v>285</v>
      </c>
      <c r="B54" s="127"/>
      <c r="D54" s="114"/>
      <c r="E54" s="127"/>
      <c r="F54" s="67"/>
      <c r="G54" s="67"/>
      <c r="H54" s="67"/>
      <c r="I54" s="67"/>
      <c r="J54" s="67"/>
      <c r="K54" s="67"/>
      <c r="L54" s="67"/>
    </row>
    <row r="55" spans="1:12" ht="23.15" customHeight="1">
      <c r="A55" t="s">
        <v>286</v>
      </c>
      <c r="F55" s="67">
        <v>323858</v>
      </c>
      <c r="G55" s="67"/>
      <c r="H55" s="67">
        <v>227092</v>
      </c>
      <c r="I55" s="67"/>
      <c r="J55" s="67">
        <v>36582</v>
      </c>
      <c r="K55" s="67"/>
      <c r="L55" s="67">
        <v>26037</v>
      </c>
    </row>
    <row r="56" spans="1:12" ht="23.15" customHeight="1">
      <c r="A56" t="s">
        <v>102</v>
      </c>
      <c r="F56" s="38">
        <v>14192</v>
      </c>
      <c r="G56" s="67"/>
      <c r="H56" s="38">
        <v>1051129</v>
      </c>
      <c r="I56" s="67"/>
      <c r="J56" s="31">
        <v>0</v>
      </c>
      <c r="K56" s="67"/>
      <c r="L56" s="31">
        <v>0</v>
      </c>
    </row>
    <row r="57" spans="1:12" ht="23.15" customHeight="1">
      <c r="A57" s="84" t="s">
        <v>287</v>
      </c>
      <c r="F57" s="38">
        <v>3052</v>
      </c>
      <c r="G57" s="67"/>
      <c r="H57" s="38">
        <v>0</v>
      </c>
      <c r="I57" s="67"/>
      <c r="J57" s="31">
        <v>1067000</v>
      </c>
      <c r="K57" s="67"/>
      <c r="L57" s="31">
        <v>-1299600</v>
      </c>
    </row>
    <row r="58" spans="1:12" ht="23.15" customHeight="1">
      <c r="A58" s="84" t="s">
        <v>288</v>
      </c>
      <c r="F58" s="38">
        <v>0</v>
      </c>
      <c r="G58" s="67"/>
      <c r="H58" s="38">
        <v>42167</v>
      </c>
      <c r="I58" s="67"/>
      <c r="J58" s="31">
        <v>0</v>
      </c>
      <c r="K58" s="67"/>
      <c r="L58" s="31">
        <v>0</v>
      </c>
    </row>
    <row r="59" spans="1:12" ht="23.15" customHeight="1">
      <c r="A59" t="s">
        <v>289</v>
      </c>
      <c r="F59" s="38">
        <v>-436172</v>
      </c>
      <c r="G59" s="67"/>
      <c r="H59" s="38">
        <v>-817778</v>
      </c>
      <c r="I59" s="67"/>
      <c r="J59" s="31">
        <v>0</v>
      </c>
      <c r="K59" s="67"/>
      <c r="L59" s="31">
        <v>0</v>
      </c>
    </row>
    <row r="60" spans="1:12" ht="23.15" customHeight="1">
      <c r="A60" t="s">
        <v>290</v>
      </c>
      <c r="F60" s="5">
        <v>-39634</v>
      </c>
      <c r="G60" s="67"/>
      <c r="H60" s="5">
        <v>-2356858</v>
      </c>
      <c r="I60" s="67"/>
      <c r="J60" s="67">
        <v>-18316</v>
      </c>
      <c r="K60" s="67"/>
      <c r="L60" s="67">
        <v>-2490799</v>
      </c>
    </row>
    <row r="61" spans="1:12" ht="23.15" customHeight="1">
      <c r="A61" t="s">
        <v>291</v>
      </c>
      <c r="F61" s="38">
        <v>0</v>
      </c>
      <c r="G61" s="67"/>
      <c r="H61" s="38">
        <v>2152639</v>
      </c>
      <c r="I61" s="67"/>
      <c r="J61" s="31">
        <v>0</v>
      </c>
      <c r="K61" s="67"/>
      <c r="L61" s="31">
        <v>0</v>
      </c>
    </row>
    <row r="62" spans="1:12" ht="23.15" customHeight="1">
      <c r="A62" t="s">
        <v>292</v>
      </c>
      <c r="F62" s="38">
        <v>0</v>
      </c>
      <c r="G62" s="67"/>
      <c r="H62" s="31">
        <v>44795</v>
      </c>
      <c r="I62" s="67"/>
      <c r="J62" s="31">
        <v>0</v>
      </c>
      <c r="K62" s="67"/>
      <c r="L62" s="31">
        <v>0</v>
      </c>
    </row>
    <row r="63" spans="1:12" ht="23.15" customHeight="1">
      <c r="A63" t="s">
        <v>293</v>
      </c>
      <c r="F63" s="38">
        <v>492217</v>
      </c>
      <c r="G63" s="67"/>
      <c r="H63" s="156">
        <v>0</v>
      </c>
      <c r="I63" s="67"/>
      <c r="J63" s="31">
        <v>0</v>
      </c>
      <c r="K63" s="67"/>
      <c r="L63" s="31">
        <v>0</v>
      </c>
    </row>
    <row r="64" spans="1:12" ht="23.15" customHeight="1">
      <c r="A64" t="s">
        <v>294</v>
      </c>
      <c r="F64" s="38">
        <v>0</v>
      </c>
      <c r="G64" s="67"/>
      <c r="H64" s="38">
        <v>0</v>
      </c>
      <c r="I64" s="67"/>
      <c r="J64" s="31">
        <v>60000</v>
      </c>
      <c r="K64" s="67"/>
      <c r="L64" s="31">
        <v>3368000</v>
      </c>
    </row>
    <row r="65" spans="1:12" ht="23.15" customHeight="1">
      <c r="A65" t="s">
        <v>295</v>
      </c>
      <c r="F65" s="67">
        <v>-3626574</v>
      </c>
      <c r="G65" s="67"/>
      <c r="H65" s="67">
        <v>-4582161</v>
      </c>
      <c r="I65" s="67"/>
      <c r="J65" s="129">
        <v>-71586</v>
      </c>
      <c r="K65" s="67"/>
      <c r="L65" s="129">
        <v>-133683</v>
      </c>
    </row>
    <row r="66" spans="1:12" ht="23.15" customHeight="1">
      <c r="A66" t="s">
        <v>296</v>
      </c>
      <c r="D66" s="114"/>
      <c r="E66" s="127"/>
      <c r="F66" s="67">
        <v>677933</v>
      </c>
      <c r="G66" s="67"/>
      <c r="H66" s="67">
        <v>46081</v>
      </c>
      <c r="I66" s="67"/>
      <c r="J66" s="31">
        <v>706</v>
      </c>
      <c r="K66" s="67"/>
      <c r="L66" s="67">
        <v>135</v>
      </c>
    </row>
    <row r="67" spans="1:12" ht="23.15" customHeight="1">
      <c r="A67" t="s">
        <v>297</v>
      </c>
      <c r="D67" s="114"/>
      <c r="E67" s="127"/>
      <c r="F67" s="67">
        <v>-174880</v>
      </c>
      <c r="G67" s="67"/>
      <c r="H67" s="67">
        <v>-71690</v>
      </c>
      <c r="I67" s="67"/>
      <c r="J67" s="31">
        <v>-478</v>
      </c>
      <c r="K67" s="67"/>
      <c r="L67" s="67">
        <v>-6338</v>
      </c>
    </row>
    <row r="68" spans="1:12" ht="23.15" customHeight="1">
      <c r="A68" t="s">
        <v>298</v>
      </c>
      <c r="F68" s="67">
        <v>26825</v>
      </c>
      <c r="G68" s="67"/>
      <c r="H68" s="38">
        <v>0</v>
      </c>
      <c r="I68" s="67"/>
      <c r="J68" s="31">
        <v>0</v>
      </c>
      <c r="K68" s="67"/>
      <c r="L68" s="31">
        <v>0</v>
      </c>
    </row>
    <row r="69" spans="1:12" ht="23.15" customHeight="1">
      <c r="A69" s="56" t="s">
        <v>299</v>
      </c>
      <c r="B69" s="56"/>
      <c r="D69" s="114"/>
      <c r="E69" s="56"/>
      <c r="F69" s="131">
        <f>SUM(F55:F66)+SUM(F67:F68)</f>
        <v>-2739183</v>
      </c>
      <c r="G69" s="98"/>
      <c r="H69" s="131">
        <f>SUM(H55:H66)+SUM(H67:H68)</f>
        <v>-4264584</v>
      </c>
      <c r="I69" s="98"/>
      <c r="J69" s="131">
        <f>SUM(J55:J66)+SUM(J67:J68)</f>
        <v>1073908</v>
      </c>
      <c r="K69" s="98"/>
      <c r="L69" s="131">
        <f>SUM(L55:L66)+SUM(L67:L68)</f>
        <v>-536248</v>
      </c>
    </row>
    <row r="70" spans="1:12" s="118" customFormat="1" ht="23.15" customHeight="1">
      <c r="A70" s="123" t="s">
        <v>0</v>
      </c>
      <c r="C70" s="123"/>
      <c r="D70" s="124"/>
      <c r="E70" s="123"/>
      <c r="J70" s="207"/>
      <c r="K70" s="207"/>
      <c r="L70" s="207"/>
    </row>
    <row r="71" spans="1:12" s="118" customFormat="1" ht="23.15" customHeight="1">
      <c r="A71" s="123" t="s">
        <v>257</v>
      </c>
      <c r="C71" s="123"/>
      <c r="D71" s="124"/>
      <c r="E71" s="123"/>
      <c r="J71" s="207"/>
      <c r="K71" s="207"/>
      <c r="L71" s="207"/>
    </row>
    <row r="72" spans="1:12" ht="23.15" customHeight="1">
      <c r="A72" s="79"/>
      <c r="B72" s="79"/>
      <c r="C72" s="79"/>
      <c r="D72" s="56"/>
      <c r="E72" s="56"/>
      <c r="K72" s="37"/>
      <c r="L72" s="88" t="s">
        <v>2</v>
      </c>
    </row>
    <row r="73" spans="1:12" ht="23.15" customHeight="1">
      <c r="B73" s="206"/>
      <c r="C73" s="206"/>
      <c r="D73"/>
      <c r="F73" s="198" t="s">
        <v>3</v>
      </c>
      <c r="G73" s="198"/>
      <c r="H73" s="198"/>
      <c r="I73" s="79"/>
      <c r="J73" s="198" t="s">
        <v>4</v>
      </c>
      <c r="K73" s="198"/>
      <c r="L73" s="198"/>
    </row>
    <row r="74" spans="1:12" ht="23.15" customHeight="1">
      <c r="A74" s="69"/>
      <c r="B74" s="69"/>
      <c r="C74" s="69"/>
      <c r="D74"/>
      <c r="F74" s="205" t="s">
        <v>276</v>
      </c>
      <c r="G74" s="205"/>
      <c r="H74" s="205"/>
      <c r="I74" s="79"/>
      <c r="J74" s="205" t="s">
        <v>276</v>
      </c>
      <c r="K74" s="205"/>
      <c r="L74" s="205"/>
    </row>
    <row r="75" spans="1:12" ht="23.15" customHeight="1">
      <c r="A75" s="69"/>
      <c r="B75" s="69"/>
      <c r="C75" s="69"/>
      <c r="D75"/>
      <c r="F75" s="204" t="s">
        <v>97</v>
      </c>
      <c r="G75" s="204"/>
      <c r="H75" s="204"/>
      <c r="I75" s="79"/>
      <c r="J75" s="204" t="s">
        <v>97</v>
      </c>
      <c r="K75" s="204"/>
      <c r="L75" s="204"/>
    </row>
    <row r="76" spans="1:12" ht="23.15" customHeight="1">
      <c r="B76" s="206"/>
      <c r="C76" s="206"/>
      <c r="D76" s="68" t="s">
        <v>7</v>
      </c>
      <c r="F76" s="122">
        <v>2567</v>
      </c>
      <c r="G76" s="126"/>
      <c r="H76" s="122">
        <v>2566</v>
      </c>
      <c r="I76" s="69"/>
      <c r="J76" s="122">
        <v>2567</v>
      </c>
      <c r="K76" s="126"/>
      <c r="L76" s="122">
        <v>2566</v>
      </c>
    </row>
    <row r="77" spans="1:12" ht="15" customHeight="1">
      <c r="A77" s="69"/>
      <c r="B77" s="69"/>
      <c r="C77" s="69"/>
      <c r="F77" s="69"/>
      <c r="G77" s="126"/>
      <c r="H77" s="69"/>
      <c r="I77" s="69"/>
      <c r="J77" s="69"/>
      <c r="K77" s="126"/>
      <c r="L77" s="69"/>
    </row>
    <row r="78" spans="1:12" ht="23.15" customHeight="1">
      <c r="A78" s="127" t="s">
        <v>300</v>
      </c>
      <c r="B78" s="127"/>
      <c r="D78" s="114"/>
      <c r="E78" s="127"/>
      <c r="F78" s="67"/>
      <c r="G78" s="67"/>
      <c r="H78" s="67"/>
      <c r="I78" s="67"/>
      <c r="J78" s="67"/>
      <c r="K78" s="67"/>
      <c r="L78" s="67"/>
    </row>
    <row r="79" spans="1:12" ht="23.15" customHeight="1">
      <c r="A79" t="s">
        <v>301</v>
      </c>
      <c r="F79" s="159">
        <v>-5097638</v>
      </c>
      <c r="G79" s="67"/>
      <c r="H79" s="67">
        <v>-5652238</v>
      </c>
      <c r="I79" s="67"/>
      <c r="J79" s="38">
        <v>0</v>
      </c>
      <c r="K79" s="67"/>
      <c r="L79" s="38">
        <v>0</v>
      </c>
    </row>
    <row r="80" spans="1:12" ht="23.15" customHeight="1">
      <c r="A80" t="s">
        <v>302</v>
      </c>
      <c r="F80" s="5">
        <v>-9108446</v>
      </c>
      <c r="G80" s="67"/>
      <c r="H80" s="5">
        <v>10548086</v>
      </c>
      <c r="I80" s="67"/>
      <c r="J80" s="5">
        <v>-10740678</v>
      </c>
      <c r="K80" s="67"/>
      <c r="L80" s="5">
        <v>3550131</v>
      </c>
    </row>
    <row r="81" spans="1:19" ht="23.15" customHeight="1">
      <c r="A81" t="s">
        <v>303</v>
      </c>
      <c r="F81" s="5"/>
      <c r="G81" s="67"/>
      <c r="H81" s="5"/>
      <c r="I81" s="67"/>
      <c r="J81" s="5"/>
      <c r="K81" s="67"/>
      <c r="L81" s="5"/>
    </row>
    <row r="82" spans="1:19" ht="23.15" customHeight="1">
      <c r="A82" t="s">
        <v>304</v>
      </c>
      <c r="F82" s="38">
        <v>118808</v>
      </c>
      <c r="G82" s="67"/>
      <c r="H82" s="38">
        <v>-370121</v>
      </c>
      <c r="I82" s="67"/>
      <c r="J82" s="31">
        <v>-1365000</v>
      </c>
      <c r="K82" s="67"/>
      <c r="L82" s="31">
        <v>2550000</v>
      </c>
    </row>
    <row r="83" spans="1:19" ht="23.15" customHeight="1">
      <c r="A83" t="s">
        <v>305</v>
      </c>
      <c r="F83" s="38">
        <v>-1419796</v>
      </c>
      <c r="G83" s="67"/>
      <c r="H83" s="38">
        <v>-1341944</v>
      </c>
      <c r="I83" s="67"/>
      <c r="J83" s="5">
        <v>-67584</v>
      </c>
      <c r="K83" s="67"/>
      <c r="L83" s="5">
        <v>-61768</v>
      </c>
    </row>
    <row r="84" spans="1:19" ht="23.15" customHeight="1">
      <c r="A84" t="s">
        <v>306</v>
      </c>
      <c r="F84" s="5">
        <v>5154793</v>
      </c>
      <c r="G84" s="67"/>
      <c r="H84" s="5">
        <v>8270847</v>
      </c>
      <c r="I84" s="67"/>
      <c r="J84" s="31">
        <v>0</v>
      </c>
      <c r="K84" s="67"/>
      <c r="L84" s="31">
        <v>0</v>
      </c>
    </row>
    <row r="85" spans="1:19" ht="23.15" customHeight="1">
      <c r="A85" t="s">
        <v>307</v>
      </c>
      <c r="F85" s="159">
        <v>-6677763</v>
      </c>
      <c r="G85" s="67"/>
      <c r="H85" s="67">
        <v>-19372288</v>
      </c>
      <c r="I85" s="67"/>
      <c r="J85" s="31">
        <v>-415881</v>
      </c>
      <c r="K85" s="67"/>
      <c r="L85" s="31">
        <v>-641150</v>
      </c>
    </row>
    <row r="86" spans="1:19" ht="23.15" customHeight="1">
      <c r="A86" t="s">
        <v>308</v>
      </c>
      <c r="D86" s="68">
        <v>7</v>
      </c>
      <c r="F86" s="38">
        <v>14000000</v>
      </c>
      <c r="G86" s="67"/>
      <c r="H86" s="38">
        <v>10000000</v>
      </c>
      <c r="I86" s="67"/>
      <c r="J86" s="38">
        <v>14000000</v>
      </c>
      <c r="K86" s="67"/>
      <c r="L86" s="38">
        <v>0</v>
      </c>
    </row>
    <row r="87" spans="1:19" ht="23.15" customHeight="1">
      <c r="A87" t="s">
        <v>309</v>
      </c>
      <c r="F87" s="38">
        <v>-1415000</v>
      </c>
      <c r="G87" s="67"/>
      <c r="H87" s="38">
        <v>-4650000</v>
      </c>
      <c r="I87" s="67"/>
      <c r="J87" s="38">
        <v>-1415000</v>
      </c>
      <c r="K87" s="67"/>
      <c r="L87" s="38">
        <v>-2500000</v>
      </c>
    </row>
    <row r="88" spans="1:19" ht="23.15" customHeight="1">
      <c r="A88" t="s">
        <v>310</v>
      </c>
      <c r="F88" s="159">
        <v>-220606</v>
      </c>
      <c r="G88" s="67"/>
      <c r="H88" s="67">
        <v>-76358</v>
      </c>
      <c r="I88" s="67"/>
      <c r="J88" s="38">
        <v>-155493</v>
      </c>
      <c r="K88" s="67"/>
      <c r="L88" s="38">
        <v>-13613</v>
      </c>
      <c r="S88" s="151"/>
    </row>
    <row r="89" spans="1:19" ht="23.15" customHeight="1">
      <c r="A89" t="s">
        <v>311</v>
      </c>
      <c r="F89" s="67">
        <v>-6095723</v>
      </c>
      <c r="G89" s="67"/>
      <c r="H89" s="67">
        <v>-6478519</v>
      </c>
      <c r="I89" s="67"/>
      <c r="J89" s="67">
        <v>-1600628</v>
      </c>
      <c r="K89" s="67"/>
      <c r="L89" s="67">
        <v>-1752802</v>
      </c>
    </row>
    <row r="90" spans="1:19" ht="23.15" customHeight="1">
      <c r="A90" t="s">
        <v>312</v>
      </c>
      <c r="F90" s="67"/>
      <c r="G90" s="67"/>
      <c r="H90" s="67"/>
      <c r="I90" s="67"/>
      <c r="J90" s="67"/>
      <c r="K90" s="67"/>
      <c r="L90" s="67"/>
    </row>
    <row r="91" spans="1:19" ht="23.15" customHeight="1">
      <c r="A91" t="s">
        <v>313</v>
      </c>
      <c r="F91" s="38">
        <v>-5978</v>
      </c>
      <c r="G91" s="67"/>
      <c r="H91" s="38">
        <v>-9</v>
      </c>
      <c r="I91" s="67"/>
      <c r="J91" s="38">
        <v>0</v>
      </c>
      <c r="K91" s="67"/>
      <c r="L91" s="156">
        <v>-9</v>
      </c>
    </row>
    <row r="92" spans="1:19" ht="23.15" customHeight="1">
      <c r="A92" t="s">
        <v>314</v>
      </c>
      <c r="F92" s="38">
        <v>0</v>
      </c>
      <c r="G92" s="67"/>
      <c r="H92" s="38">
        <v>-263507</v>
      </c>
      <c r="I92" s="67"/>
      <c r="J92" s="31">
        <v>0</v>
      </c>
      <c r="K92" s="67"/>
      <c r="L92" s="31">
        <v>-263507</v>
      </c>
    </row>
    <row r="93" spans="1:19" ht="23.15" customHeight="1">
      <c r="A93" t="s">
        <v>315</v>
      </c>
      <c r="F93" s="19">
        <v>55563</v>
      </c>
      <c r="G93" s="67"/>
      <c r="H93" s="19">
        <v>0</v>
      </c>
      <c r="I93" s="67"/>
      <c r="J93" s="19">
        <v>0</v>
      </c>
      <c r="K93" s="67"/>
      <c r="L93" s="19">
        <v>0</v>
      </c>
    </row>
    <row r="94" spans="1:19" ht="23.15" customHeight="1">
      <c r="A94" s="56" t="s">
        <v>316</v>
      </c>
      <c r="B94" s="56"/>
      <c r="D94" s="114"/>
      <c r="E94" s="56"/>
      <c r="F94" s="130">
        <f>SUM(F79:F93)</f>
        <v>-10711786</v>
      </c>
      <c r="G94" s="98"/>
      <c r="H94" s="130">
        <f>SUM(H79:H93)</f>
        <v>-9386051</v>
      </c>
      <c r="I94" s="98"/>
      <c r="J94" s="130">
        <f>SUM(J79:J93)</f>
        <v>-1760264</v>
      </c>
      <c r="K94" s="98"/>
      <c r="L94" s="130">
        <f>SUM(L79:L93)</f>
        <v>867282</v>
      </c>
    </row>
    <row r="95" spans="1:19" ht="16.5" customHeight="1">
      <c r="A95" s="56"/>
      <c r="B95" s="56"/>
      <c r="C95" s="56"/>
      <c r="D95" s="114"/>
      <c r="E95" s="56"/>
      <c r="F95" s="98"/>
      <c r="G95" s="98"/>
      <c r="H95" s="98"/>
      <c r="I95" s="98"/>
      <c r="J95" s="98"/>
      <c r="K95" s="98"/>
      <c r="L95" s="98"/>
    </row>
    <row r="96" spans="1:19" s="118" customFormat="1" ht="23.15" customHeight="1">
      <c r="A96" s="123" t="s">
        <v>0</v>
      </c>
      <c r="C96" s="123"/>
      <c r="D96" s="124"/>
      <c r="E96" s="123"/>
      <c r="J96" s="207"/>
      <c r="K96" s="207"/>
      <c r="L96" s="207"/>
    </row>
    <row r="97" spans="1:12" s="118" customFormat="1" ht="23.15" customHeight="1">
      <c r="A97" s="123" t="s">
        <v>257</v>
      </c>
      <c r="C97" s="123"/>
      <c r="D97" s="124"/>
      <c r="E97" s="123"/>
      <c r="J97" s="207"/>
      <c r="K97" s="207"/>
      <c r="L97" s="207"/>
    </row>
    <row r="98" spans="1:12" ht="23.15" customHeight="1">
      <c r="A98" s="79"/>
      <c r="B98" s="79"/>
      <c r="C98" s="79"/>
      <c r="D98" s="56"/>
      <c r="E98" s="56"/>
      <c r="L98" s="88" t="s">
        <v>2</v>
      </c>
    </row>
    <row r="99" spans="1:12" ht="23.15" customHeight="1">
      <c r="B99" s="206"/>
      <c r="C99" s="206"/>
      <c r="D99"/>
      <c r="F99" s="198" t="s">
        <v>3</v>
      </c>
      <c r="G99" s="198"/>
      <c r="H99" s="198"/>
      <c r="I99" s="79"/>
      <c r="J99" s="198" t="s">
        <v>4</v>
      </c>
      <c r="K99" s="198"/>
      <c r="L99" s="198"/>
    </row>
    <row r="100" spans="1:12" ht="23.15" customHeight="1">
      <c r="A100" s="69"/>
      <c r="B100" s="69"/>
      <c r="C100" s="69"/>
      <c r="D100"/>
      <c r="F100" s="205" t="s">
        <v>276</v>
      </c>
      <c r="G100" s="205"/>
      <c r="H100" s="205"/>
      <c r="I100" s="79"/>
      <c r="J100" s="205" t="s">
        <v>276</v>
      </c>
      <c r="K100" s="205"/>
      <c r="L100" s="205"/>
    </row>
    <row r="101" spans="1:12" ht="23.15" customHeight="1">
      <c r="A101" s="69"/>
      <c r="B101" s="69"/>
      <c r="C101" s="69"/>
      <c r="D101"/>
      <c r="F101" s="204" t="s">
        <v>97</v>
      </c>
      <c r="G101" s="204"/>
      <c r="H101" s="204"/>
      <c r="I101" s="79"/>
      <c r="J101" s="204" t="s">
        <v>97</v>
      </c>
      <c r="K101" s="204"/>
      <c r="L101" s="204"/>
    </row>
    <row r="102" spans="1:12" ht="23.15" customHeight="1">
      <c r="B102" s="206"/>
      <c r="C102" s="206"/>
      <c r="F102" s="122">
        <v>2567</v>
      </c>
      <c r="G102" s="126"/>
      <c r="H102" s="122">
        <v>2566</v>
      </c>
      <c r="I102" s="69"/>
      <c r="J102" s="122">
        <v>2567</v>
      </c>
      <c r="K102" s="126"/>
      <c r="L102" s="122">
        <v>2566</v>
      </c>
    </row>
    <row r="103" spans="1:12" ht="16.5" customHeight="1">
      <c r="A103" s="69"/>
      <c r="B103" s="69"/>
      <c r="C103" s="69"/>
      <c r="F103" s="69"/>
      <c r="G103" s="126"/>
      <c r="H103" s="69"/>
      <c r="I103" s="69"/>
      <c r="J103" s="69"/>
      <c r="K103" s="126"/>
      <c r="L103" s="69"/>
    </row>
    <row r="104" spans="1:12" ht="23.25" customHeight="1">
      <c r="A104" t="s">
        <v>317</v>
      </c>
      <c r="B104" s="56"/>
      <c r="D104" s="114"/>
      <c r="E104" s="56"/>
    </row>
    <row r="105" spans="1:12" ht="23.25" customHeight="1">
      <c r="A105" t="s">
        <v>318</v>
      </c>
      <c r="B105" s="56"/>
      <c r="D105" s="114"/>
      <c r="E105" s="56"/>
      <c r="F105" s="67">
        <f>F52+F69+F94</f>
        <v>1002023</v>
      </c>
      <c r="G105" s="67"/>
      <c r="H105" s="67">
        <f>H52+H69+H94</f>
        <v>-7820812</v>
      </c>
      <c r="I105" s="67"/>
      <c r="J105" s="67">
        <f>J52+J69+J94</f>
        <v>124817</v>
      </c>
      <c r="K105" s="67"/>
      <c r="L105" s="67">
        <f>L52+L69+L94</f>
        <v>-424661</v>
      </c>
    </row>
    <row r="106" spans="1:12" ht="23.25" customHeight="1">
      <c r="A106" t="s">
        <v>319</v>
      </c>
      <c r="B106" s="56"/>
      <c r="D106" s="114"/>
      <c r="E106" s="56"/>
      <c r="F106" s="67"/>
      <c r="G106" s="67"/>
      <c r="H106" s="67"/>
      <c r="I106" s="67"/>
      <c r="J106" s="67"/>
      <c r="K106" s="67"/>
      <c r="L106" s="67"/>
    </row>
    <row r="107" spans="1:12" ht="23.9" customHeight="1">
      <c r="A107" t="s">
        <v>320</v>
      </c>
      <c r="B107" s="56"/>
      <c r="D107" s="114"/>
      <c r="E107" s="56"/>
      <c r="F107" s="120">
        <v>695617</v>
      </c>
      <c r="G107" s="67"/>
      <c r="H107" s="120">
        <v>-392534</v>
      </c>
      <c r="I107" s="67"/>
      <c r="J107" s="19">
        <v>0</v>
      </c>
      <c r="K107" s="67"/>
      <c r="L107" s="19">
        <v>0</v>
      </c>
    </row>
    <row r="108" spans="1:12" ht="23.25" customHeight="1">
      <c r="A108" s="56" t="s">
        <v>321</v>
      </c>
      <c r="B108" s="56"/>
      <c r="D108" s="114"/>
      <c r="E108" s="56"/>
      <c r="F108" s="98">
        <f>SUM(F105:F107)</f>
        <v>1697640</v>
      </c>
      <c r="G108" s="98"/>
      <c r="H108" s="98">
        <f>SUM(H105:H107)</f>
        <v>-8213346</v>
      </c>
      <c r="I108" s="98"/>
      <c r="J108" s="98">
        <f>SUM(J105:J107)</f>
        <v>124817</v>
      </c>
      <c r="K108" s="98"/>
      <c r="L108" s="98">
        <f>SUM(L105:L107)</f>
        <v>-424661</v>
      </c>
    </row>
    <row r="109" spans="1:12" ht="23.25" customHeight="1">
      <c r="A109" t="s">
        <v>322</v>
      </c>
      <c r="F109" s="120">
        <v>24403720</v>
      </c>
      <c r="G109" s="67"/>
      <c r="H109" s="120">
        <v>29526669</v>
      </c>
      <c r="I109" s="67"/>
      <c r="J109" s="120">
        <v>1459843</v>
      </c>
      <c r="K109" s="67"/>
      <c r="L109" s="120">
        <v>1902112</v>
      </c>
    </row>
    <row r="110" spans="1:12" ht="23.25" customHeight="1" thickBot="1">
      <c r="A110" s="56" t="s">
        <v>323</v>
      </c>
      <c r="B110" s="56"/>
      <c r="D110" s="114"/>
      <c r="E110" s="56"/>
      <c r="F110" s="132">
        <f>SUM(F108:F109)</f>
        <v>26101360</v>
      </c>
      <c r="G110" s="98"/>
      <c r="H110" s="132">
        <f>SUM(H108:H109)</f>
        <v>21313323</v>
      </c>
      <c r="I110" s="98"/>
      <c r="J110" s="132">
        <f>SUM(J108:J109)</f>
        <v>1584660</v>
      </c>
      <c r="K110" s="98"/>
      <c r="L110" s="132">
        <f>SUM(L108:L109)</f>
        <v>1477451</v>
      </c>
    </row>
    <row r="111" spans="1:12" ht="23.25" customHeight="1" thickTop="1">
      <c r="A111" s="56"/>
      <c r="B111" s="56"/>
      <c r="D111" s="114"/>
      <c r="E111" s="56"/>
      <c r="F111" s="98"/>
      <c r="G111" s="98"/>
      <c r="H111" s="98"/>
      <c r="I111" s="98"/>
      <c r="J111" s="98"/>
      <c r="K111" s="98"/>
      <c r="L111" s="98"/>
    </row>
    <row r="112" spans="1:12" ht="23.25" customHeight="1">
      <c r="A112" s="127" t="s">
        <v>324</v>
      </c>
      <c r="B112" s="127"/>
      <c r="D112" s="114"/>
      <c r="E112" s="127"/>
      <c r="F112" s="67"/>
      <c r="G112" s="67"/>
      <c r="H112" s="67"/>
      <c r="I112" s="67"/>
      <c r="J112" s="67"/>
      <c r="K112" s="67"/>
      <c r="L112" s="67"/>
    </row>
    <row r="113" spans="1:14" ht="23.25" customHeight="1">
      <c r="A113" s="133" t="s">
        <v>325</v>
      </c>
      <c r="B113" s="56" t="s">
        <v>11</v>
      </c>
      <c r="D113" s="114"/>
      <c r="E113" s="56"/>
      <c r="F113" s="67"/>
      <c r="G113" s="67"/>
      <c r="H113" s="67"/>
      <c r="I113" s="67"/>
      <c r="J113" s="67"/>
      <c r="K113" s="67"/>
      <c r="L113" s="67"/>
    </row>
    <row r="114" spans="1:14" ht="23.25" customHeight="1">
      <c r="B114" t="s">
        <v>326</v>
      </c>
      <c r="F114" s="67"/>
      <c r="G114" s="67"/>
      <c r="H114" s="67"/>
      <c r="I114" s="67"/>
      <c r="J114" s="67"/>
      <c r="K114" s="67"/>
      <c r="L114" s="67"/>
    </row>
    <row r="115" spans="1:14" ht="23.25" customHeight="1">
      <c r="B115" t="s">
        <v>11</v>
      </c>
      <c r="F115" s="67">
        <v>28402540</v>
      </c>
      <c r="G115" s="67"/>
      <c r="H115" s="67">
        <v>24683365</v>
      </c>
      <c r="I115" s="67"/>
      <c r="J115" s="67">
        <v>1584660</v>
      </c>
      <c r="K115" s="67"/>
      <c r="L115" s="67">
        <v>1477451</v>
      </c>
      <c r="M115" s="149"/>
      <c r="N115" s="66"/>
    </row>
    <row r="116" spans="1:14" ht="23.25" customHeight="1">
      <c r="B116" t="s">
        <v>327</v>
      </c>
      <c r="F116" s="120">
        <v>-2301180</v>
      </c>
      <c r="G116" s="67"/>
      <c r="H116" s="120">
        <v>-3370042</v>
      </c>
      <c r="I116" s="67"/>
      <c r="J116" s="31">
        <v>0</v>
      </c>
      <c r="K116" s="67"/>
      <c r="L116" s="31">
        <v>0</v>
      </c>
      <c r="M116" s="66"/>
      <c r="N116" s="66"/>
    </row>
    <row r="117" spans="1:14" ht="23.25" customHeight="1" thickBot="1">
      <c r="B117" s="56" t="s">
        <v>328</v>
      </c>
      <c r="D117" s="114"/>
      <c r="E117" s="56"/>
      <c r="F117" s="132">
        <f>SUM(F115:F116)</f>
        <v>26101360</v>
      </c>
      <c r="G117" s="98"/>
      <c r="H117" s="132">
        <f>SUM(H115:H116)</f>
        <v>21313323</v>
      </c>
      <c r="I117" s="98"/>
      <c r="J117" s="132">
        <f>SUM(J115:J116)</f>
        <v>1584660</v>
      </c>
      <c r="K117" s="98"/>
      <c r="L117" s="132">
        <f>SUM(L115:L116)</f>
        <v>1477451</v>
      </c>
      <c r="M117" s="105"/>
      <c r="N117" s="150"/>
    </row>
    <row r="118" spans="1:14" ht="14.9" customHeight="1" thickTop="1">
      <c r="B118" s="56"/>
      <c r="D118" s="114"/>
      <c r="E118" s="56"/>
      <c r="F118" s="98"/>
      <c r="G118" s="98"/>
      <c r="H118" s="98"/>
      <c r="I118" s="98"/>
      <c r="J118" s="98"/>
      <c r="K118" s="98"/>
      <c r="L118" s="98"/>
    </row>
    <row r="119" spans="1:14" ht="22">
      <c r="A119" s="133" t="s">
        <v>329</v>
      </c>
      <c r="B119" s="134" t="s">
        <v>330</v>
      </c>
      <c r="D119" s="114"/>
      <c r="E119" s="56"/>
      <c r="F119" s="98"/>
      <c r="G119" s="98"/>
      <c r="H119" s="98"/>
      <c r="I119" s="98"/>
      <c r="J119" s="98"/>
      <c r="K119" s="98"/>
      <c r="L119" s="98"/>
    </row>
    <row r="120" spans="1:14" ht="22">
      <c r="A120" s="133"/>
      <c r="B120" s="135" t="s">
        <v>331</v>
      </c>
      <c r="D120" s="114"/>
      <c r="E120" s="56"/>
      <c r="F120" s="98"/>
      <c r="G120" s="98"/>
      <c r="H120" s="98"/>
      <c r="I120" s="98"/>
      <c r="J120" s="98"/>
      <c r="K120" s="98"/>
      <c r="L120" s="98"/>
    </row>
    <row r="121" spans="1:14" ht="22">
      <c r="A121" s="133"/>
      <c r="B121" s="135" t="s">
        <v>332</v>
      </c>
      <c r="D121" s="114"/>
      <c r="E121" s="56"/>
      <c r="F121" s="98"/>
      <c r="G121" s="98"/>
      <c r="H121" s="98"/>
      <c r="I121" s="98"/>
      <c r="J121" s="98"/>
      <c r="K121" s="98"/>
      <c r="L121" s="98"/>
    </row>
    <row r="122" spans="1:14" ht="11.25" customHeight="1">
      <c r="A122" s="133"/>
      <c r="B122" s="136"/>
      <c r="C122" s="128"/>
      <c r="D122" s="114"/>
      <c r="E122" s="56"/>
      <c r="F122" s="98"/>
      <c r="G122" s="98"/>
      <c r="H122" s="98"/>
      <c r="I122" s="98"/>
      <c r="J122" s="98"/>
      <c r="K122" s="98"/>
      <c r="L122" s="98"/>
    </row>
    <row r="123" spans="1:14" ht="23.25" customHeight="1">
      <c r="B123" s="84"/>
    </row>
    <row r="124" spans="1:14" ht="23.25" customHeight="1">
      <c r="B124" s="84"/>
    </row>
    <row r="125" spans="1:14" ht="23.25" customHeight="1">
      <c r="B125" s="84"/>
    </row>
  </sheetData>
  <mergeCells count="36">
    <mergeCell ref="B4:C4"/>
    <mergeCell ref="J4:L4"/>
    <mergeCell ref="J5:L5"/>
    <mergeCell ref="J37:L37"/>
    <mergeCell ref="F4:H4"/>
    <mergeCell ref="B6:C6"/>
    <mergeCell ref="F37:H37"/>
    <mergeCell ref="F36:H36"/>
    <mergeCell ref="F38:H38"/>
    <mergeCell ref="F5:H5"/>
    <mergeCell ref="J33:L33"/>
    <mergeCell ref="J34:L34"/>
    <mergeCell ref="B76:C76"/>
    <mergeCell ref="B36:C36"/>
    <mergeCell ref="J36:L36"/>
    <mergeCell ref="J38:L38"/>
    <mergeCell ref="J96:L96"/>
    <mergeCell ref="J97:L97"/>
    <mergeCell ref="J75:L75"/>
    <mergeCell ref="J74:L74"/>
    <mergeCell ref="B39:C39"/>
    <mergeCell ref="J70:L70"/>
    <mergeCell ref="F73:H73"/>
    <mergeCell ref="F74:H74"/>
    <mergeCell ref="F75:H75"/>
    <mergeCell ref="J71:L71"/>
    <mergeCell ref="B73:C73"/>
    <mergeCell ref="J73:L73"/>
    <mergeCell ref="F101:H101"/>
    <mergeCell ref="F100:H100"/>
    <mergeCell ref="B102:C102"/>
    <mergeCell ref="B99:C99"/>
    <mergeCell ref="J99:L99"/>
    <mergeCell ref="J100:L100"/>
    <mergeCell ref="J101:L101"/>
    <mergeCell ref="F99:H99"/>
  </mergeCells>
  <pageMargins left="0.8" right="0.8" top="0.48" bottom="0.5" header="0.5" footer="0.5"/>
  <pageSetup paperSize="9" scale="83" firstPageNumber="14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2" max="16383" man="1"/>
    <brk id="69" max="16383" man="1"/>
    <brk id="95" max="16383" man="1"/>
  </rowBreaks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BL3-6</vt:lpstr>
      <vt:lpstr>PL7-10</vt:lpstr>
      <vt:lpstr>CH11</vt:lpstr>
      <vt:lpstr>CH12</vt:lpstr>
      <vt:lpstr>CH13</vt:lpstr>
      <vt:lpstr>CF14-17</vt:lpstr>
      <vt:lpstr>'BL3-6'!Print_Area</vt:lpstr>
      <vt:lpstr>'CF14-17'!Print_Area</vt:lpstr>
      <vt:lpstr>'CH11'!Print_Area</vt:lpstr>
      <vt:lpstr>'CH12'!Print_Area</vt:lpstr>
      <vt:lpstr>'CH13'!Print_Area</vt:lpstr>
      <vt:lpstr>'PL7-10'!Print_Area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2024-05-13T07:22:49Z</dcterms:created>
  <dcterms:modified xsi:type="dcterms:W3CDTF">2024-05-13T07:54:15Z</dcterms:modified>
  <cp:category/>
  <cp:contentStatus/>
</cp:coreProperties>
</file>